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atka\PRACE\A_HOTOVO\DEK\2021\02_MS_Sokolov\"/>
    </mc:Choice>
  </mc:AlternateContent>
  <bookViews>
    <workbookView xWindow="0" yWindow="0" windowWidth="0" windowHeight="0"/>
  </bookViews>
  <sheets>
    <sheet name="Rekapitulace stavby" sheetId="1" r:id="rId1"/>
    <sheet name="02-2021 - Mateřská škola 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'02-2021 - Mateřská škola ...'!$C$130:$L$599</definedName>
    <definedName name="_xlnm.Print_Area" localSheetId="1">'02-2021 - Mateřská škola ...'!$C$4:$K$76,'02-2021 - Mateřská škola ...'!$C$82:$K$114,'02-2021 - Mateřská škola ...'!$C$120:$L$599</definedName>
    <definedName name="_xlnm.Print_Titles" localSheetId="1">'02-2021 - Mateřská škola ...'!$130:$130</definedName>
    <definedName name="_xlnm.Print_Area" localSheetId="2">'Seznam figur'!$C$4:$G$168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K37"/>
  <c r="K36"/>
  <c i="1" r="BA95"/>
  <c i="2" r="K35"/>
  <c i="1" r="AZ95"/>
  <c i="2" r="BI599"/>
  <c r="BH599"/>
  <c r="BG599"/>
  <c r="BF599"/>
  <c r="X599"/>
  <c r="X598"/>
  <c r="V599"/>
  <c r="V598"/>
  <c r="T599"/>
  <c r="T598"/>
  <c r="P599"/>
  <c r="BI597"/>
  <c r="BH597"/>
  <c r="BG597"/>
  <c r="BF597"/>
  <c r="X597"/>
  <c r="X596"/>
  <c r="V597"/>
  <c r="V596"/>
  <c r="T597"/>
  <c r="T596"/>
  <c r="P597"/>
  <c r="BI595"/>
  <c r="BH595"/>
  <c r="BG595"/>
  <c r="BF595"/>
  <c r="X595"/>
  <c r="V595"/>
  <c r="T595"/>
  <c r="P595"/>
  <c r="BI594"/>
  <c r="BH594"/>
  <c r="BG594"/>
  <c r="BF594"/>
  <c r="X594"/>
  <c r="V594"/>
  <c r="T594"/>
  <c r="P594"/>
  <c r="BI586"/>
  <c r="BH586"/>
  <c r="BG586"/>
  <c r="BF586"/>
  <c r="X586"/>
  <c r="V586"/>
  <c r="T586"/>
  <c r="P586"/>
  <c r="BI580"/>
  <c r="BH580"/>
  <c r="BG580"/>
  <c r="BF580"/>
  <c r="X580"/>
  <c r="V580"/>
  <c r="T580"/>
  <c r="P580"/>
  <c r="BI578"/>
  <c r="BH578"/>
  <c r="BG578"/>
  <c r="BF578"/>
  <c r="X578"/>
  <c r="V578"/>
  <c r="T578"/>
  <c r="P578"/>
  <c r="BI575"/>
  <c r="BH575"/>
  <c r="BG575"/>
  <c r="BF575"/>
  <c r="X575"/>
  <c r="V575"/>
  <c r="T575"/>
  <c r="P575"/>
  <c r="BI572"/>
  <c r="BH572"/>
  <c r="BG572"/>
  <c r="BF572"/>
  <c r="X572"/>
  <c r="V572"/>
  <c r="T572"/>
  <c r="P572"/>
  <c r="BI569"/>
  <c r="BH569"/>
  <c r="BG569"/>
  <c r="BF569"/>
  <c r="X569"/>
  <c r="V569"/>
  <c r="T569"/>
  <c r="P569"/>
  <c r="BI566"/>
  <c r="BH566"/>
  <c r="BG566"/>
  <c r="BF566"/>
  <c r="X566"/>
  <c r="V566"/>
  <c r="T566"/>
  <c r="P566"/>
  <c r="BI564"/>
  <c r="BH564"/>
  <c r="BG564"/>
  <c r="BF564"/>
  <c r="X564"/>
  <c r="V564"/>
  <c r="T564"/>
  <c r="P564"/>
  <c r="BI560"/>
  <c r="BH560"/>
  <c r="BG560"/>
  <c r="BF560"/>
  <c r="X560"/>
  <c r="V560"/>
  <c r="T560"/>
  <c r="P560"/>
  <c r="BI556"/>
  <c r="BH556"/>
  <c r="BG556"/>
  <c r="BF556"/>
  <c r="X556"/>
  <c r="V556"/>
  <c r="T556"/>
  <c r="P556"/>
  <c r="BI552"/>
  <c r="BH552"/>
  <c r="BG552"/>
  <c r="BF552"/>
  <c r="X552"/>
  <c r="V552"/>
  <c r="T552"/>
  <c r="P552"/>
  <c r="BI548"/>
  <c r="BH548"/>
  <c r="BG548"/>
  <c r="BF548"/>
  <c r="X548"/>
  <c r="V548"/>
  <c r="T548"/>
  <c r="P548"/>
  <c r="BI544"/>
  <c r="BH544"/>
  <c r="BG544"/>
  <c r="BF544"/>
  <c r="X544"/>
  <c r="V544"/>
  <c r="T544"/>
  <c r="P544"/>
  <c r="BI540"/>
  <c r="BH540"/>
  <c r="BG540"/>
  <c r="BF540"/>
  <c r="X540"/>
  <c r="V540"/>
  <c r="T540"/>
  <c r="P540"/>
  <c r="BI536"/>
  <c r="BH536"/>
  <c r="BG536"/>
  <c r="BF536"/>
  <c r="X536"/>
  <c r="V536"/>
  <c r="T536"/>
  <c r="P536"/>
  <c r="BI532"/>
  <c r="BH532"/>
  <c r="BG532"/>
  <c r="BF532"/>
  <c r="X532"/>
  <c r="V532"/>
  <c r="T532"/>
  <c r="P532"/>
  <c r="BI529"/>
  <c r="BH529"/>
  <c r="BG529"/>
  <c r="BF529"/>
  <c r="X529"/>
  <c r="V529"/>
  <c r="T529"/>
  <c r="P529"/>
  <c r="BI526"/>
  <c r="BH526"/>
  <c r="BG526"/>
  <c r="BF526"/>
  <c r="X526"/>
  <c r="V526"/>
  <c r="T526"/>
  <c r="P526"/>
  <c r="BI524"/>
  <c r="BH524"/>
  <c r="BG524"/>
  <c r="BF524"/>
  <c r="X524"/>
  <c r="V524"/>
  <c r="T524"/>
  <c r="P524"/>
  <c r="BI520"/>
  <c r="BH520"/>
  <c r="BG520"/>
  <c r="BF520"/>
  <c r="X520"/>
  <c r="V520"/>
  <c r="T520"/>
  <c r="P520"/>
  <c r="BI516"/>
  <c r="BH516"/>
  <c r="BG516"/>
  <c r="BF516"/>
  <c r="X516"/>
  <c r="V516"/>
  <c r="T516"/>
  <c r="P516"/>
  <c r="BI512"/>
  <c r="BH512"/>
  <c r="BG512"/>
  <c r="BF512"/>
  <c r="X512"/>
  <c r="V512"/>
  <c r="T512"/>
  <c r="P512"/>
  <c r="BI508"/>
  <c r="BH508"/>
  <c r="BG508"/>
  <c r="BF508"/>
  <c r="X508"/>
  <c r="V508"/>
  <c r="T508"/>
  <c r="P508"/>
  <c r="BI506"/>
  <c r="BH506"/>
  <c r="BG506"/>
  <c r="BF506"/>
  <c r="X506"/>
  <c r="V506"/>
  <c r="T506"/>
  <c r="P506"/>
  <c r="BI503"/>
  <c r="BH503"/>
  <c r="BG503"/>
  <c r="BF503"/>
  <c r="X503"/>
  <c r="V503"/>
  <c r="T503"/>
  <c r="P503"/>
  <c r="BI501"/>
  <c r="BH501"/>
  <c r="BG501"/>
  <c r="BF501"/>
  <c r="X501"/>
  <c r="V501"/>
  <c r="T501"/>
  <c r="P501"/>
  <c r="BI500"/>
  <c r="BH500"/>
  <c r="BG500"/>
  <c r="BF500"/>
  <c r="X500"/>
  <c r="V500"/>
  <c r="T500"/>
  <c r="P500"/>
  <c r="BI498"/>
  <c r="BH498"/>
  <c r="BG498"/>
  <c r="BF498"/>
  <c r="X498"/>
  <c r="V498"/>
  <c r="T498"/>
  <c r="P498"/>
  <c r="BI495"/>
  <c r="BH495"/>
  <c r="BG495"/>
  <c r="BF495"/>
  <c r="X495"/>
  <c r="V495"/>
  <c r="T495"/>
  <c r="P495"/>
  <c r="BI492"/>
  <c r="BH492"/>
  <c r="BG492"/>
  <c r="BF492"/>
  <c r="X492"/>
  <c r="V492"/>
  <c r="T492"/>
  <c r="P492"/>
  <c r="BI488"/>
  <c r="BH488"/>
  <c r="BG488"/>
  <c r="BF488"/>
  <c r="X488"/>
  <c r="V488"/>
  <c r="T488"/>
  <c r="P488"/>
  <c r="BI487"/>
  <c r="BH487"/>
  <c r="BG487"/>
  <c r="BF487"/>
  <c r="X487"/>
  <c r="V487"/>
  <c r="T487"/>
  <c r="P487"/>
  <c r="BI485"/>
  <c r="BH485"/>
  <c r="BG485"/>
  <c r="BF485"/>
  <c r="X485"/>
  <c r="V485"/>
  <c r="T485"/>
  <c r="P485"/>
  <c r="BI476"/>
  <c r="BH476"/>
  <c r="BG476"/>
  <c r="BF476"/>
  <c r="X476"/>
  <c r="V476"/>
  <c r="T476"/>
  <c r="P476"/>
  <c r="BI467"/>
  <c r="BH467"/>
  <c r="BG467"/>
  <c r="BF467"/>
  <c r="X467"/>
  <c r="V467"/>
  <c r="T467"/>
  <c r="P467"/>
  <c r="BI463"/>
  <c r="BH463"/>
  <c r="BG463"/>
  <c r="BF463"/>
  <c r="X463"/>
  <c r="V463"/>
  <c r="T463"/>
  <c r="P463"/>
  <c r="BI459"/>
  <c r="BH459"/>
  <c r="BG459"/>
  <c r="BF459"/>
  <c r="X459"/>
  <c r="V459"/>
  <c r="T459"/>
  <c r="P459"/>
  <c r="BI455"/>
  <c r="BH455"/>
  <c r="BG455"/>
  <c r="BF455"/>
  <c r="X455"/>
  <c r="V455"/>
  <c r="T455"/>
  <c r="P455"/>
  <c r="BI451"/>
  <c r="BH451"/>
  <c r="BG451"/>
  <c r="BF451"/>
  <c r="X451"/>
  <c r="V451"/>
  <c r="T451"/>
  <c r="P451"/>
  <c r="BI447"/>
  <c r="BH447"/>
  <c r="BG447"/>
  <c r="BF447"/>
  <c r="X447"/>
  <c r="V447"/>
  <c r="T447"/>
  <c r="P447"/>
  <c r="BI443"/>
  <c r="BH443"/>
  <c r="BG443"/>
  <c r="BF443"/>
  <c r="X443"/>
  <c r="V443"/>
  <c r="T443"/>
  <c r="P443"/>
  <c r="BI439"/>
  <c r="BH439"/>
  <c r="BG439"/>
  <c r="BF439"/>
  <c r="X439"/>
  <c r="V439"/>
  <c r="T439"/>
  <c r="P439"/>
  <c r="BI423"/>
  <c r="BH423"/>
  <c r="BG423"/>
  <c r="BF423"/>
  <c r="X423"/>
  <c r="V423"/>
  <c r="T423"/>
  <c r="P423"/>
  <c r="BI419"/>
  <c r="BH419"/>
  <c r="BG419"/>
  <c r="BF419"/>
  <c r="X419"/>
  <c r="V419"/>
  <c r="T419"/>
  <c r="P419"/>
  <c r="BI415"/>
  <c r="BH415"/>
  <c r="BG415"/>
  <c r="BF415"/>
  <c r="X415"/>
  <c r="V415"/>
  <c r="T415"/>
  <c r="P415"/>
  <c r="BI411"/>
  <c r="BH411"/>
  <c r="BG411"/>
  <c r="BF411"/>
  <c r="X411"/>
  <c r="V411"/>
  <c r="T411"/>
  <c r="P411"/>
  <c r="BI407"/>
  <c r="BH407"/>
  <c r="BG407"/>
  <c r="BF407"/>
  <c r="X407"/>
  <c r="V407"/>
  <c r="T407"/>
  <c r="P407"/>
  <c r="BI399"/>
  <c r="BH399"/>
  <c r="BG399"/>
  <c r="BF399"/>
  <c r="X399"/>
  <c r="V399"/>
  <c r="T399"/>
  <c r="P399"/>
  <c r="BI395"/>
  <c r="BH395"/>
  <c r="BG395"/>
  <c r="BF395"/>
  <c r="X395"/>
  <c r="V395"/>
  <c r="T395"/>
  <c r="P395"/>
  <c r="BI392"/>
  <c r="BH392"/>
  <c r="BG392"/>
  <c r="BF392"/>
  <c r="X392"/>
  <c r="V392"/>
  <c r="T392"/>
  <c r="P392"/>
  <c r="BI390"/>
  <c r="BH390"/>
  <c r="BG390"/>
  <c r="BF390"/>
  <c r="X390"/>
  <c r="V390"/>
  <c r="T390"/>
  <c r="P390"/>
  <c r="BI386"/>
  <c r="BH386"/>
  <c r="BG386"/>
  <c r="BF386"/>
  <c r="X386"/>
  <c r="V386"/>
  <c r="T386"/>
  <c r="P386"/>
  <c r="BI382"/>
  <c r="BH382"/>
  <c r="BG382"/>
  <c r="BF382"/>
  <c r="X382"/>
  <c r="V382"/>
  <c r="T382"/>
  <c r="P382"/>
  <c r="BI378"/>
  <c r="BH378"/>
  <c r="BG378"/>
  <c r="BF378"/>
  <c r="X378"/>
  <c r="V378"/>
  <c r="T378"/>
  <c r="P378"/>
  <c r="BI374"/>
  <c r="BH374"/>
  <c r="BG374"/>
  <c r="BF374"/>
  <c r="X374"/>
  <c r="V374"/>
  <c r="T374"/>
  <c r="P374"/>
  <c r="BI370"/>
  <c r="BH370"/>
  <c r="BG370"/>
  <c r="BF370"/>
  <c r="X370"/>
  <c r="V370"/>
  <c r="T370"/>
  <c r="P370"/>
  <c r="BI367"/>
  <c r="BH367"/>
  <c r="BG367"/>
  <c r="BF367"/>
  <c r="X367"/>
  <c r="V367"/>
  <c r="T367"/>
  <c r="P367"/>
  <c r="BI364"/>
  <c r="BH364"/>
  <c r="BG364"/>
  <c r="BF364"/>
  <c r="X364"/>
  <c r="V364"/>
  <c r="T364"/>
  <c r="P364"/>
  <c r="BI361"/>
  <c r="BH361"/>
  <c r="BG361"/>
  <c r="BF361"/>
  <c r="X361"/>
  <c r="V361"/>
  <c r="T361"/>
  <c r="P361"/>
  <c r="BI330"/>
  <c r="BH330"/>
  <c r="BG330"/>
  <c r="BF330"/>
  <c r="X330"/>
  <c r="V330"/>
  <c r="T330"/>
  <c r="P330"/>
  <c r="BI312"/>
  <c r="BH312"/>
  <c r="BG312"/>
  <c r="BF312"/>
  <c r="X312"/>
  <c r="V312"/>
  <c r="T312"/>
  <c r="P312"/>
  <c r="BI294"/>
  <c r="BH294"/>
  <c r="BG294"/>
  <c r="BF294"/>
  <c r="X294"/>
  <c r="V294"/>
  <c r="T294"/>
  <c r="P294"/>
  <c r="BI280"/>
  <c r="BH280"/>
  <c r="BG280"/>
  <c r="BF280"/>
  <c r="X280"/>
  <c r="V280"/>
  <c r="T280"/>
  <c r="P280"/>
  <c r="BI266"/>
  <c r="BH266"/>
  <c r="BG266"/>
  <c r="BF266"/>
  <c r="X266"/>
  <c r="V266"/>
  <c r="T266"/>
  <c r="P266"/>
  <c r="BI262"/>
  <c r="BH262"/>
  <c r="BG262"/>
  <c r="BF262"/>
  <c r="X262"/>
  <c r="V262"/>
  <c r="T262"/>
  <c r="P262"/>
  <c r="BI258"/>
  <c r="BH258"/>
  <c r="BG258"/>
  <c r="BF258"/>
  <c r="X258"/>
  <c r="V258"/>
  <c r="T258"/>
  <c r="P258"/>
  <c r="BI254"/>
  <c r="BH254"/>
  <c r="BG254"/>
  <c r="BF254"/>
  <c r="X254"/>
  <c r="V254"/>
  <c r="T254"/>
  <c r="P254"/>
  <c r="BI251"/>
  <c r="BH251"/>
  <c r="BG251"/>
  <c r="BF251"/>
  <c r="X251"/>
  <c r="X250"/>
  <c r="V251"/>
  <c r="V250"/>
  <c r="T251"/>
  <c r="T250"/>
  <c r="P251"/>
  <c r="BI249"/>
  <c r="BH249"/>
  <c r="BG249"/>
  <c r="BF249"/>
  <c r="X249"/>
  <c r="V249"/>
  <c r="T249"/>
  <c r="P249"/>
  <c r="BI248"/>
  <c r="BH248"/>
  <c r="BG248"/>
  <c r="BF248"/>
  <c r="X248"/>
  <c r="V248"/>
  <c r="T248"/>
  <c r="P248"/>
  <c r="BI247"/>
  <c r="BH247"/>
  <c r="BG247"/>
  <c r="BF247"/>
  <c r="X247"/>
  <c r="V247"/>
  <c r="T247"/>
  <c r="P247"/>
  <c r="BI244"/>
  <c r="BH244"/>
  <c r="BG244"/>
  <c r="BF244"/>
  <c r="X244"/>
  <c r="V244"/>
  <c r="T244"/>
  <c r="P244"/>
  <c r="BI241"/>
  <c r="BH241"/>
  <c r="BG241"/>
  <c r="BF241"/>
  <c r="X241"/>
  <c r="V241"/>
  <c r="T241"/>
  <c r="P241"/>
  <c r="BI240"/>
  <c r="BH240"/>
  <c r="BG240"/>
  <c r="BF240"/>
  <c r="X240"/>
  <c r="V240"/>
  <c r="T240"/>
  <c r="P240"/>
  <c r="BI233"/>
  <c r="BH233"/>
  <c r="BG233"/>
  <c r="BF233"/>
  <c r="X233"/>
  <c r="V233"/>
  <c r="T233"/>
  <c r="P233"/>
  <c r="BI227"/>
  <c r="BH227"/>
  <c r="BG227"/>
  <c r="BF227"/>
  <c r="X227"/>
  <c r="V227"/>
  <c r="T227"/>
  <c r="P227"/>
  <c r="BI224"/>
  <c r="BH224"/>
  <c r="BG224"/>
  <c r="BF224"/>
  <c r="X224"/>
  <c r="V224"/>
  <c r="T224"/>
  <c r="P224"/>
  <c r="BI218"/>
  <c r="BH218"/>
  <c r="BG218"/>
  <c r="BF218"/>
  <c r="X218"/>
  <c r="V218"/>
  <c r="T218"/>
  <c r="P218"/>
  <c r="BI214"/>
  <c r="BH214"/>
  <c r="BG214"/>
  <c r="BF214"/>
  <c r="X214"/>
  <c r="V214"/>
  <c r="T214"/>
  <c r="P214"/>
  <c r="BI210"/>
  <c r="BH210"/>
  <c r="BG210"/>
  <c r="BF210"/>
  <c r="X210"/>
  <c r="V210"/>
  <c r="T210"/>
  <c r="P210"/>
  <c r="BI206"/>
  <c r="BH206"/>
  <c r="BG206"/>
  <c r="BF206"/>
  <c r="X206"/>
  <c r="V206"/>
  <c r="T206"/>
  <c r="P206"/>
  <c r="BI202"/>
  <c r="BH202"/>
  <c r="BG202"/>
  <c r="BF202"/>
  <c r="X202"/>
  <c r="V202"/>
  <c r="T202"/>
  <c r="P202"/>
  <c r="BI198"/>
  <c r="BH198"/>
  <c r="BG198"/>
  <c r="BF198"/>
  <c r="X198"/>
  <c r="V198"/>
  <c r="T198"/>
  <c r="P198"/>
  <c r="BI194"/>
  <c r="BH194"/>
  <c r="BG194"/>
  <c r="BF194"/>
  <c r="X194"/>
  <c r="V194"/>
  <c r="T194"/>
  <c r="P194"/>
  <c r="BI190"/>
  <c r="BH190"/>
  <c r="BG190"/>
  <c r="BF190"/>
  <c r="X190"/>
  <c r="V190"/>
  <c r="T190"/>
  <c r="P190"/>
  <c r="BI189"/>
  <c r="BH189"/>
  <c r="BG189"/>
  <c r="BF189"/>
  <c r="X189"/>
  <c r="V189"/>
  <c r="T189"/>
  <c r="P189"/>
  <c r="BI185"/>
  <c r="BH185"/>
  <c r="BG185"/>
  <c r="BF185"/>
  <c r="X185"/>
  <c r="V185"/>
  <c r="T185"/>
  <c r="P185"/>
  <c r="BI181"/>
  <c r="BH181"/>
  <c r="BG181"/>
  <c r="BF181"/>
  <c r="X181"/>
  <c r="V181"/>
  <c r="T181"/>
  <c r="P181"/>
  <c r="BI176"/>
  <c r="BH176"/>
  <c r="BG176"/>
  <c r="BF176"/>
  <c r="X176"/>
  <c r="V176"/>
  <c r="T176"/>
  <c r="P176"/>
  <c r="BI170"/>
  <c r="BH170"/>
  <c r="BG170"/>
  <c r="BF170"/>
  <c r="X170"/>
  <c r="V170"/>
  <c r="T170"/>
  <c r="P170"/>
  <c r="BI167"/>
  <c r="BH167"/>
  <c r="BG167"/>
  <c r="BF167"/>
  <c r="X167"/>
  <c r="V167"/>
  <c r="T167"/>
  <c r="P167"/>
  <c r="BI164"/>
  <c r="BH164"/>
  <c r="BG164"/>
  <c r="BF164"/>
  <c r="X164"/>
  <c r="V164"/>
  <c r="T164"/>
  <c r="P164"/>
  <c r="BI160"/>
  <c r="BH160"/>
  <c r="BG160"/>
  <c r="BF160"/>
  <c r="X160"/>
  <c r="V160"/>
  <c r="T160"/>
  <c r="P160"/>
  <c r="BI156"/>
  <c r="BH156"/>
  <c r="BG156"/>
  <c r="BF156"/>
  <c r="X156"/>
  <c r="V156"/>
  <c r="T156"/>
  <c r="P156"/>
  <c r="BI148"/>
  <c r="BH148"/>
  <c r="BG148"/>
  <c r="BF148"/>
  <c r="X148"/>
  <c r="V148"/>
  <c r="T148"/>
  <c r="P148"/>
  <c r="BI140"/>
  <c r="BH140"/>
  <c r="BG140"/>
  <c r="BF140"/>
  <c r="X140"/>
  <c r="V140"/>
  <c r="T140"/>
  <c r="P140"/>
  <c r="BI134"/>
  <c r="BH134"/>
  <c r="BG134"/>
  <c r="BF134"/>
  <c r="X134"/>
  <c r="V134"/>
  <c r="T134"/>
  <c r="P134"/>
  <c r="J128"/>
  <c r="J127"/>
  <c r="F125"/>
  <c r="E123"/>
  <c r="J90"/>
  <c r="J89"/>
  <c r="F87"/>
  <c r="E85"/>
  <c r="J16"/>
  <c r="E16"/>
  <c r="F128"/>
  <c r="J15"/>
  <c r="J13"/>
  <c r="E13"/>
  <c r="F127"/>
  <c r="J12"/>
  <c r="J10"/>
  <c r="J87"/>
  <c i="1" r="L90"/>
  <c r="AM90"/>
  <c r="AM89"/>
  <c r="L89"/>
  <c r="AM87"/>
  <c r="L87"/>
  <c r="L85"/>
  <c r="L84"/>
  <c i="2" r="Q423"/>
  <c r="Q415"/>
  <c r="R382"/>
  <c r="Q382"/>
  <c r="R378"/>
  <c r="Q364"/>
  <c r="Q361"/>
  <c r="R330"/>
  <c r="R280"/>
  <c r="R262"/>
  <c r="Q258"/>
  <c r="R254"/>
  <c r="R251"/>
  <c r="R249"/>
  <c r="R248"/>
  <c r="Q244"/>
  <c r="R241"/>
  <c r="Q241"/>
  <c r="R240"/>
  <c r="Q227"/>
  <c r="R224"/>
  <c r="Q218"/>
  <c r="Q214"/>
  <c r="R206"/>
  <c r="R194"/>
  <c r="Q189"/>
  <c r="R185"/>
  <c r="Q181"/>
  <c r="R176"/>
  <c r="R170"/>
  <c r="R164"/>
  <c r="Q156"/>
  <c r="R148"/>
  <c r="Q140"/>
  <c r="R134"/>
  <c r="R500"/>
  <c r="R498"/>
  <c r="Q498"/>
  <c r="R495"/>
  <c r="Q495"/>
  <c r="R492"/>
  <c r="Q492"/>
  <c r="R488"/>
  <c r="Q488"/>
  <c r="R487"/>
  <c r="Q487"/>
  <c r="R485"/>
  <c r="Q485"/>
  <c r="R476"/>
  <c r="Q476"/>
  <c r="R467"/>
  <c r="Q467"/>
  <c r="R463"/>
  <c r="Q463"/>
  <c r="R459"/>
  <c r="Q459"/>
  <c r="R455"/>
  <c r="Q455"/>
  <c r="R451"/>
  <c r="Q451"/>
  <c r="R447"/>
  <c r="Q447"/>
  <c r="R443"/>
  <c r="Q443"/>
  <c r="Q439"/>
  <c r="Q419"/>
  <c r="R411"/>
  <c r="Q411"/>
  <c r="R370"/>
  <c r="Q367"/>
  <c r="Q312"/>
  <c r="Q294"/>
  <c r="Q280"/>
  <c r="Q266"/>
  <c r="Q262"/>
  <c r="R258"/>
  <c r="Q251"/>
  <c r="Q249"/>
  <c r="Q248"/>
  <c r="R247"/>
  <c r="R244"/>
  <c r="Q240"/>
  <c r="Q233"/>
  <c r="Q224"/>
  <c r="R218"/>
  <c r="R214"/>
  <c r="Q210"/>
  <c r="Q206"/>
  <c r="R202"/>
  <c r="Q198"/>
  <c r="Q194"/>
  <c r="R190"/>
  <c r="R189"/>
  <c r="Q185"/>
  <c r="R181"/>
  <c r="Q176"/>
  <c r="Q167"/>
  <c r="Q164"/>
  <c r="Q160"/>
  <c r="Q599"/>
  <c r="R439"/>
  <c r="R423"/>
  <c r="R419"/>
  <c r="R415"/>
  <c r="R407"/>
  <c r="Q407"/>
  <c r="R399"/>
  <c r="Q399"/>
  <c r="R395"/>
  <c r="Q395"/>
  <c r="R392"/>
  <c r="Q392"/>
  <c r="R390"/>
  <c r="Q390"/>
  <c r="R386"/>
  <c r="Q386"/>
  <c r="Q378"/>
  <c r="R374"/>
  <c r="Q374"/>
  <c r="Q370"/>
  <c r="R367"/>
  <c r="R364"/>
  <c r="R361"/>
  <c r="Q330"/>
  <c r="R312"/>
  <c r="R294"/>
  <c r="R266"/>
  <c r="Q254"/>
  <c r="Q247"/>
  <c r="R233"/>
  <c r="R227"/>
  <c r="R210"/>
  <c r="Q202"/>
  <c r="R198"/>
  <c r="Q190"/>
  <c r="Q170"/>
  <c r="R167"/>
  <c r="R160"/>
  <c r="R156"/>
  <c r="K156"/>
  <c r="Q148"/>
  <c r="R140"/>
  <c r="Q134"/>
  <c i="1" r="AU94"/>
  <c i="2" r="R599"/>
  <c r="R597"/>
  <c r="Q597"/>
  <c r="R595"/>
  <c r="Q595"/>
  <c r="R594"/>
  <c r="Q594"/>
  <c r="R586"/>
  <c r="Q586"/>
  <c r="R580"/>
  <c r="Q580"/>
  <c r="R578"/>
  <c r="Q578"/>
  <c r="R575"/>
  <c r="Q575"/>
  <c r="R572"/>
  <c r="Q572"/>
  <c r="R569"/>
  <c r="Q569"/>
  <c r="R566"/>
  <c r="Q566"/>
  <c r="R564"/>
  <c r="Q564"/>
  <c r="R560"/>
  <c r="Q560"/>
  <c r="R556"/>
  <c r="Q556"/>
  <c r="R552"/>
  <c r="Q552"/>
  <c r="R548"/>
  <c r="Q548"/>
  <c r="R544"/>
  <c r="Q544"/>
  <c r="R540"/>
  <c r="Q540"/>
  <c r="R536"/>
  <c r="Q536"/>
  <c r="R532"/>
  <c r="Q532"/>
  <c r="R529"/>
  <c r="Q529"/>
  <c r="R526"/>
  <c r="Q526"/>
  <c r="R524"/>
  <c r="Q524"/>
  <c r="R520"/>
  <c r="Q520"/>
  <c r="R516"/>
  <c r="Q516"/>
  <c r="R512"/>
  <c r="Q512"/>
  <c r="R508"/>
  <c r="Q508"/>
  <c r="R506"/>
  <c r="Q506"/>
  <c r="R503"/>
  <c r="Q503"/>
  <c r="R501"/>
  <c r="Q501"/>
  <c r="Q500"/>
  <c r="BK599"/>
  <c r="BK598"/>
  <c r="K598"/>
  <c r="K113"/>
  <c r="BK597"/>
  <c r="BK596"/>
  <c r="K596"/>
  <c r="K112"/>
  <c r="BK595"/>
  <c r="BK578"/>
  <c r="BK564"/>
  <c r="BK552"/>
  <c r="BK532"/>
  <c r="BK529"/>
  <c r="BK503"/>
  <c r="BK459"/>
  <c r="K451"/>
  <c r="BE451"/>
  <c r="K423"/>
  <c r="BE423"/>
  <c r="BK411"/>
  <c r="BK407"/>
  <c r="BK367"/>
  <c r="BK266"/>
  <c r="BK262"/>
  <c r="BK258"/>
  <c r="BK251"/>
  <c r="BK250"/>
  <c r="K250"/>
  <c r="K99"/>
  <c r="BK249"/>
  <c r="BK247"/>
  <c r="K224"/>
  <c r="BE224"/>
  <c r="BK202"/>
  <c r="K194"/>
  <c r="BE194"/>
  <c r="BK160"/>
  <c r="BK156"/>
  <c r="BK580"/>
  <c r="BK556"/>
  <c r="BK548"/>
  <c r="BK540"/>
  <c r="BK524"/>
  <c r="BK512"/>
  <c r="BK501"/>
  <c r="BK498"/>
  <c r="BK487"/>
  <c r="BK443"/>
  <c r="K419"/>
  <c r="BE419"/>
  <c r="K386"/>
  <c r="BE386"/>
  <c r="K382"/>
  <c r="BE382"/>
  <c r="K370"/>
  <c r="BE370"/>
  <c r="BK214"/>
  <c r="K206"/>
  <c r="BE206"/>
  <c r="K189"/>
  <c r="BE189"/>
  <c r="BK181"/>
  <c r="BK170"/>
  <c r="K134"/>
  <c r="BE134"/>
  <c r="BK594"/>
  <c r="BK569"/>
  <c r="BK560"/>
  <c r="BK536"/>
  <c r="BK526"/>
  <c r="BK516"/>
  <c r="BK492"/>
  <c r="BK488"/>
  <c r="BK447"/>
  <c r="BK439"/>
  <c r="BK415"/>
  <c r="K374"/>
  <c r="BE374"/>
  <c r="K312"/>
  <c r="BE312"/>
  <c r="BK294"/>
  <c r="BK280"/>
  <c r="BK248"/>
  <c r="BK244"/>
  <c r="K240"/>
  <c r="BE240"/>
  <c r="K210"/>
  <c r="BE210"/>
  <c r="K198"/>
  <c r="BE198"/>
  <c r="K185"/>
  <c r="BE185"/>
  <c r="BK148"/>
  <c r="BK586"/>
  <c r="BK575"/>
  <c r="BK572"/>
  <c r="BK566"/>
  <c r="BK544"/>
  <c r="BK520"/>
  <c r="BK508"/>
  <c r="BK506"/>
  <c r="BK500"/>
  <c r="BK495"/>
  <c r="BK485"/>
  <c r="BK476"/>
  <c r="BK467"/>
  <c r="BK463"/>
  <c r="BK455"/>
  <c r="BK399"/>
  <c r="BK395"/>
  <c r="BK392"/>
  <c r="K390"/>
  <c r="BE390"/>
  <c r="BK378"/>
  <c r="BK364"/>
  <c r="BK361"/>
  <c r="K330"/>
  <c r="BE330"/>
  <c r="BK254"/>
  <c r="BK241"/>
  <c r="K233"/>
  <c r="BE233"/>
  <c r="BK227"/>
  <c r="BK218"/>
  <c r="K190"/>
  <c r="BE190"/>
  <c r="K176"/>
  <c r="BE176"/>
  <c r="K167"/>
  <c r="BE167"/>
  <c r="K164"/>
  <c r="BE164"/>
  <c r="BK140"/>
  <c l="1" r="BK525"/>
  <c r="K525"/>
  <c r="K107"/>
  <c r="T525"/>
  <c r="X525"/>
  <c r="R525"/>
  <c r="J107"/>
  <c r="Q565"/>
  <c r="I108"/>
  <c r="Q593"/>
  <c r="R565"/>
  <c r="J108"/>
  <c r="BK579"/>
  <c r="K579"/>
  <c r="K109"/>
  <c r="T579"/>
  <c r="V579"/>
  <c r="X579"/>
  <c r="Q579"/>
  <c r="I109"/>
  <c r="R579"/>
  <c r="J109"/>
  <c r="BK593"/>
  <c r="K593"/>
  <c r="K111"/>
  <c r="T593"/>
  <c r="T592"/>
  <c r="V593"/>
  <c r="V592"/>
  <c r="X565"/>
  <c r="X593"/>
  <c r="X592"/>
  <c r="T133"/>
  <c r="V133"/>
  <c r="X133"/>
  <c r="Q133"/>
  <c r="R133"/>
  <c r="T193"/>
  <c r="V193"/>
  <c r="X193"/>
  <c r="Q193"/>
  <c r="I97"/>
  <c r="R193"/>
  <c r="J97"/>
  <c r="T239"/>
  <c r="V239"/>
  <c r="X239"/>
  <c r="Q239"/>
  <c r="I98"/>
  <c r="R239"/>
  <c r="J98"/>
  <c r="T253"/>
  <c r="V253"/>
  <c r="X253"/>
  <c r="Q253"/>
  <c r="R253"/>
  <c r="T391"/>
  <c r="V391"/>
  <c r="X391"/>
  <c r="Q391"/>
  <c r="I102"/>
  <c r="R391"/>
  <c r="J102"/>
  <c r="BK486"/>
  <c r="K486"/>
  <c r="K103"/>
  <c r="T486"/>
  <c r="V486"/>
  <c r="X486"/>
  <c r="Q486"/>
  <c r="I103"/>
  <c r="R486"/>
  <c r="J103"/>
  <c r="BK499"/>
  <c r="K499"/>
  <c r="K104"/>
  <c r="T499"/>
  <c r="V499"/>
  <c r="X499"/>
  <c r="Q499"/>
  <c r="I104"/>
  <c r="R499"/>
  <c r="J104"/>
  <c r="BK502"/>
  <c r="K502"/>
  <c r="K105"/>
  <c r="T502"/>
  <c r="V502"/>
  <c r="X502"/>
  <c r="Q502"/>
  <c r="I105"/>
  <c r="R502"/>
  <c r="J105"/>
  <c r="BK507"/>
  <c r="K507"/>
  <c r="K106"/>
  <c r="T507"/>
  <c r="V507"/>
  <c r="X507"/>
  <c r="Q507"/>
  <c r="I106"/>
  <c r="R507"/>
  <c r="J106"/>
  <c r="V525"/>
  <c r="Q525"/>
  <c r="I107"/>
  <c r="BK565"/>
  <c r="K565"/>
  <c r="K108"/>
  <c r="T565"/>
  <c r="V565"/>
  <c r="R593"/>
  <c r="F89"/>
  <c r="J125"/>
  <c r="Q598"/>
  <c r="I113"/>
  <c r="F90"/>
  <c r="BE156"/>
  <c r="Q250"/>
  <c r="I99"/>
  <c r="R250"/>
  <c r="J99"/>
  <c r="Q596"/>
  <c r="I112"/>
  <c r="R596"/>
  <c r="J112"/>
  <c r="R598"/>
  <c r="J113"/>
  <c r="F34"/>
  <c i="1" r="BC95"/>
  <c r="BC94"/>
  <c r="W30"/>
  <c i="2" r="K516"/>
  <c r="BE516"/>
  <c r="K540"/>
  <c r="BE540"/>
  <c r="K552"/>
  <c r="BE552"/>
  <c r="K564"/>
  <c r="BE564"/>
  <c r="K575"/>
  <c r="BE575"/>
  <c r="K595"/>
  <c r="BE595"/>
  <c r="K170"/>
  <c r="BE170"/>
  <c r="BK198"/>
  <c r="BK224"/>
  <c r="K244"/>
  <c r="BE244"/>
  <c r="K251"/>
  <c r="BE251"/>
  <c r="K266"/>
  <c r="BE266"/>
  <c r="K361"/>
  <c r="BE361"/>
  <c r="BK382"/>
  <c r="K392"/>
  <c r="BE392"/>
  <c r="K407"/>
  <c r="BE407"/>
  <c r="BK189"/>
  <c r="BK330"/>
  <c r="K443"/>
  <c r="BE443"/>
  <c r="K459"/>
  <c r="BE459"/>
  <c r="K476"/>
  <c r="BE476"/>
  <c r="K495"/>
  <c r="BE495"/>
  <c r="F36"/>
  <c i="1" r="BE95"/>
  <c r="BE94"/>
  <c r="W32"/>
  <c i="2" r="F35"/>
  <c i="1" r="BD95"/>
  <c r="BD94"/>
  <c r="W31"/>
  <c i="2" r="K500"/>
  <c r="BE500"/>
  <c r="K501"/>
  <c r="BE501"/>
  <c r="K506"/>
  <c r="BE506"/>
  <c r="K512"/>
  <c r="BE512"/>
  <c r="K526"/>
  <c r="BE526"/>
  <c r="K536"/>
  <c r="BE536"/>
  <c r="K556"/>
  <c r="BE556"/>
  <c r="K572"/>
  <c r="BE572"/>
  <c r="K586"/>
  <c r="BE586"/>
  <c r="K599"/>
  <c r="BE599"/>
  <c r="BK134"/>
  <c r="K148"/>
  <c r="BE148"/>
  <c r="BK164"/>
  <c r="BK185"/>
  <c r="BK206"/>
  <c r="K227"/>
  <c r="BE227"/>
  <c r="K248"/>
  <c r="BE248"/>
  <c r="K258"/>
  <c r="BE258"/>
  <c r="K280"/>
  <c r="BE280"/>
  <c r="K367"/>
  <c r="BE367"/>
  <c r="BK386"/>
  <c r="K399"/>
  <c r="BE399"/>
  <c r="BK423"/>
  <c r="K181"/>
  <c r="BE181"/>
  <c r="BK210"/>
  <c r="K364"/>
  <c r="BE364"/>
  <c r="BK451"/>
  <c r="K467"/>
  <c r="BE467"/>
  <c r="K488"/>
  <c r="BE488"/>
  <c r="K378"/>
  <c r="BE378"/>
  <c r="K503"/>
  <c r="BE503"/>
  <c r="K520"/>
  <c r="BE520"/>
  <c r="K529"/>
  <c r="BE529"/>
  <c r="K544"/>
  <c r="BE544"/>
  <c r="K569"/>
  <c r="BE569"/>
  <c r="K580"/>
  <c r="BE580"/>
  <c r="K597"/>
  <c r="BE597"/>
  <c r="K140"/>
  <c r="BE140"/>
  <c r="K160"/>
  <c r="BE160"/>
  <c r="BK176"/>
  <c r="K202"/>
  <c r="BE202"/>
  <c r="K218"/>
  <c r="BE218"/>
  <c r="K241"/>
  <c r="BE241"/>
  <c r="K249"/>
  <c r="BE249"/>
  <c r="K262"/>
  <c r="BE262"/>
  <c r="BK312"/>
  <c r="BK370"/>
  <c r="BK390"/>
  <c r="K411"/>
  <c r="BE411"/>
  <c r="BK190"/>
  <c r="K439"/>
  <c r="BE439"/>
  <c r="K455"/>
  <c r="BE455"/>
  <c r="K487"/>
  <c r="BE487"/>
  <c r="K498"/>
  <c r="BE498"/>
  <c r="K34"/>
  <c i="1" r="AY95"/>
  <c i="2" r="F37"/>
  <c i="1" r="BF95"/>
  <c r="BF94"/>
  <c r="W33"/>
  <c i="2" r="K508"/>
  <c r="BE508"/>
  <c r="K524"/>
  <c r="BE524"/>
  <c r="K532"/>
  <c r="BE532"/>
  <c r="K548"/>
  <c r="BE548"/>
  <c r="K560"/>
  <c r="BE560"/>
  <c r="K566"/>
  <c r="BE566"/>
  <c r="K578"/>
  <c r="BE578"/>
  <c r="K594"/>
  <c r="BE594"/>
  <c r="BK167"/>
  <c r="BK194"/>
  <c r="K214"/>
  <c r="BE214"/>
  <c r="BK240"/>
  <c r="K247"/>
  <c r="BE247"/>
  <c r="K254"/>
  <c r="BE254"/>
  <c r="K294"/>
  <c r="BE294"/>
  <c r="BK374"/>
  <c r="K395"/>
  <c r="BE395"/>
  <c r="K415"/>
  <c r="BE415"/>
  <c r="BK233"/>
  <c r="BK419"/>
  <c r="K447"/>
  <c r="BE447"/>
  <c r="K463"/>
  <c r="BE463"/>
  <c r="K485"/>
  <c r="BE485"/>
  <c r="K492"/>
  <c r="BE492"/>
  <c l="1" r="R592"/>
  <c r="J110"/>
  <c r="R252"/>
  <c r="J100"/>
  <c r="X252"/>
  <c r="Q592"/>
  <c r="I110"/>
  <c r="V252"/>
  <c r="Q132"/>
  <c r="V132"/>
  <c r="V131"/>
  <c r="Q252"/>
  <c r="I100"/>
  <c r="T252"/>
  <c r="R132"/>
  <c r="R131"/>
  <c r="J94"/>
  <c r="K29"/>
  <c i="1" r="AT95"/>
  <c i="2" r="X132"/>
  <c r="X131"/>
  <c r="T132"/>
  <c r="T131"/>
  <c i="1" r="AW95"/>
  <c i="2" r="BK239"/>
  <c r="K239"/>
  <c r="K98"/>
  <c r="I111"/>
  <c r="J111"/>
  <c r="J101"/>
  <c r="BK592"/>
  <c r="K592"/>
  <c r="K110"/>
  <c r="J96"/>
  <c r="I96"/>
  <c r="I101"/>
  <c r="BK133"/>
  <c r="K133"/>
  <c r="K96"/>
  <c r="BK193"/>
  <c r="K193"/>
  <c r="K97"/>
  <c r="BK253"/>
  <c r="K253"/>
  <c r="K101"/>
  <c r="BK391"/>
  <c r="K391"/>
  <c r="K102"/>
  <c i="1" r="AT94"/>
  <c r="AY94"/>
  <c r="AK30"/>
  <c i="2" r="F33"/>
  <c i="1" r="BB95"/>
  <c r="BB94"/>
  <c r="W29"/>
  <c r="AW94"/>
  <c r="AZ94"/>
  <c i="2" r="K33"/>
  <c i="1" r="AX95"/>
  <c r="AV95"/>
  <c r="BA94"/>
  <c i="2" l="1" r="Q131"/>
  <c r="I94"/>
  <c r="K28"/>
  <c i="1" r="AS95"/>
  <c i="2" r="J95"/>
  <c r="I95"/>
  <c r="BK132"/>
  <c r="K132"/>
  <c r="K95"/>
  <c r="BK252"/>
  <c r="K252"/>
  <c r="K100"/>
  <c i="1" r="AS94"/>
  <c r="AX94"/>
  <c r="AK29"/>
  <c i="2" l="1" r="BK131"/>
  <c r="K131"/>
  <c r="K94"/>
  <c i="1" r="AV94"/>
  <c i="2" l="1" r="K30"/>
  <c i="1" r="AG95"/>
  <c r="AG94"/>
  <c r="AK26"/>
  <c r="AK35"/>
  <c l="1" r="AN94"/>
  <c r="AN95"/>
  <c i="2" r="K3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<sst xmlns="http://schemas.openxmlformats.org/spreadsheetml/2006/main">
  <si>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</si>
  <si>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</si>
  <si>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</si>
  <si>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</si>
  <si>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</si>
  <si>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</si>
  <si>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{831f3142-f5a8-4e35-a4d6-8df72312169a}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</si>
  <si>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</si>
  <si>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</si>
  <si>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</si>
  <si>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</si>
  <si>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</si>
  <si>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</si>
  <si>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</si>
  <si>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</si>
  <si>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02-2021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</si>
  <si>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</si>
  <si>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</si>
  <si>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Mateřská škola - Zelený pavilon</t>
  </si>
  <si>
    <t>KSO:</t>
  </si>
  <si>
    <t>CC-CZ:</t>
  </si>
  <si>
    <t>Místo:</t>
  </si>
  <si>
    <t>Sokolov</t>
  </si>
  <si>
    <t>Datum:</t>
  </si>
  <si>
    <t>3. 2. 2021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</si>
  <si>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</si>
  <si>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</si>
  <si>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</si>
  <si>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</si>
  <si>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</si>
  <si>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</si>
  <si>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</si>
  <si>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DEKPROJEKT s.r.o.</t>
  </si>
  <si>
    <t>Zpracovatel:</t>
  </si>
  <si>
    <t>Ing. Kateřina Petlíková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</si>
  <si>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</si>
  <si>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</si>
  <si>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</si>
  <si>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</si>
  <si>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</si>
  <si>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</si>
  <si>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</si>
  <si>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</si>
  <si>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</si>
  <si>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</si>
  <si>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</si>
  <si>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</si>
  <si>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</si>
  <si>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</si>
  <si>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</si>
  <si>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</si>
  <si>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</si>
  <si>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</si>
  <si>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</si>
  <si>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</si>
  <si>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</si>
  <si>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</si>
  <si>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</si>
  <si>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</si>
  <si>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</si>
  <si>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</si>
  <si>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</si>
  <si>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</si>
  <si>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</si>
  <si>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</si>
  <si>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</si>
  <si>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</si>
  <si>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</si>
  <si>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</si>
  <si>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</si>
  <si>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</si>
  <si>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</si>
  <si>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</si>
  <si>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</si>
  <si>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</si>
  <si>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</si>
  <si>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</si>
  <si>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</si>
  <si>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</si>
  <si>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</si>
  <si>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</si>
  <si>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</si>
  <si>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</si>
  <si>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</si>
  <si>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</si>
  <si>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SBS_PE_M2</t>
  </si>
  <si>
    <t>SBS s vložkou z PE rohože s břidličným posypem - plocha</t>
  </si>
  <si>
    <t>m2</t>
  </si>
  <si>
    <t>328,526</t>
  </si>
  <si>
    <t>2</t>
  </si>
  <si>
    <t>SBS_AL_M2</t>
  </si>
  <si>
    <t>SBS s hliníkovou vložkou plocha</t>
  </si>
  <si>
    <t>345,955</t>
  </si>
  <si>
    <t>KRYCÍ LIST SOUPISU PRACÍ</t>
  </si>
  <si>
    <t>SBS_PE_BROOFT3_M2</t>
  </si>
  <si>
    <t>SBS s vložkou z PE, s retardéry hoření - plocha</t>
  </si>
  <si>
    <t>50,101</t>
  </si>
  <si>
    <t>KZS_EPS_M2</t>
  </si>
  <si>
    <t>Plocha kotveného zateplení svislých střešních kcí - EPS</t>
  </si>
  <si>
    <t>48,983</t>
  </si>
  <si>
    <t>KZS_MW_M2</t>
  </si>
  <si>
    <t>Plocha kotveného zateplení svislých střešních kcí - MW</t>
  </si>
  <si>
    <t>13,502</t>
  </si>
  <si>
    <t>ZEBRIK_M</t>
  </si>
  <si>
    <t>Délka žebříku</t>
  </si>
  <si>
    <t>m</t>
  </si>
  <si>
    <t>8</t>
  </si>
  <si>
    <t>3</t>
  </si>
  <si>
    <t>ST1_M2</t>
  </si>
  <si>
    <t>Plocha stávající střechy (plocha žb kce)</t>
  </si>
  <si>
    <t>257,04</t>
  </si>
  <si>
    <t>S1_M2</t>
  </si>
  <si>
    <t xml:space="preserve">Plocha střechy S1 </t>
  </si>
  <si>
    <t>227,086</t>
  </si>
  <si>
    <t>S2_M2</t>
  </si>
  <si>
    <t>Plocha střechy S2</t>
  </si>
  <si>
    <t>23,411</t>
  </si>
  <si>
    <t>ATIKA_M</t>
  </si>
  <si>
    <t>Délka atiky</t>
  </si>
  <si>
    <t>70,2</t>
  </si>
  <si>
    <t>KOMIN_M</t>
  </si>
  <si>
    <t>Obvod komín</t>
  </si>
  <si>
    <t>2,3</t>
  </si>
  <si>
    <t>VZT_M</t>
  </si>
  <si>
    <t>Obvod šachty VZT</t>
  </si>
  <si>
    <t>3,4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</si>
  <si>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</si>
  <si>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</si>
  <si>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</si>
  <si>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</si>
  <si>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</si>
  <si>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</si>
  <si>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</si>
  <si>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</si>
  <si>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</si>
  <si>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</si>
  <si>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</si>
  <si>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</si>
  <si>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</si>
  <si>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</si>
  <si>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</si>
  <si>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</si>
  <si>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</si>
  <si>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</si>
  <si>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</si>
  <si>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</si>
  <si>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</si>
  <si>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</si>
  <si>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</si>
  <si>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</si>
  <si>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</si>
  <si>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</si>
  <si>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</si>
  <si>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</si>
  <si>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</si>
  <si>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</si>
  <si>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</si>
  <si>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</si>
  <si>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</si>
  <si>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</si>
  <si>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</si>
  <si>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</si>
  <si>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</si>
  <si>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</si>
  <si>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</si>
  <si>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</si>
  <si>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</si>
  <si>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</si>
  <si>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</si>
  <si>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</si>
  <si>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</si>
  <si>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</si>
  <si>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</si>
  <si>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</si>
  <si>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</si>
  <si>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</si>
  <si>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</si>
  <si>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611321121</t>
  </si>
  <si>
    <t>Vápenocementová omítka hladká jednovrstvá vnitřních stropů rovných nanášená ručně</t>
  </si>
  <si>
    <t>CS ÚRS 2021 01</t>
  </si>
  <si>
    <t>4</t>
  </si>
  <si>
    <t>217293424</t>
  </si>
  <si>
    <t>VV</t>
  </si>
  <si>
    <t xml:space="preserve">Důsledkem odstranění stávajících vrstev bude stropní konstrukce odlehčena a hrozí riziko vzniku trhlin v místě napojení stropní konstrukce na příčky. </t>
  </si>
  <si>
    <t>Je nutné uvažovat se sanací trhlin a následnou výmalbou interiéru.</t>
  </si>
  <si>
    <t>Předpokládaný rozsah 200 m2 - nutno upravit dle skutečnosti, která vyplyne až při realizaci.</t>
  </si>
  <si>
    <t>200</t>
  </si>
  <si>
    <t>Součet</t>
  </si>
  <si>
    <t>622211021</t>
  </si>
  <si>
    <t>Montáž kontaktního zateplení vnějších stěn lepením a mechanickým kotvením polystyrénových desek tl do 120 mm - včetně seříznutí v místě chrličů a stříšky VZT</t>
  </si>
  <si>
    <t>-106424144</t>
  </si>
  <si>
    <t xml:space="preserve">Detail A, B </t>
  </si>
  <si>
    <t>(ATIKA_M-15,7)*0,86</t>
  </si>
  <si>
    <t>Detail D</t>
  </si>
  <si>
    <t>VZT_M*0,5</t>
  </si>
  <si>
    <t>0,1*0,5*4</t>
  </si>
  <si>
    <t>0,125*(1,0+0,7)</t>
  </si>
  <si>
    <t>M</t>
  </si>
  <si>
    <t>28372309</t>
  </si>
  <si>
    <t>deska EPS 100 do plochých střech a podlah λ=0,037 tl 100mm</t>
  </si>
  <si>
    <t>412114489</t>
  </si>
  <si>
    <t>(ATIKA_M-15,7)*0,86*1,05</t>
  </si>
  <si>
    <t>VZT_M*0,5*1,05</t>
  </si>
  <si>
    <t>0,1*0,5*4*1,05</t>
  </si>
  <si>
    <t>0,125*(1,0+0,7)*1,05</t>
  </si>
  <si>
    <t>622221121</t>
  </si>
  <si>
    <t>Montáž kontaktního zateplení vnějších stěn lepením a mechanickým kotvením desek z minerální vlny s kolmou orientací tl do 120 mm</t>
  </si>
  <si>
    <t>796927669</t>
  </si>
  <si>
    <t>(15,7)*0,86</t>
  </si>
  <si>
    <t>5</t>
  </si>
  <si>
    <t>63151513</t>
  </si>
  <si>
    <t>deska tepelně izolační minerální kontaktních fasád kolmé vlákno λ=0,041 tl 100mm</t>
  </si>
  <si>
    <t>-1890098117</t>
  </si>
  <si>
    <t>(15,7)*0,86*1,05</t>
  </si>
  <si>
    <t>622251101</t>
  </si>
  <si>
    <t>Příplatek k cenám kontaktního zateplení stěn za použití tepelněizolačních zátek z polystyrenu</t>
  </si>
  <si>
    <t>-1848432616</t>
  </si>
  <si>
    <t>7</t>
  </si>
  <si>
    <t>622251105</t>
  </si>
  <si>
    <t>Příplatek k cenám kontaktního zateplení stěn za použití tepelněizolačních zátek z minerální vlny</t>
  </si>
  <si>
    <t>1353271243</t>
  </si>
  <si>
    <t>622321111</t>
  </si>
  <si>
    <t>Vápenocementová omítka hrubá jednovrstvá zatřená vnějších stěn nanášená ručně</t>
  </si>
  <si>
    <t>-1097856653</t>
  </si>
  <si>
    <t>Detail A, B</t>
  </si>
  <si>
    <t>ATIKA_M*0,81</t>
  </si>
  <si>
    <t>Detail E</t>
  </si>
  <si>
    <t>KOMIN_M*0,65</t>
  </si>
  <si>
    <t>9</t>
  </si>
  <si>
    <t>629995101</t>
  </si>
  <si>
    <t>Očištění vnějších ploch tlakovou vodou</t>
  </si>
  <si>
    <t>1412733360</t>
  </si>
  <si>
    <t>Atika</t>
  </si>
  <si>
    <t>(22,4*2+11,9*2)*1,06</t>
  </si>
  <si>
    <t>10</t>
  </si>
  <si>
    <t>632450121</t>
  </si>
  <si>
    <t>Vyrovnávací cementový potěr tl do 20 mm ze suchých směsí provedený v pásu</t>
  </si>
  <si>
    <t>932165322</t>
  </si>
  <si>
    <t>dle TZ 60 %</t>
  </si>
  <si>
    <t>ST1_M2*0,6</t>
  </si>
  <si>
    <t>11</t>
  </si>
  <si>
    <t>6R1</t>
  </si>
  <si>
    <t>D+M Utěsnění otvorů na fasádě - demontáž mřížky, vyčištění, utěsnění PUR pěnou, osazení nové mřížky</t>
  </si>
  <si>
    <t>kus</t>
  </si>
  <si>
    <t>1458364666</t>
  </si>
  <si>
    <t>Předpoklad dle fotografií 26 ks</t>
  </si>
  <si>
    <t>4*2+9*2</t>
  </si>
  <si>
    <t>12</t>
  </si>
  <si>
    <t>6R2</t>
  </si>
  <si>
    <t>D+M Opracování a zednické začištění kotvení žebříku na fasádě</t>
  </si>
  <si>
    <t>kpl</t>
  </si>
  <si>
    <t>949732240</t>
  </si>
  <si>
    <t>13</t>
  </si>
  <si>
    <t>6R3</t>
  </si>
  <si>
    <t xml:space="preserve">D+M Otvor ve stávajícím KZS pro průchod chrliče a zednické zaspravení </t>
  </si>
  <si>
    <t>1741546793</t>
  </si>
  <si>
    <t>Ostatní konstrukce a práce, bourání</t>
  </si>
  <si>
    <t>14</t>
  </si>
  <si>
    <t>941211111</t>
  </si>
  <si>
    <t>Montáž lešení řadového rámového lehkého zatížení do 200 kg/m2 š do 0,9 m v do 10 m</t>
  </si>
  <si>
    <t>-1313663392</t>
  </si>
  <si>
    <t>64,784*8</t>
  </si>
  <si>
    <t>9,8*4,0</t>
  </si>
  <si>
    <t>941211211</t>
  </si>
  <si>
    <t>Příplatek k lešení řadovému rámovému lehkému š 0,9 m v do 25 m za první a ZKD den použití</t>
  </si>
  <si>
    <t>-26459459</t>
  </si>
  <si>
    <t>64,784*8*60</t>
  </si>
  <si>
    <t>9,8*4,0*60</t>
  </si>
  <si>
    <t>16</t>
  </si>
  <si>
    <t>941211811</t>
  </si>
  <si>
    <t>Demontáž lešení řadového rámového lehkého zatížení do 200 kg/m2 š do 0,9 m v do 10 m</t>
  </si>
  <si>
    <t>1353681969</t>
  </si>
  <si>
    <t>17</t>
  </si>
  <si>
    <t>944511111</t>
  </si>
  <si>
    <t>Montáž ochranné sítě z textilie z umělých vláken</t>
  </si>
  <si>
    <t>-98224762</t>
  </si>
  <si>
    <t>18</t>
  </si>
  <si>
    <t>944511211</t>
  </si>
  <si>
    <t>Příplatek k ochranné síti za první a ZKD den použití</t>
  </si>
  <si>
    <t>-1000169348</t>
  </si>
  <si>
    <t>19</t>
  </si>
  <si>
    <t>944511811</t>
  </si>
  <si>
    <t>Demontáž ochranné sítě z textilie z umělých vláken</t>
  </si>
  <si>
    <t>-1000027507</t>
  </si>
  <si>
    <t>20</t>
  </si>
  <si>
    <t>949101111</t>
  </si>
  <si>
    <t>Lešení pomocné pro objekty pozemních staveb s lešeňovou podlahou v do 1,9 m zatížení do 150 kg/m2</t>
  </si>
  <si>
    <t>1066103665</t>
  </si>
  <si>
    <t>971052241</t>
  </si>
  <si>
    <t>Vybourání nebo prorážení otvorů v ŽB příčkách a zdech pl do 0,0225 m2 tl do 300 mm</t>
  </si>
  <si>
    <t>1005250572</t>
  </si>
  <si>
    <t>22</t>
  </si>
  <si>
    <t>985422122</t>
  </si>
  <si>
    <t>Injektáž trhlin š do 1 mm v ŽB kcích tl do 200 mm epoxidem včetně vrtů</t>
  </si>
  <si>
    <t>1408361086</t>
  </si>
  <si>
    <t>Předpokládaný rozsah 10 - nutno upravit dle skutečnosti, která vyplyne až při realizaci.</t>
  </si>
  <si>
    <t>23</t>
  </si>
  <si>
    <t>985443392</t>
  </si>
  <si>
    <t>Příplatek k cenám přídavné skleněné kompozitní výztuže za délku do 1 m jednotlivě</t>
  </si>
  <si>
    <t>107546482</t>
  </si>
  <si>
    <t>997</t>
  </si>
  <si>
    <t>Přesun sutě</t>
  </si>
  <si>
    <t>24</t>
  </si>
  <si>
    <t>997013111</t>
  </si>
  <si>
    <t>Vnitrostaveništní doprava suti a vybouraných hmot pro budovy v do 6 m s použitím mechanizace</t>
  </si>
  <si>
    <t>t</t>
  </si>
  <si>
    <t>-1472458811</t>
  </si>
  <si>
    <t>25</t>
  </si>
  <si>
    <t>997013311</t>
  </si>
  <si>
    <t>Montáž a demontáž shozu suti v do 10 m</t>
  </si>
  <si>
    <t>-1243690882</t>
  </si>
  <si>
    <t>8*2</t>
  </si>
  <si>
    <t>26</t>
  </si>
  <si>
    <t>997013321</t>
  </si>
  <si>
    <t>Příplatek k shozu suti v do 10 m za první a ZKD den použití</t>
  </si>
  <si>
    <t>-551102024</t>
  </si>
  <si>
    <t>8*7*3</t>
  </si>
  <si>
    <t>27</t>
  </si>
  <si>
    <t>997013501</t>
  </si>
  <si>
    <t>Odvoz suti a vybouraných hmot na skládku nebo meziskládku do 1 km se složením</t>
  </si>
  <si>
    <t>718732341</t>
  </si>
  <si>
    <t>28</t>
  </si>
  <si>
    <t>997013509R</t>
  </si>
  <si>
    <t>Příplatek k odvozu suti a vybouraných hmot na skládku za dalších 10 km</t>
  </si>
  <si>
    <t>-2039211394</t>
  </si>
  <si>
    <t>29</t>
  </si>
  <si>
    <t>997013631</t>
  </si>
  <si>
    <t>Poplatek za uložení na skládce (skládkovné) stavebního odpadu směsného kód odpadu 17 09 04</t>
  </si>
  <si>
    <t>-2018863990</t>
  </si>
  <si>
    <t>998</t>
  </si>
  <si>
    <t>Přesun hmot</t>
  </si>
  <si>
    <t>30</t>
  </si>
  <si>
    <t>998011002</t>
  </si>
  <si>
    <t>Přesun hmot pro budovy zděné v do 12 m</t>
  </si>
  <si>
    <t>-263362416</t>
  </si>
  <si>
    <t>PSV</t>
  </si>
  <si>
    <t>Práce a dodávky PSV</t>
  </si>
  <si>
    <t>712</t>
  </si>
  <si>
    <t>Povlakové krytiny</t>
  </si>
  <si>
    <t>31</t>
  </si>
  <si>
    <t>712300831</t>
  </si>
  <si>
    <t>Odstranění povlakové krytiny střech do 10° jednovrstvé</t>
  </si>
  <si>
    <t>-1404180090</t>
  </si>
  <si>
    <t>předpoklad 30% na detaily</t>
  </si>
  <si>
    <t>ST1_M2/(Cos(1,75))*1,3</t>
  </si>
  <si>
    <t>32</t>
  </si>
  <si>
    <t>712300833</t>
  </si>
  <si>
    <t>Odstranění povlakové krytiny střech do 10° třívrstvé</t>
  </si>
  <si>
    <t>-38730166</t>
  </si>
  <si>
    <t>děleno cosinem úhlu, předpoklad 20% na detaily</t>
  </si>
  <si>
    <t>ST1_M2/(Cos(1,75))*1,2</t>
  </si>
  <si>
    <t>33</t>
  </si>
  <si>
    <t>712300834</t>
  </si>
  <si>
    <t>Příplatek k odstranění povlakové krytiny střech do 10° ZKD vrstvu</t>
  </si>
  <si>
    <t>1507998829</t>
  </si>
  <si>
    <t>34</t>
  </si>
  <si>
    <t>712311101</t>
  </si>
  <si>
    <t>Provedení povlakové krytiny střech do 10° za studena lakem penetračním nebo asfaltovým</t>
  </si>
  <si>
    <t>1273721712</t>
  </si>
  <si>
    <t>Plocha</t>
  </si>
  <si>
    <t>ATIKA_M*1,06</t>
  </si>
  <si>
    <t>Detail C</t>
  </si>
  <si>
    <t>2*3,14*0,0625*0,3*2</t>
  </si>
  <si>
    <t>VZT_M*0,7</t>
  </si>
  <si>
    <t>VZT_M*(0,06+0,1+0,06)</t>
  </si>
  <si>
    <t>0,06*0,06*4*2</t>
  </si>
  <si>
    <t>35</t>
  </si>
  <si>
    <t>11163153</t>
  </si>
  <si>
    <t>emulze asfaltová penetrační</t>
  </si>
  <si>
    <t>litr</t>
  </si>
  <si>
    <t>1158482272</t>
  </si>
  <si>
    <t>ST1_M2*0,4</t>
  </si>
  <si>
    <t>ATIKA_M*1,06*0,4</t>
  </si>
  <si>
    <t>VZT_M*0,7*0,4</t>
  </si>
  <si>
    <t>VZT_M*(0,06+0,1+0,06)*0,4</t>
  </si>
  <si>
    <t>0,06*0,06*4*2*0,4</t>
  </si>
  <si>
    <t>KOMIN_M*0,65*0,4</t>
  </si>
  <si>
    <t>36</t>
  </si>
  <si>
    <t>712331111</t>
  </si>
  <si>
    <t>Provedení povlakové krytiny střech do 10° podkladní vrstvy pásy na sucho samolepící</t>
  </si>
  <si>
    <t>630589752</t>
  </si>
  <si>
    <t xml:space="preserve">se spalitelnou PE folií </t>
  </si>
  <si>
    <t>(ATIKA_M-15,7)*1,8</t>
  </si>
  <si>
    <t>(1,2*2+0,9*2)*0,8</t>
  </si>
  <si>
    <t>0,3*0,3*4</t>
  </si>
  <si>
    <t>KOMIN_M*0,8</t>
  </si>
  <si>
    <t>0,2*0,8*4</t>
  </si>
  <si>
    <t xml:space="preserve">Mezisoučet se spalitelnou PE folií </t>
  </si>
  <si>
    <t>se skleněnou nosnou vložkou a minerálním posypem</t>
  </si>
  <si>
    <t>Detail A</t>
  </si>
  <si>
    <t>15,7*1,8</t>
  </si>
  <si>
    <t>Mezisoučet se skleněnou nosnou vložkou a minerálním posypem</t>
  </si>
  <si>
    <t>37</t>
  </si>
  <si>
    <t>62866281</t>
  </si>
  <si>
    <t>pás asfaltový samolepicí modifikovaný SBS tl 3,0mm s vložkou ze skleněné tkaniny se spalitelnou fólií nebo jemnozrnným minerálním posypem nebo textilií na horním povrchu</t>
  </si>
  <si>
    <t>-1741848807</t>
  </si>
  <si>
    <t>(ATIKA_M-15,7)*1,8*1,17</t>
  </si>
  <si>
    <t>(1,2*2+0,9*2)*0,8*1,17</t>
  </si>
  <si>
    <t>0,3*0,3*4*1,17</t>
  </si>
  <si>
    <t>KOMIN_M*0,8*1,17</t>
  </si>
  <si>
    <t>0,2*0,8*4*1,17</t>
  </si>
  <si>
    <t>15,7*1,8*1,17</t>
  </si>
  <si>
    <t>38</t>
  </si>
  <si>
    <t>712341559</t>
  </si>
  <si>
    <t>Provedení povlakové krytiny střech do 10° pásy NAIP přitavením v plné ploše</t>
  </si>
  <si>
    <t>255747915</t>
  </si>
  <si>
    <t>Pás SBS s hliníkovou vložkou</t>
  </si>
  <si>
    <t>ATIKA_M*1,18</t>
  </si>
  <si>
    <t>VZT_M*1,1</t>
  </si>
  <si>
    <t>(0,06*0,06*4*2)</t>
  </si>
  <si>
    <t>2*3,14*0,1*0,3</t>
  </si>
  <si>
    <t>KOMIN_M*0,82</t>
  </si>
  <si>
    <t>Mezisoučet SBS s hliníkovou vložkou</t>
  </si>
  <si>
    <t xml:space="preserve">Pás SBS s vložkou z PE rohože a s břidličným posypem </t>
  </si>
  <si>
    <t>(ATIKA_M-15,7)*1,7</t>
  </si>
  <si>
    <t>(1,2*2+0,9*2)*1,2</t>
  </si>
  <si>
    <t>0,2*1,2*4</t>
  </si>
  <si>
    <t>KOMIN_M*0,9</t>
  </si>
  <si>
    <t>0,2*0,9*4</t>
  </si>
  <si>
    <t xml:space="preserve">Mezisoučet Pás SBS s vložkou z PE rohože a s břidličným posypem </t>
  </si>
  <si>
    <t>Pás SBS s vložkou z PE rohože a s hrubozrnným posypem, s retardéry hoření</t>
  </si>
  <si>
    <t>15,7*1,7</t>
  </si>
  <si>
    <t>Mezisoučet pás SBS s vložkou z PE rohože a s hrubozrnným posypem, s retardéry hoření</t>
  </si>
  <si>
    <t>39</t>
  </si>
  <si>
    <t>62855007</t>
  </si>
  <si>
    <t>pás asfaltový natavitelný modifikovaný SBS tl 4,5mm s vložkou z polyesterové vyztužené rohože a hrubozrnným břidličným posypem na horním povrchu</t>
  </si>
  <si>
    <t>1779222923</t>
  </si>
  <si>
    <t>SBS_PE_M2*1,17</t>
  </si>
  <si>
    <t>40</t>
  </si>
  <si>
    <t>62855017</t>
  </si>
  <si>
    <t>pás asfaltový natavitelný modifikovaný SBS tl 4,5mm s retardéry hoření, BROOF(t3) s vložkou ze polyesterové vyztužené rohože a hrubozrnným břidličným posypem na horním povrchu</t>
  </si>
  <si>
    <t>-1564562453</t>
  </si>
  <si>
    <t>SBS_PE_BROOFT3_M2*1,17</t>
  </si>
  <si>
    <t>41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</si>
  <si>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</si>
  <si>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</si>
  <si>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623165791</t>
  </si>
  <si>
    <t>SBS_AL_M2*1,17</t>
  </si>
  <si>
    <t>42</t>
  </si>
  <si>
    <t>712R1</t>
  </si>
  <si>
    <t>Mechanické kotvení hydroizolační vrstvy do betonu TI tl přes 400 mm vnitřní pole, budova v do 18 m - 3 ks kotev na m2</t>
  </si>
  <si>
    <t>1682751537</t>
  </si>
  <si>
    <t>Odměřeno z dwg, děleno cosinem úhlu</t>
  </si>
  <si>
    <t>153/Cos(1,75)</t>
  </si>
  <si>
    <t>43</t>
  </si>
  <si>
    <t>712R2</t>
  </si>
  <si>
    <t>Mechanické kotvení hydroizolační vrstvy do betonu TI tl přes 400 mm krajní pole, budova v do 18 m - 4 ks kotev na m2</t>
  </si>
  <si>
    <t>327641504</t>
  </si>
  <si>
    <t>(1,8*12,8*2+1,3*5,1*2)/Cos(1,75)</t>
  </si>
  <si>
    <t>44</t>
  </si>
  <si>
    <t>712R3</t>
  </si>
  <si>
    <t>Mechanické kotvení hydroizolační vrstvy do betonu TI tl přes 400 mm rohové pole, budova v do 18 m - 5 ks kotev na m2</t>
  </si>
  <si>
    <t>-1836298291</t>
  </si>
  <si>
    <t>(9,69*4)/Cos(1,75)</t>
  </si>
  <si>
    <t>45</t>
  </si>
  <si>
    <t>712R4</t>
  </si>
  <si>
    <t>Mechanické kotvení vystupující konstrukce 13 ks kotev</t>
  </si>
  <si>
    <t>2017758201</t>
  </si>
  <si>
    <t>46</t>
  </si>
  <si>
    <t>712R5</t>
  </si>
  <si>
    <t>Mechanické kotvení izolace na atiku šrouby do betonu + izolační podložka, dle dokumentace</t>
  </si>
  <si>
    <t>326174363</t>
  </si>
  <si>
    <t>47</t>
  </si>
  <si>
    <t>998712202</t>
  </si>
  <si>
    <t>Přesun hmot procentní pro krytiny povlakové v objektech v do 12 m</t>
  </si>
  <si>
    <t>%</t>
  </si>
  <si>
    <t>-2078102377</t>
  </si>
  <si>
    <t>713</t>
  </si>
  <si>
    <t>Izolace tepelné</t>
  </si>
  <si>
    <t>48</t>
  </si>
  <si>
    <t>713112811</t>
  </si>
  <si>
    <t>Odstranění tepelné izolace foukané běžných stavebních konstrukcí vodorovných tl do 100 mm</t>
  </si>
  <si>
    <t>-848306069</t>
  </si>
  <si>
    <t>49</t>
  </si>
  <si>
    <t>7131132R1</t>
  </si>
  <si>
    <t>D+M Tepelná izolace - výplň PUR pěnou - vyplnění prostoru mezi původním KZS (nad úrovní ocelové příponky) a voděodolnou překližkou, tl. 65 mm vč. úpravy do spádu</t>
  </si>
  <si>
    <t>-1027152024</t>
  </si>
  <si>
    <t>ATIKA_M*0,15</t>
  </si>
  <si>
    <t>50</t>
  </si>
  <si>
    <t>7131311R1</t>
  </si>
  <si>
    <t>Montáž izolace tepelné lepením celoplošně - včetně potřebných úprav (vyříznutí prostupu, seříznutí do spádu</t>
  </si>
  <si>
    <t>-1607038444</t>
  </si>
  <si>
    <t>Detail A,B - XPS tl. 50 mm</t>
  </si>
  <si>
    <t>ATIKA_M*0,28</t>
  </si>
  <si>
    <t>Detail D - EPS 100 tl. 100 mm</t>
  </si>
  <si>
    <t>1,1*0,8</t>
  </si>
  <si>
    <t>Detail E - EPS 100 tl. 80 mm</t>
  </si>
  <si>
    <t>KOMIN_M*0,6</t>
  </si>
  <si>
    <t>51</t>
  </si>
  <si>
    <t>28372308</t>
  </si>
  <si>
    <t>deska EPS 100 do plochých střech a podlah λ=0,037 tl 80mm</t>
  </si>
  <si>
    <t>1780213703</t>
  </si>
  <si>
    <t>KOMIN_M*0,6*1,1</t>
  </si>
  <si>
    <t>52</t>
  </si>
  <si>
    <t>1423040385</t>
  </si>
  <si>
    <t>1,1*0,8*1,1</t>
  </si>
  <si>
    <t>53</t>
  </si>
  <si>
    <t>28376379</t>
  </si>
  <si>
    <t>deska z polystyrénu XPS, hrana polodrážková a hladký povrch s vyšší odolností tl 50mm</t>
  </si>
  <si>
    <t>936678906</t>
  </si>
  <si>
    <t>ATIKA_M*0,28*1,1</t>
  </si>
  <si>
    <t>54</t>
  </si>
  <si>
    <t>713140811</t>
  </si>
  <si>
    <t>Odstranění tepelné izolace střech nadstřešní volně kladené z vláknitých materiálů suchých tl do 100 mm</t>
  </si>
  <si>
    <t>705996923</t>
  </si>
  <si>
    <t>předpoklad 20% na detaily</t>
  </si>
  <si>
    <t>ST1_M2*1,2</t>
  </si>
  <si>
    <t>55</t>
  </si>
  <si>
    <t>713141136</t>
  </si>
  <si>
    <t>Montáž izolace tepelné střech plochých lepené za studena nízkoexpanzní (PUR) pěnou 1 vrstva desek</t>
  </si>
  <si>
    <t>-102203696</t>
  </si>
  <si>
    <t>EPS 100 Tloušťka 60 mm</t>
  </si>
  <si>
    <t>S2_M2*2</t>
  </si>
  <si>
    <t>EPS 100 Tloušťka 100 mm</t>
  </si>
  <si>
    <t>(S1_M2-1,0*1,0)</t>
  </si>
  <si>
    <t>EPS 100 Tloušťka 70 mm</t>
  </si>
  <si>
    <t>EPS 100 Spádové klíny průměrná tl. 250 mm</t>
  </si>
  <si>
    <t>(S1_M2+S2_M2-1,0*1,0*2)</t>
  </si>
  <si>
    <t>Minerální izolace tl. 50 mm</t>
  </si>
  <si>
    <t>XPS v místě vtoků tl. 200 mm</t>
  </si>
  <si>
    <t>1,0*1,0*2</t>
  </si>
  <si>
    <t>Rozháněcí klíny</t>
  </si>
  <si>
    <t>(0,11+0,36)</t>
  </si>
  <si>
    <t>56</t>
  </si>
  <si>
    <t>28372306</t>
  </si>
  <si>
    <t>deska EPS 100 do plochých střech a podlah λ=0,037 tl 60mm</t>
  </si>
  <si>
    <t>-899557715</t>
  </si>
  <si>
    <t>S2_M2*2*1,17</t>
  </si>
  <si>
    <t>57</t>
  </si>
  <si>
    <t>63151497</t>
  </si>
  <si>
    <t>deska tepelně izolační minerální plochých střech vrchní vrstva 70kPa λ=0,038-0,039 tl 50mm</t>
  </si>
  <si>
    <t>-1860181646</t>
  </si>
  <si>
    <t>S2_M2*1,17</t>
  </si>
  <si>
    <t>58</t>
  </si>
  <si>
    <t>263734922</t>
  </si>
  <si>
    <t>(S1_M2-1,0*1,0)*1,17</t>
  </si>
  <si>
    <t>59</t>
  </si>
  <si>
    <t>28372307</t>
  </si>
  <si>
    <t>deska EPS 100 do plochých střech a podlah λ=0,037 tl 70mm</t>
  </si>
  <si>
    <t>415903557</t>
  </si>
  <si>
    <t>60</t>
  </si>
  <si>
    <t>28376141</t>
  </si>
  <si>
    <t>klín izolační z pěnového polystyrenu EPS 100 spádový</t>
  </si>
  <si>
    <t>m3</t>
  </si>
  <si>
    <t>1941438874</t>
  </si>
  <si>
    <t>(S1_M2+S2_M2-1,0*1,0*2)*0,25*1,17</t>
  </si>
  <si>
    <t>61</t>
  </si>
  <si>
    <t>28376105</t>
  </si>
  <si>
    <t>klín izolační z XPS spádový</t>
  </si>
  <si>
    <t>109432134</t>
  </si>
  <si>
    <t>(0,11+0,36)*0,15*1,17</t>
  </si>
  <si>
    <t>62</t>
  </si>
  <si>
    <t>28376385</t>
  </si>
  <si>
    <t>deska z polystyrénu XPS, hrana rovná, polo či pero drážka a hladký povrch λ=0,034</t>
  </si>
  <si>
    <t>385697961</t>
  </si>
  <si>
    <t>1,0*1,0*2*0,2*1,17</t>
  </si>
  <si>
    <t>63</t>
  </si>
  <si>
    <t>713141212</t>
  </si>
  <si>
    <t>Montáž izolace tepelné střech plochých lepené nízkoexpanzní (PUR) pěnou atikový klín</t>
  </si>
  <si>
    <t>-323275355</t>
  </si>
  <si>
    <t>(1,2*2+0,9*2+0,1*4)</t>
  </si>
  <si>
    <t>0,1*4</t>
  </si>
  <si>
    <t>64</t>
  </si>
  <si>
    <t>63152005</t>
  </si>
  <si>
    <t>klín atikový přechodný minerální plochých střech tl 50x50mm</t>
  </si>
  <si>
    <t>-323723831</t>
  </si>
  <si>
    <t>ATIKA_M*1,02</t>
  </si>
  <si>
    <t>(1,2*2+0,9*2+0,1*4)*1,02</t>
  </si>
  <si>
    <t>KOMIN_M*1,02</t>
  </si>
  <si>
    <t>0,1*4*1,02</t>
  </si>
  <si>
    <t>65</t>
  </si>
  <si>
    <t>998713202</t>
  </si>
  <si>
    <t>Přesun hmot procentní pro izolace tepelné v objektech v do 12 m</t>
  </si>
  <si>
    <t>928254962</t>
  </si>
  <si>
    <t>721</t>
  </si>
  <si>
    <t>Zdravotechnika - vnitřní kanalizace</t>
  </si>
  <si>
    <t>66</t>
  </si>
  <si>
    <t>7212108R1</t>
  </si>
  <si>
    <t>Demontáž vpustí střešních DN 80, vodotěsné zatěsnění ucpávkou</t>
  </si>
  <si>
    <t>-1834245100</t>
  </si>
  <si>
    <t>67</t>
  </si>
  <si>
    <t>72123R1</t>
  </si>
  <si>
    <t xml:space="preserve">D+M Střešní vtok dvoustupňový s chrličem, včetně kotvení, integrovaného košíku, šachty, nástavce s integrovaným asf. pásem, systémové tvarovky pro napojení parozábrany s integrovanou manžetou z asfaltového pásu, včetně těsnění  a výplní PUR pěnou</t>
  </si>
  <si>
    <t>-902466450</t>
  </si>
  <si>
    <t>Detail B</t>
  </si>
  <si>
    <t>68</t>
  </si>
  <si>
    <t>721R1</t>
  </si>
  <si>
    <t>Demontáž větrací komínek</t>
  </si>
  <si>
    <t>578975473</t>
  </si>
  <si>
    <t>69</t>
  </si>
  <si>
    <t>721R2</t>
  </si>
  <si>
    <t>D+M sanační odvětrávací potrubí s integrovanou manžetou z asfaltového pásu, DN 125, včetně tmelení a napojení na stávající potrubí, v kompletnosti dle detailu C</t>
  </si>
  <si>
    <t>-100935267</t>
  </si>
  <si>
    <t>70</t>
  </si>
  <si>
    <t>998721202</t>
  </si>
  <si>
    <t>Přesun hmot procentní pro vnitřní kanalizace v objektech v do 12 m</t>
  </si>
  <si>
    <t>-1799726341</t>
  </si>
  <si>
    <t>741</t>
  </si>
  <si>
    <t>Elektroinstalace - silnoproud</t>
  </si>
  <si>
    <t>71</t>
  </si>
  <si>
    <t>741R1</t>
  </si>
  <si>
    <t xml:space="preserve">D+M Repase hromosvodné soustavy - nový pozinkovaný drát na nových betonových podstavcích s plastovou podložkou s napojením na veškeré kovové prvky na střeše a s napojením na původní svody. Včetně kontroly revizním technikem a revize. </t>
  </si>
  <si>
    <t>733927904</t>
  </si>
  <si>
    <t>72</t>
  </si>
  <si>
    <t>998741202</t>
  </si>
  <si>
    <t>Přesun hmot procentní pro silnoproud v objektech v do 12 m</t>
  </si>
  <si>
    <t>-279451039</t>
  </si>
  <si>
    <t>751</t>
  </si>
  <si>
    <t>Vzduchotechnika</t>
  </si>
  <si>
    <t>73</t>
  </si>
  <si>
    <t>751R1</t>
  </si>
  <si>
    <t>D+M Prodloužení VZT prostupu pomocí kruhového potrubí, včetně opracování prostupu asfaltovým pásem, včetně objímky, včetně dotěsnění tmelem, včetně kotvení</t>
  </si>
  <si>
    <t>1604019699</t>
  </si>
  <si>
    <t>74</t>
  </si>
  <si>
    <t>998751201</t>
  </si>
  <si>
    <t>Přesun hmot procentní pro vzduchotechniku v objektech v do 12 m</t>
  </si>
  <si>
    <t>2057842666</t>
  </si>
  <si>
    <t>762</t>
  </si>
  <si>
    <t>Konstrukce tesařské</t>
  </si>
  <si>
    <t>75</t>
  </si>
  <si>
    <t>762341811</t>
  </si>
  <si>
    <t>Demontáž bednění střech z prken</t>
  </si>
  <si>
    <t>-1229907461</t>
  </si>
  <si>
    <t>děleno cosinem úhlu, předpoklad 10% na detaily</t>
  </si>
  <si>
    <t>ST1_M2/(Cos(1,75))*1,1</t>
  </si>
  <si>
    <t>76</t>
  </si>
  <si>
    <t>762512811</t>
  </si>
  <si>
    <t>Demontáž kce podkladového roštu</t>
  </si>
  <si>
    <t>-72457759</t>
  </si>
  <si>
    <t>předpoklad 10% na detaily</t>
  </si>
  <si>
    <t>ST1_M2*1,1</t>
  </si>
  <si>
    <t>77</t>
  </si>
  <si>
    <t>762R1</t>
  </si>
  <si>
    <t>D+M Voděodolná překližka tl. 21 mm, vč. klínu, který zajistí spád, vč. kotvení dle dokumentace, vč. zatření řezné hrany</t>
  </si>
  <si>
    <t>-1191682026</t>
  </si>
  <si>
    <t>ATIKA_M*0,525</t>
  </si>
  <si>
    <t>78</t>
  </si>
  <si>
    <t>762R2</t>
  </si>
  <si>
    <t>D+M Voděodolná překližka tl. 24 mm, vč. klínu, který zajistí spád, vč. kotvení, vč. vyříznutí otvoru dle dokumentace, vč. zatření řezné hrany</t>
  </si>
  <si>
    <t>-107565176</t>
  </si>
  <si>
    <t>1,2*0,9</t>
  </si>
  <si>
    <t>79</t>
  </si>
  <si>
    <t>998762202</t>
  </si>
  <si>
    <t>Přesun hmot procentní pro kce tesařské v objektech v do 12 m</t>
  </si>
  <si>
    <t>-1901255025</t>
  </si>
  <si>
    <t>764</t>
  </si>
  <si>
    <t>Konstrukce klempířské</t>
  </si>
  <si>
    <t>80</t>
  </si>
  <si>
    <t>764002841</t>
  </si>
  <si>
    <t>Demontáž oplechování horních ploch zdí a nadezdívek do suti</t>
  </si>
  <si>
    <t>-1259798157</t>
  </si>
  <si>
    <t>81</t>
  </si>
  <si>
    <t>7640028R</t>
  </si>
  <si>
    <t>Demontáž lišt do suti</t>
  </si>
  <si>
    <t>-1600292569</t>
  </si>
  <si>
    <t>ATIKA_M+KOMIN_M*2</t>
  </si>
  <si>
    <t>82</t>
  </si>
  <si>
    <t>7640116R4</t>
  </si>
  <si>
    <t>D+M Stěnová lišta z Pz s povrchovou úpravou (lakování) včetně kotvení a tmelení rš 70 mm</t>
  </si>
  <si>
    <t>-1138981783</t>
  </si>
  <si>
    <t>K.04</t>
  </si>
  <si>
    <t>83</t>
  </si>
  <si>
    <t>7640116R5</t>
  </si>
  <si>
    <t>D+M Krycí lišta z Pz s povrchovou úpravou (lakování) včetně kotvení a tmelení rš 150 mm, vč. puklíků</t>
  </si>
  <si>
    <t>176780808</t>
  </si>
  <si>
    <t>K.05</t>
  </si>
  <si>
    <t>84</t>
  </si>
  <si>
    <t>7642124R3</t>
  </si>
  <si>
    <t>D+M Oplechování příponka z Pz plechu rš 250 mm, včetně kompresní pásky a kotvení</t>
  </si>
  <si>
    <t>-2041740503</t>
  </si>
  <si>
    <t>K.03</t>
  </si>
  <si>
    <t>85</t>
  </si>
  <si>
    <t>7642126R2</t>
  </si>
  <si>
    <t>D+M Oplechování - krycí maska - z Pz s povrchovou úpravou (lakování) rš 260 mm vč. kotvení</t>
  </si>
  <si>
    <t>1347966306</t>
  </si>
  <si>
    <t>K.02</t>
  </si>
  <si>
    <t>86</t>
  </si>
  <si>
    <t>7642146R1</t>
  </si>
  <si>
    <t xml:space="preserve">D+M Oplechování horních ploch a atik bez rohů z Pz s povrch úpravou (lakování)  mechanicky kotvené (vč. kotvení, ocelových příponek) rš 730 mm </t>
  </si>
  <si>
    <t>847160565</t>
  </si>
  <si>
    <t>K.01</t>
  </si>
  <si>
    <t>87</t>
  </si>
  <si>
    <t>764215646</t>
  </si>
  <si>
    <t>Příplatek za zvýšenou pracnost při oplechování rohů nadezdívek(atik)z Pz s povrch úprav rš přes 400 mm</t>
  </si>
  <si>
    <t>-1052701631</t>
  </si>
  <si>
    <t>88</t>
  </si>
  <si>
    <t>7645116R6</t>
  </si>
  <si>
    <t>D+M Kotlík hranatý z Pz s povrchovou úpravou (lakování) půdorysný rozměr 250x250 mm, včetně odnímatelné síťky (ochrana proti sedání ptactva)</t>
  </si>
  <si>
    <t>-467215810</t>
  </si>
  <si>
    <t>89</t>
  </si>
  <si>
    <t>7645186R7</t>
  </si>
  <si>
    <t>D+M Svody kruhové včetně objímek, kolen, odskoků z Pz s povrchovou úpravou (lakování) průměru 100 mm</t>
  </si>
  <si>
    <t>-602964875</t>
  </si>
  <si>
    <t>Dle TZ 8 m</t>
  </si>
  <si>
    <t>2*8,0</t>
  </si>
  <si>
    <t>90</t>
  </si>
  <si>
    <t>998764202</t>
  </si>
  <si>
    <t>Přesun hmot procentní pro konstrukce klempířské v objektech v do 12 m</t>
  </si>
  <si>
    <t>-1078788545</t>
  </si>
  <si>
    <t>767</t>
  </si>
  <si>
    <t>Konstrukce zámečnické</t>
  </si>
  <si>
    <t>91</t>
  </si>
  <si>
    <t>767832121</t>
  </si>
  <si>
    <t>Montáž venkovních požárních žebříků do betonu se suchovodem</t>
  </si>
  <si>
    <t>154014831</t>
  </si>
  <si>
    <t>92</t>
  </si>
  <si>
    <t>44983047</t>
  </si>
  <si>
    <t>žebřík venkovní s přímým výstupem a ochranným košem bez suchovodu z pozinkované oceli celkem dl 6,1-8,5m</t>
  </si>
  <si>
    <t>1981834143</t>
  </si>
  <si>
    <t>93</t>
  </si>
  <si>
    <t>767834112</t>
  </si>
  <si>
    <t>Příplatek k ceně za montáž ochranného koše svařovaný</t>
  </si>
  <si>
    <t>-1469144629</t>
  </si>
  <si>
    <t>94</t>
  </si>
  <si>
    <t>767832802</t>
  </si>
  <si>
    <t>Demontáž venkovních požárních žebříků bez ochranného koše</t>
  </si>
  <si>
    <t>-210830662</t>
  </si>
  <si>
    <t>95</t>
  </si>
  <si>
    <t>998767202</t>
  </si>
  <si>
    <t>Přesun hmot procentní pro zámečnické konstrukce v objektech v do 12 m</t>
  </si>
  <si>
    <t>-684105283</t>
  </si>
  <si>
    <t>784</t>
  </si>
  <si>
    <t>Dokončovací práce - malby a tapety</t>
  </si>
  <si>
    <t>101</t>
  </si>
  <si>
    <t>784121001</t>
  </si>
  <si>
    <t>Oškrabání malby v mísnostech výšky do 3,80 m</t>
  </si>
  <si>
    <t>451996850</t>
  </si>
  <si>
    <t>96</t>
  </si>
  <si>
    <t>784221101</t>
  </si>
  <si>
    <t>Dvojnásobné bílé malby ze směsí za sucha dobře otěruvzdorných v místnostech do 3,80 m</t>
  </si>
  <si>
    <t>-1699153493</t>
  </si>
  <si>
    <t>VRN</t>
  </si>
  <si>
    <t>Vedlejší rozpočtové náklady</t>
  </si>
  <si>
    <t>VRN3</t>
  </si>
  <si>
    <t>Zařízení staveniště</t>
  </si>
  <si>
    <t>97</t>
  </si>
  <si>
    <t>030001R1</t>
  </si>
  <si>
    <t>Zařízení staveniště - stavební výtah - montáž, demontáž, pronájem, doprava, zaměření, revize</t>
  </si>
  <si>
    <t>1024</t>
  </si>
  <si>
    <t>-1063786292</t>
  </si>
  <si>
    <t>98</t>
  </si>
  <si>
    <t>030001R3</t>
  </si>
  <si>
    <t>Zařízení staveniště - zajištění likvidace odpadů, zajištění BOZP, zázemí, náklady na organizaci a zajištění realizace po etapách, náklady na ochranné k-ce a další ZS jiinde neuvedené potřebné pro realizaci procesů dle PD a platných předpisů</t>
  </si>
  <si>
    <t>488751380</t>
  </si>
  <si>
    <t>VRN4</t>
  </si>
  <si>
    <t>Inženýrská činnost</t>
  </si>
  <si>
    <t>99</t>
  </si>
  <si>
    <t>043002000</t>
  </si>
  <si>
    <t>Zkoušky a ostatní měření - tahové zkoušky včetně protokolu</t>
  </si>
  <si>
    <t>-1927797402</t>
  </si>
  <si>
    <t>VRN6</t>
  </si>
  <si>
    <t>Územní vlivy</t>
  </si>
  <si>
    <t>100</t>
  </si>
  <si>
    <t>065002000</t>
  </si>
  <si>
    <t>Mimostaveništní doprava materiálů</t>
  </si>
  <si>
    <t>847093363</t>
  </si>
  <si>
    <t>SEZNAM FIGUR</t>
  </si>
  <si>
    <t>Výměra</t>
  </si>
  <si>
    <t>Použití figury:</t>
  </si>
  <si>
    <t>děleno cosinem úhlu</t>
  </si>
  <si>
    <t>226,98/Cos(1,75)</t>
  </si>
  <si>
    <t>23,4/Cos(1,75)</t>
  </si>
  <si>
    <t>(1,0*2+0,7*2)</t>
  </si>
  <si>
    <t>Dle projektu 8 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</si>
</sst>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horizontal="right" vertical="center"/>
    </xf>
    <xf numFmtId="4" fontId="16" fillId="0" borderId="0" xfId="0" applyNumberFormat="1" applyFont="1" applyBorder="1" applyAlignment="1" applyProtection="1">
      <alignment horizontal="right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3" fillId="0" borderId="12" xfId="0" applyNumberFormat="1" applyFont="1" applyBorder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4" fontId="24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5</v>
      </c>
      <c r="BV1" s="17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8" t="s">
        <v>7</v>
      </c>
      <c r="BT2" s="18" t="s">
        <v>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="1" customFormat="1" ht="24.96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G4" s="26" t="s">
        <v>12</v>
      </c>
      <c r="BS4" s="18" t="s">
        <v>13</v>
      </c>
    </row>
    <row r="5" s="1" customFormat="1" ht="12" customHeight="1">
      <c r="B5" s="22"/>
      <c r="C5" s="23"/>
      <c r="D5" s="27" t="s">
        <v>14</v>
      </c>
      <c r="E5" s="23"/>
      <c r="F5" s="23"/>
      <c r="G5" s="23"/>
      <c r="H5" s="23"/>
      <c r="I5" s="23"/>
      <c r="J5" s="23"/>
      <c r="K5" s="28" t="s">
        <v>15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G5" s="29" t="s">
        <v>16</v>
      </c>
      <c r="BS5" s="18" t="s">
        <v>7</v>
      </c>
    </row>
    <row r="6" s="1" customFormat="1" ht="36.96" customHeight="1">
      <c r="B6" s="22"/>
      <c r="C6" s="23"/>
      <c r="D6" s="30" t="s">
        <v>17</v>
      </c>
      <c r="E6" s="23"/>
      <c r="F6" s="23"/>
      <c r="G6" s="23"/>
      <c r="H6" s="23"/>
      <c r="I6" s="23"/>
      <c r="J6" s="23"/>
      <c r="K6" s="31" t="s">
        <v>18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G6" s="32"/>
      <c r="BS6" s="18" t="s">
        <v>7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G7" s="32"/>
      <c r="BS7" s="18" t="s">
        <v>7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G8" s="32"/>
      <c r="BS8" s="18" t="s">
        <v>7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G9" s="32"/>
      <c r="BS9" s="18" t="s">
        <v>7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</v>
      </c>
      <c r="AO10" s="23"/>
      <c r="AP10" s="23"/>
      <c r="AQ10" s="23"/>
      <c r="AR10" s="21"/>
      <c r="BG10" s="32"/>
      <c r="BS10" s="18" t="s">
        <v>7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G11" s="32"/>
      <c r="BS11" s="18" t="s">
        <v>7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G12" s="32"/>
      <c r="BS12" s="18" t="s">
        <v>7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G13" s="32"/>
      <c r="BS13" s="18" t="s">
        <v>7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G14" s="32"/>
      <c r="BS14" s="18" t="s">
        <v>7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G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</v>
      </c>
      <c r="AO16" s="23"/>
      <c r="AP16" s="23"/>
      <c r="AQ16" s="23"/>
      <c r="AR16" s="21"/>
      <c r="BG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G17" s="32"/>
      <c r="BS17" s="18" t="s">
        <v>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G18" s="32"/>
      <c r="BS18" s="18" t="s">
        <v>7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</v>
      </c>
      <c r="AO19" s="23"/>
      <c r="AP19" s="23"/>
      <c r="AQ19" s="23"/>
      <c r="AR19" s="21"/>
      <c r="BG19" s="32"/>
      <c r="BS19" s="18" t="s">
        <v>7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G20" s="32"/>
      <c r="BS20" s="18" t="s">
        <v>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G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G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G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G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G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G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G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G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ROUND(BB94,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ROUND(AX94, 2)</f>
        <v>0</v>
      </c>
      <c r="AL29" s="48"/>
      <c r="AM29" s="48"/>
      <c r="AN29" s="48"/>
      <c r="AO29" s="48"/>
      <c r="AP29" s="48"/>
      <c r="AQ29" s="48"/>
      <c r="AR29" s="51"/>
      <c r="BG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ROUND(BC94,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ROUND(AY94, 2)</f>
        <v>0</v>
      </c>
      <c r="AL30" s="48"/>
      <c r="AM30" s="48"/>
      <c r="AN30" s="48"/>
      <c r="AO30" s="48"/>
      <c r="AP30" s="48"/>
      <c r="AQ30" s="48"/>
      <c r="AR30" s="51"/>
      <c r="BG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ROUND(BD94,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G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ROUND(BE94,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G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ROUND(BF94,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G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G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G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G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G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G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G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G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G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G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G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G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G83" s="39"/>
    </row>
    <row r="84" s="4" customFormat="1" ht="12" customHeight="1">
      <c r="A84" s="4"/>
      <c r="B84" s="71"/>
      <c r="C84" s="33" t="s">
        <v>14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02-2021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G84" s="4"/>
    </row>
    <row r="85" s="5" customFormat="1" ht="36.96" customHeight="1">
      <c r="A85" s="5"/>
      <c r="B85" s="74"/>
      <c r="C85" s="75" t="s">
        <v>17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Mateřská škola - Zelený pavilon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G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G86" s="39"/>
    </row>
    <row r="87" s="2" customFormat="1" ht="12" customHeight="1">
      <c r="A87" s="39"/>
      <c r="B87" s="40"/>
      <c r="C87" s="33" t="s">
        <v>21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Sokolov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23</v>
      </c>
      <c r="AJ87" s="41"/>
      <c r="AK87" s="41"/>
      <c r="AL87" s="41"/>
      <c r="AM87" s="80" t="str">
        <f>IF(AN8= "","",AN8)</f>
        <v>3. 2. 2021</v>
      </c>
      <c r="AN87" s="80"/>
      <c r="AO87" s="41"/>
      <c r="AP87" s="41"/>
      <c r="AQ87" s="41"/>
      <c r="AR87" s="45"/>
      <c r="BG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G88" s="39"/>
    </row>
    <row r="89" s="2" customFormat="1" ht="15.15" customHeight="1">
      <c r="A89" s="39"/>
      <c r="B89" s="40"/>
      <c r="C89" s="33" t="s">
        <v>25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31</v>
      </c>
      <c r="AJ89" s="41"/>
      <c r="AK89" s="41"/>
      <c r="AL89" s="41"/>
      <c r="AM89" s="81" t="str">
        <f>IF(E17="","",E17)</f>
        <v>DEKPROJEKT s.r.o.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5"/>
      <c r="BG89" s="39"/>
    </row>
    <row r="90" s="2" customFormat="1" ht="15.15" customHeight="1">
      <c r="A90" s="39"/>
      <c r="B90" s="40"/>
      <c r="C90" s="33" t="s">
        <v>29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Ing. Kateřina Petlíková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9"/>
      <c r="BG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3"/>
      <c r="BG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2" t="s">
        <v>73</v>
      </c>
      <c r="BE92" s="102" t="s">
        <v>74</v>
      </c>
      <c r="BF92" s="103" t="s">
        <v>75</v>
      </c>
      <c r="BG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6"/>
      <c r="BG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SUM(AG94,AV94)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ROUND(AT95,2)</f>
        <v>0</v>
      </c>
      <c r="AU94" s="116">
        <f>ROUND(AU95,2)</f>
        <v>0</v>
      </c>
      <c r="AV94" s="116">
        <f>ROUND(SUM(AX94:AY94),2)</f>
        <v>0</v>
      </c>
      <c r="AW94" s="117">
        <f>ROUND(AW95,5)</f>
        <v>0</v>
      </c>
      <c r="AX94" s="116">
        <f>ROUND(BB94*L29,2)</f>
        <v>0</v>
      </c>
      <c r="AY94" s="116">
        <f>ROUND(BC94*L30,2)</f>
        <v>0</v>
      </c>
      <c r="AZ94" s="116">
        <f>ROUND(BD94*L29,2)</f>
        <v>0</v>
      </c>
      <c r="BA94" s="116">
        <f>ROUND(BE94*L30,2)</f>
        <v>0</v>
      </c>
      <c r="BB94" s="116">
        <f>ROUND(BB95,2)</f>
        <v>0</v>
      </c>
      <c r="BC94" s="116">
        <f>ROUND(BC95,2)</f>
        <v>0</v>
      </c>
      <c r="BD94" s="116">
        <f>ROUND(BD95,2)</f>
        <v>0</v>
      </c>
      <c r="BE94" s="116">
        <f>ROUND(BE95,2)</f>
        <v>0</v>
      </c>
      <c r="BF94" s="118">
        <f>ROUND(BF95,2)</f>
        <v>0</v>
      </c>
      <c r="BG94" s="6"/>
      <c r="BS94" s="119" t="s">
        <v>77</v>
      </c>
      <c r="BT94" s="119" t="s">
        <v>78</v>
      </c>
      <c r="BV94" s="119" t="s">
        <v>79</v>
      </c>
      <c r="BW94" s="119" t="s">
        <v>6</v>
      </c>
      <c r="BX94" s="119" t="s">
        <v>80</v>
      </c>
      <c r="CL94" s="119" t="s">
        <v>1</v>
      </c>
    </row>
    <row r="95" s="7" customFormat="1" ht="16.5" customHeight="1">
      <c r="A95" s="120" t="s">
        <v>81</v>
      </c>
      <c r="B95" s="121"/>
      <c r="C95" s="122"/>
      <c r="D95" s="123" t="s">
        <v>15</v>
      </c>
      <c r="E95" s="123"/>
      <c r="F95" s="123"/>
      <c r="G95" s="123"/>
      <c r="H95" s="123"/>
      <c r="I95" s="124"/>
      <c r="J95" s="123" t="s">
        <v>18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'02-2021 - Mateřská škola ...'!K30</f>
        <v>0</v>
      </c>
      <c r="AH95" s="124"/>
      <c r="AI95" s="124"/>
      <c r="AJ95" s="124"/>
      <c r="AK95" s="124"/>
      <c r="AL95" s="124"/>
      <c r="AM95" s="124"/>
      <c r="AN95" s="125">
        <f>SUM(AG95,AV95)</f>
        <v>0</v>
      </c>
      <c r="AO95" s="124"/>
      <c r="AP95" s="124"/>
      <c r="AQ95" s="126" t="s">
        <v>82</v>
      </c>
      <c r="AR95" s="127"/>
      <c r="AS95" s="128">
        <f>'02-2021 - Mateřská škola ...'!K28</f>
        <v>0</v>
      </c>
      <c r="AT95" s="129">
        <f>'02-2021 - Mateřská škola ...'!K29</f>
        <v>0</v>
      </c>
      <c r="AU95" s="129">
        <v>0</v>
      </c>
      <c r="AV95" s="129">
        <f>ROUND(SUM(AX95:AY95),2)</f>
        <v>0</v>
      </c>
      <c r="AW95" s="130">
        <f>'02-2021 - Mateřská škola ...'!T131</f>
        <v>0</v>
      </c>
      <c r="AX95" s="129">
        <f>'02-2021 - Mateřská škola ...'!K33</f>
        <v>0</v>
      </c>
      <c r="AY95" s="129">
        <f>'02-2021 - Mateřská škola ...'!K34</f>
        <v>0</v>
      </c>
      <c r="AZ95" s="129">
        <f>'02-2021 - Mateřská škola ...'!K35</f>
        <v>0</v>
      </c>
      <c r="BA95" s="129">
        <f>'02-2021 - Mateřská škola ...'!K36</f>
        <v>0</v>
      </c>
      <c r="BB95" s="129">
        <f>'02-2021 - Mateřská škola ...'!F33</f>
        <v>0</v>
      </c>
      <c r="BC95" s="129">
        <f>'02-2021 - Mateřská škola ...'!F34</f>
        <v>0</v>
      </c>
      <c r="BD95" s="129">
        <f>'02-2021 - Mateřská škola ...'!F35</f>
        <v>0</v>
      </c>
      <c r="BE95" s="129">
        <f>'02-2021 - Mateřská škola ...'!F36</f>
        <v>0</v>
      </c>
      <c r="BF95" s="131">
        <f>'02-2021 - Mateřská škola ...'!F37</f>
        <v>0</v>
      </c>
      <c r="BG95" s="7"/>
      <c r="BT95" s="132" t="s">
        <v>83</v>
      </c>
      <c r="BU95" s="132" t="s">
        <v>84</v>
      </c>
      <c r="BV95" s="132" t="s">
        <v>79</v>
      </c>
      <c r="BW95" s="132" t="s">
        <v>6</v>
      </c>
      <c r="BX95" s="132" t="s">
        <v>80</v>
      </c>
      <c r="CL95" s="132" t="s">
        <v>1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</row>
  </sheetData>
  <sheetProtection sheet="1" formatColumns="0" formatRows="0" objects="1" scenarios="1" spinCount="100000" saltValue="D4cfN0KYnrGEe4uzTOzMD+k7TdTOyPZZdcSYlwQsjPe8G+Ey/JXRo8Vc4w/rJPRHoZDWksouqRw8JM/njTuSSA==" hashValue="jw81u0cEAIsx1ihe7ySQ7RxRYBLlcPHM+2ho9cdYR1PIttQw78r/3ewfmDQp9hJBG1W9j3HZ4+XYbx2tcyjDJw==" algorithmName="SHA-512" password="967B"/>
  <mergeCells count="42"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G2"/>
  </mergeCells>
  <hyperlinks>
    <hyperlink ref="A95" location="'02-2021 - Mateřská škola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6</v>
      </c>
      <c r="AZ2" s="133" t="s">
        <v>85</v>
      </c>
      <c r="BA2" s="133" t="s">
        <v>86</v>
      </c>
      <c r="BB2" s="133" t="s">
        <v>87</v>
      </c>
      <c r="BC2" s="133" t="s">
        <v>88</v>
      </c>
      <c r="BD2" s="133" t="s">
        <v>89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21"/>
      <c r="AT3" s="18" t="s">
        <v>89</v>
      </c>
      <c r="AZ3" s="133" t="s">
        <v>90</v>
      </c>
      <c r="BA3" s="133" t="s">
        <v>91</v>
      </c>
      <c r="BB3" s="133" t="s">
        <v>87</v>
      </c>
      <c r="BC3" s="133" t="s">
        <v>92</v>
      </c>
      <c r="BD3" s="133" t="s">
        <v>89</v>
      </c>
    </row>
    <row r="4" s="1" customFormat="1" ht="24.96" customHeight="1">
      <c r="B4" s="21"/>
      <c r="D4" s="136" t="s">
        <v>93</v>
      </c>
      <c r="M4" s="21"/>
      <c r="N4" s="137" t="s">
        <v>11</v>
      </c>
      <c r="AT4" s="18" t="s">
        <v>4</v>
      </c>
      <c r="AZ4" s="133" t="s">
        <v>94</v>
      </c>
      <c r="BA4" s="133" t="s">
        <v>95</v>
      </c>
      <c r="BB4" s="133" t="s">
        <v>87</v>
      </c>
      <c r="BC4" s="133" t="s">
        <v>96</v>
      </c>
      <c r="BD4" s="133" t="s">
        <v>89</v>
      </c>
    </row>
    <row r="5" s="1" customFormat="1" ht="6.96" customHeight="1">
      <c r="B5" s="21"/>
      <c r="M5" s="21"/>
      <c r="AZ5" s="133" t="s">
        <v>97</v>
      </c>
      <c r="BA5" s="133" t="s">
        <v>98</v>
      </c>
      <c r="BB5" s="133" t="s">
        <v>87</v>
      </c>
      <c r="BC5" s="133" t="s">
        <v>99</v>
      </c>
      <c r="BD5" s="133" t="s">
        <v>89</v>
      </c>
    </row>
    <row r="6" s="2" customFormat="1" ht="12" customHeight="1">
      <c r="A6" s="39"/>
      <c r="B6" s="45"/>
      <c r="C6" s="39"/>
      <c r="D6" s="138" t="s">
        <v>17</v>
      </c>
      <c r="E6" s="39"/>
      <c r="F6" s="39"/>
      <c r="G6" s="39"/>
      <c r="H6" s="39"/>
      <c r="I6" s="39"/>
      <c r="J6" s="39"/>
      <c r="K6" s="39"/>
      <c r="L6" s="39"/>
      <c r="M6" s="64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Z6" s="133" t="s">
        <v>100</v>
      </c>
      <c r="BA6" s="133" t="s">
        <v>101</v>
      </c>
      <c r="BB6" s="133" t="s">
        <v>87</v>
      </c>
      <c r="BC6" s="133" t="s">
        <v>102</v>
      </c>
      <c r="BD6" s="133" t="s">
        <v>89</v>
      </c>
    </row>
    <row r="7" s="2" customFormat="1" ht="16.5" customHeight="1">
      <c r="A7" s="39"/>
      <c r="B7" s="45"/>
      <c r="C7" s="39"/>
      <c r="D7" s="39"/>
      <c r="E7" s="139" t="s">
        <v>18</v>
      </c>
      <c r="F7" s="39"/>
      <c r="G7" s="39"/>
      <c r="H7" s="39"/>
      <c r="I7" s="39"/>
      <c r="J7" s="39"/>
      <c r="K7" s="39"/>
      <c r="L7" s="39"/>
      <c r="M7" s="64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Z7" s="133" t="s">
        <v>103</v>
      </c>
      <c r="BA7" s="133" t="s">
        <v>104</v>
      </c>
      <c r="BB7" s="133" t="s">
        <v>105</v>
      </c>
      <c r="BC7" s="133" t="s">
        <v>106</v>
      </c>
      <c r="BD7" s="133" t="s">
        <v>107</v>
      </c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39"/>
      <c r="M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33" t="s">
        <v>108</v>
      </c>
      <c r="BA8" s="133" t="s">
        <v>109</v>
      </c>
      <c r="BB8" s="133" t="s">
        <v>87</v>
      </c>
      <c r="BC8" s="133" t="s">
        <v>110</v>
      </c>
      <c r="BD8" s="133" t="s">
        <v>107</v>
      </c>
    </row>
    <row r="9" s="2" customFormat="1" ht="12" customHeight="1">
      <c r="A9" s="39"/>
      <c r="B9" s="45"/>
      <c r="C9" s="39"/>
      <c r="D9" s="138" t="s">
        <v>19</v>
      </c>
      <c r="E9" s="39"/>
      <c r="F9" s="140" t="s">
        <v>1</v>
      </c>
      <c r="G9" s="39"/>
      <c r="H9" s="39"/>
      <c r="I9" s="138" t="s">
        <v>20</v>
      </c>
      <c r="J9" s="140" t="s">
        <v>1</v>
      </c>
      <c r="K9" s="39"/>
      <c r="L9" s="39"/>
      <c r="M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33" t="s">
        <v>111</v>
      </c>
      <c r="BA9" s="133" t="s">
        <v>112</v>
      </c>
      <c r="BB9" s="133" t="s">
        <v>1</v>
      </c>
      <c r="BC9" s="133" t="s">
        <v>113</v>
      </c>
      <c r="BD9" s="133" t="s">
        <v>107</v>
      </c>
    </row>
    <row r="10" s="2" customFormat="1" ht="12" customHeight="1">
      <c r="A10" s="39"/>
      <c r="B10" s="45"/>
      <c r="C10" s="39"/>
      <c r="D10" s="138" t="s">
        <v>21</v>
      </c>
      <c r="E10" s="39"/>
      <c r="F10" s="140" t="s">
        <v>22</v>
      </c>
      <c r="G10" s="39"/>
      <c r="H10" s="39"/>
      <c r="I10" s="138" t="s">
        <v>23</v>
      </c>
      <c r="J10" s="141" t="str">
        <f>'Rekapitulace stavby'!AN8</f>
        <v>3. 2. 2021</v>
      </c>
      <c r="K10" s="39"/>
      <c r="L10" s="39"/>
      <c r="M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33" t="s">
        <v>114</v>
      </c>
      <c r="BA10" s="133" t="s">
        <v>115</v>
      </c>
      <c r="BB10" s="133" t="s">
        <v>1</v>
      </c>
      <c r="BC10" s="133" t="s">
        <v>116</v>
      </c>
      <c r="BD10" s="133" t="s">
        <v>107</v>
      </c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33" t="s">
        <v>117</v>
      </c>
      <c r="BA11" s="133" t="s">
        <v>118</v>
      </c>
      <c r="BB11" s="133" t="s">
        <v>105</v>
      </c>
      <c r="BC11" s="133" t="s">
        <v>119</v>
      </c>
      <c r="BD11" s="133" t="s">
        <v>107</v>
      </c>
    </row>
    <row r="12" s="2" customFormat="1" ht="12" customHeight="1">
      <c r="A12" s="39"/>
      <c r="B12" s="45"/>
      <c r="C12" s="39"/>
      <c r="D12" s="138" t="s">
        <v>25</v>
      </c>
      <c r="E12" s="39"/>
      <c r="F12" s="39"/>
      <c r="G12" s="39"/>
      <c r="H12" s="39"/>
      <c r="I12" s="138" t="s">
        <v>26</v>
      </c>
      <c r="J12" s="140" t="str">
        <f>IF('Rekapitulace stavby'!AN10="","",'Rekapitulace stavby'!AN10)</f>
        <v/>
      </c>
      <c r="K12" s="39"/>
      <c r="L12" s="39"/>
      <c r="M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33" t="s">
        <v>120</v>
      </c>
      <c r="BA12" s="133" t="s">
        <v>121</v>
      </c>
      <c r="BB12" s="133" t="s">
        <v>105</v>
      </c>
      <c r="BC12" s="133" t="s">
        <v>122</v>
      </c>
      <c r="BD12" s="133" t="s">
        <v>107</v>
      </c>
    </row>
    <row r="13" s="2" customFormat="1" ht="18" customHeight="1">
      <c r="A13" s="39"/>
      <c r="B13" s="45"/>
      <c r="C13" s="39"/>
      <c r="D13" s="39"/>
      <c r="E13" s="140" t="str">
        <f>IF('Rekapitulace stavby'!E11="","",'Rekapitulace stavby'!E11)</f>
        <v xml:space="preserve"> </v>
      </c>
      <c r="F13" s="39"/>
      <c r="G13" s="39"/>
      <c r="H13" s="39"/>
      <c r="I13" s="138" t="s">
        <v>28</v>
      </c>
      <c r="J13" s="140" t="str">
        <f>IF('Rekapitulace stavby'!AN11="","",'Rekapitulace stavby'!AN11)</f>
        <v/>
      </c>
      <c r="K13" s="39"/>
      <c r="L13" s="39"/>
      <c r="M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33" t="s">
        <v>123</v>
      </c>
      <c r="BA13" s="133" t="s">
        <v>124</v>
      </c>
      <c r="BB13" s="133" t="s">
        <v>1</v>
      </c>
      <c r="BC13" s="133" t="s">
        <v>125</v>
      </c>
      <c r="BD13" s="133" t="s">
        <v>107</v>
      </c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38" t="s">
        <v>29</v>
      </c>
      <c r="E15" s="39"/>
      <c r="F15" s="39"/>
      <c r="G15" s="39"/>
      <c r="H15" s="39"/>
      <c r="I15" s="138" t="s">
        <v>26</v>
      </c>
      <c r="J15" s="34" t="str">
        <f>'Rekapitulace stavby'!AN13</f>
        <v>Vyplň údaj</v>
      </c>
      <c r="K15" s="39"/>
      <c r="L15" s="39"/>
      <c r="M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40"/>
      <c r="G16" s="140"/>
      <c r="H16" s="140"/>
      <c r="I16" s="138" t="s">
        <v>28</v>
      </c>
      <c r="J16" s="34" t="str">
        <f>'Rekapitulace stavby'!AN14</f>
        <v>Vyplň údaj</v>
      </c>
      <c r="K16" s="39"/>
      <c r="L16" s="39"/>
      <c r="M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8" t="s">
        <v>31</v>
      </c>
      <c r="E18" s="39"/>
      <c r="F18" s="39"/>
      <c r="G18" s="39"/>
      <c r="H18" s="39"/>
      <c r="I18" s="138" t="s">
        <v>26</v>
      </c>
      <c r="J18" s="140" t="s">
        <v>1</v>
      </c>
      <c r="K18" s="39"/>
      <c r="L18" s="39"/>
      <c r="M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0" t="s">
        <v>32</v>
      </c>
      <c r="F19" s="39"/>
      <c r="G19" s="39"/>
      <c r="H19" s="39"/>
      <c r="I19" s="138" t="s">
        <v>28</v>
      </c>
      <c r="J19" s="140" t="s">
        <v>1</v>
      </c>
      <c r="K19" s="39"/>
      <c r="L19" s="39"/>
      <c r="M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8" t="s">
        <v>33</v>
      </c>
      <c r="E21" s="39"/>
      <c r="F21" s="39"/>
      <c r="G21" s="39"/>
      <c r="H21" s="39"/>
      <c r="I21" s="138" t="s">
        <v>26</v>
      </c>
      <c r="J21" s="140" t="s">
        <v>1</v>
      </c>
      <c r="K21" s="39"/>
      <c r="L21" s="39"/>
      <c r="M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40" t="s">
        <v>34</v>
      </c>
      <c r="F22" s="39"/>
      <c r="G22" s="39"/>
      <c r="H22" s="39"/>
      <c r="I22" s="138" t="s">
        <v>28</v>
      </c>
      <c r="J22" s="140" t="s">
        <v>1</v>
      </c>
      <c r="K22" s="39"/>
      <c r="L22" s="39"/>
      <c r="M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8" t="s">
        <v>35</v>
      </c>
      <c r="E24" s="39"/>
      <c r="F24" s="39"/>
      <c r="G24" s="39"/>
      <c r="H24" s="39"/>
      <c r="I24" s="39"/>
      <c r="J24" s="39"/>
      <c r="K24" s="39"/>
      <c r="L24" s="39"/>
      <c r="M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16.5" customHeight="1">
      <c r="A25" s="142"/>
      <c r="B25" s="143"/>
      <c r="C25" s="142"/>
      <c r="D25" s="142"/>
      <c r="E25" s="144" t="s">
        <v>1</v>
      </c>
      <c r="F25" s="144"/>
      <c r="G25" s="144"/>
      <c r="H25" s="144"/>
      <c r="I25" s="142"/>
      <c r="J25" s="142"/>
      <c r="K25" s="142"/>
      <c r="L25" s="142"/>
      <c r="M25" s="145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46"/>
      <c r="E27" s="146"/>
      <c r="F27" s="146"/>
      <c r="G27" s="146"/>
      <c r="H27" s="146"/>
      <c r="I27" s="146"/>
      <c r="J27" s="146"/>
      <c r="K27" s="146"/>
      <c r="L27" s="146"/>
      <c r="M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>
      <c r="A28" s="39"/>
      <c r="B28" s="45"/>
      <c r="C28" s="39"/>
      <c r="D28" s="39"/>
      <c r="E28" s="138" t="s">
        <v>126</v>
      </c>
      <c r="F28" s="39"/>
      <c r="G28" s="39"/>
      <c r="H28" s="39"/>
      <c r="I28" s="39"/>
      <c r="J28" s="39"/>
      <c r="K28" s="147">
        <f>I94</f>
        <v>0</v>
      </c>
      <c r="L28" s="39"/>
      <c r="M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>
      <c r="A29" s="39"/>
      <c r="B29" s="45"/>
      <c r="C29" s="39"/>
      <c r="D29" s="39"/>
      <c r="E29" s="138" t="s">
        <v>127</v>
      </c>
      <c r="F29" s="39"/>
      <c r="G29" s="39"/>
      <c r="H29" s="39"/>
      <c r="I29" s="39"/>
      <c r="J29" s="39"/>
      <c r="K29" s="147">
        <f>J94</f>
        <v>0</v>
      </c>
      <c r="L29" s="39"/>
      <c r="M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8" t="s">
        <v>36</v>
      </c>
      <c r="E30" s="39"/>
      <c r="F30" s="39"/>
      <c r="G30" s="39"/>
      <c r="H30" s="39"/>
      <c r="I30" s="39"/>
      <c r="J30" s="39"/>
      <c r="K30" s="149">
        <f>ROUND(K131, 2)</f>
        <v>0</v>
      </c>
      <c r="L30" s="39"/>
      <c r="M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6"/>
      <c r="E31" s="146"/>
      <c r="F31" s="146"/>
      <c r="G31" s="146"/>
      <c r="H31" s="146"/>
      <c r="I31" s="146"/>
      <c r="J31" s="146"/>
      <c r="K31" s="146"/>
      <c r="L31" s="146"/>
      <c r="M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0" t="s">
        <v>38</v>
      </c>
      <c r="G32" s="39"/>
      <c r="H32" s="39"/>
      <c r="I32" s="150" t="s">
        <v>37</v>
      </c>
      <c r="J32" s="39"/>
      <c r="K32" s="150" t="s">
        <v>39</v>
      </c>
      <c r="L32" s="39"/>
      <c r="M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1" t="s">
        <v>40</v>
      </c>
      <c r="E33" s="138" t="s">
        <v>41</v>
      </c>
      <c r="F33" s="147">
        <f>ROUND((SUM(BE131:BE599)),  2)</f>
        <v>0</v>
      </c>
      <c r="G33" s="39"/>
      <c r="H33" s="39"/>
      <c r="I33" s="152">
        <v>0.20999999999999999</v>
      </c>
      <c r="J33" s="39"/>
      <c r="K33" s="147">
        <f>ROUND(((SUM(BE131:BE599))*I33),  2)</f>
        <v>0</v>
      </c>
      <c r="L33" s="39"/>
      <c r="M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8" t="s">
        <v>42</v>
      </c>
      <c r="F34" s="147">
        <f>ROUND((SUM(BF131:BF599)),  2)</f>
        <v>0</v>
      </c>
      <c r="G34" s="39"/>
      <c r="H34" s="39"/>
      <c r="I34" s="152">
        <v>0.14999999999999999</v>
      </c>
      <c r="J34" s="39"/>
      <c r="K34" s="147">
        <f>ROUND(((SUM(BF131:BF599))*I34),  2)</f>
        <v>0</v>
      </c>
      <c r="L34" s="39"/>
      <c r="M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8" t="s">
        <v>43</v>
      </c>
      <c r="F35" s="147">
        <f>ROUND((SUM(BG131:BG599)),  2)</f>
        <v>0</v>
      </c>
      <c r="G35" s="39"/>
      <c r="H35" s="39"/>
      <c r="I35" s="152">
        <v>0.20999999999999999</v>
      </c>
      <c r="J35" s="39"/>
      <c r="K35" s="147">
        <f>0</f>
        <v>0</v>
      </c>
      <c r="L35" s="39"/>
      <c r="M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8" t="s">
        <v>44</v>
      </c>
      <c r="F36" s="147">
        <f>ROUND((SUM(BH131:BH599)),  2)</f>
        <v>0</v>
      </c>
      <c r="G36" s="39"/>
      <c r="H36" s="39"/>
      <c r="I36" s="152">
        <v>0.14999999999999999</v>
      </c>
      <c r="J36" s="39"/>
      <c r="K36" s="147">
        <f>0</f>
        <v>0</v>
      </c>
      <c r="L36" s="39"/>
      <c r="M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8" t="s">
        <v>45</v>
      </c>
      <c r="F37" s="147">
        <f>ROUND((SUM(BI131:BI599)),  2)</f>
        <v>0</v>
      </c>
      <c r="G37" s="39"/>
      <c r="H37" s="39"/>
      <c r="I37" s="152">
        <v>0</v>
      </c>
      <c r="J37" s="39"/>
      <c r="K37" s="147">
        <f>0</f>
        <v>0</v>
      </c>
      <c r="L37" s="39"/>
      <c r="M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5"/>
      <c r="K39" s="158">
        <f>SUM(K30:K37)</f>
        <v>0</v>
      </c>
      <c r="L39" s="159"/>
      <c r="M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M41" s="21"/>
    </row>
    <row r="42" s="1" customFormat="1" ht="14.4" customHeight="1">
      <c r="B42" s="21"/>
      <c r="M42" s="21"/>
    </row>
    <row r="43" s="1" customFormat="1" ht="14.4" customHeight="1">
      <c r="B43" s="21"/>
      <c r="M43" s="21"/>
    </row>
    <row r="44" s="1" customFormat="1" ht="14.4" customHeight="1">
      <c r="B44" s="21"/>
      <c r="M44" s="21"/>
    </row>
    <row r="45" s="1" customFormat="1" ht="14.4" customHeight="1">
      <c r="B45" s="21"/>
      <c r="M45" s="21"/>
    </row>
    <row r="46" s="1" customFormat="1" ht="14.4" customHeight="1">
      <c r="B46" s="21"/>
      <c r="M46" s="21"/>
    </row>
    <row r="47" s="1" customFormat="1" ht="14.4" customHeight="1">
      <c r="B47" s="21"/>
      <c r="M47" s="21"/>
    </row>
    <row r="48" s="1" customFormat="1" ht="14.4" customHeight="1">
      <c r="B48" s="21"/>
      <c r="M48" s="21"/>
    </row>
    <row r="49" s="1" customFormat="1" ht="14.4" customHeight="1">
      <c r="B49" s="21"/>
      <c r="M49" s="21"/>
    </row>
    <row r="50" s="2" customFormat="1" ht="14.4" customHeight="1">
      <c r="B50" s="64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161"/>
      <c r="M50" s="64"/>
    </row>
    <row r="51">
      <c r="B51" s="21"/>
      <c r="M51" s="21"/>
    </row>
    <row r="52">
      <c r="B52" s="21"/>
      <c r="M52" s="21"/>
    </row>
    <row r="53">
      <c r="B53" s="21"/>
      <c r="M53" s="21"/>
    </row>
    <row r="54">
      <c r="B54" s="21"/>
      <c r="M54" s="21"/>
    </row>
    <row r="55">
      <c r="B55" s="21"/>
      <c r="M55" s="21"/>
    </row>
    <row r="56">
      <c r="B56" s="21"/>
      <c r="M56" s="21"/>
    </row>
    <row r="57">
      <c r="B57" s="21"/>
      <c r="M57" s="21"/>
    </row>
    <row r="58">
      <c r="B58" s="21"/>
      <c r="M58" s="21"/>
    </row>
    <row r="59">
      <c r="B59" s="21"/>
      <c r="M59" s="21"/>
    </row>
    <row r="60">
      <c r="B60" s="21"/>
      <c r="M60" s="21"/>
    </row>
    <row r="61" s="2" customFormat="1">
      <c r="A61" s="39"/>
      <c r="B61" s="45"/>
      <c r="C61" s="39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163"/>
      <c r="M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M62" s="21"/>
    </row>
    <row r="63">
      <c r="B63" s="21"/>
      <c r="M63" s="21"/>
    </row>
    <row r="64">
      <c r="B64" s="21"/>
      <c r="M64" s="21"/>
    </row>
    <row r="65" s="2" customFormat="1">
      <c r="A65" s="39"/>
      <c r="B65" s="45"/>
      <c r="C65" s="39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166"/>
      <c r="M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M66" s="21"/>
    </row>
    <row r="67">
      <c r="B67" s="21"/>
      <c r="M67" s="21"/>
    </row>
    <row r="68">
      <c r="B68" s="21"/>
      <c r="M68" s="21"/>
    </row>
    <row r="69">
      <c r="B69" s="21"/>
      <c r="M69" s="21"/>
    </row>
    <row r="70">
      <c r="B70" s="21"/>
      <c r="M70" s="21"/>
    </row>
    <row r="71">
      <c r="B71" s="21"/>
      <c r="M71" s="21"/>
    </row>
    <row r="72">
      <c r="B72" s="21"/>
      <c r="M72" s="21"/>
    </row>
    <row r="73">
      <c r="B73" s="21"/>
      <c r="M73" s="21"/>
    </row>
    <row r="74">
      <c r="B74" s="21"/>
      <c r="M74" s="21"/>
    </row>
    <row r="75">
      <c r="B75" s="21"/>
      <c r="M75" s="21"/>
    </row>
    <row r="76" s="2" customFormat="1">
      <c r="A76" s="39"/>
      <c r="B76" s="45"/>
      <c r="C76" s="39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163"/>
      <c r="M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128</v>
      </c>
      <c r="D82" s="41"/>
      <c r="E82" s="41"/>
      <c r="F82" s="41"/>
      <c r="G82" s="41"/>
      <c r="H82" s="41"/>
      <c r="I82" s="41"/>
      <c r="J82" s="41"/>
      <c r="K82" s="41"/>
      <c r="L82" s="41"/>
      <c r="M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41"/>
      <c r="J84" s="41"/>
      <c r="K84" s="41"/>
      <c r="L84" s="41"/>
      <c r="M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7" t="str">
        <f>E7</f>
        <v>Mateřská škola - Zelený pavilon</v>
      </c>
      <c r="F85" s="41"/>
      <c r="G85" s="41"/>
      <c r="H85" s="41"/>
      <c r="I85" s="41"/>
      <c r="J85" s="41"/>
      <c r="K85" s="41"/>
      <c r="L85" s="41"/>
      <c r="M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F10</f>
        <v>Sokolov</v>
      </c>
      <c r="G87" s="41"/>
      <c r="H87" s="41"/>
      <c r="I87" s="33" t="s">
        <v>23</v>
      </c>
      <c r="J87" s="80" t="str">
        <f>IF(J10="","",J10)</f>
        <v>3. 2. 2021</v>
      </c>
      <c r="K87" s="41"/>
      <c r="L87" s="41"/>
      <c r="M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E13</f>
        <v xml:space="preserve"> </v>
      </c>
      <c r="G89" s="41"/>
      <c r="H89" s="41"/>
      <c r="I89" s="33" t="s">
        <v>31</v>
      </c>
      <c r="J89" s="37" t="str">
        <f>E19</f>
        <v>DEKPROJEKT s.r.o.</v>
      </c>
      <c r="K89" s="41"/>
      <c r="L89" s="41"/>
      <c r="M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5.65" customHeight="1">
      <c r="A90" s="39"/>
      <c r="B90" s="40"/>
      <c r="C90" s="33" t="s">
        <v>29</v>
      </c>
      <c r="D90" s="41"/>
      <c r="E90" s="41"/>
      <c r="F90" s="28" t="str">
        <f>IF(E16="","",E16)</f>
        <v>Vyplň údaj</v>
      </c>
      <c r="G90" s="41"/>
      <c r="H90" s="41"/>
      <c r="I90" s="33" t="s">
        <v>33</v>
      </c>
      <c r="J90" s="37" t="str">
        <f>E22</f>
        <v>Ing. Kateřina Petlíková</v>
      </c>
      <c r="K90" s="41"/>
      <c r="L90" s="41"/>
      <c r="M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9.28" customHeight="1">
      <c r="A92" s="39"/>
      <c r="B92" s="40"/>
      <c r="C92" s="171" t="s">
        <v>129</v>
      </c>
      <c r="D92" s="172"/>
      <c r="E92" s="172"/>
      <c r="F92" s="172"/>
      <c r="G92" s="172"/>
      <c r="H92" s="172"/>
      <c r="I92" s="173" t="s">
        <v>130</v>
      </c>
      <c r="J92" s="173" t="s">
        <v>131</v>
      </c>
      <c r="K92" s="173" t="s">
        <v>132</v>
      </c>
      <c r="L92" s="172"/>
      <c r="M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2.8" customHeight="1">
      <c r="A94" s="39"/>
      <c r="B94" s="40"/>
      <c r="C94" s="174" t="s">
        <v>133</v>
      </c>
      <c r="D94" s="41"/>
      <c r="E94" s="41"/>
      <c r="F94" s="41"/>
      <c r="G94" s="41"/>
      <c r="H94" s="41"/>
      <c r="I94" s="111">
        <f>Q131</f>
        <v>0</v>
      </c>
      <c r="J94" s="111">
        <f>R131</f>
        <v>0</v>
      </c>
      <c r="K94" s="111">
        <f>K131</f>
        <v>0</v>
      </c>
      <c r="L94" s="41"/>
      <c r="M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U94" s="18" t="s">
        <v>134</v>
      </c>
    </row>
    <row r="95" s="9" customFormat="1" ht="24.96" customHeight="1">
      <c r="A95" s="9"/>
      <c r="B95" s="175"/>
      <c r="C95" s="176"/>
      <c r="D95" s="177" t="s">
        <v>135</v>
      </c>
      <c r="E95" s="178"/>
      <c r="F95" s="178"/>
      <c r="G95" s="178"/>
      <c r="H95" s="178"/>
      <c r="I95" s="179">
        <f>Q132</f>
        <v>0</v>
      </c>
      <c r="J95" s="179">
        <f>R132</f>
        <v>0</v>
      </c>
      <c r="K95" s="179">
        <f>K132</f>
        <v>0</v>
      </c>
      <c r="L95" s="176"/>
      <c r="M95" s="18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81"/>
      <c r="C96" s="182"/>
      <c r="D96" s="183" t="s">
        <v>136</v>
      </c>
      <c r="E96" s="184"/>
      <c r="F96" s="184"/>
      <c r="G96" s="184"/>
      <c r="H96" s="184"/>
      <c r="I96" s="185">
        <f>Q133</f>
        <v>0</v>
      </c>
      <c r="J96" s="185">
        <f>R133</f>
        <v>0</v>
      </c>
      <c r="K96" s="185">
        <f>K133</f>
        <v>0</v>
      </c>
      <c r="L96" s="182"/>
      <c r="M96" s="18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1"/>
      <c r="C97" s="182"/>
      <c r="D97" s="183" t="s">
        <v>137</v>
      </c>
      <c r="E97" s="184"/>
      <c r="F97" s="184"/>
      <c r="G97" s="184"/>
      <c r="H97" s="184"/>
      <c r="I97" s="185">
        <f>Q193</f>
        <v>0</v>
      </c>
      <c r="J97" s="185">
        <f>R193</f>
        <v>0</v>
      </c>
      <c r="K97" s="185">
        <f>K193</f>
        <v>0</v>
      </c>
      <c r="L97" s="182"/>
      <c r="M97" s="18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1"/>
      <c r="C98" s="182"/>
      <c r="D98" s="183" t="s">
        <v>138</v>
      </c>
      <c r="E98" s="184"/>
      <c r="F98" s="184"/>
      <c r="G98" s="184"/>
      <c r="H98" s="184"/>
      <c r="I98" s="185">
        <f>Q239</f>
        <v>0</v>
      </c>
      <c r="J98" s="185">
        <f>R239</f>
        <v>0</v>
      </c>
      <c r="K98" s="185">
        <f>K239</f>
        <v>0</v>
      </c>
      <c r="L98" s="182"/>
      <c r="M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139</v>
      </c>
      <c r="E99" s="184"/>
      <c r="F99" s="184"/>
      <c r="G99" s="184"/>
      <c r="H99" s="184"/>
      <c r="I99" s="185">
        <f>Q250</f>
        <v>0</v>
      </c>
      <c r="J99" s="185">
        <f>R250</f>
        <v>0</v>
      </c>
      <c r="K99" s="185">
        <f>K250</f>
        <v>0</v>
      </c>
      <c r="L99" s="182"/>
      <c r="M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5"/>
      <c r="C100" s="176"/>
      <c r="D100" s="177" t="s">
        <v>140</v>
      </c>
      <c r="E100" s="178"/>
      <c r="F100" s="178"/>
      <c r="G100" s="178"/>
      <c r="H100" s="178"/>
      <c r="I100" s="179">
        <f>Q252</f>
        <v>0</v>
      </c>
      <c r="J100" s="179">
        <f>R252</f>
        <v>0</v>
      </c>
      <c r="K100" s="179">
        <f>K252</f>
        <v>0</v>
      </c>
      <c r="L100" s="176"/>
      <c r="M100" s="18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1"/>
      <c r="C101" s="182"/>
      <c r="D101" s="183" t="s">
        <v>141</v>
      </c>
      <c r="E101" s="184"/>
      <c r="F101" s="184"/>
      <c r="G101" s="184"/>
      <c r="H101" s="184"/>
      <c r="I101" s="185">
        <f>Q253</f>
        <v>0</v>
      </c>
      <c r="J101" s="185">
        <f>R253</f>
        <v>0</v>
      </c>
      <c r="K101" s="185">
        <f>K253</f>
        <v>0</v>
      </c>
      <c r="L101" s="182"/>
      <c r="M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142</v>
      </c>
      <c r="E102" s="184"/>
      <c r="F102" s="184"/>
      <c r="G102" s="184"/>
      <c r="H102" s="184"/>
      <c r="I102" s="185">
        <f>Q391</f>
        <v>0</v>
      </c>
      <c r="J102" s="185">
        <f>R391</f>
        <v>0</v>
      </c>
      <c r="K102" s="185">
        <f>K391</f>
        <v>0</v>
      </c>
      <c r="L102" s="182"/>
      <c r="M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143</v>
      </c>
      <c r="E103" s="184"/>
      <c r="F103" s="184"/>
      <c r="G103" s="184"/>
      <c r="H103" s="184"/>
      <c r="I103" s="185">
        <f>Q486</f>
        <v>0</v>
      </c>
      <c r="J103" s="185">
        <f>R486</f>
        <v>0</v>
      </c>
      <c r="K103" s="185">
        <f>K486</f>
        <v>0</v>
      </c>
      <c r="L103" s="182"/>
      <c r="M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1"/>
      <c r="C104" s="182"/>
      <c r="D104" s="183" t="s">
        <v>144</v>
      </c>
      <c r="E104" s="184"/>
      <c r="F104" s="184"/>
      <c r="G104" s="184"/>
      <c r="H104" s="184"/>
      <c r="I104" s="185">
        <f>Q499</f>
        <v>0</v>
      </c>
      <c r="J104" s="185">
        <f>R499</f>
        <v>0</v>
      </c>
      <c r="K104" s="185">
        <f>K499</f>
        <v>0</v>
      </c>
      <c r="L104" s="182"/>
      <c r="M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1"/>
      <c r="C105" s="182"/>
      <c r="D105" s="183" t="s">
        <v>145</v>
      </c>
      <c r="E105" s="184"/>
      <c r="F105" s="184"/>
      <c r="G105" s="184"/>
      <c r="H105" s="184"/>
      <c r="I105" s="185">
        <f>Q502</f>
        <v>0</v>
      </c>
      <c r="J105" s="185">
        <f>R502</f>
        <v>0</v>
      </c>
      <c r="K105" s="185">
        <f>K502</f>
        <v>0</v>
      </c>
      <c r="L105" s="182"/>
      <c r="M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146</v>
      </c>
      <c r="E106" s="184"/>
      <c r="F106" s="184"/>
      <c r="G106" s="184"/>
      <c r="H106" s="184"/>
      <c r="I106" s="185">
        <f>Q507</f>
        <v>0</v>
      </c>
      <c r="J106" s="185">
        <f>R507</f>
        <v>0</v>
      </c>
      <c r="K106" s="185">
        <f>K507</f>
        <v>0</v>
      </c>
      <c r="L106" s="182"/>
      <c r="M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147</v>
      </c>
      <c r="E107" s="184"/>
      <c r="F107" s="184"/>
      <c r="G107" s="184"/>
      <c r="H107" s="184"/>
      <c r="I107" s="185">
        <f>Q525</f>
        <v>0</v>
      </c>
      <c r="J107" s="185">
        <f>R525</f>
        <v>0</v>
      </c>
      <c r="K107" s="185">
        <f>K525</f>
        <v>0</v>
      </c>
      <c r="L107" s="182"/>
      <c r="M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1"/>
      <c r="C108" s="182"/>
      <c r="D108" s="183" t="s">
        <v>148</v>
      </c>
      <c r="E108" s="184"/>
      <c r="F108" s="184"/>
      <c r="G108" s="184"/>
      <c r="H108" s="184"/>
      <c r="I108" s="185">
        <f>Q565</f>
        <v>0</v>
      </c>
      <c r="J108" s="185">
        <f>R565</f>
        <v>0</v>
      </c>
      <c r="K108" s="185">
        <f>K565</f>
        <v>0</v>
      </c>
      <c r="L108" s="182"/>
      <c r="M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1"/>
      <c r="C109" s="182"/>
      <c r="D109" s="183" t="s">
        <v>149</v>
      </c>
      <c r="E109" s="184"/>
      <c r="F109" s="184"/>
      <c r="G109" s="184"/>
      <c r="H109" s="184"/>
      <c r="I109" s="185">
        <f>Q579</f>
        <v>0</v>
      </c>
      <c r="J109" s="185">
        <f>R579</f>
        <v>0</v>
      </c>
      <c r="K109" s="185">
        <f>K579</f>
        <v>0</v>
      </c>
      <c r="L109" s="182"/>
      <c r="M109" s="18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75"/>
      <c r="C110" s="176"/>
      <c r="D110" s="177" t="s">
        <v>150</v>
      </c>
      <c r="E110" s="178"/>
      <c r="F110" s="178"/>
      <c r="G110" s="178"/>
      <c r="H110" s="178"/>
      <c r="I110" s="179">
        <f>Q592</f>
        <v>0</v>
      </c>
      <c r="J110" s="179">
        <f>R592</f>
        <v>0</v>
      </c>
      <c r="K110" s="179">
        <f>K592</f>
        <v>0</v>
      </c>
      <c r="L110" s="176"/>
      <c r="M110" s="180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81"/>
      <c r="C111" s="182"/>
      <c r="D111" s="183" t="s">
        <v>151</v>
      </c>
      <c r="E111" s="184"/>
      <c r="F111" s="184"/>
      <c r="G111" s="184"/>
      <c r="H111" s="184"/>
      <c r="I111" s="185">
        <f>Q593</f>
        <v>0</v>
      </c>
      <c r="J111" s="185">
        <f>R593</f>
        <v>0</v>
      </c>
      <c r="K111" s="185">
        <f>K593</f>
        <v>0</v>
      </c>
      <c r="L111" s="182"/>
      <c r="M111" s="18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1"/>
      <c r="C112" s="182"/>
      <c r="D112" s="183" t="s">
        <v>152</v>
      </c>
      <c r="E112" s="184"/>
      <c r="F112" s="184"/>
      <c r="G112" s="184"/>
      <c r="H112" s="184"/>
      <c r="I112" s="185">
        <f>Q596</f>
        <v>0</v>
      </c>
      <c r="J112" s="185">
        <f>R596</f>
        <v>0</v>
      </c>
      <c r="K112" s="185">
        <f>K596</f>
        <v>0</v>
      </c>
      <c r="L112" s="182"/>
      <c r="M112" s="18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1"/>
      <c r="C113" s="182"/>
      <c r="D113" s="183" t="s">
        <v>153</v>
      </c>
      <c r="E113" s="184"/>
      <c r="F113" s="184"/>
      <c r="G113" s="184"/>
      <c r="H113" s="184"/>
      <c r="I113" s="185">
        <f>Q598</f>
        <v>0</v>
      </c>
      <c r="J113" s="185">
        <f>R598</f>
        <v>0</v>
      </c>
      <c r="K113" s="185">
        <f>K598</f>
        <v>0</v>
      </c>
      <c r="L113" s="182"/>
      <c r="M113" s="18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154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17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E7</f>
        <v>Mateřská škola - Zelený pavilon</v>
      </c>
      <c r="F123" s="41"/>
      <c r="G123" s="41"/>
      <c r="H123" s="41"/>
      <c r="I123" s="41"/>
      <c r="J123" s="41"/>
      <c r="K123" s="41"/>
      <c r="L123" s="41"/>
      <c r="M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21</v>
      </c>
      <c r="D125" s="41"/>
      <c r="E125" s="41"/>
      <c r="F125" s="28" t="str">
        <f>F10</f>
        <v>Sokolov</v>
      </c>
      <c r="G125" s="41"/>
      <c r="H125" s="41"/>
      <c r="I125" s="33" t="s">
        <v>23</v>
      </c>
      <c r="J125" s="80" t="str">
        <f>IF(J10="","",J10)</f>
        <v>3. 2. 2021</v>
      </c>
      <c r="K125" s="41"/>
      <c r="L125" s="41"/>
      <c r="M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25</v>
      </c>
      <c r="D127" s="41"/>
      <c r="E127" s="41"/>
      <c r="F127" s="28" t="str">
        <f>E13</f>
        <v xml:space="preserve"> </v>
      </c>
      <c r="G127" s="41"/>
      <c r="H127" s="41"/>
      <c r="I127" s="33" t="s">
        <v>31</v>
      </c>
      <c r="J127" s="37" t="str">
        <f>E19</f>
        <v>DEKPROJEKT s.r.o.</v>
      </c>
      <c r="K127" s="41"/>
      <c r="L127" s="41"/>
      <c r="M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29</v>
      </c>
      <c r="D128" s="41"/>
      <c r="E128" s="41"/>
      <c r="F128" s="28" t="str">
        <f>IF(E16="","",E16)</f>
        <v>Vyplň údaj</v>
      </c>
      <c r="G128" s="41"/>
      <c r="H128" s="41"/>
      <c r="I128" s="33" t="s">
        <v>33</v>
      </c>
      <c r="J128" s="37" t="str">
        <f>E22</f>
        <v>Ing. Kateřina Petlíková</v>
      </c>
      <c r="K128" s="41"/>
      <c r="L128" s="41"/>
      <c r="M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187"/>
      <c r="B130" s="188"/>
      <c r="C130" s="189" t="s">
        <v>155</v>
      </c>
      <c r="D130" s="190" t="s">
        <v>61</v>
      </c>
      <c r="E130" s="190" t="s">
        <v>57</v>
      </c>
      <c r="F130" s="190" t="s">
        <v>58</v>
      </c>
      <c r="G130" s="190" t="s">
        <v>156</v>
      </c>
      <c r="H130" s="190" t="s">
        <v>157</v>
      </c>
      <c r="I130" s="190" t="s">
        <v>158</v>
      </c>
      <c r="J130" s="190" t="s">
        <v>159</v>
      </c>
      <c r="K130" s="190" t="s">
        <v>132</v>
      </c>
      <c r="L130" s="191" t="s">
        <v>160</v>
      </c>
      <c r="M130" s="192"/>
      <c r="N130" s="101" t="s">
        <v>1</v>
      </c>
      <c r="O130" s="102" t="s">
        <v>40</v>
      </c>
      <c r="P130" s="102" t="s">
        <v>161</v>
      </c>
      <c r="Q130" s="102" t="s">
        <v>162</v>
      </c>
      <c r="R130" s="102" t="s">
        <v>163</v>
      </c>
      <c r="S130" s="102" t="s">
        <v>164</v>
      </c>
      <c r="T130" s="102" t="s">
        <v>165</v>
      </c>
      <c r="U130" s="102" t="s">
        <v>166</v>
      </c>
      <c r="V130" s="102" t="s">
        <v>167</v>
      </c>
      <c r="W130" s="102" t="s">
        <v>168</v>
      </c>
      <c r="X130" s="103" t="s">
        <v>169</v>
      </c>
      <c r="Y130" s="187"/>
      <c r="Z130" s="187"/>
      <c r="AA130" s="187"/>
      <c r="AB130" s="187"/>
      <c r="AC130" s="187"/>
      <c r="AD130" s="187"/>
      <c r="AE130" s="187"/>
    </row>
    <row r="131" s="2" customFormat="1" ht="22.8" customHeight="1">
      <c r="A131" s="39"/>
      <c r="B131" s="40"/>
      <c r="C131" s="108" t="s">
        <v>170</v>
      </c>
      <c r="D131" s="41"/>
      <c r="E131" s="41"/>
      <c r="F131" s="41"/>
      <c r="G131" s="41"/>
      <c r="H131" s="41"/>
      <c r="I131" s="41"/>
      <c r="J131" s="41"/>
      <c r="K131" s="193">
        <f>BK131</f>
        <v>0</v>
      </c>
      <c r="L131" s="41"/>
      <c r="M131" s="45"/>
      <c r="N131" s="104"/>
      <c r="O131" s="194"/>
      <c r="P131" s="105"/>
      <c r="Q131" s="195">
        <f>Q132+Q252+Q592</f>
        <v>0</v>
      </c>
      <c r="R131" s="195">
        <f>R132+R252+R592</f>
        <v>0</v>
      </c>
      <c r="S131" s="105"/>
      <c r="T131" s="196">
        <f>T132+T252+T592</f>
        <v>0</v>
      </c>
      <c r="U131" s="105"/>
      <c r="V131" s="196">
        <f>V132+V252+V592</f>
        <v>23.410206840000001</v>
      </c>
      <c r="W131" s="105"/>
      <c r="X131" s="197">
        <f>X132+X252+X592</f>
        <v>19.038195279999996</v>
      </c>
      <c r="Y131" s="39"/>
      <c r="Z131" s="39"/>
      <c r="AA131" s="39"/>
      <c r="AB131" s="39"/>
      <c r="AC131" s="39"/>
      <c r="AD131" s="39"/>
      <c r="AE131" s="39"/>
      <c r="AT131" s="18" t="s">
        <v>77</v>
      </c>
      <c r="AU131" s="18" t="s">
        <v>134</v>
      </c>
      <c r="BK131" s="198">
        <f>BK132+BK252+BK592</f>
        <v>0</v>
      </c>
    </row>
    <row r="132" s="12" customFormat="1" ht="25.92" customHeight="1">
      <c r="A132" s="12"/>
      <c r="B132" s="199"/>
      <c r="C132" s="200"/>
      <c r="D132" s="201" t="s">
        <v>77</v>
      </c>
      <c r="E132" s="202" t="s">
        <v>171</v>
      </c>
      <c r="F132" s="202" t="s">
        <v>172</v>
      </c>
      <c r="G132" s="200"/>
      <c r="H132" s="200"/>
      <c r="I132" s="203"/>
      <c r="J132" s="203"/>
      <c r="K132" s="204">
        <f>BK132</f>
        <v>0</v>
      </c>
      <c r="L132" s="200"/>
      <c r="M132" s="205"/>
      <c r="N132" s="206"/>
      <c r="O132" s="207"/>
      <c r="P132" s="207"/>
      <c r="Q132" s="208">
        <f>Q133+Q193+Q239+Q250</f>
        <v>0</v>
      </c>
      <c r="R132" s="208">
        <f>R133+R193+R239+R250</f>
        <v>0</v>
      </c>
      <c r="S132" s="207"/>
      <c r="T132" s="209">
        <f>T133+T193+T239+T250</f>
        <v>0</v>
      </c>
      <c r="U132" s="207"/>
      <c r="V132" s="209">
        <f>V133+V193+V239+V250</f>
        <v>11.82694137</v>
      </c>
      <c r="W132" s="207"/>
      <c r="X132" s="210">
        <f>X133+X193+X239+X250</f>
        <v>0.035300000000000005</v>
      </c>
      <c r="Y132" s="12"/>
      <c r="Z132" s="12"/>
      <c r="AA132" s="12"/>
      <c r="AB132" s="12"/>
      <c r="AC132" s="12"/>
      <c r="AD132" s="12"/>
      <c r="AE132" s="12"/>
      <c r="AR132" s="211" t="s">
        <v>83</v>
      </c>
      <c r="AT132" s="212" t="s">
        <v>77</v>
      </c>
      <c r="AU132" s="212" t="s">
        <v>78</v>
      </c>
      <c r="AY132" s="211" t="s">
        <v>173</v>
      </c>
      <c r="BK132" s="213">
        <f>BK133+BK193+BK239+BK250</f>
        <v>0</v>
      </c>
    </row>
    <row r="133" s="12" customFormat="1" ht="22.8" customHeight="1">
      <c r="A133" s="12"/>
      <c r="B133" s="199"/>
      <c r="C133" s="200"/>
      <c r="D133" s="201" t="s">
        <v>77</v>
      </c>
      <c r="E133" s="214" t="s">
        <v>174</v>
      </c>
      <c r="F133" s="214" t="s">
        <v>175</v>
      </c>
      <c r="G133" s="200"/>
      <c r="H133" s="200"/>
      <c r="I133" s="203"/>
      <c r="J133" s="203"/>
      <c r="K133" s="215">
        <f>BK133</f>
        <v>0</v>
      </c>
      <c r="L133" s="200"/>
      <c r="M133" s="205"/>
      <c r="N133" s="206"/>
      <c r="O133" s="207"/>
      <c r="P133" s="207"/>
      <c r="Q133" s="208">
        <f>SUM(Q134:Q192)</f>
        <v>0</v>
      </c>
      <c r="R133" s="208">
        <f>SUM(R134:R192)</f>
        <v>0</v>
      </c>
      <c r="S133" s="207"/>
      <c r="T133" s="209">
        <f>SUM(T134:T192)</f>
        <v>0</v>
      </c>
      <c r="U133" s="207"/>
      <c r="V133" s="209">
        <f>SUM(V134:V192)</f>
        <v>11.78444137</v>
      </c>
      <c r="W133" s="207"/>
      <c r="X133" s="210">
        <f>SUM(X134:X192)</f>
        <v>0.0013000000000000002</v>
      </c>
      <c r="Y133" s="12"/>
      <c r="Z133" s="12"/>
      <c r="AA133" s="12"/>
      <c r="AB133" s="12"/>
      <c r="AC133" s="12"/>
      <c r="AD133" s="12"/>
      <c r="AE133" s="12"/>
      <c r="AR133" s="211" t="s">
        <v>83</v>
      </c>
      <c r="AT133" s="212" t="s">
        <v>77</v>
      </c>
      <c r="AU133" s="212" t="s">
        <v>83</v>
      </c>
      <c r="AY133" s="211" t="s">
        <v>173</v>
      </c>
      <c r="BK133" s="213">
        <f>SUM(BK134:BK192)</f>
        <v>0</v>
      </c>
    </row>
    <row r="134" s="2" customFormat="1">
      <c r="A134" s="39"/>
      <c r="B134" s="40"/>
      <c r="C134" s="216" t="s">
        <v>83</v>
      </c>
      <c r="D134" s="216" t="s">
        <v>176</v>
      </c>
      <c r="E134" s="217" t="s">
        <v>177</v>
      </c>
      <c r="F134" s="218" t="s">
        <v>178</v>
      </c>
      <c r="G134" s="219" t="s">
        <v>87</v>
      </c>
      <c r="H134" s="220">
        <v>200</v>
      </c>
      <c r="I134" s="221"/>
      <c r="J134" s="221"/>
      <c r="K134" s="222">
        <f>ROUND(P134*H134,2)</f>
        <v>0</v>
      </c>
      <c r="L134" s="218" t="s">
        <v>179</v>
      </c>
      <c r="M134" s="45"/>
      <c r="N134" s="223" t="s">
        <v>1</v>
      </c>
      <c r="O134" s="224" t="s">
        <v>41</v>
      </c>
      <c r="P134" s="225">
        <f>I134+J134</f>
        <v>0</v>
      </c>
      <c r="Q134" s="225">
        <f>ROUND(I134*H134,2)</f>
        <v>0</v>
      </c>
      <c r="R134" s="225">
        <f>ROUND(J134*H134,2)</f>
        <v>0</v>
      </c>
      <c r="S134" s="92"/>
      <c r="T134" s="226">
        <f>S134*H134</f>
        <v>0</v>
      </c>
      <c r="U134" s="226">
        <v>0.015400000000000001</v>
      </c>
      <c r="V134" s="226">
        <f>U134*H134</f>
        <v>3.0800000000000001</v>
      </c>
      <c r="W134" s="226">
        <v>0</v>
      </c>
      <c r="X134" s="227">
        <f>W134*H134</f>
        <v>0</v>
      </c>
      <c r="Y134" s="39"/>
      <c r="Z134" s="39"/>
      <c r="AA134" s="39"/>
      <c r="AB134" s="39"/>
      <c r="AC134" s="39"/>
      <c r="AD134" s="39"/>
      <c r="AE134" s="39"/>
      <c r="AR134" s="228" t="s">
        <v>180</v>
      </c>
      <c r="AT134" s="228" t="s">
        <v>176</v>
      </c>
      <c r="AU134" s="228" t="s">
        <v>89</v>
      </c>
      <c r="AY134" s="18" t="s">
        <v>173</v>
      </c>
      <c r="BE134" s="229">
        <f>IF(O134="základní",K134,0)</f>
        <v>0</v>
      </c>
      <c r="BF134" s="229">
        <f>IF(O134="snížená",K134,0)</f>
        <v>0</v>
      </c>
      <c r="BG134" s="229">
        <f>IF(O134="zákl. přenesená",K134,0)</f>
        <v>0</v>
      </c>
      <c r="BH134" s="229">
        <f>IF(O134="sníž. přenesená",K134,0)</f>
        <v>0</v>
      </c>
      <c r="BI134" s="229">
        <f>IF(O134="nulová",K134,0)</f>
        <v>0</v>
      </c>
      <c r="BJ134" s="18" t="s">
        <v>83</v>
      </c>
      <c r="BK134" s="229">
        <f>ROUND(P134*H134,2)</f>
        <v>0</v>
      </c>
      <c r="BL134" s="18" t="s">
        <v>180</v>
      </c>
      <c r="BM134" s="228" t="s">
        <v>181</v>
      </c>
    </row>
    <row r="135" s="13" customFormat="1">
      <c r="A135" s="13"/>
      <c r="B135" s="230"/>
      <c r="C135" s="231"/>
      <c r="D135" s="232" t="s">
        <v>182</v>
      </c>
      <c r="E135" s="233" t="s">
        <v>1</v>
      </c>
      <c r="F135" s="234" t="s">
        <v>183</v>
      </c>
      <c r="G135" s="231"/>
      <c r="H135" s="233" t="s">
        <v>1</v>
      </c>
      <c r="I135" s="235"/>
      <c r="J135" s="235"/>
      <c r="K135" s="231"/>
      <c r="L135" s="231"/>
      <c r="M135" s="236"/>
      <c r="N135" s="237"/>
      <c r="O135" s="238"/>
      <c r="P135" s="238"/>
      <c r="Q135" s="238"/>
      <c r="R135" s="238"/>
      <c r="S135" s="238"/>
      <c r="T135" s="238"/>
      <c r="U135" s="238"/>
      <c r="V135" s="238"/>
      <c r="W135" s="238"/>
      <c r="X135" s="239"/>
      <c r="Y135" s="13"/>
      <c r="Z135" s="13"/>
      <c r="AA135" s="13"/>
      <c r="AB135" s="13"/>
      <c r="AC135" s="13"/>
      <c r="AD135" s="13"/>
      <c r="AE135" s="13"/>
      <c r="AT135" s="240" t="s">
        <v>182</v>
      </c>
      <c r="AU135" s="240" t="s">
        <v>89</v>
      </c>
      <c r="AV135" s="13" t="s">
        <v>83</v>
      </c>
      <c r="AW135" s="13" t="s">
        <v>5</v>
      </c>
      <c r="AX135" s="13" t="s">
        <v>78</v>
      </c>
      <c r="AY135" s="240" t="s">
        <v>173</v>
      </c>
    </row>
    <row r="136" s="13" customFormat="1">
      <c r="A136" s="13"/>
      <c r="B136" s="230"/>
      <c r="C136" s="231"/>
      <c r="D136" s="232" t="s">
        <v>182</v>
      </c>
      <c r="E136" s="233" t="s">
        <v>1</v>
      </c>
      <c r="F136" s="234" t="s">
        <v>184</v>
      </c>
      <c r="G136" s="231"/>
      <c r="H136" s="233" t="s">
        <v>1</v>
      </c>
      <c r="I136" s="235"/>
      <c r="J136" s="235"/>
      <c r="K136" s="231"/>
      <c r="L136" s="231"/>
      <c r="M136" s="236"/>
      <c r="N136" s="237"/>
      <c r="O136" s="238"/>
      <c r="P136" s="238"/>
      <c r="Q136" s="238"/>
      <c r="R136" s="238"/>
      <c r="S136" s="238"/>
      <c r="T136" s="238"/>
      <c r="U136" s="238"/>
      <c r="V136" s="238"/>
      <c r="W136" s="238"/>
      <c r="X136" s="239"/>
      <c r="Y136" s="13"/>
      <c r="Z136" s="13"/>
      <c r="AA136" s="13"/>
      <c r="AB136" s="13"/>
      <c r="AC136" s="13"/>
      <c r="AD136" s="13"/>
      <c r="AE136" s="13"/>
      <c r="AT136" s="240" t="s">
        <v>182</v>
      </c>
      <c r="AU136" s="240" t="s">
        <v>89</v>
      </c>
      <c r="AV136" s="13" t="s">
        <v>83</v>
      </c>
      <c r="AW136" s="13" t="s">
        <v>5</v>
      </c>
      <c r="AX136" s="13" t="s">
        <v>78</v>
      </c>
      <c r="AY136" s="240" t="s">
        <v>173</v>
      </c>
    </row>
    <row r="137" s="13" customFormat="1">
      <c r="A137" s="13"/>
      <c r="B137" s="230"/>
      <c r="C137" s="231"/>
      <c r="D137" s="232" t="s">
        <v>182</v>
      </c>
      <c r="E137" s="233" t="s">
        <v>1</v>
      </c>
      <c r="F137" s="234" t="s">
        <v>185</v>
      </c>
      <c r="G137" s="231"/>
      <c r="H137" s="233" t="s">
        <v>1</v>
      </c>
      <c r="I137" s="235"/>
      <c r="J137" s="235"/>
      <c r="K137" s="231"/>
      <c r="L137" s="231"/>
      <c r="M137" s="236"/>
      <c r="N137" s="237"/>
      <c r="O137" s="238"/>
      <c r="P137" s="238"/>
      <c r="Q137" s="238"/>
      <c r="R137" s="238"/>
      <c r="S137" s="238"/>
      <c r="T137" s="238"/>
      <c r="U137" s="238"/>
      <c r="V137" s="238"/>
      <c r="W137" s="238"/>
      <c r="X137" s="239"/>
      <c r="Y137" s="13"/>
      <c r="Z137" s="13"/>
      <c r="AA137" s="13"/>
      <c r="AB137" s="13"/>
      <c r="AC137" s="13"/>
      <c r="AD137" s="13"/>
      <c r="AE137" s="13"/>
      <c r="AT137" s="240" t="s">
        <v>182</v>
      </c>
      <c r="AU137" s="240" t="s">
        <v>89</v>
      </c>
      <c r="AV137" s="13" t="s">
        <v>83</v>
      </c>
      <c r="AW137" s="13" t="s">
        <v>5</v>
      </c>
      <c r="AX137" s="13" t="s">
        <v>78</v>
      </c>
      <c r="AY137" s="240" t="s">
        <v>173</v>
      </c>
    </row>
    <row r="138" s="14" customFormat="1">
      <c r="A138" s="14"/>
      <c r="B138" s="241"/>
      <c r="C138" s="242"/>
      <c r="D138" s="232" t="s">
        <v>182</v>
      </c>
      <c r="E138" s="243" t="s">
        <v>1</v>
      </c>
      <c r="F138" s="244" t="s">
        <v>186</v>
      </c>
      <c r="G138" s="242"/>
      <c r="H138" s="245">
        <v>200</v>
      </c>
      <c r="I138" s="246"/>
      <c r="J138" s="246"/>
      <c r="K138" s="242"/>
      <c r="L138" s="242"/>
      <c r="M138" s="247"/>
      <c r="N138" s="248"/>
      <c r="O138" s="249"/>
      <c r="P138" s="249"/>
      <c r="Q138" s="249"/>
      <c r="R138" s="249"/>
      <c r="S138" s="249"/>
      <c r="T138" s="249"/>
      <c r="U138" s="249"/>
      <c r="V138" s="249"/>
      <c r="W138" s="249"/>
      <c r="X138" s="250"/>
      <c r="Y138" s="14"/>
      <c r="Z138" s="14"/>
      <c r="AA138" s="14"/>
      <c r="AB138" s="14"/>
      <c r="AC138" s="14"/>
      <c r="AD138" s="14"/>
      <c r="AE138" s="14"/>
      <c r="AT138" s="251" t="s">
        <v>182</v>
      </c>
      <c r="AU138" s="251" t="s">
        <v>89</v>
      </c>
      <c r="AV138" s="14" t="s">
        <v>89</v>
      </c>
      <c r="AW138" s="14" t="s">
        <v>5</v>
      </c>
      <c r="AX138" s="14" t="s">
        <v>78</v>
      </c>
      <c r="AY138" s="251" t="s">
        <v>173</v>
      </c>
    </row>
    <row r="139" s="15" customFormat="1">
      <c r="A139" s="15"/>
      <c r="B139" s="252"/>
      <c r="C139" s="253"/>
      <c r="D139" s="232" t="s">
        <v>182</v>
      </c>
      <c r="E139" s="254" t="s">
        <v>1</v>
      </c>
      <c r="F139" s="255" t="s">
        <v>187</v>
      </c>
      <c r="G139" s="253"/>
      <c r="H139" s="256">
        <v>200</v>
      </c>
      <c r="I139" s="257"/>
      <c r="J139" s="257"/>
      <c r="K139" s="253"/>
      <c r="L139" s="253"/>
      <c r="M139" s="258"/>
      <c r="N139" s="259"/>
      <c r="O139" s="260"/>
      <c r="P139" s="260"/>
      <c r="Q139" s="260"/>
      <c r="R139" s="260"/>
      <c r="S139" s="260"/>
      <c r="T139" s="260"/>
      <c r="U139" s="260"/>
      <c r="V139" s="260"/>
      <c r="W139" s="260"/>
      <c r="X139" s="261"/>
      <c r="Y139" s="15"/>
      <c r="Z139" s="15"/>
      <c r="AA139" s="15"/>
      <c r="AB139" s="15"/>
      <c r="AC139" s="15"/>
      <c r="AD139" s="15"/>
      <c r="AE139" s="15"/>
      <c r="AT139" s="262" t="s">
        <v>182</v>
      </c>
      <c r="AU139" s="262" t="s">
        <v>89</v>
      </c>
      <c r="AV139" s="15" t="s">
        <v>180</v>
      </c>
      <c r="AW139" s="15" t="s">
        <v>5</v>
      </c>
      <c r="AX139" s="15" t="s">
        <v>83</v>
      </c>
      <c r="AY139" s="262" t="s">
        <v>173</v>
      </c>
    </row>
    <row r="140" s="2" customFormat="1" ht="44.25" customHeight="1">
      <c r="A140" s="39"/>
      <c r="B140" s="40"/>
      <c r="C140" s="216" t="s">
        <v>89</v>
      </c>
      <c r="D140" s="216" t="s">
        <v>176</v>
      </c>
      <c r="E140" s="217" t="s">
        <v>188</v>
      </c>
      <c r="F140" s="218" t="s">
        <v>189</v>
      </c>
      <c r="G140" s="219" t="s">
        <v>87</v>
      </c>
      <c r="H140" s="220">
        <v>48.982999999999997</v>
      </c>
      <c r="I140" s="221"/>
      <c r="J140" s="221"/>
      <c r="K140" s="222">
        <f>ROUND(P140*H140,2)</f>
        <v>0</v>
      </c>
      <c r="L140" s="218" t="s">
        <v>179</v>
      </c>
      <c r="M140" s="45"/>
      <c r="N140" s="223" t="s">
        <v>1</v>
      </c>
      <c r="O140" s="224" t="s">
        <v>41</v>
      </c>
      <c r="P140" s="225">
        <f>I140+J140</f>
        <v>0</v>
      </c>
      <c r="Q140" s="225">
        <f>ROUND(I140*H140,2)</f>
        <v>0</v>
      </c>
      <c r="R140" s="225">
        <f>ROUND(J140*H140,2)</f>
        <v>0</v>
      </c>
      <c r="S140" s="92"/>
      <c r="T140" s="226">
        <f>S140*H140</f>
        <v>0</v>
      </c>
      <c r="U140" s="226">
        <v>0.0085199999999999998</v>
      </c>
      <c r="V140" s="226">
        <f>U140*H140</f>
        <v>0.41733515999999998</v>
      </c>
      <c r="W140" s="226">
        <v>0</v>
      </c>
      <c r="X140" s="227">
        <f>W140*H140</f>
        <v>0</v>
      </c>
      <c r="Y140" s="39"/>
      <c r="Z140" s="39"/>
      <c r="AA140" s="39"/>
      <c r="AB140" s="39"/>
      <c r="AC140" s="39"/>
      <c r="AD140" s="39"/>
      <c r="AE140" s="39"/>
      <c r="AR140" s="228" t="s">
        <v>180</v>
      </c>
      <c r="AT140" s="228" t="s">
        <v>176</v>
      </c>
      <c r="AU140" s="228" t="s">
        <v>89</v>
      </c>
      <c r="AY140" s="18" t="s">
        <v>173</v>
      </c>
      <c r="BE140" s="229">
        <f>IF(O140="základní",K140,0)</f>
        <v>0</v>
      </c>
      <c r="BF140" s="229">
        <f>IF(O140="snížená",K140,0)</f>
        <v>0</v>
      </c>
      <c r="BG140" s="229">
        <f>IF(O140="zákl. přenesená",K140,0)</f>
        <v>0</v>
      </c>
      <c r="BH140" s="229">
        <f>IF(O140="sníž. přenesená",K140,0)</f>
        <v>0</v>
      </c>
      <c r="BI140" s="229">
        <f>IF(O140="nulová",K140,0)</f>
        <v>0</v>
      </c>
      <c r="BJ140" s="18" t="s">
        <v>83</v>
      </c>
      <c r="BK140" s="229">
        <f>ROUND(P140*H140,2)</f>
        <v>0</v>
      </c>
      <c r="BL140" s="18" t="s">
        <v>180</v>
      </c>
      <c r="BM140" s="228" t="s">
        <v>190</v>
      </c>
    </row>
    <row r="141" s="13" customFormat="1">
      <c r="A141" s="13"/>
      <c r="B141" s="230"/>
      <c r="C141" s="231"/>
      <c r="D141" s="232" t="s">
        <v>182</v>
      </c>
      <c r="E141" s="233" t="s">
        <v>1</v>
      </c>
      <c r="F141" s="234" t="s">
        <v>191</v>
      </c>
      <c r="G141" s="231"/>
      <c r="H141" s="233" t="s">
        <v>1</v>
      </c>
      <c r="I141" s="235"/>
      <c r="J141" s="235"/>
      <c r="K141" s="231"/>
      <c r="L141" s="231"/>
      <c r="M141" s="236"/>
      <c r="N141" s="237"/>
      <c r="O141" s="238"/>
      <c r="P141" s="238"/>
      <c r="Q141" s="238"/>
      <c r="R141" s="238"/>
      <c r="S141" s="238"/>
      <c r="T141" s="238"/>
      <c r="U141" s="238"/>
      <c r="V141" s="238"/>
      <c r="W141" s="238"/>
      <c r="X141" s="239"/>
      <c r="Y141" s="13"/>
      <c r="Z141" s="13"/>
      <c r="AA141" s="13"/>
      <c r="AB141" s="13"/>
      <c r="AC141" s="13"/>
      <c r="AD141" s="13"/>
      <c r="AE141" s="13"/>
      <c r="AT141" s="240" t="s">
        <v>182</v>
      </c>
      <c r="AU141" s="240" t="s">
        <v>89</v>
      </c>
      <c r="AV141" s="13" t="s">
        <v>83</v>
      </c>
      <c r="AW141" s="13" t="s">
        <v>5</v>
      </c>
      <c r="AX141" s="13" t="s">
        <v>78</v>
      </c>
      <c r="AY141" s="240" t="s">
        <v>173</v>
      </c>
    </row>
    <row r="142" s="14" customFormat="1">
      <c r="A142" s="14"/>
      <c r="B142" s="241"/>
      <c r="C142" s="242"/>
      <c r="D142" s="232" t="s">
        <v>182</v>
      </c>
      <c r="E142" s="243" t="s">
        <v>1</v>
      </c>
      <c r="F142" s="244" t="s">
        <v>192</v>
      </c>
      <c r="G142" s="242"/>
      <c r="H142" s="245">
        <v>46.869999999999997</v>
      </c>
      <c r="I142" s="246"/>
      <c r="J142" s="246"/>
      <c r="K142" s="242"/>
      <c r="L142" s="242"/>
      <c r="M142" s="247"/>
      <c r="N142" s="248"/>
      <c r="O142" s="249"/>
      <c r="P142" s="249"/>
      <c r="Q142" s="249"/>
      <c r="R142" s="249"/>
      <c r="S142" s="249"/>
      <c r="T142" s="249"/>
      <c r="U142" s="249"/>
      <c r="V142" s="249"/>
      <c r="W142" s="249"/>
      <c r="X142" s="250"/>
      <c r="Y142" s="14"/>
      <c r="Z142" s="14"/>
      <c r="AA142" s="14"/>
      <c r="AB142" s="14"/>
      <c r="AC142" s="14"/>
      <c r="AD142" s="14"/>
      <c r="AE142" s="14"/>
      <c r="AT142" s="251" t="s">
        <v>182</v>
      </c>
      <c r="AU142" s="251" t="s">
        <v>89</v>
      </c>
      <c r="AV142" s="14" t="s">
        <v>89</v>
      </c>
      <c r="AW142" s="14" t="s">
        <v>5</v>
      </c>
      <c r="AX142" s="14" t="s">
        <v>78</v>
      </c>
      <c r="AY142" s="251" t="s">
        <v>173</v>
      </c>
    </row>
    <row r="143" s="13" customFormat="1">
      <c r="A143" s="13"/>
      <c r="B143" s="230"/>
      <c r="C143" s="231"/>
      <c r="D143" s="232" t="s">
        <v>182</v>
      </c>
      <c r="E143" s="233" t="s">
        <v>1</v>
      </c>
      <c r="F143" s="234" t="s">
        <v>193</v>
      </c>
      <c r="G143" s="231"/>
      <c r="H143" s="233" t="s">
        <v>1</v>
      </c>
      <c r="I143" s="235"/>
      <c r="J143" s="235"/>
      <c r="K143" s="231"/>
      <c r="L143" s="231"/>
      <c r="M143" s="236"/>
      <c r="N143" s="237"/>
      <c r="O143" s="238"/>
      <c r="P143" s="238"/>
      <c r="Q143" s="238"/>
      <c r="R143" s="238"/>
      <c r="S143" s="238"/>
      <c r="T143" s="238"/>
      <c r="U143" s="238"/>
      <c r="V143" s="238"/>
      <c r="W143" s="238"/>
      <c r="X143" s="239"/>
      <c r="Y143" s="13"/>
      <c r="Z143" s="13"/>
      <c r="AA143" s="13"/>
      <c r="AB143" s="13"/>
      <c r="AC143" s="13"/>
      <c r="AD143" s="13"/>
      <c r="AE143" s="13"/>
      <c r="AT143" s="240" t="s">
        <v>182</v>
      </c>
      <c r="AU143" s="240" t="s">
        <v>89</v>
      </c>
      <c r="AV143" s="13" t="s">
        <v>83</v>
      </c>
      <c r="AW143" s="13" t="s">
        <v>5</v>
      </c>
      <c r="AX143" s="13" t="s">
        <v>78</v>
      </c>
      <c r="AY143" s="240" t="s">
        <v>173</v>
      </c>
    </row>
    <row r="144" s="14" customFormat="1">
      <c r="A144" s="14"/>
      <c r="B144" s="241"/>
      <c r="C144" s="242"/>
      <c r="D144" s="232" t="s">
        <v>182</v>
      </c>
      <c r="E144" s="243" t="s">
        <v>1</v>
      </c>
      <c r="F144" s="244" t="s">
        <v>194</v>
      </c>
      <c r="G144" s="242"/>
      <c r="H144" s="245">
        <v>1.7</v>
      </c>
      <c r="I144" s="246"/>
      <c r="J144" s="246"/>
      <c r="K144" s="242"/>
      <c r="L144" s="242"/>
      <c r="M144" s="247"/>
      <c r="N144" s="248"/>
      <c r="O144" s="249"/>
      <c r="P144" s="249"/>
      <c r="Q144" s="249"/>
      <c r="R144" s="249"/>
      <c r="S144" s="249"/>
      <c r="T144" s="249"/>
      <c r="U144" s="249"/>
      <c r="V144" s="249"/>
      <c r="W144" s="249"/>
      <c r="X144" s="250"/>
      <c r="Y144" s="14"/>
      <c r="Z144" s="14"/>
      <c r="AA144" s="14"/>
      <c r="AB144" s="14"/>
      <c r="AC144" s="14"/>
      <c r="AD144" s="14"/>
      <c r="AE144" s="14"/>
      <c r="AT144" s="251" t="s">
        <v>182</v>
      </c>
      <c r="AU144" s="251" t="s">
        <v>89</v>
      </c>
      <c r="AV144" s="14" t="s">
        <v>89</v>
      </c>
      <c r="AW144" s="14" t="s">
        <v>5</v>
      </c>
      <c r="AX144" s="14" t="s">
        <v>78</v>
      </c>
      <c r="AY144" s="251" t="s">
        <v>173</v>
      </c>
    </row>
    <row r="145" s="14" customFormat="1">
      <c r="A145" s="14"/>
      <c r="B145" s="241"/>
      <c r="C145" s="242"/>
      <c r="D145" s="232" t="s">
        <v>182</v>
      </c>
      <c r="E145" s="243" t="s">
        <v>1</v>
      </c>
      <c r="F145" s="244" t="s">
        <v>195</v>
      </c>
      <c r="G145" s="242"/>
      <c r="H145" s="245">
        <v>0.20000000000000001</v>
      </c>
      <c r="I145" s="246"/>
      <c r="J145" s="246"/>
      <c r="K145" s="242"/>
      <c r="L145" s="242"/>
      <c r="M145" s="247"/>
      <c r="N145" s="248"/>
      <c r="O145" s="249"/>
      <c r="P145" s="249"/>
      <c r="Q145" s="249"/>
      <c r="R145" s="249"/>
      <c r="S145" s="249"/>
      <c r="T145" s="249"/>
      <c r="U145" s="249"/>
      <c r="V145" s="249"/>
      <c r="W145" s="249"/>
      <c r="X145" s="250"/>
      <c r="Y145" s="14"/>
      <c r="Z145" s="14"/>
      <c r="AA145" s="14"/>
      <c r="AB145" s="14"/>
      <c r="AC145" s="14"/>
      <c r="AD145" s="14"/>
      <c r="AE145" s="14"/>
      <c r="AT145" s="251" t="s">
        <v>182</v>
      </c>
      <c r="AU145" s="251" t="s">
        <v>89</v>
      </c>
      <c r="AV145" s="14" t="s">
        <v>89</v>
      </c>
      <c r="AW145" s="14" t="s">
        <v>5</v>
      </c>
      <c r="AX145" s="14" t="s">
        <v>78</v>
      </c>
      <c r="AY145" s="251" t="s">
        <v>173</v>
      </c>
    </row>
    <row r="146" s="14" customFormat="1">
      <c r="A146" s="14"/>
      <c r="B146" s="241"/>
      <c r="C146" s="242"/>
      <c r="D146" s="232" t="s">
        <v>182</v>
      </c>
      <c r="E146" s="243" t="s">
        <v>1</v>
      </c>
      <c r="F146" s="244" t="s">
        <v>196</v>
      </c>
      <c r="G146" s="242"/>
      <c r="H146" s="245">
        <v>0.213</v>
      </c>
      <c r="I146" s="246"/>
      <c r="J146" s="246"/>
      <c r="K146" s="242"/>
      <c r="L146" s="242"/>
      <c r="M146" s="247"/>
      <c r="N146" s="248"/>
      <c r="O146" s="249"/>
      <c r="P146" s="249"/>
      <c r="Q146" s="249"/>
      <c r="R146" s="249"/>
      <c r="S146" s="249"/>
      <c r="T146" s="249"/>
      <c r="U146" s="249"/>
      <c r="V146" s="249"/>
      <c r="W146" s="249"/>
      <c r="X146" s="250"/>
      <c r="Y146" s="14"/>
      <c r="Z146" s="14"/>
      <c r="AA146" s="14"/>
      <c r="AB146" s="14"/>
      <c r="AC146" s="14"/>
      <c r="AD146" s="14"/>
      <c r="AE146" s="14"/>
      <c r="AT146" s="251" t="s">
        <v>182</v>
      </c>
      <c r="AU146" s="251" t="s">
        <v>89</v>
      </c>
      <c r="AV146" s="14" t="s">
        <v>89</v>
      </c>
      <c r="AW146" s="14" t="s">
        <v>5</v>
      </c>
      <c r="AX146" s="14" t="s">
        <v>78</v>
      </c>
      <c r="AY146" s="251" t="s">
        <v>173</v>
      </c>
    </row>
    <row r="147" s="15" customFormat="1">
      <c r="A147" s="15"/>
      <c r="B147" s="252"/>
      <c r="C147" s="253"/>
      <c r="D147" s="232" t="s">
        <v>182</v>
      </c>
      <c r="E147" s="254" t="s">
        <v>97</v>
      </c>
      <c r="F147" s="255" t="s">
        <v>187</v>
      </c>
      <c r="G147" s="253"/>
      <c r="H147" s="256">
        <v>48.982999999999997</v>
      </c>
      <c r="I147" s="257"/>
      <c r="J147" s="257"/>
      <c r="K147" s="253"/>
      <c r="L147" s="253"/>
      <c r="M147" s="258"/>
      <c r="N147" s="259"/>
      <c r="O147" s="260"/>
      <c r="P147" s="260"/>
      <c r="Q147" s="260"/>
      <c r="R147" s="260"/>
      <c r="S147" s="260"/>
      <c r="T147" s="260"/>
      <c r="U147" s="260"/>
      <c r="V147" s="260"/>
      <c r="W147" s="260"/>
      <c r="X147" s="261"/>
      <c r="Y147" s="15"/>
      <c r="Z147" s="15"/>
      <c r="AA147" s="15"/>
      <c r="AB147" s="15"/>
      <c r="AC147" s="15"/>
      <c r="AD147" s="15"/>
      <c r="AE147" s="15"/>
      <c r="AT147" s="262" t="s">
        <v>182</v>
      </c>
      <c r="AU147" s="262" t="s">
        <v>89</v>
      </c>
      <c r="AV147" s="15" t="s">
        <v>180</v>
      </c>
      <c r="AW147" s="15" t="s">
        <v>5</v>
      </c>
      <c r="AX147" s="15" t="s">
        <v>83</v>
      </c>
      <c r="AY147" s="262" t="s">
        <v>173</v>
      </c>
    </row>
    <row r="148" s="2" customFormat="1">
      <c r="A148" s="39"/>
      <c r="B148" s="40"/>
      <c r="C148" s="263" t="s">
        <v>107</v>
      </c>
      <c r="D148" s="263" t="s">
        <v>197</v>
      </c>
      <c r="E148" s="264" t="s">
        <v>198</v>
      </c>
      <c r="F148" s="265" t="s">
        <v>199</v>
      </c>
      <c r="G148" s="266" t="s">
        <v>87</v>
      </c>
      <c r="H148" s="267">
        <v>51.432000000000002</v>
      </c>
      <c r="I148" s="268"/>
      <c r="J148" s="269"/>
      <c r="K148" s="270">
        <f>ROUND(P148*H148,2)</f>
        <v>0</v>
      </c>
      <c r="L148" s="265" t="s">
        <v>179</v>
      </c>
      <c r="M148" s="271"/>
      <c r="N148" s="272" t="s">
        <v>1</v>
      </c>
      <c r="O148" s="224" t="s">
        <v>41</v>
      </c>
      <c r="P148" s="225">
        <f>I148+J148</f>
        <v>0</v>
      </c>
      <c r="Q148" s="225">
        <f>ROUND(I148*H148,2)</f>
        <v>0</v>
      </c>
      <c r="R148" s="225">
        <f>ROUND(J148*H148,2)</f>
        <v>0</v>
      </c>
      <c r="S148" s="92"/>
      <c r="T148" s="226">
        <f>S148*H148</f>
        <v>0</v>
      </c>
      <c r="U148" s="226">
        <v>0.0025000000000000001</v>
      </c>
      <c r="V148" s="226">
        <f>U148*H148</f>
        <v>0.12858</v>
      </c>
      <c r="W148" s="226">
        <v>0</v>
      </c>
      <c r="X148" s="227">
        <f>W148*H148</f>
        <v>0</v>
      </c>
      <c r="Y148" s="39"/>
      <c r="Z148" s="39"/>
      <c r="AA148" s="39"/>
      <c r="AB148" s="39"/>
      <c r="AC148" s="39"/>
      <c r="AD148" s="39"/>
      <c r="AE148" s="39"/>
      <c r="AR148" s="228" t="s">
        <v>106</v>
      </c>
      <c r="AT148" s="228" t="s">
        <v>197</v>
      </c>
      <c r="AU148" s="228" t="s">
        <v>89</v>
      </c>
      <c r="AY148" s="18" t="s">
        <v>173</v>
      </c>
      <c r="BE148" s="229">
        <f>IF(O148="základní",K148,0)</f>
        <v>0</v>
      </c>
      <c r="BF148" s="229">
        <f>IF(O148="snížená",K148,0)</f>
        <v>0</v>
      </c>
      <c r="BG148" s="229">
        <f>IF(O148="zákl. přenesená",K148,0)</f>
        <v>0</v>
      </c>
      <c r="BH148" s="229">
        <f>IF(O148="sníž. přenesená",K148,0)</f>
        <v>0</v>
      </c>
      <c r="BI148" s="229">
        <f>IF(O148="nulová",K148,0)</f>
        <v>0</v>
      </c>
      <c r="BJ148" s="18" t="s">
        <v>83</v>
      </c>
      <c r="BK148" s="229">
        <f>ROUND(P148*H148,2)</f>
        <v>0</v>
      </c>
      <c r="BL148" s="18" t="s">
        <v>180</v>
      </c>
      <c r="BM148" s="228" t="s">
        <v>200</v>
      </c>
    </row>
    <row r="149" s="13" customFormat="1">
      <c r="A149" s="13"/>
      <c r="B149" s="230"/>
      <c r="C149" s="231"/>
      <c r="D149" s="232" t="s">
        <v>182</v>
      </c>
      <c r="E149" s="233" t="s">
        <v>1</v>
      </c>
      <c r="F149" s="234" t="s">
        <v>191</v>
      </c>
      <c r="G149" s="231"/>
      <c r="H149" s="233" t="s">
        <v>1</v>
      </c>
      <c r="I149" s="235"/>
      <c r="J149" s="235"/>
      <c r="K149" s="231"/>
      <c r="L149" s="231"/>
      <c r="M149" s="236"/>
      <c r="N149" s="237"/>
      <c r="O149" s="238"/>
      <c r="P149" s="238"/>
      <c r="Q149" s="238"/>
      <c r="R149" s="238"/>
      <c r="S149" s="238"/>
      <c r="T149" s="238"/>
      <c r="U149" s="238"/>
      <c r="V149" s="238"/>
      <c r="W149" s="238"/>
      <c r="X149" s="239"/>
      <c r="Y149" s="13"/>
      <c r="Z149" s="13"/>
      <c r="AA149" s="13"/>
      <c r="AB149" s="13"/>
      <c r="AC149" s="13"/>
      <c r="AD149" s="13"/>
      <c r="AE149" s="13"/>
      <c r="AT149" s="240" t="s">
        <v>182</v>
      </c>
      <c r="AU149" s="240" t="s">
        <v>89</v>
      </c>
      <c r="AV149" s="13" t="s">
        <v>83</v>
      </c>
      <c r="AW149" s="13" t="s">
        <v>5</v>
      </c>
      <c r="AX149" s="13" t="s">
        <v>78</v>
      </c>
      <c r="AY149" s="240" t="s">
        <v>173</v>
      </c>
    </row>
    <row r="150" s="14" customFormat="1">
      <c r="A150" s="14"/>
      <c r="B150" s="241"/>
      <c r="C150" s="242"/>
      <c r="D150" s="232" t="s">
        <v>182</v>
      </c>
      <c r="E150" s="243" t="s">
        <v>1</v>
      </c>
      <c r="F150" s="244" t="s">
        <v>201</v>
      </c>
      <c r="G150" s="242"/>
      <c r="H150" s="245">
        <v>49.213999999999999</v>
      </c>
      <c r="I150" s="246"/>
      <c r="J150" s="246"/>
      <c r="K150" s="242"/>
      <c r="L150" s="242"/>
      <c r="M150" s="247"/>
      <c r="N150" s="248"/>
      <c r="O150" s="249"/>
      <c r="P150" s="249"/>
      <c r="Q150" s="249"/>
      <c r="R150" s="249"/>
      <c r="S150" s="249"/>
      <c r="T150" s="249"/>
      <c r="U150" s="249"/>
      <c r="V150" s="249"/>
      <c r="W150" s="249"/>
      <c r="X150" s="250"/>
      <c r="Y150" s="14"/>
      <c r="Z150" s="14"/>
      <c r="AA150" s="14"/>
      <c r="AB150" s="14"/>
      <c r="AC150" s="14"/>
      <c r="AD150" s="14"/>
      <c r="AE150" s="14"/>
      <c r="AT150" s="251" t="s">
        <v>182</v>
      </c>
      <c r="AU150" s="251" t="s">
        <v>89</v>
      </c>
      <c r="AV150" s="14" t="s">
        <v>89</v>
      </c>
      <c r="AW150" s="14" t="s">
        <v>5</v>
      </c>
      <c r="AX150" s="14" t="s">
        <v>78</v>
      </c>
      <c r="AY150" s="251" t="s">
        <v>173</v>
      </c>
    </row>
    <row r="151" s="13" customFormat="1">
      <c r="A151" s="13"/>
      <c r="B151" s="230"/>
      <c r="C151" s="231"/>
      <c r="D151" s="232" t="s">
        <v>182</v>
      </c>
      <c r="E151" s="233" t="s">
        <v>1</v>
      </c>
      <c r="F151" s="234" t="s">
        <v>193</v>
      </c>
      <c r="G151" s="231"/>
      <c r="H151" s="233" t="s">
        <v>1</v>
      </c>
      <c r="I151" s="235"/>
      <c r="J151" s="235"/>
      <c r="K151" s="231"/>
      <c r="L151" s="231"/>
      <c r="M151" s="236"/>
      <c r="N151" s="237"/>
      <c r="O151" s="238"/>
      <c r="P151" s="238"/>
      <c r="Q151" s="238"/>
      <c r="R151" s="238"/>
      <c r="S151" s="238"/>
      <c r="T151" s="238"/>
      <c r="U151" s="238"/>
      <c r="V151" s="238"/>
      <c r="W151" s="238"/>
      <c r="X151" s="239"/>
      <c r="Y151" s="13"/>
      <c r="Z151" s="13"/>
      <c r="AA151" s="13"/>
      <c r="AB151" s="13"/>
      <c r="AC151" s="13"/>
      <c r="AD151" s="13"/>
      <c r="AE151" s="13"/>
      <c r="AT151" s="240" t="s">
        <v>182</v>
      </c>
      <c r="AU151" s="240" t="s">
        <v>89</v>
      </c>
      <c r="AV151" s="13" t="s">
        <v>83</v>
      </c>
      <c r="AW151" s="13" t="s">
        <v>5</v>
      </c>
      <c r="AX151" s="13" t="s">
        <v>78</v>
      </c>
      <c r="AY151" s="240" t="s">
        <v>173</v>
      </c>
    </row>
    <row r="152" s="14" customFormat="1">
      <c r="A152" s="14"/>
      <c r="B152" s="241"/>
      <c r="C152" s="242"/>
      <c r="D152" s="232" t="s">
        <v>182</v>
      </c>
      <c r="E152" s="243" t="s">
        <v>1</v>
      </c>
      <c r="F152" s="244" t="s">
        <v>202</v>
      </c>
      <c r="G152" s="242"/>
      <c r="H152" s="245">
        <v>1.7849999999999999</v>
      </c>
      <c r="I152" s="246"/>
      <c r="J152" s="246"/>
      <c r="K152" s="242"/>
      <c r="L152" s="242"/>
      <c r="M152" s="247"/>
      <c r="N152" s="248"/>
      <c r="O152" s="249"/>
      <c r="P152" s="249"/>
      <c r="Q152" s="249"/>
      <c r="R152" s="249"/>
      <c r="S152" s="249"/>
      <c r="T152" s="249"/>
      <c r="U152" s="249"/>
      <c r="V152" s="249"/>
      <c r="W152" s="249"/>
      <c r="X152" s="250"/>
      <c r="Y152" s="14"/>
      <c r="Z152" s="14"/>
      <c r="AA152" s="14"/>
      <c r="AB152" s="14"/>
      <c r="AC152" s="14"/>
      <c r="AD152" s="14"/>
      <c r="AE152" s="14"/>
      <c r="AT152" s="251" t="s">
        <v>182</v>
      </c>
      <c r="AU152" s="251" t="s">
        <v>89</v>
      </c>
      <c r="AV152" s="14" t="s">
        <v>89</v>
      </c>
      <c r="AW152" s="14" t="s">
        <v>5</v>
      </c>
      <c r="AX152" s="14" t="s">
        <v>78</v>
      </c>
      <c r="AY152" s="251" t="s">
        <v>173</v>
      </c>
    </row>
    <row r="153" s="14" customFormat="1">
      <c r="A153" s="14"/>
      <c r="B153" s="241"/>
      <c r="C153" s="242"/>
      <c r="D153" s="232" t="s">
        <v>182</v>
      </c>
      <c r="E153" s="243" t="s">
        <v>1</v>
      </c>
      <c r="F153" s="244" t="s">
        <v>203</v>
      </c>
      <c r="G153" s="242"/>
      <c r="H153" s="245">
        <v>0.20999999999999999</v>
      </c>
      <c r="I153" s="246"/>
      <c r="J153" s="246"/>
      <c r="K153" s="242"/>
      <c r="L153" s="242"/>
      <c r="M153" s="247"/>
      <c r="N153" s="248"/>
      <c r="O153" s="249"/>
      <c r="P153" s="249"/>
      <c r="Q153" s="249"/>
      <c r="R153" s="249"/>
      <c r="S153" s="249"/>
      <c r="T153" s="249"/>
      <c r="U153" s="249"/>
      <c r="V153" s="249"/>
      <c r="W153" s="249"/>
      <c r="X153" s="250"/>
      <c r="Y153" s="14"/>
      <c r="Z153" s="14"/>
      <c r="AA153" s="14"/>
      <c r="AB153" s="14"/>
      <c r="AC153" s="14"/>
      <c r="AD153" s="14"/>
      <c r="AE153" s="14"/>
      <c r="AT153" s="251" t="s">
        <v>182</v>
      </c>
      <c r="AU153" s="251" t="s">
        <v>89</v>
      </c>
      <c r="AV153" s="14" t="s">
        <v>89</v>
      </c>
      <c r="AW153" s="14" t="s">
        <v>5</v>
      </c>
      <c r="AX153" s="14" t="s">
        <v>78</v>
      </c>
      <c r="AY153" s="251" t="s">
        <v>173</v>
      </c>
    </row>
    <row r="154" s="14" customFormat="1">
      <c r="A154" s="14"/>
      <c r="B154" s="241"/>
      <c r="C154" s="242"/>
      <c r="D154" s="232" t="s">
        <v>182</v>
      </c>
      <c r="E154" s="243" t="s">
        <v>1</v>
      </c>
      <c r="F154" s="244" t="s">
        <v>204</v>
      </c>
      <c r="G154" s="242"/>
      <c r="H154" s="245">
        <v>0.223</v>
      </c>
      <c r="I154" s="246"/>
      <c r="J154" s="246"/>
      <c r="K154" s="242"/>
      <c r="L154" s="242"/>
      <c r="M154" s="247"/>
      <c r="N154" s="248"/>
      <c r="O154" s="249"/>
      <c r="P154" s="249"/>
      <c r="Q154" s="249"/>
      <c r="R154" s="249"/>
      <c r="S154" s="249"/>
      <c r="T154" s="249"/>
      <c r="U154" s="249"/>
      <c r="V154" s="249"/>
      <c r="W154" s="249"/>
      <c r="X154" s="250"/>
      <c r="Y154" s="14"/>
      <c r="Z154" s="14"/>
      <c r="AA154" s="14"/>
      <c r="AB154" s="14"/>
      <c r="AC154" s="14"/>
      <c r="AD154" s="14"/>
      <c r="AE154" s="14"/>
      <c r="AT154" s="251" t="s">
        <v>182</v>
      </c>
      <c r="AU154" s="251" t="s">
        <v>89</v>
      </c>
      <c r="AV154" s="14" t="s">
        <v>89</v>
      </c>
      <c r="AW154" s="14" t="s">
        <v>5</v>
      </c>
      <c r="AX154" s="14" t="s">
        <v>78</v>
      </c>
      <c r="AY154" s="251" t="s">
        <v>173</v>
      </c>
    </row>
    <row r="155" s="15" customFormat="1">
      <c r="A155" s="15"/>
      <c r="B155" s="252"/>
      <c r="C155" s="253"/>
      <c r="D155" s="232" t="s">
        <v>182</v>
      </c>
      <c r="E155" s="254" t="s">
        <v>1</v>
      </c>
      <c r="F155" s="255" t="s">
        <v>187</v>
      </c>
      <c r="G155" s="253"/>
      <c r="H155" s="256">
        <v>51.431999999999995</v>
      </c>
      <c r="I155" s="257"/>
      <c r="J155" s="257"/>
      <c r="K155" s="253"/>
      <c r="L155" s="253"/>
      <c r="M155" s="258"/>
      <c r="N155" s="259"/>
      <c r="O155" s="260"/>
      <c r="P155" s="260"/>
      <c r="Q155" s="260"/>
      <c r="R155" s="260"/>
      <c r="S155" s="260"/>
      <c r="T155" s="260"/>
      <c r="U155" s="260"/>
      <c r="V155" s="260"/>
      <c r="W155" s="260"/>
      <c r="X155" s="261"/>
      <c r="Y155" s="15"/>
      <c r="Z155" s="15"/>
      <c r="AA155" s="15"/>
      <c r="AB155" s="15"/>
      <c r="AC155" s="15"/>
      <c r="AD155" s="15"/>
      <c r="AE155" s="15"/>
      <c r="AT155" s="262" t="s">
        <v>182</v>
      </c>
      <c r="AU155" s="262" t="s">
        <v>89</v>
      </c>
      <c r="AV155" s="15" t="s">
        <v>180</v>
      </c>
      <c r="AW155" s="15" t="s">
        <v>5</v>
      </c>
      <c r="AX155" s="15" t="s">
        <v>83</v>
      </c>
      <c r="AY155" s="262" t="s">
        <v>173</v>
      </c>
    </row>
    <row r="156" s="2" customFormat="1" ht="44.25" customHeight="1">
      <c r="A156" s="39"/>
      <c r="B156" s="40"/>
      <c r="C156" s="216" t="s">
        <v>180</v>
      </c>
      <c r="D156" s="216" t="s">
        <v>176</v>
      </c>
      <c r="E156" s="217" t="s">
        <v>205</v>
      </c>
      <c r="F156" s="218" t="s">
        <v>206</v>
      </c>
      <c r="G156" s="219" t="s">
        <v>87</v>
      </c>
      <c r="H156" s="220">
        <v>13.502000000000001</v>
      </c>
      <c r="I156" s="221"/>
      <c r="J156" s="221"/>
      <c r="K156" s="222">
        <f>ROUND(P156*H156,2)</f>
        <v>0</v>
      </c>
      <c r="L156" s="218" t="s">
        <v>179</v>
      </c>
      <c r="M156" s="45"/>
      <c r="N156" s="223" t="s">
        <v>1</v>
      </c>
      <c r="O156" s="224" t="s">
        <v>41</v>
      </c>
      <c r="P156" s="225">
        <f>I156+J156</f>
        <v>0</v>
      </c>
      <c r="Q156" s="225">
        <f>ROUND(I156*H156,2)</f>
        <v>0</v>
      </c>
      <c r="R156" s="225">
        <f>ROUND(J156*H156,2)</f>
        <v>0</v>
      </c>
      <c r="S156" s="92"/>
      <c r="T156" s="226">
        <f>S156*H156</f>
        <v>0</v>
      </c>
      <c r="U156" s="226">
        <v>0.011599999999999999</v>
      </c>
      <c r="V156" s="226">
        <f>U156*H156</f>
        <v>0.15662319999999999</v>
      </c>
      <c r="W156" s="226">
        <v>0</v>
      </c>
      <c r="X156" s="227">
        <f>W156*H156</f>
        <v>0</v>
      </c>
      <c r="Y156" s="39"/>
      <c r="Z156" s="39"/>
      <c r="AA156" s="39"/>
      <c r="AB156" s="39"/>
      <c r="AC156" s="39"/>
      <c r="AD156" s="39"/>
      <c r="AE156" s="39"/>
      <c r="AR156" s="228" t="s">
        <v>180</v>
      </c>
      <c r="AT156" s="228" t="s">
        <v>176</v>
      </c>
      <c r="AU156" s="228" t="s">
        <v>89</v>
      </c>
      <c r="AY156" s="18" t="s">
        <v>173</v>
      </c>
      <c r="BE156" s="229">
        <f>IF(O156="základní",K156,0)</f>
        <v>0</v>
      </c>
      <c r="BF156" s="229">
        <f>IF(O156="snížená",K156,0)</f>
        <v>0</v>
      </c>
      <c r="BG156" s="229">
        <f>IF(O156="zákl. přenesená",K156,0)</f>
        <v>0</v>
      </c>
      <c r="BH156" s="229">
        <f>IF(O156="sníž. přenesená",K156,0)</f>
        <v>0</v>
      </c>
      <c r="BI156" s="229">
        <f>IF(O156="nulová",K156,0)</f>
        <v>0</v>
      </c>
      <c r="BJ156" s="18" t="s">
        <v>83</v>
      </c>
      <c r="BK156" s="229">
        <f>ROUND(P156*H156,2)</f>
        <v>0</v>
      </c>
      <c r="BL156" s="18" t="s">
        <v>180</v>
      </c>
      <c r="BM156" s="228" t="s">
        <v>207</v>
      </c>
    </row>
    <row r="157" s="13" customFormat="1">
      <c r="A157" s="13"/>
      <c r="B157" s="230"/>
      <c r="C157" s="231"/>
      <c r="D157" s="232" t="s">
        <v>182</v>
      </c>
      <c r="E157" s="233" t="s">
        <v>1</v>
      </c>
      <c r="F157" s="234" t="s">
        <v>191</v>
      </c>
      <c r="G157" s="231"/>
      <c r="H157" s="233" t="s">
        <v>1</v>
      </c>
      <c r="I157" s="235"/>
      <c r="J157" s="235"/>
      <c r="K157" s="231"/>
      <c r="L157" s="231"/>
      <c r="M157" s="236"/>
      <c r="N157" s="237"/>
      <c r="O157" s="238"/>
      <c r="P157" s="238"/>
      <c r="Q157" s="238"/>
      <c r="R157" s="238"/>
      <c r="S157" s="238"/>
      <c r="T157" s="238"/>
      <c r="U157" s="238"/>
      <c r="V157" s="238"/>
      <c r="W157" s="238"/>
      <c r="X157" s="239"/>
      <c r="Y157" s="13"/>
      <c r="Z157" s="13"/>
      <c r="AA157" s="13"/>
      <c r="AB157" s="13"/>
      <c r="AC157" s="13"/>
      <c r="AD157" s="13"/>
      <c r="AE157" s="13"/>
      <c r="AT157" s="240" t="s">
        <v>182</v>
      </c>
      <c r="AU157" s="240" t="s">
        <v>89</v>
      </c>
      <c r="AV157" s="13" t="s">
        <v>83</v>
      </c>
      <c r="AW157" s="13" t="s">
        <v>5</v>
      </c>
      <c r="AX157" s="13" t="s">
        <v>78</v>
      </c>
      <c r="AY157" s="240" t="s">
        <v>173</v>
      </c>
    </row>
    <row r="158" s="14" customFormat="1">
      <c r="A158" s="14"/>
      <c r="B158" s="241"/>
      <c r="C158" s="242"/>
      <c r="D158" s="232" t="s">
        <v>182</v>
      </c>
      <c r="E158" s="243" t="s">
        <v>1</v>
      </c>
      <c r="F158" s="244" t="s">
        <v>208</v>
      </c>
      <c r="G158" s="242"/>
      <c r="H158" s="245">
        <v>13.502000000000001</v>
      </c>
      <c r="I158" s="246"/>
      <c r="J158" s="246"/>
      <c r="K158" s="242"/>
      <c r="L158" s="242"/>
      <c r="M158" s="247"/>
      <c r="N158" s="248"/>
      <c r="O158" s="249"/>
      <c r="P158" s="249"/>
      <c r="Q158" s="249"/>
      <c r="R158" s="249"/>
      <c r="S158" s="249"/>
      <c r="T158" s="249"/>
      <c r="U158" s="249"/>
      <c r="V158" s="249"/>
      <c r="W158" s="249"/>
      <c r="X158" s="250"/>
      <c r="Y158" s="14"/>
      <c r="Z158" s="14"/>
      <c r="AA158" s="14"/>
      <c r="AB158" s="14"/>
      <c r="AC158" s="14"/>
      <c r="AD158" s="14"/>
      <c r="AE158" s="14"/>
      <c r="AT158" s="251" t="s">
        <v>182</v>
      </c>
      <c r="AU158" s="251" t="s">
        <v>89</v>
      </c>
      <c r="AV158" s="14" t="s">
        <v>89</v>
      </c>
      <c r="AW158" s="14" t="s">
        <v>5</v>
      </c>
      <c r="AX158" s="14" t="s">
        <v>78</v>
      </c>
      <c r="AY158" s="251" t="s">
        <v>173</v>
      </c>
    </row>
    <row r="159" s="15" customFormat="1">
      <c r="A159" s="15"/>
      <c r="B159" s="252"/>
      <c r="C159" s="253"/>
      <c r="D159" s="232" t="s">
        <v>182</v>
      </c>
      <c r="E159" s="254" t="s">
        <v>100</v>
      </c>
      <c r="F159" s="255" t="s">
        <v>187</v>
      </c>
      <c r="G159" s="253"/>
      <c r="H159" s="256">
        <v>13.502000000000001</v>
      </c>
      <c r="I159" s="257"/>
      <c r="J159" s="257"/>
      <c r="K159" s="253"/>
      <c r="L159" s="253"/>
      <c r="M159" s="258"/>
      <c r="N159" s="259"/>
      <c r="O159" s="260"/>
      <c r="P159" s="260"/>
      <c r="Q159" s="260"/>
      <c r="R159" s="260"/>
      <c r="S159" s="260"/>
      <c r="T159" s="260"/>
      <c r="U159" s="260"/>
      <c r="V159" s="260"/>
      <c r="W159" s="260"/>
      <c r="X159" s="261"/>
      <c r="Y159" s="15"/>
      <c r="Z159" s="15"/>
      <c r="AA159" s="15"/>
      <c r="AB159" s="15"/>
      <c r="AC159" s="15"/>
      <c r="AD159" s="15"/>
      <c r="AE159" s="15"/>
      <c r="AT159" s="262" t="s">
        <v>182</v>
      </c>
      <c r="AU159" s="262" t="s">
        <v>89</v>
      </c>
      <c r="AV159" s="15" t="s">
        <v>180</v>
      </c>
      <c r="AW159" s="15" t="s">
        <v>5</v>
      </c>
      <c r="AX159" s="15" t="s">
        <v>83</v>
      </c>
      <c r="AY159" s="262" t="s">
        <v>173</v>
      </c>
    </row>
    <row r="160" s="2" customFormat="1">
      <c r="A160" s="39"/>
      <c r="B160" s="40"/>
      <c r="C160" s="263" t="s">
        <v>209</v>
      </c>
      <c r="D160" s="263" t="s">
        <v>197</v>
      </c>
      <c r="E160" s="264" t="s">
        <v>210</v>
      </c>
      <c r="F160" s="265" t="s">
        <v>211</v>
      </c>
      <c r="G160" s="266" t="s">
        <v>87</v>
      </c>
      <c r="H160" s="267">
        <v>14.177</v>
      </c>
      <c r="I160" s="268"/>
      <c r="J160" s="269"/>
      <c r="K160" s="270">
        <f>ROUND(P160*H160,2)</f>
        <v>0</v>
      </c>
      <c r="L160" s="265" t="s">
        <v>179</v>
      </c>
      <c r="M160" s="271"/>
      <c r="N160" s="272" t="s">
        <v>1</v>
      </c>
      <c r="O160" s="224" t="s">
        <v>41</v>
      </c>
      <c r="P160" s="225">
        <f>I160+J160</f>
        <v>0</v>
      </c>
      <c r="Q160" s="225">
        <f>ROUND(I160*H160,2)</f>
        <v>0</v>
      </c>
      <c r="R160" s="225">
        <f>ROUND(J160*H160,2)</f>
        <v>0</v>
      </c>
      <c r="S160" s="92"/>
      <c r="T160" s="226">
        <f>S160*H160</f>
        <v>0</v>
      </c>
      <c r="U160" s="226">
        <v>0.01</v>
      </c>
      <c r="V160" s="226">
        <f>U160*H160</f>
        <v>0.14177000000000001</v>
      </c>
      <c r="W160" s="226">
        <v>0</v>
      </c>
      <c r="X160" s="227">
        <f>W160*H160</f>
        <v>0</v>
      </c>
      <c r="Y160" s="39"/>
      <c r="Z160" s="39"/>
      <c r="AA160" s="39"/>
      <c r="AB160" s="39"/>
      <c r="AC160" s="39"/>
      <c r="AD160" s="39"/>
      <c r="AE160" s="39"/>
      <c r="AR160" s="228" t="s">
        <v>106</v>
      </c>
      <c r="AT160" s="228" t="s">
        <v>197</v>
      </c>
      <c r="AU160" s="228" t="s">
        <v>89</v>
      </c>
      <c r="AY160" s="18" t="s">
        <v>173</v>
      </c>
      <c r="BE160" s="229">
        <f>IF(O160="základní",K160,0)</f>
        <v>0</v>
      </c>
      <c r="BF160" s="229">
        <f>IF(O160="snížená",K160,0)</f>
        <v>0</v>
      </c>
      <c r="BG160" s="229">
        <f>IF(O160="zákl. přenesená",K160,0)</f>
        <v>0</v>
      </c>
      <c r="BH160" s="229">
        <f>IF(O160="sníž. přenesená",K160,0)</f>
        <v>0</v>
      </c>
      <c r="BI160" s="229">
        <f>IF(O160="nulová",K160,0)</f>
        <v>0</v>
      </c>
      <c r="BJ160" s="18" t="s">
        <v>83</v>
      </c>
      <c r="BK160" s="229">
        <f>ROUND(P160*H160,2)</f>
        <v>0</v>
      </c>
      <c r="BL160" s="18" t="s">
        <v>180</v>
      </c>
      <c r="BM160" s="228" t="s">
        <v>212</v>
      </c>
    </row>
    <row r="161" s="13" customFormat="1">
      <c r="A161" s="13"/>
      <c r="B161" s="230"/>
      <c r="C161" s="231"/>
      <c r="D161" s="232" t="s">
        <v>182</v>
      </c>
      <c r="E161" s="233" t="s">
        <v>1</v>
      </c>
      <c r="F161" s="234" t="s">
        <v>191</v>
      </c>
      <c r="G161" s="231"/>
      <c r="H161" s="233" t="s">
        <v>1</v>
      </c>
      <c r="I161" s="235"/>
      <c r="J161" s="235"/>
      <c r="K161" s="231"/>
      <c r="L161" s="231"/>
      <c r="M161" s="236"/>
      <c r="N161" s="237"/>
      <c r="O161" s="238"/>
      <c r="P161" s="238"/>
      <c r="Q161" s="238"/>
      <c r="R161" s="238"/>
      <c r="S161" s="238"/>
      <c r="T161" s="238"/>
      <c r="U161" s="238"/>
      <c r="V161" s="238"/>
      <c r="W161" s="238"/>
      <c r="X161" s="239"/>
      <c r="Y161" s="13"/>
      <c r="Z161" s="13"/>
      <c r="AA161" s="13"/>
      <c r="AB161" s="13"/>
      <c r="AC161" s="13"/>
      <c r="AD161" s="13"/>
      <c r="AE161" s="13"/>
      <c r="AT161" s="240" t="s">
        <v>182</v>
      </c>
      <c r="AU161" s="240" t="s">
        <v>89</v>
      </c>
      <c r="AV161" s="13" t="s">
        <v>83</v>
      </c>
      <c r="AW161" s="13" t="s">
        <v>5</v>
      </c>
      <c r="AX161" s="13" t="s">
        <v>78</v>
      </c>
      <c r="AY161" s="240" t="s">
        <v>173</v>
      </c>
    </row>
    <row r="162" s="14" customFormat="1">
      <c r="A162" s="14"/>
      <c r="B162" s="241"/>
      <c r="C162" s="242"/>
      <c r="D162" s="232" t="s">
        <v>182</v>
      </c>
      <c r="E162" s="243" t="s">
        <v>1</v>
      </c>
      <c r="F162" s="244" t="s">
        <v>213</v>
      </c>
      <c r="G162" s="242"/>
      <c r="H162" s="245">
        <v>14.177</v>
      </c>
      <c r="I162" s="246"/>
      <c r="J162" s="246"/>
      <c r="K162" s="242"/>
      <c r="L162" s="242"/>
      <c r="M162" s="247"/>
      <c r="N162" s="248"/>
      <c r="O162" s="249"/>
      <c r="P162" s="249"/>
      <c r="Q162" s="249"/>
      <c r="R162" s="249"/>
      <c r="S162" s="249"/>
      <c r="T162" s="249"/>
      <c r="U162" s="249"/>
      <c r="V162" s="249"/>
      <c r="W162" s="249"/>
      <c r="X162" s="250"/>
      <c r="Y162" s="14"/>
      <c r="Z162" s="14"/>
      <c r="AA162" s="14"/>
      <c r="AB162" s="14"/>
      <c r="AC162" s="14"/>
      <c r="AD162" s="14"/>
      <c r="AE162" s="14"/>
      <c r="AT162" s="251" t="s">
        <v>182</v>
      </c>
      <c r="AU162" s="251" t="s">
        <v>89</v>
      </c>
      <c r="AV162" s="14" t="s">
        <v>89</v>
      </c>
      <c r="AW162" s="14" t="s">
        <v>5</v>
      </c>
      <c r="AX162" s="14" t="s">
        <v>78</v>
      </c>
      <c r="AY162" s="251" t="s">
        <v>173</v>
      </c>
    </row>
    <row r="163" s="15" customFormat="1">
      <c r="A163" s="15"/>
      <c r="B163" s="252"/>
      <c r="C163" s="253"/>
      <c r="D163" s="232" t="s">
        <v>182</v>
      </c>
      <c r="E163" s="254" t="s">
        <v>1</v>
      </c>
      <c r="F163" s="255" t="s">
        <v>187</v>
      </c>
      <c r="G163" s="253"/>
      <c r="H163" s="256">
        <v>14.177</v>
      </c>
      <c r="I163" s="257"/>
      <c r="J163" s="257"/>
      <c r="K163" s="253"/>
      <c r="L163" s="253"/>
      <c r="M163" s="258"/>
      <c r="N163" s="259"/>
      <c r="O163" s="260"/>
      <c r="P163" s="260"/>
      <c r="Q163" s="260"/>
      <c r="R163" s="260"/>
      <c r="S163" s="260"/>
      <c r="T163" s="260"/>
      <c r="U163" s="260"/>
      <c r="V163" s="260"/>
      <c r="W163" s="260"/>
      <c r="X163" s="261"/>
      <c r="Y163" s="15"/>
      <c r="Z163" s="15"/>
      <c r="AA163" s="15"/>
      <c r="AB163" s="15"/>
      <c r="AC163" s="15"/>
      <c r="AD163" s="15"/>
      <c r="AE163" s="15"/>
      <c r="AT163" s="262" t="s">
        <v>182</v>
      </c>
      <c r="AU163" s="262" t="s">
        <v>89</v>
      </c>
      <c r="AV163" s="15" t="s">
        <v>180</v>
      </c>
      <c r="AW163" s="15" t="s">
        <v>5</v>
      </c>
      <c r="AX163" s="15" t="s">
        <v>83</v>
      </c>
      <c r="AY163" s="262" t="s">
        <v>173</v>
      </c>
    </row>
    <row r="164" s="2" customFormat="1">
      <c r="A164" s="39"/>
      <c r="B164" s="40"/>
      <c r="C164" s="216" t="s">
        <v>174</v>
      </c>
      <c r="D164" s="216" t="s">
        <v>176</v>
      </c>
      <c r="E164" s="217" t="s">
        <v>214</v>
      </c>
      <c r="F164" s="218" t="s">
        <v>215</v>
      </c>
      <c r="G164" s="219" t="s">
        <v>87</v>
      </c>
      <c r="H164" s="220">
        <v>48.982999999999997</v>
      </c>
      <c r="I164" s="221"/>
      <c r="J164" s="221"/>
      <c r="K164" s="222">
        <f>ROUND(P164*H164,2)</f>
        <v>0</v>
      </c>
      <c r="L164" s="218" t="s">
        <v>179</v>
      </c>
      <c r="M164" s="45"/>
      <c r="N164" s="223" t="s">
        <v>1</v>
      </c>
      <c r="O164" s="224" t="s">
        <v>41</v>
      </c>
      <c r="P164" s="225">
        <f>I164+J164</f>
        <v>0</v>
      </c>
      <c r="Q164" s="225">
        <f>ROUND(I164*H164,2)</f>
        <v>0</v>
      </c>
      <c r="R164" s="225">
        <f>ROUND(J164*H164,2)</f>
        <v>0</v>
      </c>
      <c r="S164" s="92"/>
      <c r="T164" s="226">
        <f>S164*H164</f>
        <v>0</v>
      </c>
      <c r="U164" s="226">
        <v>6.0000000000000002E-05</v>
      </c>
      <c r="V164" s="226">
        <f>U164*H164</f>
        <v>0.0029389799999999999</v>
      </c>
      <c r="W164" s="226">
        <v>0</v>
      </c>
      <c r="X164" s="227">
        <f>W164*H164</f>
        <v>0</v>
      </c>
      <c r="Y164" s="39"/>
      <c r="Z164" s="39"/>
      <c r="AA164" s="39"/>
      <c r="AB164" s="39"/>
      <c r="AC164" s="39"/>
      <c r="AD164" s="39"/>
      <c r="AE164" s="39"/>
      <c r="AR164" s="228" t="s">
        <v>180</v>
      </c>
      <c r="AT164" s="228" t="s">
        <v>176</v>
      </c>
      <c r="AU164" s="228" t="s">
        <v>89</v>
      </c>
      <c r="AY164" s="18" t="s">
        <v>173</v>
      </c>
      <c r="BE164" s="229">
        <f>IF(O164="základní",K164,0)</f>
        <v>0</v>
      </c>
      <c r="BF164" s="229">
        <f>IF(O164="snížená",K164,0)</f>
        <v>0</v>
      </c>
      <c r="BG164" s="229">
        <f>IF(O164="zákl. přenesená",K164,0)</f>
        <v>0</v>
      </c>
      <c r="BH164" s="229">
        <f>IF(O164="sníž. přenesená",K164,0)</f>
        <v>0</v>
      </c>
      <c r="BI164" s="229">
        <f>IF(O164="nulová",K164,0)</f>
        <v>0</v>
      </c>
      <c r="BJ164" s="18" t="s">
        <v>83</v>
      </c>
      <c r="BK164" s="229">
        <f>ROUND(P164*H164,2)</f>
        <v>0</v>
      </c>
      <c r="BL164" s="18" t="s">
        <v>180</v>
      </c>
      <c r="BM164" s="228" t="s">
        <v>216</v>
      </c>
    </row>
    <row r="165" s="14" customFormat="1">
      <c r="A165" s="14"/>
      <c r="B165" s="241"/>
      <c r="C165" s="242"/>
      <c r="D165" s="232" t="s">
        <v>182</v>
      </c>
      <c r="E165" s="243" t="s">
        <v>1</v>
      </c>
      <c r="F165" s="244" t="s">
        <v>97</v>
      </c>
      <c r="G165" s="242"/>
      <c r="H165" s="245">
        <v>48.982999999999997</v>
      </c>
      <c r="I165" s="246"/>
      <c r="J165" s="246"/>
      <c r="K165" s="242"/>
      <c r="L165" s="242"/>
      <c r="M165" s="247"/>
      <c r="N165" s="248"/>
      <c r="O165" s="249"/>
      <c r="P165" s="249"/>
      <c r="Q165" s="249"/>
      <c r="R165" s="249"/>
      <c r="S165" s="249"/>
      <c r="T165" s="249"/>
      <c r="U165" s="249"/>
      <c r="V165" s="249"/>
      <c r="W165" s="249"/>
      <c r="X165" s="250"/>
      <c r="Y165" s="14"/>
      <c r="Z165" s="14"/>
      <c r="AA165" s="14"/>
      <c r="AB165" s="14"/>
      <c r="AC165" s="14"/>
      <c r="AD165" s="14"/>
      <c r="AE165" s="14"/>
      <c r="AT165" s="251" t="s">
        <v>182</v>
      </c>
      <c r="AU165" s="251" t="s">
        <v>89</v>
      </c>
      <c r="AV165" s="14" t="s">
        <v>89</v>
      </c>
      <c r="AW165" s="14" t="s">
        <v>5</v>
      </c>
      <c r="AX165" s="14" t="s">
        <v>78</v>
      </c>
      <c r="AY165" s="251" t="s">
        <v>173</v>
      </c>
    </row>
    <row r="166" s="15" customFormat="1">
      <c r="A166" s="15"/>
      <c r="B166" s="252"/>
      <c r="C166" s="253"/>
      <c r="D166" s="232" t="s">
        <v>182</v>
      </c>
      <c r="E166" s="254" t="s">
        <v>1</v>
      </c>
      <c r="F166" s="255" t="s">
        <v>187</v>
      </c>
      <c r="G166" s="253"/>
      <c r="H166" s="256">
        <v>48.982999999999997</v>
      </c>
      <c r="I166" s="257"/>
      <c r="J166" s="257"/>
      <c r="K166" s="253"/>
      <c r="L166" s="253"/>
      <c r="M166" s="258"/>
      <c r="N166" s="259"/>
      <c r="O166" s="260"/>
      <c r="P166" s="260"/>
      <c r="Q166" s="260"/>
      <c r="R166" s="260"/>
      <c r="S166" s="260"/>
      <c r="T166" s="260"/>
      <c r="U166" s="260"/>
      <c r="V166" s="260"/>
      <c r="W166" s="260"/>
      <c r="X166" s="261"/>
      <c r="Y166" s="15"/>
      <c r="Z166" s="15"/>
      <c r="AA166" s="15"/>
      <c r="AB166" s="15"/>
      <c r="AC166" s="15"/>
      <c r="AD166" s="15"/>
      <c r="AE166" s="15"/>
      <c r="AT166" s="262" t="s">
        <v>182</v>
      </c>
      <c r="AU166" s="262" t="s">
        <v>89</v>
      </c>
      <c r="AV166" s="15" t="s">
        <v>180</v>
      </c>
      <c r="AW166" s="15" t="s">
        <v>5</v>
      </c>
      <c r="AX166" s="15" t="s">
        <v>83</v>
      </c>
      <c r="AY166" s="262" t="s">
        <v>173</v>
      </c>
    </row>
    <row r="167" s="2" customFormat="1">
      <c r="A167" s="39"/>
      <c r="B167" s="40"/>
      <c r="C167" s="216" t="s">
        <v>217</v>
      </c>
      <c r="D167" s="216" t="s">
        <v>176</v>
      </c>
      <c r="E167" s="217" t="s">
        <v>218</v>
      </c>
      <c r="F167" s="218" t="s">
        <v>219</v>
      </c>
      <c r="G167" s="219" t="s">
        <v>87</v>
      </c>
      <c r="H167" s="220">
        <v>13.502000000000001</v>
      </c>
      <c r="I167" s="221"/>
      <c r="J167" s="221"/>
      <c r="K167" s="222">
        <f>ROUND(P167*H167,2)</f>
        <v>0</v>
      </c>
      <c r="L167" s="218" t="s">
        <v>179</v>
      </c>
      <c r="M167" s="45"/>
      <c r="N167" s="223" t="s">
        <v>1</v>
      </c>
      <c r="O167" s="224" t="s">
        <v>41</v>
      </c>
      <c r="P167" s="225">
        <f>I167+J167</f>
        <v>0</v>
      </c>
      <c r="Q167" s="225">
        <f>ROUND(I167*H167,2)</f>
        <v>0</v>
      </c>
      <c r="R167" s="225">
        <f>ROUND(J167*H167,2)</f>
        <v>0</v>
      </c>
      <c r="S167" s="92"/>
      <c r="T167" s="226">
        <f>S167*H167</f>
        <v>0</v>
      </c>
      <c r="U167" s="226">
        <v>6.0000000000000002E-05</v>
      </c>
      <c r="V167" s="226">
        <f>U167*H167</f>
        <v>0.00081012000000000011</v>
      </c>
      <c r="W167" s="226">
        <v>0</v>
      </c>
      <c r="X167" s="227">
        <f>W167*H167</f>
        <v>0</v>
      </c>
      <c r="Y167" s="39"/>
      <c r="Z167" s="39"/>
      <c r="AA167" s="39"/>
      <c r="AB167" s="39"/>
      <c r="AC167" s="39"/>
      <c r="AD167" s="39"/>
      <c r="AE167" s="39"/>
      <c r="AR167" s="228" t="s">
        <v>180</v>
      </c>
      <c r="AT167" s="228" t="s">
        <v>176</v>
      </c>
      <c r="AU167" s="228" t="s">
        <v>89</v>
      </c>
      <c r="AY167" s="18" t="s">
        <v>173</v>
      </c>
      <c r="BE167" s="229">
        <f>IF(O167="základní",K167,0)</f>
        <v>0</v>
      </c>
      <c r="BF167" s="229">
        <f>IF(O167="snížená",K167,0)</f>
        <v>0</v>
      </c>
      <c r="BG167" s="229">
        <f>IF(O167="zákl. přenesená",K167,0)</f>
        <v>0</v>
      </c>
      <c r="BH167" s="229">
        <f>IF(O167="sníž. přenesená",K167,0)</f>
        <v>0</v>
      </c>
      <c r="BI167" s="229">
        <f>IF(O167="nulová",K167,0)</f>
        <v>0</v>
      </c>
      <c r="BJ167" s="18" t="s">
        <v>83</v>
      </c>
      <c r="BK167" s="229">
        <f>ROUND(P167*H167,2)</f>
        <v>0</v>
      </c>
      <c r="BL167" s="18" t="s">
        <v>180</v>
      </c>
      <c r="BM167" s="228" t="s">
        <v>220</v>
      </c>
    </row>
    <row r="168" s="14" customFormat="1">
      <c r="A168" s="14"/>
      <c r="B168" s="241"/>
      <c r="C168" s="242"/>
      <c r="D168" s="232" t="s">
        <v>182</v>
      </c>
      <c r="E168" s="243" t="s">
        <v>1</v>
      </c>
      <c r="F168" s="244" t="s">
        <v>100</v>
      </c>
      <c r="G168" s="242"/>
      <c r="H168" s="245">
        <v>13.502000000000001</v>
      </c>
      <c r="I168" s="246"/>
      <c r="J168" s="246"/>
      <c r="K168" s="242"/>
      <c r="L168" s="242"/>
      <c r="M168" s="247"/>
      <c r="N168" s="248"/>
      <c r="O168" s="249"/>
      <c r="P168" s="249"/>
      <c r="Q168" s="249"/>
      <c r="R168" s="249"/>
      <c r="S168" s="249"/>
      <c r="T168" s="249"/>
      <c r="U168" s="249"/>
      <c r="V168" s="249"/>
      <c r="W168" s="249"/>
      <c r="X168" s="250"/>
      <c r="Y168" s="14"/>
      <c r="Z168" s="14"/>
      <c r="AA168" s="14"/>
      <c r="AB168" s="14"/>
      <c r="AC168" s="14"/>
      <c r="AD168" s="14"/>
      <c r="AE168" s="14"/>
      <c r="AT168" s="251" t="s">
        <v>182</v>
      </c>
      <c r="AU168" s="251" t="s">
        <v>89</v>
      </c>
      <c r="AV168" s="14" t="s">
        <v>89</v>
      </c>
      <c r="AW168" s="14" t="s">
        <v>5</v>
      </c>
      <c r="AX168" s="14" t="s">
        <v>78</v>
      </c>
      <c r="AY168" s="251" t="s">
        <v>173</v>
      </c>
    </row>
    <row r="169" s="15" customFormat="1">
      <c r="A169" s="15"/>
      <c r="B169" s="252"/>
      <c r="C169" s="253"/>
      <c r="D169" s="232" t="s">
        <v>182</v>
      </c>
      <c r="E169" s="254" t="s">
        <v>1</v>
      </c>
      <c r="F169" s="255" t="s">
        <v>187</v>
      </c>
      <c r="G169" s="253"/>
      <c r="H169" s="256">
        <v>13.502000000000001</v>
      </c>
      <c r="I169" s="257"/>
      <c r="J169" s="257"/>
      <c r="K169" s="253"/>
      <c r="L169" s="253"/>
      <c r="M169" s="258"/>
      <c r="N169" s="259"/>
      <c r="O169" s="260"/>
      <c r="P169" s="260"/>
      <c r="Q169" s="260"/>
      <c r="R169" s="260"/>
      <c r="S169" s="260"/>
      <c r="T169" s="260"/>
      <c r="U169" s="260"/>
      <c r="V169" s="260"/>
      <c r="W169" s="260"/>
      <c r="X169" s="261"/>
      <c r="Y169" s="15"/>
      <c r="Z169" s="15"/>
      <c r="AA169" s="15"/>
      <c r="AB169" s="15"/>
      <c r="AC169" s="15"/>
      <c r="AD169" s="15"/>
      <c r="AE169" s="15"/>
      <c r="AT169" s="262" t="s">
        <v>182</v>
      </c>
      <c r="AU169" s="262" t="s">
        <v>89</v>
      </c>
      <c r="AV169" s="15" t="s">
        <v>180</v>
      </c>
      <c r="AW169" s="15" t="s">
        <v>5</v>
      </c>
      <c r="AX169" s="15" t="s">
        <v>83</v>
      </c>
      <c r="AY169" s="262" t="s">
        <v>173</v>
      </c>
    </row>
    <row r="170" s="2" customFormat="1">
      <c r="A170" s="39"/>
      <c r="B170" s="40"/>
      <c r="C170" s="216" t="s">
        <v>106</v>
      </c>
      <c r="D170" s="216" t="s">
        <v>176</v>
      </c>
      <c r="E170" s="217" t="s">
        <v>221</v>
      </c>
      <c r="F170" s="218" t="s">
        <v>222</v>
      </c>
      <c r="G170" s="219" t="s">
        <v>87</v>
      </c>
      <c r="H170" s="220">
        <v>58.356999999999999</v>
      </c>
      <c r="I170" s="221"/>
      <c r="J170" s="221"/>
      <c r="K170" s="222">
        <f>ROUND(P170*H170,2)</f>
        <v>0</v>
      </c>
      <c r="L170" s="218" t="s">
        <v>179</v>
      </c>
      <c r="M170" s="45"/>
      <c r="N170" s="223" t="s">
        <v>1</v>
      </c>
      <c r="O170" s="224" t="s">
        <v>41</v>
      </c>
      <c r="P170" s="225">
        <f>I170+J170</f>
        <v>0</v>
      </c>
      <c r="Q170" s="225">
        <f>ROUND(I170*H170,2)</f>
        <v>0</v>
      </c>
      <c r="R170" s="225">
        <f>ROUND(J170*H170,2)</f>
        <v>0</v>
      </c>
      <c r="S170" s="92"/>
      <c r="T170" s="226">
        <f>S170*H170</f>
        <v>0</v>
      </c>
      <c r="U170" s="226">
        <v>0.023630000000000002</v>
      </c>
      <c r="V170" s="226">
        <f>U170*H170</f>
        <v>1.3789759100000001</v>
      </c>
      <c r="W170" s="226">
        <v>0</v>
      </c>
      <c r="X170" s="227">
        <f>W170*H170</f>
        <v>0</v>
      </c>
      <c r="Y170" s="39"/>
      <c r="Z170" s="39"/>
      <c r="AA170" s="39"/>
      <c r="AB170" s="39"/>
      <c r="AC170" s="39"/>
      <c r="AD170" s="39"/>
      <c r="AE170" s="39"/>
      <c r="AR170" s="228" t="s">
        <v>180</v>
      </c>
      <c r="AT170" s="228" t="s">
        <v>176</v>
      </c>
      <c r="AU170" s="228" t="s">
        <v>89</v>
      </c>
      <c r="AY170" s="18" t="s">
        <v>173</v>
      </c>
      <c r="BE170" s="229">
        <f>IF(O170="základní",K170,0)</f>
        <v>0</v>
      </c>
      <c r="BF170" s="229">
        <f>IF(O170="snížená",K170,0)</f>
        <v>0</v>
      </c>
      <c r="BG170" s="229">
        <f>IF(O170="zákl. přenesená",K170,0)</f>
        <v>0</v>
      </c>
      <c r="BH170" s="229">
        <f>IF(O170="sníž. přenesená",K170,0)</f>
        <v>0</v>
      </c>
      <c r="BI170" s="229">
        <f>IF(O170="nulová",K170,0)</f>
        <v>0</v>
      </c>
      <c r="BJ170" s="18" t="s">
        <v>83</v>
      </c>
      <c r="BK170" s="229">
        <f>ROUND(P170*H170,2)</f>
        <v>0</v>
      </c>
      <c r="BL170" s="18" t="s">
        <v>180</v>
      </c>
      <c r="BM170" s="228" t="s">
        <v>223</v>
      </c>
    </row>
    <row r="171" s="13" customFormat="1">
      <c r="A171" s="13"/>
      <c r="B171" s="230"/>
      <c r="C171" s="231"/>
      <c r="D171" s="232" t="s">
        <v>182</v>
      </c>
      <c r="E171" s="233" t="s">
        <v>1</v>
      </c>
      <c r="F171" s="234" t="s">
        <v>224</v>
      </c>
      <c r="G171" s="231"/>
      <c r="H171" s="233" t="s">
        <v>1</v>
      </c>
      <c r="I171" s="235"/>
      <c r="J171" s="235"/>
      <c r="K171" s="231"/>
      <c r="L171" s="231"/>
      <c r="M171" s="236"/>
      <c r="N171" s="237"/>
      <c r="O171" s="238"/>
      <c r="P171" s="238"/>
      <c r="Q171" s="238"/>
      <c r="R171" s="238"/>
      <c r="S171" s="238"/>
      <c r="T171" s="238"/>
      <c r="U171" s="238"/>
      <c r="V171" s="238"/>
      <c r="W171" s="238"/>
      <c r="X171" s="239"/>
      <c r="Y171" s="13"/>
      <c r="Z171" s="13"/>
      <c r="AA171" s="13"/>
      <c r="AB171" s="13"/>
      <c r="AC171" s="13"/>
      <c r="AD171" s="13"/>
      <c r="AE171" s="13"/>
      <c r="AT171" s="240" t="s">
        <v>182</v>
      </c>
      <c r="AU171" s="240" t="s">
        <v>89</v>
      </c>
      <c r="AV171" s="13" t="s">
        <v>83</v>
      </c>
      <c r="AW171" s="13" t="s">
        <v>5</v>
      </c>
      <c r="AX171" s="13" t="s">
        <v>78</v>
      </c>
      <c r="AY171" s="240" t="s">
        <v>173</v>
      </c>
    </row>
    <row r="172" s="14" customFormat="1">
      <c r="A172" s="14"/>
      <c r="B172" s="241"/>
      <c r="C172" s="242"/>
      <c r="D172" s="232" t="s">
        <v>182</v>
      </c>
      <c r="E172" s="243" t="s">
        <v>1</v>
      </c>
      <c r="F172" s="244" t="s">
        <v>225</v>
      </c>
      <c r="G172" s="242"/>
      <c r="H172" s="245">
        <v>56.862000000000002</v>
      </c>
      <c r="I172" s="246"/>
      <c r="J172" s="246"/>
      <c r="K172" s="242"/>
      <c r="L172" s="242"/>
      <c r="M172" s="247"/>
      <c r="N172" s="248"/>
      <c r="O172" s="249"/>
      <c r="P172" s="249"/>
      <c r="Q172" s="249"/>
      <c r="R172" s="249"/>
      <c r="S172" s="249"/>
      <c r="T172" s="249"/>
      <c r="U172" s="249"/>
      <c r="V172" s="249"/>
      <c r="W172" s="249"/>
      <c r="X172" s="250"/>
      <c r="Y172" s="14"/>
      <c r="Z172" s="14"/>
      <c r="AA172" s="14"/>
      <c r="AB172" s="14"/>
      <c r="AC172" s="14"/>
      <c r="AD172" s="14"/>
      <c r="AE172" s="14"/>
      <c r="AT172" s="251" t="s">
        <v>182</v>
      </c>
      <c r="AU172" s="251" t="s">
        <v>89</v>
      </c>
      <c r="AV172" s="14" t="s">
        <v>89</v>
      </c>
      <c r="AW172" s="14" t="s">
        <v>5</v>
      </c>
      <c r="AX172" s="14" t="s">
        <v>78</v>
      </c>
      <c r="AY172" s="251" t="s">
        <v>173</v>
      </c>
    </row>
    <row r="173" s="13" customFormat="1">
      <c r="A173" s="13"/>
      <c r="B173" s="230"/>
      <c r="C173" s="231"/>
      <c r="D173" s="232" t="s">
        <v>182</v>
      </c>
      <c r="E173" s="233" t="s">
        <v>1</v>
      </c>
      <c r="F173" s="234" t="s">
        <v>226</v>
      </c>
      <c r="G173" s="231"/>
      <c r="H173" s="233" t="s">
        <v>1</v>
      </c>
      <c r="I173" s="235"/>
      <c r="J173" s="235"/>
      <c r="K173" s="231"/>
      <c r="L173" s="231"/>
      <c r="M173" s="236"/>
      <c r="N173" s="237"/>
      <c r="O173" s="238"/>
      <c r="P173" s="238"/>
      <c r="Q173" s="238"/>
      <c r="R173" s="238"/>
      <c r="S173" s="238"/>
      <c r="T173" s="238"/>
      <c r="U173" s="238"/>
      <c r="V173" s="238"/>
      <c r="W173" s="238"/>
      <c r="X173" s="239"/>
      <c r="Y173" s="13"/>
      <c r="Z173" s="13"/>
      <c r="AA173" s="13"/>
      <c r="AB173" s="13"/>
      <c r="AC173" s="13"/>
      <c r="AD173" s="13"/>
      <c r="AE173" s="13"/>
      <c r="AT173" s="240" t="s">
        <v>182</v>
      </c>
      <c r="AU173" s="240" t="s">
        <v>89</v>
      </c>
      <c r="AV173" s="13" t="s">
        <v>83</v>
      </c>
      <c r="AW173" s="13" t="s">
        <v>5</v>
      </c>
      <c r="AX173" s="13" t="s">
        <v>78</v>
      </c>
      <c r="AY173" s="240" t="s">
        <v>173</v>
      </c>
    </row>
    <row r="174" s="14" customFormat="1">
      <c r="A174" s="14"/>
      <c r="B174" s="241"/>
      <c r="C174" s="242"/>
      <c r="D174" s="232" t="s">
        <v>182</v>
      </c>
      <c r="E174" s="243" t="s">
        <v>1</v>
      </c>
      <c r="F174" s="244" t="s">
        <v>227</v>
      </c>
      <c r="G174" s="242"/>
      <c r="H174" s="245">
        <v>1.4950000000000001</v>
      </c>
      <c r="I174" s="246"/>
      <c r="J174" s="246"/>
      <c r="K174" s="242"/>
      <c r="L174" s="242"/>
      <c r="M174" s="247"/>
      <c r="N174" s="248"/>
      <c r="O174" s="249"/>
      <c r="P174" s="249"/>
      <c r="Q174" s="249"/>
      <c r="R174" s="249"/>
      <c r="S174" s="249"/>
      <c r="T174" s="249"/>
      <c r="U174" s="249"/>
      <c r="V174" s="249"/>
      <c r="W174" s="249"/>
      <c r="X174" s="250"/>
      <c r="Y174" s="14"/>
      <c r="Z174" s="14"/>
      <c r="AA174" s="14"/>
      <c r="AB174" s="14"/>
      <c r="AC174" s="14"/>
      <c r="AD174" s="14"/>
      <c r="AE174" s="14"/>
      <c r="AT174" s="251" t="s">
        <v>182</v>
      </c>
      <c r="AU174" s="251" t="s">
        <v>89</v>
      </c>
      <c r="AV174" s="14" t="s">
        <v>89</v>
      </c>
      <c r="AW174" s="14" t="s">
        <v>5</v>
      </c>
      <c r="AX174" s="14" t="s">
        <v>78</v>
      </c>
      <c r="AY174" s="251" t="s">
        <v>173</v>
      </c>
    </row>
    <row r="175" s="15" customFormat="1">
      <c r="A175" s="15"/>
      <c r="B175" s="252"/>
      <c r="C175" s="253"/>
      <c r="D175" s="232" t="s">
        <v>182</v>
      </c>
      <c r="E175" s="254" t="s">
        <v>1</v>
      </c>
      <c r="F175" s="255" t="s">
        <v>187</v>
      </c>
      <c r="G175" s="253"/>
      <c r="H175" s="256">
        <v>58.356999999999999</v>
      </c>
      <c r="I175" s="257"/>
      <c r="J175" s="257"/>
      <c r="K175" s="253"/>
      <c r="L175" s="253"/>
      <c r="M175" s="258"/>
      <c r="N175" s="259"/>
      <c r="O175" s="260"/>
      <c r="P175" s="260"/>
      <c r="Q175" s="260"/>
      <c r="R175" s="260"/>
      <c r="S175" s="260"/>
      <c r="T175" s="260"/>
      <c r="U175" s="260"/>
      <c r="V175" s="260"/>
      <c r="W175" s="260"/>
      <c r="X175" s="261"/>
      <c r="Y175" s="15"/>
      <c r="Z175" s="15"/>
      <c r="AA175" s="15"/>
      <c r="AB175" s="15"/>
      <c r="AC175" s="15"/>
      <c r="AD175" s="15"/>
      <c r="AE175" s="15"/>
      <c r="AT175" s="262" t="s">
        <v>182</v>
      </c>
      <c r="AU175" s="262" t="s">
        <v>89</v>
      </c>
      <c r="AV175" s="15" t="s">
        <v>180</v>
      </c>
      <c r="AW175" s="15" t="s">
        <v>5</v>
      </c>
      <c r="AX175" s="15" t="s">
        <v>83</v>
      </c>
      <c r="AY175" s="262" t="s">
        <v>173</v>
      </c>
    </row>
    <row r="176" s="2" customFormat="1" ht="24.15" customHeight="1">
      <c r="A176" s="39"/>
      <c r="B176" s="40"/>
      <c r="C176" s="216" t="s">
        <v>228</v>
      </c>
      <c r="D176" s="216" t="s">
        <v>176</v>
      </c>
      <c r="E176" s="217" t="s">
        <v>229</v>
      </c>
      <c r="F176" s="218" t="s">
        <v>230</v>
      </c>
      <c r="G176" s="219" t="s">
        <v>87</v>
      </c>
      <c r="H176" s="220">
        <v>329.75599999999997</v>
      </c>
      <c r="I176" s="221"/>
      <c r="J176" s="221"/>
      <c r="K176" s="222">
        <f>ROUND(P176*H176,2)</f>
        <v>0</v>
      </c>
      <c r="L176" s="218" t="s">
        <v>179</v>
      </c>
      <c r="M176" s="45"/>
      <c r="N176" s="223" t="s">
        <v>1</v>
      </c>
      <c r="O176" s="224" t="s">
        <v>41</v>
      </c>
      <c r="P176" s="225">
        <f>I176+J176</f>
        <v>0</v>
      </c>
      <c r="Q176" s="225">
        <f>ROUND(I176*H176,2)</f>
        <v>0</v>
      </c>
      <c r="R176" s="225">
        <f>ROUND(J176*H176,2)</f>
        <v>0</v>
      </c>
      <c r="S176" s="92"/>
      <c r="T176" s="226">
        <f>S176*H176</f>
        <v>0</v>
      </c>
      <c r="U176" s="226">
        <v>0</v>
      </c>
      <c r="V176" s="226">
        <f>U176*H176</f>
        <v>0</v>
      </c>
      <c r="W176" s="226">
        <v>0</v>
      </c>
      <c r="X176" s="227">
        <f>W176*H176</f>
        <v>0</v>
      </c>
      <c r="Y176" s="39"/>
      <c r="Z176" s="39"/>
      <c r="AA176" s="39"/>
      <c r="AB176" s="39"/>
      <c r="AC176" s="39"/>
      <c r="AD176" s="39"/>
      <c r="AE176" s="39"/>
      <c r="AR176" s="228" t="s">
        <v>180</v>
      </c>
      <c r="AT176" s="228" t="s">
        <v>176</v>
      </c>
      <c r="AU176" s="228" t="s">
        <v>89</v>
      </c>
      <c r="AY176" s="18" t="s">
        <v>173</v>
      </c>
      <c r="BE176" s="229">
        <f>IF(O176="základní",K176,0)</f>
        <v>0</v>
      </c>
      <c r="BF176" s="229">
        <f>IF(O176="snížená",K176,0)</f>
        <v>0</v>
      </c>
      <c r="BG176" s="229">
        <f>IF(O176="zákl. přenesená",K176,0)</f>
        <v>0</v>
      </c>
      <c r="BH176" s="229">
        <f>IF(O176="sníž. přenesená",K176,0)</f>
        <v>0</v>
      </c>
      <c r="BI176" s="229">
        <f>IF(O176="nulová",K176,0)</f>
        <v>0</v>
      </c>
      <c r="BJ176" s="18" t="s">
        <v>83</v>
      </c>
      <c r="BK176" s="229">
        <f>ROUND(P176*H176,2)</f>
        <v>0</v>
      </c>
      <c r="BL176" s="18" t="s">
        <v>180</v>
      </c>
      <c r="BM176" s="228" t="s">
        <v>231</v>
      </c>
    </row>
    <row r="177" s="14" customFormat="1">
      <c r="A177" s="14"/>
      <c r="B177" s="241"/>
      <c r="C177" s="242"/>
      <c r="D177" s="232" t="s">
        <v>182</v>
      </c>
      <c r="E177" s="243" t="s">
        <v>1</v>
      </c>
      <c r="F177" s="244" t="s">
        <v>108</v>
      </c>
      <c r="G177" s="242"/>
      <c r="H177" s="245">
        <v>257.04000000000002</v>
      </c>
      <c r="I177" s="246"/>
      <c r="J177" s="246"/>
      <c r="K177" s="242"/>
      <c r="L177" s="242"/>
      <c r="M177" s="247"/>
      <c r="N177" s="248"/>
      <c r="O177" s="249"/>
      <c r="P177" s="249"/>
      <c r="Q177" s="249"/>
      <c r="R177" s="249"/>
      <c r="S177" s="249"/>
      <c r="T177" s="249"/>
      <c r="U177" s="249"/>
      <c r="V177" s="249"/>
      <c r="W177" s="249"/>
      <c r="X177" s="250"/>
      <c r="Y177" s="14"/>
      <c r="Z177" s="14"/>
      <c r="AA177" s="14"/>
      <c r="AB177" s="14"/>
      <c r="AC177" s="14"/>
      <c r="AD177" s="14"/>
      <c r="AE177" s="14"/>
      <c r="AT177" s="251" t="s">
        <v>182</v>
      </c>
      <c r="AU177" s="251" t="s">
        <v>89</v>
      </c>
      <c r="AV177" s="14" t="s">
        <v>89</v>
      </c>
      <c r="AW177" s="14" t="s">
        <v>5</v>
      </c>
      <c r="AX177" s="14" t="s">
        <v>78</v>
      </c>
      <c r="AY177" s="251" t="s">
        <v>173</v>
      </c>
    </row>
    <row r="178" s="13" customFormat="1">
      <c r="A178" s="13"/>
      <c r="B178" s="230"/>
      <c r="C178" s="231"/>
      <c r="D178" s="232" t="s">
        <v>182</v>
      </c>
      <c r="E178" s="233" t="s">
        <v>1</v>
      </c>
      <c r="F178" s="234" t="s">
        <v>232</v>
      </c>
      <c r="G178" s="231"/>
      <c r="H178" s="233" t="s">
        <v>1</v>
      </c>
      <c r="I178" s="235"/>
      <c r="J178" s="235"/>
      <c r="K178" s="231"/>
      <c r="L178" s="231"/>
      <c r="M178" s="236"/>
      <c r="N178" s="237"/>
      <c r="O178" s="238"/>
      <c r="P178" s="238"/>
      <c r="Q178" s="238"/>
      <c r="R178" s="238"/>
      <c r="S178" s="238"/>
      <c r="T178" s="238"/>
      <c r="U178" s="238"/>
      <c r="V178" s="238"/>
      <c r="W178" s="238"/>
      <c r="X178" s="239"/>
      <c r="Y178" s="13"/>
      <c r="Z178" s="13"/>
      <c r="AA178" s="13"/>
      <c r="AB178" s="13"/>
      <c r="AC178" s="13"/>
      <c r="AD178" s="13"/>
      <c r="AE178" s="13"/>
      <c r="AT178" s="240" t="s">
        <v>182</v>
      </c>
      <c r="AU178" s="240" t="s">
        <v>89</v>
      </c>
      <c r="AV178" s="13" t="s">
        <v>83</v>
      </c>
      <c r="AW178" s="13" t="s">
        <v>5</v>
      </c>
      <c r="AX178" s="13" t="s">
        <v>78</v>
      </c>
      <c r="AY178" s="240" t="s">
        <v>173</v>
      </c>
    </row>
    <row r="179" s="14" customFormat="1">
      <c r="A179" s="14"/>
      <c r="B179" s="241"/>
      <c r="C179" s="242"/>
      <c r="D179" s="232" t="s">
        <v>182</v>
      </c>
      <c r="E179" s="243" t="s">
        <v>1</v>
      </c>
      <c r="F179" s="244" t="s">
        <v>233</v>
      </c>
      <c r="G179" s="242"/>
      <c r="H179" s="245">
        <v>72.715999999999994</v>
      </c>
      <c r="I179" s="246"/>
      <c r="J179" s="246"/>
      <c r="K179" s="242"/>
      <c r="L179" s="242"/>
      <c r="M179" s="247"/>
      <c r="N179" s="248"/>
      <c r="O179" s="249"/>
      <c r="P179" s="249"/>
      <c r="Q179" s="249"/>
      <c r="R179" s="249"/>
      <c r="S179" s="249"/>
      <c r="T179" s="249"/>
      <c r="U179" s="249"/>
      <c r="V179" s="249"/>
      <c r="W179" s="249"/>
      <c r="X179" s="250"/>
      <c r="Y179" s="14"/>
      <c r="Z179" s="14"/>
      <c r="AA179" s="14"/>
      <c r="AB179" s="14"/>
      <c r="AC179" s="14"/>
      <c r="AD179" s="14"/>
      <c r="AE179" s="14"/>
      <c r="AT179" s="251" t="s">
        <v>182</v>
      </c>
      <c r="AU179" s="251" t="s">
        <v>89</v>
      </c>
      <c r="AV179" s="14" t="s">
        <v>89</v>
      </c>
      <c r="AW179" s="14" t="s">
        <v>5</v>
      </c>
      <c r="AX179" s="14" t="s">
        <v>78</v>
      </c>
      <c r="AY179" s="251" t="s">
        <v>173</v>
      </c>
    </row>
    <row r="180" s="15" customFormat="1">
      <c r="A180" s="15"/>
      <c r="B180" s="252"/>
      <c r="C180" s="253"/>
      <c r="D180" s="232" t="s">
        <v>182</v>
      </c>
      <c r="E180" s="254" t="s">
        <v>1</v>
      </c>
      <c r="F180" s="255" t="s">
        <v>187</v>
      </c>
      <c r="G180" s="253"/>
      <c r="H180" s="256">
        <v>329.75599999999997</v>
      </c>
      <c r="I180" s="257"/>
      <c r="J180" s="257"/>
      <c r="K180" s="253"/>
      <c r="L180" s="253"/>
      <c r="M180" s="258"/>
      <c r="N180" s="259"/>
      <c r="O180" s="260"/>
      <c r="P180" s="260"/>
      <c r="Q180" s="260"/>
      <c r="R180" s="260"/>
      <c r="S180" s="260"/>
      <c r="T180" s="260"/>
      <c r="U180" s="260"/>
      <c r="V180" s="260"/>
      <c r="W180" s="260"/>
      <c r="X180" s="261"/>
      <c r="Y180" s="15"/>
      <c r="Z180" s="15"/>
      <c r="AA180" s="15"/>
      <c r="AB180" s="15"/>
      <c r="AC180" s="15"/>
      <c r="AD180" s="15"/>
      <c r="AE180" s="15"/>
      <c r="AT180" s="262" t="s">
        <v>182</v>
      </c>
      <c r="AU180" s="262" t="s">
        <v>89</v>
      </c>
      <c r="AV180" s="15" t="s">
        <v>180</v>
      </c>
      <c r="AW180" s="15" t="s">
        <v>5</v>
      </c>
      <c r="AX180" s="15" t="s">
        <v>83</v>
      </c>
      <c r="AY180" s="262" t="s">
        <v>173</v>
      </c>
    </row>
    <row r="181" s="2" customFormat="1">
      <c r="A181" s="39"/>
      <c r="B181" s="40"/>
      <c r="C181" s="216" t="s">
        <v>234</v>
      </c>
      <c r="D181" s="216" t="s">
        <v>176</v>
      </c>
      <c r="E181" s="217" t="s">
        <v>235</v>
      </c>
      <c r="F181" s="218" t="s">
        <v>236</v>
      </c>
      <c r="G181" s="219" t="s">
        <v>87</v>
      </c>
      <c r="H181" s="220">
        <v>154.22399999999999</v>
      </c>
      <c r="I181" s="221"/>
      <c r="J181" s="221"/>
      <c r="K181" s="222">
        <f>ROUND(P181*H181,2)</f>
        <v>0</v>
      </c>
      <c r="L181" s="218" t="s">
        <v>179</v>
      </c>
      <c r="M181" s="45"/>
      <c r="N181" s="223" t="s">
        <v>1</v>
      </c>
      <c r="O181" s="224" t="s">
        <v>41</v>
      </c>
      <c r="P181" s="225">
        <f>I181+J181</f>
        <v>0</v>
      </c>
      <c r="Q181" s="225">
        <f>ROUND(I181*H181,2)</f>
        <v>0</v>
      </c>
      <c r="R181" s="225">
        <f>ROUND(J181*H181,2)</f>
        <v>0</v>
      </c>
      <c r="S181" s="92"/>
      <c r="T181" s="226">
        <f>S181*H181</f>
        <v>0</v>
      </c>
      <c r="U181" s="226">
        <v>0.042000000000000003</v>
      </c>
      <c r="V181" s="226">
        <f>U181*H181</f>
        <v>6.4774079999999996</v>
      </c>
      <c r="W181" s="226">
        <v>0</v>
      </c>
      <c r="X181" s="227">
        <f>W181*H181</f>
        <v>0</v>
      </c>
      <c r="Y181" s="39"/>
      <c r="Z181" s="39"/>
      <c r="AA181" s="39"/>
      <c r="AB181" s="39"/>
      <c r="AC181" s="39"/>
      <c r="AD181" s="39"/>
      <c r="AE181" s="39"/>
      <c r="AR181" s="228" t="s">
        <v>180</v>
      </c>
      <c r="AT181" s="228" t="s">
        <v>176</v>
      </c>
      <c r="AU181" s="228" t="s">
        <v>89</v>
      </c>
      <c r="AY181" s="18" t="s">
        <v>173</v>
      </c>
      <c r="BE181" s="229">
        <f>IF(O181="základní",K181,0)</f>
        <v>0</v>
      </c>
      <c r="BF181" s="229">
        <f>IF(O181="snížená",K181,0)</f>
        <v>0</v>
      </c>
      <c r="BG181" s="229">
        <f>IF(O181="zákl. přenesená",K181,0)</f>
        <v>0</v>
      </c>
      <c r="BH181" s="229">
        <f>IF(O181="sníž. přenesená",K181,0)</f>
        <v>0</v>
      </c>
      <c r="BI181" s="229">
        <f>IF(O181="nulová",K181,0)</f>
        <v>0</v>
      </c>
      <c r="BJ181" s="18" t="s">
        <v>83</v>
      </c>
      <c r="BK181" s="229">
        <f>ROUND(P181*H181,2)</f>
        <v>0</v>
      </c>
      <c r="BL181" s="18" t="s">
        <v>180</v>
      </c>
      <c r="BM181" s="228" t="s">
        <v>237</v>
      </c>
    </row>
    <row r="182" s="13" customFormat="1">
      <c r="A182" s="13"/>
      <c r="B182" s="230"/>
      <c r="C182" s="231"/>
      <c r="D182" s="232" t="s">
        <v>182</v>
      </c>
      <c r="E182" s="233" t="s">
        <v>1</v>
      </c>
      <c r="F182" s="234" t="s">
        <v>238</v>
      </c>
      <c r="G182" s="231"/>
      <c r="H182" s="233" t="s">
        <v>1</v>
      </c>
      <c r="I182" s="235"/>
      <c r="J182" s="235"/>
      <c r="K182" s="231"/>
      <c r="L182" s="231"/>
      <c r="M182" s="236"/>
      <c r="N182" s="237"/>
      <c r="O182" s="238"/>
      <c r="P182" s="238"/>
      <c r="Q182" s="238"/>
      <c r="R182" s="238"/>
      <c r="S182" s="238"/>
      <c r="T182" s="238"/>
      <c r="U182" s="238"/>
      <c r="V182" s="238"/>
      <c r="W182" s="238"/>
      <c r="X182" s="239"/>
      <c r="Y182" s="13"/>
      <c r="Z182" s="13"/>
      <c r="AA182" s="13"/>
      <c r="AB182" s="13"/>
      <c r="AC182" s="13"/>
      <c r="AD182" s="13"/>
      <c r="AE182" s="13"/>
      <c r="AT182" s="240" t="s">
        <v>182</v>
      </c>
      <c r="AU182" s="240" t="s">
        <v>89</v>
      </c>
      <c r="AV182" s="13" t="s">
        <v>83</v>
      </c>
      <c r="AW182" s="13" t="s">
        <v>5</v>
      </c>
      <c r="AX182" s="13" t="s">
        <v>78</v>
      </c>
      <c r="AY182" s="240" t="s">
        <v>173</v>
      </c>
    </row>
    <row r="183" s="14" customFormat="1">
      <c r="A183" s="14"/>
      <c r="B183" s="241"/>
      <c r="C183" s="242"/>
      <c r="D183" s="232" t="s">
        <v>182</v>
      </c>
      <c r="E183" s="243" t="s">
        <v>1</v>
      </c>
      <c r="F183" s="244" t="s">
        <v>239</v>
      </c>
      <c r="G183" s="242"/>
      <c r="H183" s="245">
        <v>154.22399999999999</v>
      </c>
      <c r="I183" s="246"/>
      <c r="J183" s="246"/>
      <c r="K183" s="242"/>
      <c r="L183" s="242"/>
      <c r="M183" s="247"/>
      <c r="N183" s="248"/>
      <c r="O183" s="249"/>
      <c r="P183" s="249"/>
      <c r="Q183" s="249"/>
      <c r="R183" s="249"/>
      <c r="S183" s="249"/>
      <c r="T183" s="249"/>
      <c r="U183" s="249"/>
      <c r="V183" s="249"/>
      <c r="W183" s="249"/>
      <c r="X183" s="250"/>
      <c r="Y183" s="14"/>
      <c r="Z183" s="14"/>
      <c r="AA183" s="14"/>
      <c r="AB183" s="14"/>
      <c r="AC183" s="14"/>
      <c r="AD183" s="14"/>
      <c r="AE183" s="14"/>
      <c r="AT183" s="251" t="s">
        <v>182</v>
      </c>
      <c r="AU183" s="251" t="s">
        <v>89</v>
      </c>
      <c r="AV183" s="14" t="s">
        <v>89</v>
      </c>
      <c r="AW183" s="14" t="s">
        <v>5</v>
      </c>
      <c r="AX183" s="14" t="s">
        <v>78</v>
      </c>
      <c r="AY183" s="251" t="s">
        <v>173</v>
      </c>
    </row>
    <row r="184" s="15" customFormat="1">
      <c r="A184" s="15"/>
      <c r="B184" s="252"/>
      <c r="C184" s="253"/>
      <c r="D184" s="232" t="s">
        <v>182</v>
      </c>
      <c r="E184" s="254" t="s">
        <v>1</v>
      </c>
      <c r="F184" s="255" t="s">
        <v>187</v>
      </c>
      <c r="G184" s="253"/>
      <c r="H184" s="256">
        <v>154.22399999999999</v>
      </c>
      <c r="I184" s="257"/>
      <c r="J184" s="257"/>
      <c r="K184" s="253"/>
      <c r="L184" s="253"/>
      <c r="M184" s="258"/>
      <c r="N184" s="259"/>
      <c r="O184" s="260"/>
      <c r="P184" s="260"/>
      <c r="Q184" s="260"/>
      <c r="R184" s="260"/>
      <c r="S184" s="260"/>
      <c r="T184" s="260"/>
      <c r="U184" s="260"/>
      <c r="V184" s="260"/>
      <c r="W184" s="260"/>
      <c r="X184" s="261"/>
      <c r="Y184" s="15"/>
      <c r="Z184" s="15"/>
      <c r="AA184" s="15"/>
      <c r="AB184" s="15"/>
      <c r="AC184" s="15"/>
      <c r="AD184" s="15"/>
      <c r="AE184" s="15"/>
      <c r="AT184" s="262" t="s">
        <v>182</v>
      </c>
      <c r="AU184" s="262" t="s">
        <v>89</v>
      </c>
      <c r="AV184" s="15" t="s">
        <v>180</v>
      </c>
      <c r="AW184" s="15" t="s">
        <v>5</v>
      </c>
      <c r="AX184" s="15" t="s">
        <v>83</v>
      </c>
      <c r="AY184" s="262" t="s">
        <v>173</v>
      </c>
    </row>
    <row r="185" s="2" customFormat="1" ht="33" customHeight="1">
      <c r="A185" s="39"/>
      <c r="B185" s="40"/>
      <c r="C185" s="216" t="s">
        <v>240</v>
      </c>
      <c r="D185" s="216" t="s">
        <v>176</v>
      </c>
      <c r="E185" s="217" t="s">
        <v>241</v>
      </c>
      <c r="F185" s="218" t="s">
        <v>242</v>
      </c>
      <c r="G185" s="219" t="s">
        <v>243</v>
      </c>
      <c r="H185" s="220">
        <v>26</v>
      </c>
      <c r="I185" s="221"/>
      <c r="J185" s="221"/>
      <c r="K185" s="222">
        <f>ROUND(P185*H185,2)</f>
        <v>0</v>
      </c>
      <c r="L185" s="218" t="s">
        <v>1</v>
      </c>
      <c r="M185" s="45"/>
      <c r="N185" s="223" t="s">
        <v>1</v>
      </c>
      <c r="O185" s="224" t="s">
        <v>41</v>
      </c>
      <c r="P185" s="225">
        <f>I185+J185</f>
        <v>0</v>
      </c>
      <c r="Q185" s="225">
        <f>ROUND(I185*H185,2)</f>
        <v>0</v>
      </c>
      <c r="R185" s="225">
        <f>ROUND(J185*H185,2)</f>
        <v>0</v>
      </c>
      <c r="S185" s="92"/>
      <c r="T185" s="226">
        <f>S185*H185</f>
        <v>0</v>
      </c>
      <c r="U185" s="226">
        <v>0</v>
      </c>
      <c r="V185" s="226">
        <f>U185*H185</f>
        <v>0</v>
      </c>
      <c r="W185" s="226">
        <v>5.0000000000000002E-05</v>
      </c>
      <c r="X185" s="227">
        <f>W185*H185</f>
        <v>0.0013000000000000002</v>
      </c>
      <c r="Y185" s="39"/>
      <c r="Z185" s="39"/>
      <c r="AA185" s="39"/>
      <c r="AB185" s="39"/>
      <c r="AC185" s="39"/>
      <c r="AD185" s="39"/>
      <c r="AE185" s="39"/>
      <c r="AR185" s="228" t="s">
        <v>180</v>
      </c>
      <c r="AT185" s="228" t="s">
        <v>176</v>
      </c>
      <c r="AU185" s="228" t="s">
        <v>89</v>
      </c>
      <c r="AY185" s="18" t="s">
        <v>173</v>
      </c>
      <c r="BE185" s="229">
        <f>IF(O185="základní",K185,0)</f>
        <v>0</v>
      </c>
      <c r="BF185" s="229">
        <f>IF(O185="snížená",K185,0)</f>
        <v>0</v>
      </c>
      <c r="BG185" s="229">
        <f>IF(O185="zákl. přenesená",K185,0)</f>
        <v>0</v>
      </c>
      <c r="BH185" s="229">
        <f>IF(O185="sníž. přenesená",K185,0)</f>
        <v>0</v>
      </c>
      <c r="BI185" s="229">
        <f>IF(O185="nulová",K185,0)</f>
        <v>0</v>
      </c>
      <c r="BJ185" s="18" t="s">
        <v>83</v>
      </c>
      <c r="BK185" s="229">
        <f>ROUND(P185*H185,2)</f>
        <v>0</v>
      </c>
      <c r="BL185" s="18" t="s">
        <v>180</v>
      </c>
      <c r="BM185" s="228" t="s">
        <v>244</v>
      </c>
    </row>
    <row r="186" s="13" customFormat="1">
      <c r="A186" s="13"/>
      <c r="B186" s="230"/>
      <c r="C186" s="231"/>
      <c r="D186" s="232" t="s">
        <v>182</v>
      </c>
      <c r="E186" s="233" t="s">
        <v>1</v>
      </c>
      <c r="F186" s="234" t="s">
        <v>245</v>
      </c>
      <c r="G186" s="231"/>
      <c r="H186" s="233" t="s">
        <v>1</v>
      </c>
      <c r="I186" s="235"/>
      <c r="J186" s="235"/>
      <c r="K186" s="231"/>
      <c r="L186" s="231"/>
      <c r="M186" s="236"/>
      <c r="N186" s="237"/>
      <c r="O186" s="238"/>
      <c r="P186" s="238"/>
      <c r="Q186" s="238"/>
      <c r="R186" s="238"/>
      <c r="S186" s="238"/>
      <c r="T186" s="238"/>
      <c r="U186" s="238"/>
      <c r="V186" s="238"/>
      <c r="W186" s="238"/>
      <c r="X186" s="239"/>
      <c r="Y186" s="13"/>
      <c r="Z186" s="13"/>
      <c r="AA186" s="13"/>
      <c r="AB186" s="13"/>
      <c r="AC186" s="13"/>
      <c r="AD186" s="13"/>
      <c r="AE186" s="13"/>
      <c r="AT186" s="240" t="s">
        <v>182</v>
      </c>
      <c r="AU186" s="240" t="s">
        <v>89</v>
      </c>
      <c r="AV186" s="13" t="s">
        <v>83</v>
      </c>
      <c r="AW186" s="13" t="s">
        <v>5</v>
      </c>
      <c r="AX186" s="13" t="s">
        <v>78</v>
      </c>
      <c r="AY186" s="240" t="s">
        <v>173</v>
      </c>
    </row>
    <row r="187" s="14" customFormat="1">
      <c r="A187" s="14"/>
      <c r="B187" s="241"/>
      <c r="C187" s="242"/>
      <c r="D187" s="232" t="s">
        <v>182</v>
      </c>
      <c r="E187" s="243" t="s">
        <v>1</v>
      </c>
      <c r="F187" s="244" t="s">
        <v>246</v>
      </c>
      <c r="G187" s="242"/>
      <c r="H187" s="245">
        <v>26</v>
      </c>
      <c r="I187" s="246"/>
      <c r="J187" s="246"/>
      <c r="K187" s="242"/>
      <c r="L187" s="242"/>
      <c r="M187" s="247"/>
      <c r="N187" s="248"/>
      <c r="O187" s="249"/>
      <c r="P187" s="249"/>
      <c r="Q187" s="249"/>
      <c r="R187" s="249"/>
      <c r="S187" s="249"/>
      <c r="T187" s="249"/>
      <c r="U187" s="249"/>
      <c r="V187" s="249"/>
      <c r="W187" s="249"/>
      <c r="X187" s="250"/>
      <c r="Y187" s="14"/>
      <c r="Z187" s="14"/>
      <c r="AA187" s="14"/>
      <c r="AB187" s="14"/>
      <c r="AC187" s="14"/>
      <c r="AD187" s="14"/>
      <c r="AE187" s="14"/>
      <c r="AT187" s="251" t="s">
        <v>182</v>
      </c>
      <c r="AU187" s="251" t="s">
        <v>89</v>
      </c>
      <c r="AV187" s="14" t="s">
        <v>89</v>
      </c>
      <c r="AW187" s="14" t="s">
        <v>5</v>
      </c>
      <c r="AX187" s="14" t="s">
        <v>78</v>
      </c>
      <c r="AY187" s="251" t="s">
        <v>173</v>
      </c>
    </row>
    <row r="188" s="15" customFormat="1">
      <c r="A188" s="15"/>
      <c r="B188" s="252"/>
      <c r="C188" s="253"/>
      <c r="D188" s="232" t="s">
        <v>182</v>
      </c>
      <c r="E188" s="254" t="s">
        <v>1</v>
      </c>
      <c r="F188" s="255" t="s">
        <v>187</v>
      </c>
      <c r="G188" s="253"/>
      <c r="H188" s="256">
        <v>26</v>
      </c>
      <c r="I188" s="257"/>
      <c r="J188" s="257"/>
      <c r="K188" s="253"/>
      <c r="L188" s="253"/>
      <c r="M188" s="258"/>
      <c r="N188" s="259"/>
      <c r="O188" s="260"/>
      <c r="P188" s="260"/>
      <c r="Q188" s="260"/>
      <c r="R188" s="260"/>
      <c r="S188" s="260"/>
      <c r="T188" s="260"/>
      <c r="U188" s="260"/>
      <c r="V188" s="260"/>
      <c r="W188" s="260"/>
      <c r="X188" s="261"/>
      <c r="Y188" s="15"/>
      <c r="Z188" s="15"/>
      <c r="AA188" s="15"/>
      <c r="AB188" s="15"/>
      <c r="AC188" s="15"/>
      <c r="AD188" s="15"/>
      <c r="AE188" s="15"/>
      <c r="AT188" s="262" t="s">
        <v>182</v>
      </c>
      <c r="AU188" s="262" t="s">
        <v>89</v>
      </c>
      <c r="AV188" s="15" t="s">
        <v>180</v>
      </c>
      <c r="AW188" s="15" t="s">
        <v>5</v>
      </c>
      <c r="AX188" s="15" t="s">
        <v>83</v>
      </c>
      <c r="AY188" s="262" t="s">
        <v>173</v>
      </c>
    </row>
    <row r="189" s="2" customFormat="1">
      <c r="A189" s="39"/>
      <c r="B189" s="40"/>
      <c r="C189" s="216" t="s">
        <v>247</v>
      </c>
      <c r="D189" s="216" t="s">
        <v>176</v>
      </c>
      <c r="E189" s="217" t="s">
        <v>248</v>
      </c>
      <c r="F189" s="218" t="s">
        <v>249</v>
      </c>
      <c r="G189" s="219" t="s">
        <v>250</v>
      </c>
      <c r="H189" s="220">
        <v>1</v>
      </c>
      <c r="I189" s="221"/>
      <c r="J189" s="221"/>
      <c r="K189" s="222">
        <f>ROUND(P189*H189,2)</f>
        <v>0</v>
      </c>
      <c r="L189" s="218" t="s">
        <v>1</v>
      </c>
      <c r="M189" s="45"/>
      <c r="N189" s="223" t="s">
        <v>1</v>
      </c>
      <c r="O189" s="224" t="s">
        <v>41</v>
      </c>
      <c r="P189" s="225">
        <f>I189+J189</f>
        <v>0</v>
      </c>
      <c r="Q189" s="225">
        <f>ROUND(I189*H189,2)</f>
        <v>0</v>
      </c>
      <c r="R189" s="225">
        <f>ROUND(J189*H189,2)</f>
        <v>0</v>
      </c>
      <c r="S189" s="92"/>
      <c r="T189" s="226">
        <f>S189*H189</f>
        <v>0</v>
      </c>
      <c r="U189" s="226">
        <v>0</v>
      </c>
      <c r="V189" s="226">
        <f>U189*H189</f>
        <v>0</v>
      </c>
      <c r="W189" s="226">
        <v>0</v>
      </c>
      <c r="X189" s="227">
        <f>W189*H189</f>
        <v>0</v>
      </c>
      <c r="Y189" s="39"/>
      <c r="Z189" s="39"/>
      <c r="AA189" s="39"/>
      <c r="AB189" s="39"/>
      <c r="AC189" s="39"/>
      <c r="AD189" s="39"/>
      <c r="AE189" s="39"/>
      <c r="AR189" s="228" t="s">
        <v>180</v>
      </c>
      <c r="AT189" s="228" t="s">
        <v>176</v>
      </c>
      <c r="AU189" s="228" t="s">
        <v>89</v>
      </c>
      <c r="AY189" s="18" t="s">
        <v>173</v>
      </c>
      <c r="BE189" s="229">
        <f>IF(O189="základní",K189,0)</f>
        <v>0</v>
      </c>
      <c r="BF189" s="229">
        <f>IF(O189="snížená",K189,0)</f>
        <v>0</v>
      </c>
      <c r="BG189" s="229">
        <f>IF(O189="zákl. přenesená",K189,0)</f>
        <v>0</v>
      </c>
      <c r="BH189" s="229">
        <f>IF(O189="sníž. přenesená",K189,0)</f>
        <v>0</v>
      </c>
      <c r="BI189" s="229">
        <f>IF(O189="nulová",K189,0)</f>
        <v>0</v>
      </c>
      <c r="BJ189" s="18" t="s">
        <v>83</v>
      </c>
      <c r="BK189" s="229">
        <f>ROUND(P189*H189,2)</f>
        <v>0</v>
      </c>
      <c r="BL189" s="18" t="s">
        <v>180</v>
      </c>
      <c r="BM189" s="228" t="s">
        <v>251</v>
      </c>
    </row>
    <row r="190" s="2" customFormat="1">
      <c r="A190" s="39"/>
      <c r="B190" s="40"/>
      <c r="C190" s="216" t="s">
        <v>252</v>
      </c>
      <c r="D190" s="216" t="s">
        <v>176</v>
      </c>
      <c r="E190" s="217" t="s">
        <v>253</v>
      </c>
      <c r="F190" s="218" t="s">
        <v>254</v>
      </c>
      <c r="G190" s="219" t="s">
        <v>250</v>
      </c>
      <c r="H190" s="220">
        <v>2</v>
      </c>
      <c r="I190" s="221"/>
      <c r="J190" s="221"/>
      <c r="K190" s="222">
        <f>ROUND(P190*H190,2)</f>
        <v>0</v>
      </c>
      <c r="L190" s="218" t="s">
        <v>1</v>
      </c>
      <c r="M190" s="45"/>
      <c r="N190" s="223" t="s">
        <v>1</v>
      </c>
      <c r="O190" s="224" t="s">
        <v>41</v>
      </c>
      <c r="P190" s="225">
        <f>I190+J190</f>
        <v>0</v>
      </c>
      <c r="Q190" s="225">
        <f>ROUND(I190*H190,2)</f>
        <v>0</v>
      </c>
      <c r="R190" s="225">
        <f>ROUND(J190*H190,2)</f>
        <v>0</v>
      </c>
      <c r="S190" s="92"/>
      <c r="T190" s="226">
        <f>S190*H190</f>
        <v>0</v>
      </c>
      <c r="U190" s="226">
        <v>0</v>
      </c>
      <c r="V190" s="226">
        <f>U190*H190</f>
        <v>0</v>
      </c>
      <c r="W190" s="226">
        <v>0</v>
      </c>
      <c r="X190" s="227">
        <f>W190*H190</f>
        <v>0</v>
      </c>
      <c r="Y190" s="39"/>
      <c r="Z190" s="39"/>
      <c r="AA190" s="39"/>
      <c r="AB190" s="39"/>
      <c r="AC190" s="39"/>
      <c r="AD190" s="39"/>
      <c r="AE190" s="39"/>
      <c r="AR190" s="228" t="s">
        <v>180</v>
      </c>
      <c r="AT190" s="228" t="s">
        <v>176</v>
      </c>
      <c r="AU190" s="228" t="s">
        <v>89</v>
      </c>
      <c r="AY190" s="18" t="s">
        <v>173</v>
      </c>
      <c r="BE190" s="229">
        <f>IF(O190="základní",K190,0)</f>
        <v>0</v>
      </c>
      <c r="BF190" s="229">
        <f>IF(O190="snížená",K190,0)</f>
        <v>0</v>
      </c>
      <c r="BG190" s="229">
        <f>IF(O190="zákl. přenesená",K190,0)</f>
        <v>0</v>
      </c>
      <c r="BH190" s="229">
        <f>IF(O190="sníž. přenesená",K190,0)</f>
        <v>0</v>
      </c>
      <c r="BI190" s="229">
        <f>IF(O190="nulová",K190,0)</f>
        <v>0</v>
      </c>
      <c r="BJ190" s="18" t="s">
        <v>83</v>
      </c>
      <c r="BK190" s="229">
        <f>ROUND(P190*H190,2)</f>
        <v>0</v>
      </c>
      <c r="BL190" s="18" t="s">
        <v>180</v>
      </c>
      <c r="BM190" s="228" t="s">
        <v>255</v>
      </c>
    </row>
    <row r="191" s="14" customFormat="1">
      <c r="A191" s="14"/>
      <c r="B191" s="241"/>
      <c r="C191" s="242"/>
      <c r="D191" s="232" t="s">
        <v>182</v>
      </c>
      <c r="E191" s="243" t="s">
        <v>1</v>
      </c>
      <c r="F191" s="244" t="s">
        <v>89</v>
      </c>
      <c r="G191" s="242"/>
      <c r="H191" s="245">
        <v>2</v>
      </c>
      <c r="I191" s="246"/>
      <c r="J191" s="246"/>
      <c r="K191" s="242"/>
      <c r="L191" s="242"/>
      <c r="M191" s="247"/>
      <c r="N191" s="248"/>
      <c r="O191" s="249"/>
      <c r="P191" s="249"/>
      <c r="Q191" s="249"/>
      <c r="R191" s="249"/>
      <c r="S191" s="249"/>
      <c r="T191" s="249"/>
      <c r="U191" s="249"/>
      <c r="V191" s="249"/>
      <c r="W191" s="249"/>
      <c r="X191" s="250"/>
      <c r="Y191" s="14"/>
      <c r="Z191" s="14"/>
      <c r="AA191" s="14"/>
      <c r="AB191" s="14"/>
      <c r="AC191" s="14"/>
      <c r="AD191" s="14"/>
      <c r="AE191" s="14"/>
      <c r="AT191" s="251" t="s">
        <v>182</v>
      </c>
      <c r="AU191" s="251" t="s">
        <v>89</v>
      </c>
      <c r="AV191" s="14" t="s">
        <v>89</v>
      </c>
      <c r="AW191" s="14" t="s">
        <v>5</v>
      </c>
      <c r="AX191" s="14" t="s">
        <v>78</v>
      </c>
      <c r="AY191" s="251" t="s">
        <v>173</v>
      </c>
    </row>
    <row r="192" s="15" customFormat="1">
      <c r="A192" s="15"/>
      <c r="B192" s="252"/>
      <c r="C192" s="253"/>
      <c r="D192" s="232" t="s">
        <v>182</v>
      </c>
      <c r="E192" s="254" t="s">
        <v>1</v>
      </c>
      <c r="F192" s="255" t="s">
        <v>187</v>
      </c>
      <c r="G192" s="253"/>
      <c r="H192" s="256">
        <v>2</v>
      </c>
      <c r="I192" s="257"/>
      <c r="J192" s="257"/>
      <c r="K192" s="253"/>
      <c r="L192" s="253"/>
      <c r="M192" s="258"/>
      <c r="N192" s="259"/>
      <c r="O192" s="260"/>
      <c r="P192" s="260"/>
      <c r="Q192" s="260"/>
      <c r="R192" s="260"/>
      <c r="S192" s="260"/>
      <c r="T192" s="260"/>
      <c r="U192" s="260"/>
      <c r="V192" s="260"/>
      <c r="W192" s="260"/>
      <c r="X192" s="261"/>
      <c r="Y192" s="15"/>
      <c r="Z192" s="15"/>
      <c r="AA192" s="15"/>
      <c r="AB192" s="15"/>
      <c r="AC192" s="15"/>
      <c r="AD192" s="15"/>
      <c r="AE192" s="15"/>
      <c r="AT192" s="262" t="s">
        <v>182</v>
      </c>
      <c r="AU192" s="262" t="s">
        <v>89</v>
      </c>
      <c r="AV192" s="15" t="s">
        <v>180</v>
      </c>
      <c r="AW192" s="15" t="s">
        <v>5</v>
      </c>
      <c r="AX192" s="15" t="s">
        <v>83</v>
      </c>
      <c r="AY192" s="262" t="s">
        <v>173</v>
      </c>
    </row>
    <row r="193" s="12" customFormat="1" ht="22.8" customHeight="1">
      <c r="A193" s="12"/>
      <c r="B193" s="199"/>
      <c r="C193" s="200"/>
      <c r="D193" s="201" t="s">
        <v>77</v>
      </c>
      <c r="E193" s="214" t="s">
        <v>228</v>
      </c>
      <c r="F193" s="214" t="s">
        <v>256</v>
      </c>
      <c r="G193" s="200"/>
      <c r="H193" s="200"/>
      <c r="I193" s="203"/>
      <c r="J193" s="203"/>
      <c r="K193" s="215">
        <f>BK193</f>
        <v>0</v>
      </c>
      <c r="L193" s="200"/>
      <c r="M193" s="205"/>
      <c r="N193" s="206"/>
      <c r="O193" s="207"/>
      <c r="P193" s="207"/>
      <c r="Q193" s="208">
        <f>SUM(Q194:Q238)</f>
        <v>0</v>
      </c>
      <c r="R193" s="208">
        <f>SUM(R194:R238)</f>
        <v>0</v>
      </c>
      <c r="S193" s="207"/>
      <c r="T193" s="209">
        <f>SUM(T194:T238)</f>
        <v>0</v>
      </c>
      <c r="U193" s="207"/>
      <c r="V193" s="209">
        <f>SUM(V194:V238)</f>
        <v>0.042499999999999996</v>
      </c>
      <c r="W193" s="207"/>
      <c r="X193" s="210">
        <f>SUM(X194:X238)</f>
        <v>0.034000000000000002</v>
      </c>
      <c r="Y193" s="12"/>
      <c r="Z193" s="12"/>
      <c r="AA193" s="12"/>
      <c r="AB193" s="12"/>
      <c r="AC193" s="12"/>
      <c r="AD193" s="12"/>
      <c r="AE193" s="12"/>
      <c r="AR193" s="211" t="s">
        <v>83</v>
      </c>
      <c r="AT193" s="212" t="s">
        <v>77</v>
      </c>
      <c r="AU193" s="212" t="s">
        <v>83</v>
      </c>
      <c r="AY193" s="211" t="s">
        <v>173</v>
      </c>
      <c r="BK193" s="213">
        <f>SUM(BK194:BK238)</f>
        <v>0</v>
      </c>
    </row>
    <row r="194" s="2" customFormat="1" ht="33" customHeight="1">
      <c r="A194" s="39"/>
      <c r="B194" s="40"/>
      <c r="C194" s="216" t="s">
        <v>257</v>
      </c>
      <c r="D194" s="216" t="s">
        <v>176</v>
      </c>
      <c r="E194" s="217" t="s">
        <v>258</v>
      </c>
      <c r="F194" s="218" t="s">
        <v>259</v>
      </c>
      <c r="G194" s="219" t="s">
        <v>87</v>
      </c>
      <c r="H194" s="220">
        <v>557.47199999999998</v>
      </c>
      <c r="I194" s="221"/>
      <c r="J194" s="221"/>
      <c r="K194" s="222">
        <f>ROUND(P194*H194,2)</f>
        <v>0</v>
      </c>
      <c r="L194" s="218" t="s">
        <v>179</v>
      </c>
      <c r="M194" s="45"/>
      <c r="N194" s="223" t="s">
        <v>1</v>
      </c>
      <c r="O194" s="224" t="s">
        <v>41</v>
      </c>
      <c r="P194" s="225">
        <f>I194+J194</f>
        <v>0</v>
      </c>
      <c r="Q194" s="225">
        <f>ROUND(I194*H194,2)</f>
        <v>0</v>
      </c>
      <c r="R194" s="225">
        <f>ROUND(J194*H194,2)</f>
        <v>0</v>
      </c>
      <c r="S194" s="92"/>
      <c r="T194" s="226">
        <f>S194*H194</f>
        <v>0</v>
      </c>
      <c r="U194" s="226">
        <v>0</v>
      </c>
      <c r="V194" s="226">
        <f>U194*H194</f>
        <v>0</v>
      </c>
      <c r="W194" s="226">
        <v>0</v>
      </c>
      <c r="X194" s="227">
        <f>W194*H194</f>
        <v>0</v>
      </c>
      <c r="Y194" s="39"/>
      <c r="Z194" s="39"/>
      <c r="AA194" s="39"/>
      <c r="AB194" s="39"/>
      <c r="AC194" s="39"/>
      <c r="AD194" s="39"/>
      <c r="AE194" s="39"/>
      <c r="AR194" s="228" t="s">
        <v>180</v>
      </c>
      <c r="AT194" s="228" t="s">
        <v>176</v>
      </c>
      <c r="AU194" s="228" t="s">
        <v>89</v>
      </c>
      <c r="AY194" s="18" t="s">
        <v>173</v>
      </c>
      <c r="BE194" s="229">
        <f>IF(O194="základní",K194,0)</f>
        <v>0</v>
      </c>
      <c r="BF194" s="229">
        <f>IF(O194="snížená",K194,0)</f>
        <v>0</v>
      </c>
      <c r="BG194" s="229">
        <f>IF(O194="zákl. přenesená",K194,0)</f>
        <v>0</v>
      </c>
      <c r="BH194" s="229">
        <f>IF(O194="sníž. přenesená",K194,0)</f>
        <v>0</v>
      </c>
      <c r="BI194" s="229">
        <f>IF(O194="nulová",K194,0)</f>
        <v>0</v>
      </c>
      <c r="BJ194" s="18" t="s">
        <v>83</v>
      </c>
      <c r="BK194" s="229">
        <f>ROUND(P194*H194,2)</f>
        <v>0</v>
      </c>
      <c r="BL194" s="18" t="s">
        <v>180</v>
      </c>
      <c r="BM194" s="228" t="s">
        <v>260</v>
      </c>
    </row>
    <row r="195" s="14" customFormat="1">
      <c r="A195" s="14"/>
      <c r="B195" s="241"/>
      <c r="C195" s="242"/>
      <c r="D195" s="232" t="s">
        <v>182</v>
      </c>
      <c r="E195" s="243" t="s">
        <v>1</v>
      </c>
      <c r="F195" s="244" t="s">
        <v>261</v>
      </c>
      <c r="G195" s="242"/>
      <c r="H195" s="245">
        <v>518.27200000000005</v>
      </c>
      <c r="I195" s="246"/>
      <c r="J195" s="246"/>
      <c r="K195" s="242"/>
      <c r="L195" s="242"/>
      <c r="M195" s="247"/>
      <c r="N195" s="248"/>
      <c r="O195" s="249"/>
      <c r="P195" s="249"/>
      <c r="Q195" s="249"/>
      <c r="R195" s="249"/>
      <c r="S195" s="249"/>
      <c r="T195" s="249"/>
      <c r="U195" s="249"/>
      <c r="V195" s="249"/>
      <c r="W195" s="249"/>
      <c r="X195" s="250"/>
      <c r="Y195" s="14"/>
      <c r="Z195" s="14"/>
      <c r="AA195" s="14"/>
      <c r="AB195" s="14"/>
      <c r="AC195" s="14"/>
      <c r="AD195" s="14"/>
      <c r="AE195" s="14"/>
      <c r="AT195" s="251" t="s">
        <v>182</v>
      </c>
      <c r="AU195" s="251" t="s">
        <v>89</v>
      </c>
      <c r="AV195" s="14" t="s">
        <v>89</v>
      </c>
      <c r="AW195" s="14" t="s">
        <v>5</v>
      </c>
      <c r="AX195" s="14" t="s">
        <v>78</v>
      </c>
      <c r="AY195" s="251" t="s">
        <v>173</v>
      </c>
    </row>
    <row r="196" s="14" customFormat="1">
      <c r="A196" s="14"/>
      <c r="B196" s="241"/>
      <c r="C196" s="242"/>
      <c r="D196" s="232" t="s">
        <v>182</v>
      </c>
      <c r="E196" s="243" t="s">
        <v>1</v>
      </c>
      <c r="F196" s="244" t="s">
        <v>262</v>
      </c>
      <c r="G196" s="242"/>
      <c r="H196" s="245">
        <v>39.200000000000003</v>
      </c>
      <c r="I196" s="246"/>
      <c r="J196" s="246"/>
      <c r="K196" s="242"/>
      <c r="L196" s="242"/>
      <c r="M196" s="247"/>
      <c r="N196" s="248"/>
      <c r="O196" s="249"/>
      <c r="P196" s="249"/>
      <c r="Q196" s="249"/>
      <c r="R196" s="249"/>
      <c r="S196" s="249"/>
      <c r="T196" s="249"/>
      <c r="U196" s="249"/>
      <c r="V196" s="249"/>
      <c r="W196" s="249"/>
      <c r="X196" s="250"/>
      <c r="Y196" s="14"/>
      <c r="Z196" s="14"/>
      <c r="AA196" s="14"/>
      <c r="AB196" s="14"/>
      <c r="AC196" s="14"/>
      <c r="AD196" s="14"/>
      <c r="AE196" s="14"/>
      <c r="AT196" s="251" t="s">
        <v>182</v>
      </c>
      <c r="AU196" s="251" t="s">
        <v>89</v>
      </c>
      <c r="AV196" s="14" t="s">
        <v>89</v>
      </c>
      <c r="AW196" s="14" t="s">
        <v>5</v>
      </c>
      <c r="AX196" s="14" t="s">
        <v>78</v>
      </c>
      <c r="AY196" s="251" t="s">
        <v>173</v>
      </c>
    </row>
    <row r="197" s="15" customFormat="1">
      <c r="A197" s="15"/>
      <c r="B197" s="252"/>
      <c r="C197" s="253"/>
      <c r="D197" s="232" t="s">
        <v>182</v>
      </c>
      <c r="E197" s="254" t="s">
        <v>1</v>
      </c>
      <c r="F197" s="255" t="s">
        <v>187</v>
      </c>
      <c r="G197" s="253"/>
      <c r="H197" s="256">
        <v>557.47199999999998</v>
      </c>
      <c r="I197" s="257"/>
      <c r="J197" s="257"/>
      <c r="K197" s="253"/>
      <c r="L197" s="253"/>
      <c r="M197" s="258"/>
      <c r="N197" s="259"/>
      <c r="O197" s="260"/>
      <c r="P197" s="260"/>
      <c r="Q197" s="260"/>
      <c r="R197" s="260"/>
      <c r="S197" s="260"/>
      <c r="T197" s="260"/>
      <c r="U197" s="260"/>
      <c r="V197" s="260"/>
      <c r="W197" s="260"/>
      <c r="X197" s="261"/>
      <c r="Y197" s="15"/>
      <c r="Z197" s="15"/>
      <c r="AA197" s="15"/>
      <c r="AB197" s="15"/>
      <c r="AC197" s="15"/>
      <c r="AD197" s="15"/>
      <c r="AE197" s="15"/>
      <c r="AT197" s="262" t="s">
        <v>182</v>
      </c>
      <c r="AU197" s="262" t="s">
        <v>89</v>
      </c>
      <c r="AV197" s="15" t="s">
        <v>180</v>
      </c>
      <c r="AW197" s="15" t="s">
        <v>5</v>
      </c>
      <c r="AX197" s="15" t="s">
        <v>83</v>
      </c>
      <c r="AY197" s="262" t="s">
        <v>173</v>
      </c>
    </row>
    <row r="198" s="2" customFormat="1" ht="33" customHeight="1">
      <c r="A198" s="39"/>
      <c r="B198" s="40"/>
      <c r="C198" s="216" t="s">
        <v>9</v>
      </c>
      <c r="D198" s="216" t="s">
        <v>176</v>
      </c>
      <c r="E198" s="217" t="s">
        <v>263</v>
      </c>
      <c r="F198" s="218" t="s">
        <v>264</v>
      </c>
      <c r="G198" s="219" t="s">
        <v>87</v>
      </c>
      <c r="H198" s="220">
        <v>33448.32</v>
      </c>
      <c r="I198" s="221"/>
      <c r="J198" s="221"/>
      <c r="K198" s="222">
        <f>ROUND(P198*H198,2)</f>
        <v>0</v>
      </c>
      <c r="L198" s="218" t="s">
        <v>179</v>
      </c>
      <c r="M198" s="45"/>
      <c r="N198" s="223" t="s">
        <v>1</v>
      </c>
      <c r="O198" s="224" t="s">
        <v>41</v>
      </c>
      <c r="P198" s="225">
        <f>I198+J198</f>
        <v>0</v>
      </c>
      <c r="Q198" s="225">
        <f>ROUND(I198*H198,2)</f>
        <v>0</v>
      </c>
      <c r="R198" s="225">
        <f>ROUND(J198*H198,2)</f>
        <v>0</v>
      </c>
      <c r="S198" s="92"/>
      <c r="T198" s="226">
        <f>S198*H198</f>
        <v>0</v>
      </c>
      <c r="U198" s="226">
        <v>0</v>
      </c>
      <c r="V198" s="226">
        <f>U198*H198</f>
        <v>0</v>
      </c>
      <c r="W198" s="226">
        <v>0</v>
      </c>
      <c r="X198" s="227">
        <f>W198*H198</f>
        <v>0</v>
      </c>
      <c r="Y198" s="39"/>
      <c r="Z198" s="39"/>
      <c r="AA198" s="39"/>
      <c r="AB198" s="39"/>
      <c r="AC198" s="39"/>
      <c r="AD198" s="39"/>
      <c r="AE198" s="39"/>
      <c r="AR198" s="228" t="s">
        <v>180</v>
      </c>
      <c r="AT198" s="228" t="s">
        <v>176</v>
      </c>
      <c r="AU198" s="228" t="s">
        <v>89</v>
      </c>
      <c r="AY198" s="18" t="s">
        <v>173</v>
      </c>
      <c r="BE198" s="229">
        <f>IF(O198="základní",K198,0)</f>
        <v>0</v>
      </c>
      <c r="BF198" s="229">
        <f>IF(O198="snížená",K198,0)</f>
        <v>0</v>
      </c>
      <c r="BG198" s="229">
        <f>IF(O198="zákl. přenesená",K198,0)</f>
        <v>0</v>
      </c>
      <c r="BH198" s="229">
        <f>IF(O198="sníž. přenesená",K198,0)</f>
        <v>0</v>
      </c>
      <c r="BI198" s="229">
        <f>IF(O198="nulová",K198,0)</f>
        <v>0</v>
      </c>
      <c r="BJ198" s="18" t="s">
        <v>83</v>
      </c>
      <c r="BK198" s="229">
        <f>ROUND(P198*H198,2)</f>
        <v>0</v>
      </c>
      <c r="BL198" s="18" t="s">
        <v>180</v>
      </c>
      <c r="BM198" s="228" t="s">
        <v>265</v>
      </c>
    </row>
    <row r="199" s="14" customFormat="1">
      <c r="A199" s="14"/>
      <c r="B199" s="241"/>
      <c r="C199" s="242"/>
      <c r="D199" s="232" t="s">
        <v>182</v>
      </c>
      <c r="E199" s="243" t="s">
        <v>1</v>
      </c>
      <c r="F199" s="244" t="s">
        <v>266</v>
      </c>
      <c r="G199" s="242"/>
      <c r="H199" s="245">
        <v>31096.32</v>
      </c>
      <c r="I199" s="246"/>
      <c r="J199" s="246"/>
      <c r="K199" s="242"/>
      <c r="L199" s="242"/>
      <c r="M199" s="247"/>
      <c r="N199" s="248"/>
      <c r="O199" s="249"/>
      <c r="P199" s="249"/>
      <c r="Q199" s="249"/>
      <c r="R199" s="249"/>
      <c r="S199" s="249"/>
      <c r="T199" s="249"/>
      <c r="U199" s="249"/>
      <c r="V199" s="249"/>
      <c r="W199" s="249"/>
      <c r="X199" s="250"/>
      <c r="Y199" s="14"/>
      <c r="Z199" s="14"/>
      <c r="AA199" s="14"/>
      <c r="AB199" s="14"/>
      <c r="AC199" s="14"/>
      <c r="AD199" s="14"/>
      <c r="AE199" s="14"/>
      <c r="AT199" s="251" t="s">
        <v>182</v>
      </c>
      <c r="AU199" s="251" t="s">
        <v>89</v>
      </c>
      <c r="AV199" s="14" t="s">
        <v>89</v>
      </c>
      <c r="AW199" s="14" t="s">
        <v>5</v>
      </c>
      <c r="AX199" s="14" t="s">
        <v>78</v>
      </c>
      <c r="AY199" s="251" t="s">
        <v>173</v>
      </c>
    </row>
    <row r="200" s="14" customFormat="1">
      <c r="A200" s="14"/>
      <c r="B200" s="241"/>
      <c r="C200" s="242"/>
      <c r="D200" s="232" t="s">
        <v>182</v>
      </c>
      <c r="E200" s="243" t="s">
        <v>1</v>
      </c>
      <c r="F200" s="244" t="s">
        <v>267</v>
      </c>
      <c r="G200" s="242"/>
      <c r="H200" s="245">
        <v>2352</v>
      </c>
      <c r="I200" s="246"/>
      <c r="J200" s="246"/>
      <c r="K200" s="242"/>
      <c r="L200" s="242"/>
      <c r="M200" s="247"/>
      <c r="N200" s="248"/>
      <c r="O200" s="249"/>
      <c r="P200" s="249"/>
      <c r="Q200" s="249"/>
      <c r="R200" s="249"/>
      <c r="S200" s="249"/>
      <c r="T200" s="249"/>
      <c r="U200" s="249"/>
      <c r="V200" s="249"/>
      <c r="W200" s="249"/>
      <c r="X200" s="250"/>
      <c r="Y200" s="14"/>
      <c r="Z200" s="14"/>
      <c r="AA200" s="14"/>
      <c r="AB200" s="14"/>
      <c r="AC200" s="14"/>
      <c r="AD200" s="14"/>
      <c r="AE200" s="14"/>
      <c r="AT200" s="251" t="s">
        <v>182</v>
      </c>
      <c r="AU200" s="251" t="s">
        <v>89</v>
      </c>
      <c r="AV200" s="14" t="s">
        <v>89</v>
      </c>
      <c r="AW200" s="14" t="s">
        <v>5</v>
      </c>
      <c r="AX200" s="14" t="s">
        <v>78</v>
      </c>
      <c r="AY200" s="251" t="s">
        <v>173</v>
      </c>
    </row>
    <row r="201" s="15" customFormat="1">
      <c r="A201" s="15"/>
      <c r="B201" s="252"/>
      <c r="C201" s="253"/>
      <c r="D201" s="232" t="s">
        <v>182</v>
      </c>
      <c r="E201" s="254" t="s">
        <v>1</v>
      </c>
      <c r="F201" s="255" t="s">
        <v>187</v>
      </c>
      <c r="G201" s="253"/>
      <c r="H201" s="256">
        <v>33448.32</v>
      </c>
      <c r="I201" s="257"/>
      <c r="J201" s="257"/>
      <c r="K201" s="253"/>
      <c r="L201" s="253"/>
      <c r="M201" s="258"/>
      <c r="N201" s="259"/>
      <c r="O201" s="260"/>
      <c r="P201" s="260"/>
      <c r="Q201" s="260"/>
      <c r="R201" s="260"/>
      <c r="S201" s="260"/>
      <c r="T201" s="260"/>
      <c r="U201" s="260"/>
      <c r="V201" s="260"/>
      <c r="W201" s="260"/>
      <c r="X201" s="261"/>
      <c r="Y201" s="15"/>
      <c r="Z201" s="15"/>
      <c r="AA201" s="15"/>
      <c r="AB201" s="15"/>
      <c r="AC201" s="15"/>
      <c r="AD201" s="15"/>
      <c r="AE201" s="15"/>
      <c r="AT201" s="262" t="s">
        <v>182</v>
      </c>
      <c r="AU201" s="262" t="s">
        <v>89</v>
      </c>
      <c r="AV201" s="15" t="s">
        <v>180</v>
      </c>
      <c r="AW201" s="15" t="s">
        <v>5</v>
      </c>
      <c r="AX201" s="15" t="s">
        <v>83</v>
      </c>
      <c r="AY201" s="262" t="s">
        <v>173</v>
      </c>
    </row>
    <row r="202" s="2" customFormat="1" ht="33" customHeight="1">
      <c r="A202" s="39"/>
      <c r="B202" s="40"/>
      <c r="C202" s="216" t="s">
        <v>268</v>
      </c>
      <c r="D202" s="216" t="s">
        <v>176</v>
      </c>
      <c r="E202" s="217" t="s">
        <v>269</v>
      </c>
      <c r="F202" s="218" t="s">
        <v>270</v>
      </c>
      <c r="G202" s="219" t="s">
        <v>87</v>
      </c>
      <c r="H202" s="220">
        <v>557.47199999999998</v>
      </c>
      <c r="I202" s="221"/>
      <c r="J202" s="221"/>
      <c r="K202" s="222">
        <f>ROUND(P202*H202,2)</f>
        <v>0</v>
      </c>
      <c r="L202" s="218" t="s">
        <v>179</v>
      </c>
      <c r="M202" s="45"/>
      <c r="N202" s="223" t="s">
        <v>1</v>
      </c>
      <c r="O202" s="224" t="s">
        <v>41</v>
      </c>
      <c r="P202" s="225">
        <f>I202+J202</f>
        <v>0</v>
      </c>
      <c r="Q202" s="225">
        <f>ROUND(I202*H202,2)</f>
        <v>0</v>
      </c>
      <c r="R202" s="225">
        <f>ROUND(J202*H202,2)</f>
        <v>0</v>
      </c>
      <c r="S202" s="92"/>
      <c r="T202" s="226">
        <f>S202*H202</f>
        <v>0</v>
      </c>
      <c r="U202" s="226">
        <v>0</v>
      </c>
      <c r="V202" s="226">
        <f>U202*H202</f>
        <v>0</v>
      </c>
      <c r="W202" s="226">
        <v>0</v>
      </c>
      <c r="X202" s="227">
        <f>W202*H202</f>
        <v>0</v>
      </c>
      <c r="Y202" s="39"/>
      <c r="Z202" s="39"/>
      <c r="AA202" s="39"/>
      <c r="AB202" s="39"/>
      <c r="AC202" s="39"/>
      <c r="AD202" s="39"/>
      <c r="AE202" s="39"/>
      <c r="AR202" s="228" t="s">
        <v>180</v>
      </c>
      <c r="AT202" s="228" t="s">
        <v>176</v>
      </c>
      <c r="AU202" s="228" t="s">
        <v>89</v>
      </c>
      <c r="AY202" s="18" t="s">
        <v>173</v>
      </c>
      <c r="BE202" s="229">
        <f>IF(O202="základní",K202,0)</f>
        <v>0</v>
      </c>
      <c r="BF202" s="229">
        <f>IF(O202="snížená",K202,0)</f>
        <v>0</v>
      </c>
      <c r="BG202" s="229">
        <f>IF(O202="zákl. přenesená",K202,0)</f>
        <v>0</v>
      </c>
      <c r="BH202" s="229">
        <f>IF(O202="sníž. přenesená",K202,0)</f>
        <v>0</v>
      </c>
      <c r="BI202" s="229">
        <f>IF(O202="nulová",K202,0)</f>
        <v>0</v>
      </c>
      <c r="BJ202" s="18" t="s">
        <v>83</v>
      </c>
      <c r="BK202" s="229">
        <f>ROUND(P202*H202,2)</f>
        <v>0</v>
      </c>
      <c r="BL202" s="18" t="s">
        <v>180</v>
      </c>
      <c r="BM202" s="228" t="s">
        <v>271</v>
      </c>
    </row>
    <row r="203" s="14" customFormat="1">
      <c r="A203" s="14"/>
      <c r="B203" s="241"/>
      <c r="C203" s="242"/>
      <c r="D203" s="232" t="s">
        <v>182</v>
      </c>
      <c r="E203" s="243" t="s">
        <v>1</v>
      </c>
      <c r="F203" s="244" t="s">
        <v>261</v>
      </c>
      <c r="G203" s="242"/>
      <c r="H203" s="245">
        <v>518.27200000000005</v>
      </c>
      <c r="I203" s="246"/>
      <c r="J203" s="246"/>
      <c r="K203" s="242"/>
      <c r="L203" s="242"/>
      <c r="M203" s="247"/>
      <c r="N203" s="248"/>
      <c r="O203" s="249"/>
      <c r="P203" s="249"/>
      <c r="Q203" s="249"/>
      <c r="R203" s="249"/>
      <c r="S203" s="249"/>
      <c r="T203" s="249"/>
      <c r="U203" s="249"/>
      <c r="V203" s="249"/>
      <c r="W203" s="249"/>
      <c r="X203" s="250"/>
      <c r="Y203" s="14"/>
      <c r="Z203" s="14"/>
      <c r="AA203" s="14"/>
      <c r="AB203" s="14"/>
      <c r="AC203" s="14"/>
      <c r="AD203" s="14"/>
      <c r="AE203" s="14"/>
      <c r="AT203" s="251" t="s">
        <v>182</v>
      </c>
      <c r="AU203" s="251" t="s">
        <v>89</v>
      </c>
      <c r="AV203" s="14" t="s">
        <v>89</v>
      </c>
      <c r="AW203" s="14" t="s">
        <v>5</v>
      </c>
      <c r="AX203" s="14" t="s">
        <v>78</v>
      </c>
      <c r="AY203" s="251" t="s">
        <v>173</v>
      </c>
    </row>
    <row r="204" s="14" customFormat="1">
      <c r="A204" s="14"/>
      <c r="B204" s="241"/>
      <c r="C204" s="242"/>
      <c r="D204" s="232" t="s">
        <v>182</v>
      </c>
      <c r="E204" s="243" t="s">
        <v>1</v>
      </c>
      <c r="F204" s="244" t="s">
        <v>262</v>
      </c>
      <c r="G204" s="242"/>
      <c r="H204" s="245">
        <v>39.200000000000003</v>
      </c>
      <c r="I204" s="246"/>
      <c r="J204" s="246"/>
      <c r="K204" s="242"/>
      <c r="L204" s="242"/>
      <c r="M204" s="247"/>
      <c r="N204" s="248"/>
      <c r="O204" s="249"/>
      <c r="P204" s="249"/>
      <c r="Q204" s="249"/>
      <c r="R204" s="249"/>
      <c r="S204" s="249"/>
      <c r="T204" s="249"/>
      <c r="U204" s="249"/>
      <c r="V204" s="249"/>
      <c r="W204" s="249"/>
      <c r="X204" s="250"/>
      <c r="Y204" s="14"/>
      <c r="Z204" s="14"/>
      <c r="AA204" s="14"/>
      <c r="AB204" s="14"/>
      <c r="AC204" s="14"/>
      <c r="AD204" s="14"/>
      <c r="AE204" s="14"/>
      <c r="AT204" s="251" t="s">
        <v>182</v>
      </c>
      <c r="AU204" s="251" t="s">
        <v>89</v>
      </c>
      <c r="AV204" s="14" t="s">
        <v>89</v>
      </c>
      <c r="AW204" s="14" t="s">
        <v>5</v>
      </c>
      <c r="AX204" s="14" t="s">
        <v>78</v>
      </c>
      <c r="AY204" s="251" t="s">
        <v>173</v>
      </c>
    </row>
    <row r="205" s="15" customFormat="1">
      <c r="A205" s="15"/>
      <c r="B205" s="252"/>
      <c r="C205" s="253"/>
      <c r="D205" s="232" t="s">
        <v>182</v>
      </c>
      <c r="E205" s="254" t="s">
        <v>1</v>
      </c>
      <c r="F205" s="255" t="s">
        <v>187</v>
      </c>
      <c r="G205" s="253"/>
      <c r="H205" s="256">
        <v>557.47199999999998</v>
      </c>
      <c r="I205" s="257"/>
      <c r="J205" s="257"/>
      <c r="K205" s="253"/>
      <c r="L205" s="253"/>
      <c r="M205" s="258"/>
      <c r="N205" s="259"/>
      <c r="O205" s="260"/>
      <c r="P205" s="260"/>
      <c r="Q205" s="260"/>
      <c r="R205" s="260"/>
      <c r="S205" s="260"/>
      <c r="T205" s="260"/>
      <c r="U205" s="260"/>
      <c r="V205" s="260"/>
      <c r="W205" s="260"/>
      <c r="X205" s="261"/>
      <c r="Y205" s="15"/>
      <c r="Z205" s="15"/>
      <c r="AA205" s="15"/>
      <c r="AB205" s="15"/>
      <c r="AC205" s="15"/>
      <c r="AD205" s="15"/>
      <c r="AE205" s="15"/>
      <c r="AT205" s="262" t="s">
        <v>182</v>
      </c>
      <c r="AU205" s="262" t="s">
        <v>89</v>
      </c>
      <c r="AV205" s="15" t="s">
        <v>180</v>
      </c>
      <c r="AW205" s="15" t="s">
        <v>5</v>
      </c>
      <c r="AX205" s="15" t="s">
        <v>83</v>
      </c>
      <c r="AY205" s="262" t="s">
        <v>173</v>
      </c>
    </row>
    <row r="206" s="2" customFormat="1" ht="24.15" customHeight="1">
      <c r="A206" s="39"/>
      <c r="B206" s="40"/>
      <c r="C206" s="216" t="s">
        <v>272</v>
      </c>
      <c r="D206" s="216" t="s">
        <v>176</v>
      </c>
      <c r="E206" s="217" t="s">
        <v>273</v>
      </c>
      <c r="F206" s="218" t="s">
        <v>274</v>
      </c>
      <c r="G206" s="219" t="s">
        <v>87</v>
      </c>
      <c r="H206" s="220">
        <v>557.47199999999998</v>
      </c>
      <c r="I206" s="221"/>
      <c r="J206" s="221"/>
      <c r="K206" s="222">
        <f>ROUND(P206*H206,2)</f>
        <v>0</v>
      </c>
      <c r="L206" s="218" t="s">
        <v>179</v>
      </c>
      <c r="M206" s="45"/>
      <c r="N206" s="223" t="s">
        <v>1</v>
      </c>
      <c r="O206" s="224" t="s">
        <v>41</v>
      </c>
      <c r="P206" s="225">
        <f>I206+J206</f>
        <v>0</v>
      </c>
      <c r="Q206" s="225">
        <f>ROUND(I206*H206,2)</f>
        <v>0</v>
      </c>
      <c r="R206" s="225">
        <f>ROUND(J206*H206,2)</f>
        <v>0</v>
      </c>
      <c r="S206" s="92"/>
      <c r="T206" s="226">
        <f>S206*H206</f>
        <v>0</v>
      </c>
      <c r="U206" s="226">
        <v>0</v>
      </c>
      <c r="V206" s="226">
        <f>U206*H206</f>
        <v>0</v>
      </c>
      <c r="W206" s="226">
        <v>0</v>
      </c>
      <c r="X206" s="227">
        <f>W206*H206</f>
        <v>0</v>
      </c>
      <c r="Y206" s="39"/>
      <c r="Z206" s="39"/>
      <c r="AA206" s="39"/>
      <c r="AB206" s="39"/>
      <c r="AC206" s="39"/>
      <c r="AD206" s="39"/>
      <c r="AE206" s="39"/>
      <c r="AR206" s="228" t="s">
        <v>180</v>
      </c>
      <c r="AT206" s="228" t="s">
        <v>176</v>
      </c>
      <c r="AU206" s="228" t="s">
        <v>89</v>
      </c>
      <c r="AY206" s="18" t="s">
        <v>173</v>
      </c>
      <c r="BE206" s="229">
        <f>IF(O206="základní",K206,0)</f>
        <v>0</v>
      </c>
      <c r="BF206" s="229">
        <f>IF(O206="snížená",K206,0)</f>
        <v>0</v>
      </c>
      <c r="BG206" s="229">
        <f>IF(O206="zákl. přenesená",K206,0)</f>
        <v>0</v>
      </c>
      <c r="BH206" s="229">
        <f>IF(O206="sníž. přenesená",K206,0)</f>
        <v>0</v>
      </c>
      <c r="BI206" s="229">
        <f>IF(O206="nulová",K206,0)</f>
        <v>0</v>
      </c>
      <c r="BJ206" s="18" t="s">
        <v>83</v>
      </c>
      <c r="BK206" s="229">
        <f>ROUND(P206*H206,2)</f>
        <v>0</v>
      </c>
      <c r="BL206" s="18" t="s">
        <v>180</v>
      </c>
      <c r="BM206" s="228" t="s">
        <v>275</v>
      </c>
    </row>
    <row r="207" s="14" customFormat="1">
      <c r="A207" s="14"/>
      <c r="B207" s="241"/>
      <c r="C207" s="242"/>
      <c r="D207" s="232" t="s">
        <v>182</v>
      </c>
      <c r="E207" s="243" t="s">
        <v>1</v>
      </c>
      <c r="F207" s="244" t="s">
        <v>261</v>
      </c>
      <c r="G207" s="242"/>
      <c r="H207" s="245">
        <v>518.27200000000005</v>
      </c>
      <c r="I207" s="246"/>
      <c r="J207" s="246"/>
      <c r="K207" s="242"/>
      <c r="L207" s="242"/>
      <c r="M207" s="247"/>
      <c r="N207" s="248"/>
      <c r="O207" s="249"/>
      <c r="P207" s="249"/>
      <c r="Q207" s="249"/>
      <c r="R207" s="249"/>
      <c r="S207" s="249"/>
      <c r="T207" s="249"/>
      <c r="U207" s="249"/>
      <c r="V207" s="249"/>
      <c r="W207" s="249"/>
      <c r="X207" s="250"/>
      <c r="Y207" s="14"/>
      <c r="Z207" s="14"/>
      <c r="AA207" s="14"/>
      <c r="AB207" s="14"/>
      <c r="AC207" s="14"/>
      <c r="AD207" s="14"/>
      <c r="AE207" s="14"/>
      <c r="AT207" s="251" t="s">
        <v>182</v>
      </c>
      <c r="AU207" s="251" t="s">
        <v>89</v>
      </c>
      <c r="AV207" s="14" t="s">
        <v>89</v>
      </c>
      <c r="AW207" s="14" t="s">
        <v>5</v>
      </c>
      <c r="AX207" s="14" t="s">
        <v>78</v>
      </c>
      <c r="AY207" s="251" t="s">
        <v>173</v>
      </c>
    </row>
    <row r="208" s="14" customFormat="1">
      <c r="A208" s="14"/>
      <c r="B208" s="241"/>
      <c r="C208" s="242"/>
      <c r="D208" s="232" t="s">
        <v>182</v>
      </c>
      <c r="E208" s="243" t="s">
        <v>1</v>
      </c>
      <c r="F208" s="244" t="s">
        <v>262</v>
      </c>
      <c r="G208" s="242"/>
      <c r="H208" s="245">
        <v>39.200000000000003</v>
      </c>
      <c r="I208" s="246"/>
      <c r="J208" s="246"/>
      <c r="K208" s="242"/>
      <c r="L208" s="242"/>
      <c r="M208" s="247"/>
      <c r="N208" s="248"/>
      <c r="O208" s="249"/>
      <c r="P208" s="249"/>
      <c r="Q208" s="249"/>
      <c r="R208" s="249"/>
      <c r="S208" s="249"/>
      <c r="T208" s="249"/>
      <c r="U208" s="249"/>
      <c r="V208" s="249"/>
      <c r="W208" s="249"/>
      <c r="X208" s="250"/>
      <c r="Y208" s="14"/>
      <c r="Z208" s="14"/>
      <c r="AA208" s="14"/>
      <c r="AB208" s="14"/>
      <c r="AC208" s="14"/>
      <c r="AD208" s="14"/>
      <c r="AE208" s="14"/>
      <c r="AT208" s="251" t="s">
        <v>182</v>
      </c>
      <c r="AU208" s="251" t="s">
        <v>89</v>
      </c>
      <c r="AV208" s="14" t="s">
        <v>89</v>
      </c>
      <c r="AW208" s="14" t="s">
        <v>5</v>
      </c>
      <c r="AX208" s="14" t="s">
        <v>78</v>
      </c>
      <c r="AY208" s="251" t="s">
        <v>173</v>
      </c>
    </row>
    <row r="209" s="15" customFormat="1">
      <c r="A209" s="15"/>
      <c r="B209" s="252"/>
      <c r="C209" s="253"/>
      <c r="D209" s="232" t="s">
        <v>182</v>
      </c>
      <c r="E209" s="254" t="s">
        <v>1</v>
      </c>
      <c r="F209" s="255" t="s">
        <v>187</v>
      </c>
      <c r="G209" s="253"/>
      <c r="H209" s="256">
        <v>557.47199999999998</v>
      </c>
      <c r="I209" s="257"/>
      <c r="J209" s="257"/>
      <c r="K209" s="253"/>
      <c r="L209" s="253"/>
      <c r="M209" s="258"/>
      <c r="N209" s="259"/>
      <c r="O209" s="260"/>
      <c r="P209" s="260"/>
      <c r="Q209" s="260"/>
      <c r="R209" s="260"/>
      <c r="S209" s="260"/>
      <c r="T209" s="260"/>
      <c r="U209" s="260"/>
      <c r="V209" s="260"/>
      <c r="W209" s="260"/>
      <c r="X209" s="261"/>
      <c r="Y209" s="15"/>
      <c r="Z209" s="15"/>
      <c r="AA209" s="15"/>
      <c r="AB209" s="15"/>
      <c r="AC209" s="15"/>
      <c r="AD209" s="15"/>
      <c r="AE209" s="15"/>
      <c r="AT209" s="262" t="s">
        <v>182</v>
      </c>
      <c r="AU209" s="262" t="s">
        <v>89</v>
      </c>
      <c r="AV209" s="15" t="s">
        <v>180</v>
      </c>
      <c r="AW209" s="15" t="s">
        <v>5</v>
      </c>
      <c r="AX209" s="15" t="s">
        <v>83</v>
      </c>
      <c r="AY209" s="262" t="s">
        <v>173</v>
      </c>
    </row>
    <row r="210" s="2" customFormat="1">
      <c r="A210" s="39"/>
      <c r="B210" s="40"/>
      <c r="C210" s="216" t="s">
        <v>276</v>
      </c>
      <c r="D210" s="216" t="s">
        <v>176</v>
      </c>
      <c r="E210" s="217" t="s">
        <v>277</v>
      </c>
      <c r="F210" s="218" t="s">
        <v>278</v>
      </c>
      <c r="G210" s="219" t="s">
        <v>87</v>
      </c>
      <c r="H210" s="220">
        <v>33448.32</v>
      </c>
      <c r="I210" s="221"/>
      <c r="J210" s="221"/>
      <c r="K210" s="222">
        <f>ROUND(P210*H210,2)</f>
        <v>0</v>
      </c>
      <c r="L210" s="218" t="s">
        <v>179</v>
      </c>
      <c r="M210" s="45"/>
      <c r="N210" s="223" t="s">
        <v>1</v>
      </c>
      <c r="O210" s="224" t="s">
        <v>41</v>
      </c>
      <c r="P210" s="225">
        <f>I210+J210</f>
        <v>0</v>
      </c>
      <c r="Q210" s="225">
        <f>ROUND(I210*H210,2)</f>
        <v>0</v>
      </c>
      <c r="R210" s="225">
        <f>ROUND(J210*H210,2)</f>
        <v>0</v>
      </c>
      <c r="S210" s="92"/>
      <c r="T210" s="226">
        <f>S210*H210</f>
        <v>0</v>
      </c>
      <c r="U210" s="226">
        <v>0</v>
      </c>
      <c r="V210" s="226">
        <f>U210*H210</f>
        <v>0</v>
      </c>
      <c r="W210" s="226">
        <v>0</v>
      </c>
      <c r="X210" s="227">
        <f>W210*H210</f>
        <v>0</v>
      </c>
      <c r="Y210" s="39"/>
      <c r="Z210" s="39"/>
      <c r="AA210" s="39"/>
      <c r="AB210" s="39"/>
      <c r="AC210" s="39"/>
      <c r="AD210" s="39"/>
      <c r="AE210" s="39"/>
      <c r="AR210" s="228" t="s">
        <v>180</v>
      </c>
      <c r="AT210" s="228" t="s">
        <v>176</v>
      </c>
      <c r="AU210" s="228" t="s">
        <v>89</v>
      </c>
      <c r="AY210" s="18" t="s">
        <v>173</v>
      </c>
      <c r="BE210" s="229">
        <f>IF(O210="základní",K210,0)</f>
        <v>0</v>
      </c>
      <c r="BF210" s="229">
        <f>IF(O210="snížená",K210,0)</f>
        <v>0</v>
      </c>
      <c r="BG210" s="229">
        <f>IF(O210="zákl. přenesená",K210,0)</f>
        <v>0</v>
      </c>
      <c r="BH210" s="229">
        <f>IF(O210="sníž. přenesená",K210,0)</f>
        <v>0</v>
      </c>
      <c r="BI210" s="229">
        <f>IF(O210="nulová",K210,0)</f>
        <v>0</v>
      </c>
      <c r="BJ210" s="18" t="s">
        <v>83</v>
      </c>
      <c r="BK210" s="229">
        <f>ROUND(P210*H210,2)</f>
        <v>0</v>
      </c>
      <c r="BL210" s="18" t="s">
        <v>180</v>
      </c>
      <c r="BM210" s="228" t="s">
        <v>279</v>
      </c>
    </row>
    <row r="211" s="14" customFormat="1">
      <c r="A211" s="14"/>
      <c r="B211" s="241"/>
      <c r="C211" s="242"/>
      <c r="D211" s="232" t="s">
        <v>182</v>
      </c>
      <c r="E211" s="243" t="s">
        <v>1</v>
      </c>
      <c r="F211" s="244" t="s">
        <v>266</v>
      </c>
      <c r="G211" s="242"/>
      <c r="H211" s="245">
        <v>31096.32</v>
      </c>
      <c r="I211" s="246"/>
      <c r="J211" s="246"/>
      <c r="K211" s="242"/>
      <c r="L211" s="242"/>
      <c r="M211" s="247"/>
      <c r="N211" s="248"/>
      <c r="O211" s="249"/>
      <c r="P211" s="249"/>
      <c r="Q211" s="249"/>
      <c r="R211" s="249"/>
      <c r="S211" s="249"/>
      <c r="T211" s="249"/>
      <c r="U211" s="249"/>
      <c r="V211" s="249"/>
      <c r="W211" s="249"/>
      <c r="X211" s="250"/>
      <c r="Y211" s="14"/>
      <c r="Z211" s="14"/>
      <c r="AA211" s="14"/>
      <c r="AB211" s="14"/>
      <c r="AC211" s="14"/>
      <c r="AD211" s="14"/>
      <c r="AE211" s="14"/>
      <c r="AT211" s="251" t="s">
        <v>182</v>
      </c>
      <c r="AU211" s="251" t="s">
        <v>89</v>
      </c>
      <c r="AV211" s="14" t="s">
        <v>89</v>
      </c>
      <c r="AW211" s="14" t="s">
        <v>5</v>
      </c>
      <c r="AX211" s="14" t="s">
        <v>78</v>
      </c>
      <c r="AY211" s="251" t="s">
        <v>173</v>
      </c>
    </row>
    <row r="212" s="14" customFormat="1">
      <c r="A212" s="14"/>
      <c r="B212" s="241"/>
      <c r="C212" s="242"/>
      <c r="D212" s="232" t="s">
        <v>182</v>
      </c>
      <c r="E212" s="243" t="s">
        <v>1</v>
      </c>
      <c r="F212" s="244" t="s">
        <v>267</v>
      </c>
      <c r="G212" s="242"/>
      <c r="H212" s="245">
        <v>2352</v>
      </c>
      <c r="I212" s="246"/>
      <c r="J212" s="246"/>
      <c r="K212" s="242"/>
      <c r="L212" s="242"/>
      <c r="M212" s="247"/>
      <c r="N212" s="248"/>
      <c r="O212" s="249"/>
      <c r="P212" s="249"/>
      <c r="Q212" s="249"/>
      <c r="R212" s="249"/>
      <c r="S212" s="249"/>
      <c r="T212" s="249"/>
      <c r="U212" s="249"/>
      <c r="V212" s="249"/>
      <c r="W212" s="249"/>
      <c r="X212" s="250"/>
      <c r="Y212" s="14"/>
      <c r="Z212" s="14"/>
      <c r="AA212" s="14"/>
      <c r="AB212" s="14"/>
      <c r="AC212" s="14"/>
      <c r="AD212" s="14"/>
      <c r="AE212" s="14"/>
      <c r="AT212" s="251" t="s">
        <v>182</v>
      </c>
      <c r="AU212" s="251" t="s">
        <v>89</v>
      </c>
      <c r="AV212" s="14" t="s">
        <v>89</v>
      </c>
      <c r="AW212" s="14" t="s">
        <v>5</v>
      </c>
      <c r="AX212" s="14" t="s">
        <v>78</v>
      </c>
      <c r="AY212" s="251" t="s">
        <v>173</v>
      </c>
    </row>
    <row r="213" s="15" customFormat="1">
      <c r="A213" s="15"/>
      <c r="B213" s="252"/>
      <c r="C213" s="253"/>
      <c r="D213" s="232" t="s">
        <v>182</v>
      </c>
      <c r="E213" s="254" t="s">
        <v>1</v>
      </c>
      <c r="F213" s="255" t="s">
        <v>187</v>
      </c>
      <c r="G213" s="253"/>
      <c r="H213" s="256">
        <v>33448.32</v>
      </c>
      <c r="I213" s="257"/>
      <c r="J213" s="257"/>
      <c r="K213" s="253"/>
      <c r="L213" s="253"/>
      <c r="M213" s="258"/>
      <c r="N213" s="259"/>
      <c r="O213" s="260"/>
      <c r="P213" s="260"/>
      <c r="Q213" s="260"/>
      <c r="R213" s="260"/>
      <c r="S213" s="260"/>
      <c r="T213" s="260"/>
      <c r="U213" s="260"/>
      <c r="V213" s="260"/>
      <c r="W213" s="260"/>
      <c r="X213" s="261"/>
      <c r="Y213" s="15"/>
      <c r="Z213" s="15"/>
      <c r="AA213" s="15"/>
      <c r="AB213" s="15"/>
      <c r="AC213" s="15"/>
      <c r="AD213" s="15"/>
      <c r="AE213" s="15"/>
      <c r="AT213" s="262" t="s">
        <v>182</v>
      </c>
      <c r="AU213" s="262" t="s">
        <v>89</v>
      </c>
      <c r="AV213" s="15" t="s">
        <v>180</v>
      </c>
      <c r="AW213" s="15" t="s">
        <v>5</v>
      </c>
      <c r="AX213" s="15" t="s">
        <v>83</v>
      </c>
      <c r="AY213" s="262" t="s">
        <v>173</v>
      </c>
    </row>
    <row r="214" s="2" customFormat="1">
      <c r="A214" s="39"/>
      <c r="B214" s="40"/>
      <c r="C214" s="216" t="s">
        <v>280</v>
      </c>
      <c r="D214" s="216" t="s">
        <v>176</v>
      </c>
      <c r="E214" s="217" t="s">
        <v>281</v>
      </c>
      <c r="F214" s="218" t="s">
        <v>282</v>
      </c>
      <c r="G214" s="219" t="s">
        <v>87</v>
      </c>
      <c r="H214" s="220">
        <v>557.47199999999998</v>
      </c>
      <c r="I214" s="221"/>
      <c r="J214" s="221"/>
      <c r="K214" s="222">
        <f>ROUND(P214*H214,2)</f>
        <v>0</v>
      </c>
      <c r="L214" s="218" t="s">
        <v>179</v>
      </c>
      <c r="M214" s="45"/>
      <c r="N214" s="223" t="s">
        <v>1</v>
      </c>
      <c r="O214" s="224" t="s">
        <v>41</v>
      </c>
      <c r="P214" s="225">
        <f>I214+J214</f>
        <v>0</v>
      </c>
      <c r="Q214" s="225">
        <f>ROUND(I214*H214,2)</f>
        <v>0</v>
      </c>
      <c r="R214" s="225">
        <f>ROUND(J214*H214,2)</f>
        <v>0</v>
      </c>
      <c r="S214" s="92"/>
      <c r="T214" s="226">
        <f>S214*H214</f>
        <v>0</v>
      </c>
      <c r="U214" s="226">
        <v>0</v>
      </c>
      <c r="V214" s="226">
        <f>U214*H214</f>
        <v>0</v>
      </c>
      <c r="W214" s="226">
        <v>0</v>
      </c>
      <c r="X214" s="227">
        <f>W214*H214</f>
        <v>0</v>
      </c>
      <c r="Y214" s="39"/>
      <c r="Z214" s="39"/>
      <c r="AA214" s="39"/>
      <c r="AB214" s="39"/>
      <c r="AC214" s="39"/>
      <c r="AD214" s="39"/>
      <c r="AE214" s="39"/>
      <c r="AR214" s="228" t="s">
        <v>180</v>
      </c>
      <c r="AT214" s="228" t="s">
        <v>176</v>
      </c>
      <c r="AU214" s="228" t="s">
        <v>89</v>
      </c>
      <c r="AY214" s="18" t="s">
        <v>173</v>
      </c>
      <c r="BE214" s="229">
        <f>IF(O214="základní",K214,0)</f>
        <v>0</v>
      </c>
      <c r="BF214" s="229">
        <f>IF(O214="snížená",K214,0)</f>
        <v>0</v>
      </c>
      <c r="BG214" s="229">
        <f>IF(O214="zákl. přenesená",K214,0)</f>
        <v>0</v>
      </c>
      <c r="BH214" s="229">
        <f>IF(O214="sníž. přenesená",K214,0)</f>
        <v>0</v>
      </c>
      <c r="BI214" s="229">
        <f>IF(O214="nulová",K214,0)</f>
        <v>0</v>
      </c>
      <c r="BJ214" s="18" t="s">
        <v>83</v>
      </c>
      <c r="BK214" s="229">
        <f>ROUND(P214*H214,2)</f>
        <v>0</v>
      </c>
      <c r="BL214" s="18" t="s">
        <v>180</v>
      </c>
      <c r="BM214" s="228" t="s">
        <v>283</v>
      </c>
    </row>
    <row r="215" s="14" customFormat="1">
      <c r="A215" s="14"/>
      <c r="B215" s="241"/>
      <c r="C215" s="242"/>
      <c r="D215" s="232" t="s">
        <v>182</v>
      </c>
      <c r="E215" s="243" t="s">
        <v>1</v>
      </c>
      <c r="F215" s="244" t="s">
        <v>261</v>
      </c>
      <c r="G215" s="242"/>
      <c r="H215" s="245">
        <v>518.27200000000005</v>
      </c>
      <c r="I215" s="246"/>
      <c r="J215" s="246"/>
      <c r="K215" s="242"/>
      <c r="L215" s="242"/>
      <c r="M215" s="247"/>
      <c r="N215" s="248"/>
      <c r="O215" s="249"/>
      <c r="P215" s="249"/>
      <c r="Q215" s="249"/>
      <c r="R215" s="249"/>
      <c r="S215" s="249"/>
      <c r="T215" s="249"/>
      <c r="U215" s="249"/>
      <c r="V215" s="249"/>
      <c r="W215" s="249"/>
      <c r="X215" s="250"/>
      <c r="Y215" s="14"/>
      <c r="Z215" s="14"/>
      <c r="AA215" s="14"/>
      <c r="AB215" s="14"/>
      <c r="AC215" s="14"/>
      <c r="AD215" s="14"/>
      <c r="AE215" s="14"/>
      <c r="AT215" s="251" t="s">
        <v>182</v>
      </c>
      <c r="AU215" s="251" t="s">
        <v>89</v>
      </c>
      <c r="AV215" s="14" t="s">
        <v>89</v>
      </c>
      <c r="AW215" s="14" t="s">
        <v>5</v>
      </c>
      <c r="AX215" s="14" t="s">
        <v>78</v>
      </c>
      <c r="AY215" s="251" t="s">
        <v>173</v>
      </c>
    </row>
    <row r="216" s="14" customFormat="1">
      <c r="A216" s="14"/>
      <c r="B216" s="241"/>
      <c r="C216" s="242"/>
      <c r="D216" s="232" t="s">
        <v>182</v>
      </c>
      <c r="E216" s="243" t="s">
        <v>1</v>
      </c>
      <c r="F216" s="244" t="s">
        <v>262</v>
      </c>
      <c r="G216" s="242"/>
      <c r="H216" s="245">
        <v>39.200000000000003</v>
      </c>
      <c r="I216" s="246"/>
      <c r="J216" s="246"/>
      <c r="K216" s="242"/>
      <c r="L216" s="242"/>
      <c r="M216" s="247"/>
      <c r="N216" s="248"/>
      <c r="O216" s="249"/>
      <c r="P216" s="249"/>
      <c r="Q216" s="249"/>
      <c r="R216" s="249"/>
      <c r="S216" s="249"/>
      <c r="T216" s="249"/>
      <c r="U216" s="249"/>
      <c r="V216" s="249"/>
      <c r="W216" s="249"/>
      <c r="X216" s="250"/>
      <c r="Y216" s="14"/>
      <c r="Z216" s="14"/>
      <c r="AA216" s="14"/>
      <c r="AB216" s="14"/>
      <c r="AC216" s="14"/>
      <c r="AD216" s="14"/>
      <c r="AE216" s="14"/>
      <c r="AT216" s="251" t="s">
        <v>182</v>
      </c>
      <c r="AU216" s="251" t="s">
        <v>89</v>
      </c>
      <c r="AV216" s="14" t="s">
        <v>89</v>
      </c>
      <c r="AW216" s="14" t="s">
        <v>5</v>
      </c>
      <c r="AX216" s="14" t="s">
        <v>78</v>
      </c>
      <c r="AY216" s="251" t="s">
        <v>173</v>
      </c>
    </row>
    <row r="217" s="15" customFormat="1">
      <c r="A217" s="15"/>
      <c r="B217" s="252"/>
      <c r="C217" s="253"/>
      <c r="D217" s="232" t="s">
        <v>182</v>
      </c>
      <c r="E217" s="254" t="s">
        <v>1</v>
      </c>
      <c r="F217" s="255" t="s">
        <v>187</v>
      </c>
      <c r="G217" s="253"/>
      <c r="H217" s="256">
        <v>557.47199999999998</v>
      </c>
      <c r="I217" s="257"/>
      <c r="J217" s="257"/>
      <c r="K217" s="253"/>
      <c r="L217" s="253"/>
      <c r="M217" s="258"/>
      <c r="N217" s="259"/>
      <c r="O217" s="260"/>
      <c r="P217" s="260"/>
      <c r="Q217" s="260"/>
      <c r="R217" s="260"/>
      <c r="S217" s="260"/>
      <c r="T217" s="260"/>
      <c r="U217" s="260"/>
      <c r="V217" s="260"/>
      <c r="W217" s="260"/>
      <c r="X217" s="261"/>
      <c r="Y217" s="15"/>
      <c r="Z217" s="15"/>
      <c r="AA217" s="15"/>
      <c r="AB217" s="15"/>
      <c r="AC217" s="15"/>
      <c r="AD217" s="15"/>
      <c r="AE217" s="15"/>
      <c r="AT217" s="262" t="s">
        <v>182</v>
      </c>
      <c r="AU217" s="262" t="s">
        <v>89</v>
      </c>
      <c r="AV217" s="15" t="s">
        <v>180</v>
      </c>
      <c r="AW217" s="15" t="s">
        <v>5</v>
      </c>
      <c r="AX217" s="15" t="s">
        <v>83</v>
      </c>
      <c r="AY217" s="262" t="s">
        <v>173</v>
      </c>
    </row>
    <row r="218" s="2" customFormat="1" ht="33" customHeight="1">
      <c r="A218" s="39"/>
      <c r="B218" s="40"/>
      <c r="C218" s="216" t="s">
        <v>284</v>
      </c>
      <c r="D218" s="216" t="s">
        <v>176</v>
      </c>
      <c r="E218" s="217" t="s">
        <v>285</v>
      </c>
      <c r="F218" s="218" t="s">
        <v>286</v>
      </c>
      <c r="G218" s="219" t="s">
        <v>87</v>
      </c>
      <c r="H218" s="220">
        <v>200</v>
      </c>
      <c r="I218" s="221"/>
      <c r="J218" s="221"/>
      <c r="K218" s="222">
        <f>ROUND(P218*H218,2)</f>
        <v>0</v>
      </c>
      <c r="L218" s="218" t="s">
        <v>179</v>
      </c>
      <c r="M218" s="45"/>
      <c r="N218" s="223" t="s">
        <v>1</v>
      </c>
      <c r="O218" s="224" t="s">
        <v>41</v>
      </c>
      <c r="P218" s="225">
        <f>I218+J218</f>
        <v>0</v>
      </c>
      <c r="Q218" s="225">
        <f>ROUND(I218*H218,2)</f>
        <v>0</v>
      </c>
      <c r="R218" s="225">
        <f>ROUND(J218*H218,2)</f>
        <v>0</v>
      </c>
      <c r="S218" s="92"/>
      <c r="T218" s="226">
        <f>S218*H218</f>
        <v>0</v>
      </c>
      <c r="U218" s="226">
        <v>0.00012999999999999999</v>
      </c>
      <c r="V218" s="226">
        <f>U218*H218</f>
        <v>0.025999999999999999</v>
      </c>
      <c r="W218" s="226">
        <v>0</v>
      </c>
      <c r="X218" s="227">
        <f>W218*H218</f>
        <v>0</v>
      </c>
      <c r="Y218" s="39"/>
      <c r="Z218" s="39"/>
      <c r="AA218" s="39"/>
      <c r="AB218" s="39"/>
      <c r="AC218" s="39"/>
      <c r="AD218" s="39"/>
      <c r="AE218" s="39"/>
      <c r="AR218" s="228" t="s">
        <v>180</v>
      </c>
      <c r="AT218" s="228" t="s">
        <v>176</v>
      </c>
      <c r="AU218" s="228" t="s">
        <v>89</v>
      </c>
      <c r="AY218" s="18" t="s">
        <v>173</v>
      </c>
      <c r="BE218" s="229">
        <f>IF(O218="základní",K218,0)</f>
        <v>0</v>
      </c>
      <c r="BF218" s="229">
        <f>IF(O218="snížená",K218,0)</f>
        <v>0</v>
      </c>
      <c r="BG218" s="229">
        <f>IF(O218="zákl. přenesená",K218,0)</f>
        <v>0</v>
      </c>
      <c r="BH218" s="229">
        <f>IF(O218="sníž. přenesená",K218,0)</f>
        <v>0</v>
      </c>
      <c r="BI218" s="229">
        <f>IF(O218="nulová",K218,0)</f>
        <v>0</v>
      </c>
      <c r="BJ218" s="18" t="s">
        <v>83</v>
      </c>
      <c r="BK218" s="229">
        <f>ROUND(P218*H218,2)</f>
        <v>0</v>
      </c>
      <c r="BL218" s="18" t="s">
        <v>180</v>
      </c>
      <c r="BM218" s="228" t="s">
        <v>287</v>
      </c>
    </row>
    <row r="219" s="13" customFormat="1">
      <c r="A219" s="13"/>
      <c r="B219" s="230"/>
      <c r="C219" s="231"/>
      <c r="D219" s="232" t="s">
        <v>182</v>
      </c>
      <c r="E219" s="233" t="s">
        <v>1</v>
      </c>
      <c r="F219" s="234" t="s">
        <v>183</v>
      </c>
      <c r="G219" s="231"/>
      <c r="H219" s="233" t="s">
        <v>1</v>
      </c>
      <c r="I219" s="235"/>
      <c r="J219" s="235"/>
      <c r="K219" s="231"/>
      <c r="L219" s="231"/>
      <c r="M219" s="236"/>
      <c r="N219" s="237"/>
      <c r="O219" s="238"/>
      <c r="P219" s="238"/>
      <c r="Q219" s="238"/>
      <c r="R219" s="238"/>
      <c r="S219" s="238"/>
      <c r="T219" s="238"/>
      <c r="U219" s="238"/>
      <c r="V219" s="238"/>
      <c r="W219" s="238"/>
      <c r="X219" s="239"/>
      <c r="Y219" s="13"/>
      <c r="Z219" s="13"/>
      <c r="AA219" s="13"/>
      <c r="AB219" s="13"/>
      <c r="AC219" s="13"/>
      <c r="AD219" s="13"/>
      <c r="AE219" s="13"/>
      <c r="AT219" s="240" t="s">
        <v>182</v>
      </c>
      <c r="AU219" s="240" t="s">
        <v>89</v>
      </c>
      <c r="AV219" s="13" t="s">
        <v>83</v>
      </c>
      <c r="AW219" s="13" t="s">
        <v>5</v>
      </c>
      <c r="AX219" s="13" t="s">
        <v>78</v>
      </c>
      <c r="AY219" s="240" t="s">
        <v>173</v>
      </c>
    </row>
    <row r="220" s="13" customFormat="1">
      <c r="A220" s="13"/>
      <c r="B220" s="230"/>
      <c r="C220" s="231"/>
      <c r="D220" s="232" t="s">
        <v>182</v>
      </c>
      <c r="E220" s="233" t="s">
        <v>1</v>
      </c>
      <c r="F220" s="234" t="s">
        <v>184</v>
      </c>
      <c r="G220" s="231"/>
      <c r="H220" s="233" t="s">
        <v>1</v>
      </c>
      <c r="I220" s="235"/>
      <c r="J220" s="235"/>
      <c r="K220" s="231"/>
      <c r="L220" s="231"/>
      <c r="M220" s="236"/>
      <c r="N220" s="237"/>
      <c r="O220" s="238"/>
      <c r="P220" s="238"/>
      <c r="Q220" s="238"/>
      <c r="R220" s="238"/>
      <c r="S220" s="238"/>
      <c r="T220" s="238"/>
      <c r="U220" s="238"/>
      <c r="V220" s="238"/>
      <c r="W220" s="238"/>
      <c r="X220" s="239"/>
      <c r="Y220" s="13"/>
      <c r="Z220" s="13"/>
      <c r="AA220" s="13"/>
      <c r="AB220" s="13"/>
      <c r="AC220" s="13"/>
      <c r="AD220" s="13"/>
      <c r="AE220" s="13"/>
      <c r="AT220" s="240" t="s">
        <v>182</v>
      </c>
      <c r="AU220" s="240" t="s">
        <v>89</v>
      </c>
      <c r="AV220" s="13" t="s">
        <v>83</v>
      </c>
      <c r="AW220" s="13" t="s">
        <v>5</v>
      </c>
      <c r="AX220" s="13" t="s">
        <v>78</v>
      </c>
      <c r="AY220" s="240" t="s">
        <v>173</v>
      </c>
    </row>
    <row r="221" s="13" customFormat="1">
      <c r="A221" s="13"/>
      <c r="B221" s="230"/>
      <c r="C221" s="231"/>
      <c r="D221" s="232" t="s">
        <v>182</v>
      </c>
      <c r="E221" s="233" t="s">
        <v>1</v>
      </c>
      <c r="F221" s="234" t="s">
        <v>185</v>
      </c>
      <c r="G221" s="231"/>
      <c r="H221" s="233" t="s">
        <v>1</v>
      </c>
      <c r="I221" s="235"/>
      <c r="J221" s="235"/>
      <c r="K221" s="231"/>
      <c r="L221" s="231"/>
      <c r="M221" s="236"/>
      <c r="N221" s="237"/>
      <c r="O221" s="238"/>
      <c r="P221" s="238"/>
      <c r="Q221" s="238"/>
      <c r="R221" s="238"/>
      <c r="S221" s="238"/>
      <c r="T221" s="238"/>
      <c r="U221" s="238"/>
      <c r="V221" s="238"/>
      <c r="W221" s="238"/>
      <c r="X221" s="239"/>
      <c r="Y221" s="13"/>
      <c r="Z221" s="13"/>
      <c r="AA221" s="13"/>
      <c r="AB221" s="13"/>
      <c r="AC221" s="13"/>
      <c r="AD221" s="13"/>
      <c r="AE221" s="13"/>
      <c r="AT221" s="240" t="s">
        <v>182</v>
      </c>
      <c r="AU221" s="240" t="s">
        <v>89</v>
      </c>
      <c r="AV221" s="13" t="s">
        <v>83</v>
      </c>
      <c r="AW221" s="13" t="s">
        <v>5</v>
      </c>
      <c r="AX221" s="13" t="s">
        <v>78</v>
      </c>
      <c r="AY221" s="240" t="s">
        <v>173</v>
      </c>
    </row>
    <row r="222" s="14" customFormat="1">
      <c r="A222" s="14"/>
      <c r="B222" s="241"/>
      <c r="C222" s="242"/>
      <c r="D222" s="232" t="s">
        <v>182</v>
      </c>
      <c r="E222" s="243" t="s">
        <v>1</v>
      </c>
      <c r="F222" s="244" t="s">
        <v>186</v>
      </c>
      <c r="G222" s="242"/>
      <c r="H222" s="245">
        <v>200</v>
      </c>
      <c r="I222" s="246"/>
      <c r="J222" s="246"/>
      <c r="K222" s="242"/>
      <c r="L222" s="242"/>
      <c r="M222" s="247"/>
      <c r="N222" s="248"/>
      <c r="O222" s="249"/>
      <c r="P222" s="249"/>
      <c r="Q222" s="249"/>
      <c r="R222" s="249"/>
      <c r="S222" s="249"/>
      <c r="T222" s="249"/>
      <c r="U222" s="249"/>
      <c r="V222" s="249"/>
      <c r="W222" s="249"/>
      <c r="X222" s="250"/>
      <c r="Y222" s="14"/>
      <c r="Z222" s="14"/>
      <c r="AA222" s="14"/>
      <c r="AB222" s="14"/>
      <c r="AC222" s="14"/>
      <c r="AD222" s="14"/>
      <c r="AE222" s="14"/>
      <c r="AT222" s="251" t="s">
        <v>182</v>
      </c>
      <c r="AU222" s="251" t="s">
        <v>89</v>
      </c>
      <c r="AV222" s="14" t="s">
        <v>89</v>
      </c>
      <c r="AW222" s="14" t="s">
        <v>5</v>
      </c>
      <c r="AX222" s="14" t="s">
        <v>78</v>
      </c>
      <c r="AY222" s="251" t="s">
        <v>173</v>
      </c>
    </row>
    <row r="223" s="15" customFormat="1">
      <c r="A223" s="15"/>
      <c r="B223" s="252"/>
      <c r="C223" s="253"/>
      <c r="D223" s="232" t="s">
        <v>182</v>
      </c>
      <c r="E223" s="254" t="s">
        <v>1</v>
      </c>
      <c r="F223" s="255" t="s">
        <v>187</v>
      </c>
      <c r="G223" s="253"/>
      <c r="H223" s="256">
        <v>200</v>
      </c>
      <c r="I223" s="257"/>
      <c r="J223" s="257"/>
      <c r="K223" s="253"/>
      <c r="L223" s="253"/>
      <c r="M223" s="258"/>
      <c r="N223" s="259"/>
      <c r="O223" s="260"/>
      <c r="P223" s="260"/>
      <c r="Q223" s="260"/>
      <c r="R223" s="260"/>
      <c r="S223" s="260"/>
      <c r="T223" s="260"/>
      <c r="U223" s="260"/>
      <c r="V223" s="260"/>
      <c r="W223" s="260"/>
      <c r="X223" s="261"/>
      <c r="Y223" s="15"/>
      <c r="Z223" s="15"/>
      <c r="AA223" s="15"/>
      <c r="AB223" s="15"/>
      <c r="AC223" s="15"/>
      <c r="AD223" s="15"/>
      <c r="AE223" s="15"/>
      <c r="AT223" s="262" t="s">
        <v>182</v>
      </c>
      <c r="AU223" s="262" t="s">
        <v>89</v>
      </c>
      <c r="AV223" s="15" t="s">
        <v>180</v>
      </c>
      <c r="AW223" s="15" t="s">
        <v>5</v>
      </c>
      <c r="AX223" s="15" t="s">
        <v>83</v>
      </c>
      <c r="AY223" s="262" t="s">
        <v>173</v>
      </c>
    </row>
    <row r="224" s="2" customFormat="1">
      <c r="A224" s="39"/>
      <c r="B224" s="40"/>
      <c r="C224" s="216" t="s">
        <v>8</v>
      </c>
      <c r="D224" s="216" t="s">
        <v>176</v>
      </c>
      <c r="E224" s="217" t="s">
        <v>288</v>
      </c>
      <c r="F224" s="218" t="s">
        <v>289</v>
      </c>
      <c r="G224" s="219" t="s">
        <v>243</v>
      </c>
      <c r="H224" s="220">
        <v>2</v>
      </c>
      <c r="I224" s="221"/>
      <c r="J224" s="221"/>
      <c r="K224" s="222">
        <f>ROUND(P224*H224,2)</f>
        <v>0</v>
      </c>
      <c r="L224" s="218" t="s">
        <v>179</v>
      </c>
      <c r="M224" s="45"/>
      <c r="N224" s="223" t="s">
        <v>1</v>
      </c>
      <c r="O224" s="224" t="s">
        <v>41</v>
      </c>
      <c r="P224" s="225">
        <f>I224+J224</f>
        <v>0</v>
      </c>
      <c r="Q224" s="225">
        <f>ROUND(I224*H224,2)</f>
        <v>0</v>
      </c>
      <c r="R224" s="225">
        <f>ROUND(J224*H224,2)</f>
        <v>0</v>
      </c>
      <c r="S224" s="92"/>
      <c r="T224" s="226">
        <f>S224*H224</f>
        <v>0</v>
      </c>
      <c r="U224" s="226">
        <v>0</v>
      </c>
      <c r="V224" s="226">
        <f>U224*H224</f>
        <v>0</v>
      </c>
      <c r="W224" s="226">
        <v>0.017000000000000001</v>
      </c>
      <c r="X224" s="227">
        <f>W224*H224</f>
        <v>0.034000000000000002</v>
      </c>
      <c r="Y224" s="39"/>
      <c r="Z224" s="39"/>
      <c r="AA224" s="39"/>
      <c r="AB224" s="39"/>
      <c r="AC224" s="39"/>
      <c r="AD224" s="39"/>
      <c r="AE224" s="39"/>
      <c r="AR224" s="228" t="s">
        <v>180</v>
      </c>
      <c r="AT224" s="228" t="s">
        <v>176</v>
      </c>
      <c r="AU224" s="228" t="s">
        <v>89</v>
      </c>
      <c r="AY224" s="18" t="s">
        <v>173</v>
      </c>
      <c r="BE224" s="229">
        <f>IF(O224="základní",K224,0)</f>
        <v>0</v>
      </c>
      <c r="BF224" s="229">
        <f>IF(O224="snížená",K224,0)</f>
        <v>0</v>
      </c>
      <c r="BG224" s="229">
        <f>IF(O224="zákl. přenesená",K224,0)</f>
        <v>0</v>
      </c>
      <c r="BH224" s="229">
        <f>IF(O224="sníž. přenesená",K224,0)</f>
        <v>0</v>
      </c>
      <c r="BI224" s="229">
        <f>IF(O224="nulová",K224,0)</f>
        <v>0</v>
      </c>
      <c r="BJ224" s="18" t="s">
        <v>83</v>
      </c>
      <c r="BK224" s="229">
        <f>ROUND(P224*H224,2)</f>
        <v>0</v>
      </c>
      <c r="BL224" s="18" t="s">
        <v>180</v>
      </c>
      <c r="BM224" s="228" t="s">
        <v>290</v>
      </c>
    </row>
    <row r="225" s="14" customFormat="1">
      <c r="A225" s="14"/>
      <c r="B225" s="241"/>
      <c r="C225" s="242"/>
      <c r="D225" s="232" t="s">
        <v>182</v>
      </c>
      <c r="E225" s="243" t="s">
        <v>1</v>
      </c>
      <c r="F225" s="244" t="s">
        <v>89</v>
      </c>
      <c r="G225" s="242"/>
      <c r="H225" s="245">
        <v>2</v>
      </c>
      <c r="I225" s="246"/>
      <c r="J225" s="246"/>
      <c r="K225" s="242"/>
      <c r="L225" s="242"/>
      <c r="M225" s="247"/>
      <c r="N225" s="248"/>
      <c r="O225" s="249"/>
      <c r="P225" s="249"/>
      <c r="Q225" s="249"/>
      <c r="R225" s="249"/>
      <c r="S225" s="249"/>
      <c r="T225" s="249"/>
      <c r="U225" s="249"/>
      <c r="V225" s="249"/>
      <c r="W225" s="249"/>
      <c r="X225" s="250"/>
      <c r="Y225" s="14"/>
      <c r="Z225" s="14"/>
      <c r="AA225" s="14"/>
      <c r="AB225" s="14"/>
      <c r="AC225" s="14"/>
      <c r="AD225" s="14"/>
      <c r="AE225" s="14"/>
      <c r="AT225" s="251" t="s">
        <v>182</v>
      </c>
      <c r="AU225" s="251" t="s">
        <v>89</v>
      </c>
      <c r="AV225" s="14" t="s">
        <v>89</v>
      </c>
      <c r="AW225" s="14" t="s">
        <v>5</v>
      </c>
      <c r="AX225" s="14" t="s">
        <v>78</v>
      </c>
      <c r="AY225" s="251" t="s">
        <v>173</v>
      </c>
    </row>
    <row r="226" s="15" customFormat="1">
      <c r="A226" s="15"/>
      <c r="B226" s="252"/>
      <c r="C226" s="253"/>
      <c r="D226" s="232" t="s">
        <v>182</v>
      </c>
      <c r="E226" s="254" t="s">
        <v>1</v>
      </c>
      <c r="F226" s="255" t="s">
        <v>187</v>
      </c>
      <c r="G226" s="253"/>
      <c r="H226" s="256">
        <v>2</v>
      </c>
      <c r="I226" s="257"/>
      <c r="J226" s="257"/>
      <c r="K226" s="253"/>
      <c r="L226" s="253"/>
      <c r="M226" s="258"/>
      <c r="N226" s="259"/>
      <c r="O226" s="260"/>
      <c r="P226" s="260"/>
      <c r="Q226" s="260"/>
      <c r="R226" s="260"/>
      <c r="S226" s="260"/>
      <c r="T226" s="260"/>
      <c r="U226" s="260"/>
      <c r="V226" s="260"/>
      <c r="W226" s="260"/>
      <c r="X226" s="261"/>
      <c r="Y226" s="15"/>
      <c r="Z226" s="15"/>
      <c r="AA226" s="15"/>
      <c r="AB226" s="15"/>
      <c r="AC226" s="15"/>
      <c r="AD226" s="15"/>
      <c r="AE226" s="15"/>
      <c r="AT226" s="262" t="s">
        <v>182</v>
      </c>
      <c r="AU226" s="262" t="s">
        <v>89</v>
      </c>
      <c r="AV226" s="15" t="s">
        <v>180</v>
      </c>
      <c r="AW226" s="15" t="s">
        <v>5</v>
      </c>
      <c r="AX226" s="15" t="s">
        <v>83</v>
      </c>
      <c r="AY226" s="262" t="s">
        <v>173</v>
      </c>
    </row>
    <row r="227" s="2" customFormat="1">
      <c r="A227" s="39"/>
      <c r="B227" s="40"/>
      <c r="C227" s="216" t="s">
        <v>291</v>
      </c>
      <c r="D227" s="216" t="s">
        <v>176</v>
      </c>
      <c r="E227" s="217" t="s">
        <v>292</v>
      </c>
      <c r="F227" s="218" t="s">
        <v>293</v>
      </c>
      <c r="G227" s="219" t="s">
        <v>105</v>
      </c>
      <c r="H227" s="220">
        <v>10</v>
      </c>
      <c r="I227" s="221"/>
      <c r="J227" s="221"/>
      <c r="K227" s="222">
        <f>ROUND(P227*H227,2)</f>
        <v>0</v>
      </c>
      <c r="L227" s="218" t="s">
        <v>179</v>
      </c>
      <c r="M227" s="45"/>
      <c r="N227" s="223" t="s">
        <v>1</v>
      </c>
      <c r="O227" s="224" t="s">
        <v>41</v>
      </c>
      <c r="P227" s="225">
        <f>I227+J227</f>
        <v>0</v>
      </c>
      <c r="Q227" s="225">
        <f>ROUND(I227*H227,2)</f>
        <v>0</v>
      </c>
      <c r="R227" s="225">
        <f>ROUND(J227*H227,2)</f>
        <v>0</v>
      </c>
      <c r="S227" s="92"/>
      <c r="T227" s="226">
        <f>S227*H227</f>
        <v>0</v>
      </c>
      <c r="U227" s="226">
        <v>0.00165</v>
      </c>
      <c r="V227" s="226">
        <f>U227*H227</f>
        <v>0.016500000000000001</v>
      </c>
      <c r="W227" s="226">
        <v>0</v>
      </c>
      <c r="X227" s="227">
        <f>W227*H227</f>
        <v>0</v>
      </c>
      <c r="Y227" s="39"/>
      <c r="Z227" s="39"/>
      <c r="AA227" s="39"/>
      <c r="AB227" s="39"/>
      <c r="AC227" s="39"/>
      <c r="AD227" s="39"/>
      <c r="AE227" s="39"/>
      <c r="AR227" s="228" t="s">
        <v>180</v>
      </c>
      <c r="AT227" s="228" t="s">
        <v>176</v>
      </c>
      <c r="AU227" s="228" t="s">
        <v>89</v>
      </c>
      <c r="AY227" s="18" t="s">
        <v>173</v>
      </c>
      <c r="BE227" s="229">
        <f>IF(O227="základní",K227,0)</f>
        <v>0</v>
      </c>
      <c r="BF227" s="229">
        <f>IF(O227="snížená",K227,0)</f>
        <v>0</v>
      </c>
      <c r="BG227" s="229">
        <f>IF(O227="zákl. přenesená",K227,0)</f>
        <v>0</v>
      </c>
      <c r="BH227" s="229">
        <f>IF(O227="sníž. přenesená",K227,0)</f>
        <v>0</v>
      </c>
      <c r="BI227" s="229">
        <f>IF(O227="nulová",K227,0)</f>
        <v>0</v>
      </c>
      <c r="BJ227" s="18" t="s">
        <v>83</v>
      </c>
      <c r="BK227" s="229">
        <f>ROUND(P227*H227,2)</f>
        <v>0</v>
      </c>
      <c r="BL227" s="18" t="s">
        <v>180</v>
      </c>
      <c r="BM227" s="228" t="s">
        <v>294</v>
      </c>
    </row>
    <row r="228" s="13" customFormat="1">
      <c r="A228" s="13"/>
      <c r="B228" s="230"/>
      <c r="C228" s="231"/>
      <c r="D228" s="232" t="s">
        <v>182</v>
      </c>
      <c r="E228" s="233" t="s">
        <v>1</v>
      </c>
      <c r="F228" s="234" t="s">
        <v>183</v>
      </c>
      <c r="G228" s="231"/>
      <c r="H228" s="233" t="s">
        <v>1</v>
      </c>
      <c r="I228" s="235"/>
      <c r="J228" s="235"/>
      <c r="K228" s="231"/>
      <c r="L228" s="231"/>
      <c r="M228" s="236"/>
      <c r="N228" s="237"/>
      <c r="O228" s="238"/>
      <c r="P228" s="238"/>
      <c r="Q228" s="238"/>
      <c r="R228" s="238"/>
      <c r="S228" s="238"/>
      <c r="T228" s="238"/>
      <c r="U228" s="238"/>
      <c r="V228" s="238"/>
      <c r="W228" s="238"/>
      <c r="X228" s="239"/>
      <c r="Y228" s="13"/>
      <c r="Z228" s="13"/>
      <c r="AA228" s="13"/>
      <c r="AB228" s="13"/>
      <c r="AC228" s="13"/>
      <c r="AD228" s="13"/>
      <c r="AE228" s="13"/>
      <c r="AT228" s="240" t="s">
        <v>182</v>
      </c>
      <c r="AU228" s="240" t="s">
        <v>89</v>
      </c>
      <c r="AV228" s="13" t="s">
        <v>83</v>
      </c>
      <c r="AW228" s="13" t="s">
        <v>5</v>
      </c>
      <c r="AX228" s="13" t="s">
        <v>78</v>
      </c>
      <c r="AY228" s="240" t="s">
        <v>173</v>
      </c>
    </row>
    <row r="229" s="13" customFormat="1">
      <c r="A229" s="13"/>
      <c r="B229" s="230"/>
      <c r="C229" s="231"/>
      <c r="D229" s="232" t="s">
        <v>182</v>
      </c>
      <c r="E229" s="233" t="s">
        <v>1</v>
      </c>
      <c r="F229" s="234" t="s">
        <v>184</v>
      </c>
      <c r="G229" s="231"/>
      <c r="H229" s="233" t="s">
        <v>1</v>
      </c>
      <c r="I229" s="235"/>
      <c r="J229" s="235"/>
      <c r="K229" s="231"/>
      <c r="L229" s="231"/>
      <c r="M229" s="236"/>
      <c r="N229" s="237"/>
      <c r="O229" s="238"/>
      <c r="P229" s="238"/>
      <c r="Q229" s="238"/>
      <c r="R229" s="238"/>
      <c r="S229" s="238"/>
      <c r="T229" s="238"/>
      <c r="U229" s="238"/>
      <c r="V229" s="238"/>
      <c r="W229" s="238"/>
      <c r="X229" s="239"/>
      <c r="Y229" s="13"/>
      <c r="Z229" s="13"/>
      <c r="AA229" s="13"/>
      <c r="AB229" s="13"/>
      <c r="AC229" s="13"/>
      <c r="AD229" s="13"/>
      <c r="AE229" s="13"/>
      <c r="AT229" s="240" t="s">
        <v>182</v>
      </c>
      <c r="AU229" s="240" t="s">
        <v>89</v>
      </c>
      <c r="AV229" s="13" t="s">
        <v>83</v>
      </c>
      <c r="AW229" s="13" t="s">
        <v>5</v>
      </c>
      <c r="AX229" s="13" t="s">
        <v>78</v>
      </c>
      <c r="AY229" s="240" t="s">
        <v>173</v>
      </c>
    </row>
    <row r="230" s="13" customFormat="1">
      <c r="A230" s="13"/>
      <c r="B230" s="230"/>
      <c r="C230" s="231"/>
      <c r="D230" s="232" t="s">
        <v>182</v>
      </c>
      <c r="E230" s="233" t="s">
        <v>1</v>
      </c>
      <c r="F230" s="234" t="s">
        <v>295</v>
      </c>
      <c r="G230" s="231"/>
      <c r="H230" s="233" t="s">
        <v>1</v>
      </c>
      <c r="I230" s="235"/>
      <c r="J230" s="235"/>
      <c r="K230" s="231"/>
      <c r="L230" s="231"/>
      <c r="M230" s="236"/>
      <c r="N230" s="237"/>
      <c r="O230" s="238"/>
      <c r="P230" s="238"/>
      <c r="Q230" s="238"/>
      <c r="R230" s="238"/>
      <c r="S230" s="238"/>
      <c r="T230" s="238"/>
      <c r="U230" s="238"/>
      <c r="V230" s="238"/>
      <c r="W230" s="238"/>
      <c r="X230" s="239"/>
      <c r="Y230" s="13"/>
      <c r="Z230" s="13"/>
      <c r="AA230" s="13"/>
      <c r="AB230" s="13"/>
      <c r="AC230" s="13"/>
      <c r="AD230" s="13"/>
      <c r="AE230" s="13"/>
      <c r="AT230" s="240" t="s">
        <v>182</v>
      </c>
      <c r="AU230" s="240" t="s">
        <v>89</v>
      </c>
      <c r="AV230" s="13" t="s">
        <v>83</v>
      </c>
      <c r="AW230" s="13" t="s">
        <v>5</v>
      </c>
      <c r="AX230" s="13" t="s">
        <v>78</v>
      </c>
      <c r="AY230" s="240" t="s">
        <v>173</v>
      </c>
    </row>
    <row r="231" s="14" customFormat="1">
      <c r="A231" s="14"/>
      <c r="B231" s="241"/>
      <c r="C231" s="242"/>
      <c r="D231" s="232" t="s">
        <v>182</v>
      </c>
      <c r="E231" s="243" t="s">
        <v>1</v>
      </c>
      <c r="F231" s="244" t="s">
        <v>234</v>
      </c>
      <c r="G231" s="242"/>
      <c r="H231" s="245">
        <v>10</v>
      </c>
      <c r="I231" s="246"/>
      <c r="J231" s="246"/>
      <c r="K231" s="242"/>
      <c r="L231" s="242"/>
      <c r="M231" s="247"/>
      <c r="N231" s="248"/>
      <c r="O231" s="249"/>
      <c r="P231" s="249"/>
      <c r="Q231" s="249"/>
      <c r="R231" s="249"/>
      <c r="S231" s="249"/>
      <c r="T231" s="249"/>
      <c r="U231" s="249"/>
      <c r="V231" s="249"/>
      <c r="W231" s="249"/>
      <c r="X231" s="250"/>
      <c r="Y231" s="14"/>
      <c r="Z231" s="14"/>
      <c r="AA231" s="14"/>
      <c r="AB231" s="14"/>
      <c r="AC231" s="14"/>
      <c r="AD231" s="14"/>
      <c r="AE231" s="14"/>
      <c r="AT231" s="251" t="s">
        <v>182</v>
      </c>
      <c r="AU231" s="251" t="s">
        <v>89</v>
      </c>
      <c r="AV231" s="14" t="s">
        <v>89</v>
      </c>
      <c r="AW231" s="14" t="s">
        <v>5</v>
      </c>
      <c r="AX231" s="14" t="s">
        <v>78</v>
      </c>
      <c r="AY231" s="251" t="s">
        <v>173</v>
      </c>
    </row>
    <row r="232" s="15" customFormat="1">
      <c r="A232" s="15"/>
      <c r="B232" s="252"/>
      <c r="C232" s="253"/>
      <c r="D232" s="232" t="s">
        <v>182</v>
      </c>
      <c r="E232" s="254" t="s">
        <v>1</v>
      </c>
      <c r="F232" s="255" t="s">
        <v>187</v>
      </c>
      <c r="G232" s="253"/>
      <c r="H232" s="256">
        <v>10</v>
      </c>
      <c r="I232" s="257"/>
      <c r="J232" s="257"/>
      <c r="K232" s="253"/>
      <c r="L232" s="253"/>
      <c r="M232" s="258"/>
      <c r="N232" s="259"/>
      <c r="O232" s="260"/>
      <c r="P232" s="260"/>
      <c r="Q232" s="260"/>
      <c r="R232" s="260"/>
      <c r="S232" s="260"/>
      <c r="T232" s="260"/>
      <c r="U232" s="260"/>
      <c r="V232" s="260"/>
      <c r="W232" s="260"/>
      <c r="X232" s="261"/>
      <c r="Y232" s="15"/>
      <c r="Z232" s="15"/>
      <c r="AA232" s="15"/>
      <c r="AB232" s="15"/>
      <c r="AC232" s="15"/>
      <c r="AD232" s="15"/>
      <c r="AE232" s="15"/>
      <c r="AT232" s="262" t="s">
        <v>182</v>
      </c>
      <c r="AU232" s="262" t="s">
        <v>89</v>
      </c>
      <c r="AV232" s="15" t="s">
        <v>180</v>
      </c>
      <c r="AW232" s="15" t="s">
        <v>5</v>
      </c>
      <c r="AX232" s="15" t="s">
        <v>83</v>
      </c>
      <c r="AY232" s="262" t="s">
        <v>173</v>
      </c>
    </row>
    <row r="233" s="2" customFormat="1">
      <c r="A233" s="39"/>
      <c r="B233" s="40"/>
      <c r="C233" s="216" t="s">
        <v>296</v>
      </c>
      <c r="D233" s="216" t="s">
        <v>176</v>
      </c>
      <c r="E233" s="217" t="s">
        <v>297</v>
      </c>
      <c r="F233" s="218" t="s">
        <v>298</v>
      </c>
      <c r="G233" s="219" t="s">
        <v>105</v>
      </c>
      <c r="H233" s="220">
        <v>10</v>
      </c>
      <c r="I233" s="221"/>
      <c r="J233" s="221"/>
      <c r="K233" s="222">
        <f>ROUND(P233*H233,2)</f>
        <v>0</v>
      </c>
      <c r="L233" s="218" t="s">
        <v>179</v>
      </c>
      <c r="M233" s="45"/>
      <c r="N233" s="223" t="s">
        <v>1</v>
      </c>
      <c r="O233" s="224" t="s">
        <v>41</v>
      </c>
      <c r="P233" s="225">
        <f>I233+J233</f>
        <v>0</v>
      </c>
      <c r="Q233" s="225">
        <f>ROUND(I233*H233,2)</f>
        <v>0</v>
      </c>
      <c r="R233" s="225">
        <f>ROUND(J233*H233,2)</f>
        <v>0</v>
      </c>
      <c r="S233" s="92"/>
      <c r="T233" s="226">
        <f>S233*H233</f>
        <v>0</v>
      </c>
      <c r="U233" s="226">
        <v>0</v>
      </c>
      <c r="V233" s="226">
        <f>U233*H233</f>
        <v>0</v>
      </c>
      <c r="W233" s="226">
        <v>0</v>
      </c>
      <c r="X233" s="227">
        <f>W233*H233</f>
        <v>0</v>
      </c>
      <c r="Y233" s="39"/>
      <c r="Z233" s="39"/>
      <c r="AA233" s="39"/>
      <c r="AB233" s="39"/>
      <c r="AC233" s="39"/>
      <c r="AD233" s="39"/>
      <c r="AE233" s="39"/>
      <c r="AR233" s="228" t="s">
        <v>180</v>
      </c>
      <c r="AT233" s="228" t="s">
        <v>176</v>
      </c>
      <c r="AU233" s="228" t="s">
        <v>89</v>
      </c>
      <c r="AY233" s="18" t="s">
        <v>173</v>
      </c>
      <c r="BE233" s="229">
        <f>IF(O233="základní",K233,0)</f>
        <v>0</v>
      </c>
      <c r="BF233" s="229">
        <f>IF(O233="snížená",K233,0)</f>
        <v>0</v>
      </c>
      <c r="BG233" s="229">
        <f>IF(O233="zákl. přenesená",K233,0)</f>
        <v>0</v>
      </c>
      <c r="BH233" s="229">
        <f>IF(O233="sníž. přenesená",K233,0)</f>
        <v>0</v>
      </c>
      <c r="BI233" s="229">
        <f>IF(O233="nulová",K233,0)</f>
        <v>0</v>
      </c>
      <c r="BJ233" s="18" t="s">
        <v>83</v>
      </c>
      <c r="BK233" s="229">
        <f>ROUND(P233*H233,2)</f>
        <v>0</v>
      </c>
      <c r="BL233" s="18" t="s">
        <v>180</v>
      </c>
      <c r="BM233" s="228" t="s">
        <v>299</v>
      </c>
    </row>
    <row r="234" s="13" customFormat="1">
      <c r="A234" s="13"/>
      <c r="B234" s="230"/>
      <c r="C234" s="231"/>
      <c r="D234" s="232" t="s">
        <v>182</v>
      </c>
      <c r="E234" s="233" t="s">
        <v>1</v>
      </c>
      <c r="F234" s="234" t="s">
        <v>183</v>
      </c>
      <c r="G234" s="231"/>
      <c r="H234" s="233" t="s">
        <v>1</v>
      </c>
      <c r="I234" s="235"/>
      <c r="J234" s="235"/>
      <c r="K234" s="231"/>
      <c r="L234" s="231"/>
      <c r="M234" s="236"/>
      <c r="N234" s="237"/>
      <c r="O234" s="238"/>
      <c r="P234" s="238"/>
      <c r="Q234" s="238"/>
      <c r="R234" s="238"/>
      <c r="S234" s="238"/>
      <c r="T234" s="238"/>
      <c r="U234" s="238"/>
      <c r="V234" s="238"/>
      <c r="W234" s="238"/>
      <c r="X234" s="239"/>
      <c r="Y234" s="13"/>
      <c r="Z234" s="13"/>
      <c r="AA234" s="13"/>
      <c r="AB234" s="13"/>
      <c r="AC234" s="13"/>
      <c r="AD234" s="13"/>
      <c r="AE234" s="13"/>
      <c r="AT234" s="240" t="s">
        <v>182</v>
      </c>
      <c r="AU234" s="240" t="s">
        <v>89</v>
      </c>
      <c r="AV234" s="13" t="s">
        <v>83</v>
      </c>
      <c r="AW234" s="13" t="s">
        <v>5</v>
      </c>
      <c r="AX234" s="13" t="s">
        <v>78</v>
      </c>
      <c r="AY234" s="240" t="s">
        <v>173</v>
      </c>
    </row>
    <row r="235" s="13" customFormat="1">
      <c r="A235" s="13"/>
      <c r="B235" s="230"/>
      <c r="C235" s="231"/>
      <c r="D235" s="232" t="s">
        <v>182</v>
      </c>
      <c r="E235" s="233" t="s">
        <v>1</v>
      </c>
      <c r="F235" s="234" t="s">
        <v>184</v>
      </c>
      <c r="G235" s="231"/>
      <c r="H235" s="233" t="s">
        <v>1</v>
      </c>
      <c r="I235" s="235"/>
      <c r="J235" s="235"/>
      <c r="K235" s="231"/>
      <c r="L235" s="231"/>
      <c r="M235" s="236"/>
      <c r="N235" s="237"/>
      <c r="O235" s="238"/>
      <c r="P235" s="238"/>
      <c r="Q235" s="238"/>
      <c r="R235" s="238"/>
      <c r="S235" s="238"/>
      <c r="T235" s="238"/>
      <c r="U235" s="238"/>
      <c r="V235" s="238"/>
      <c r="W235" s="238"/>
      <c r="X235" s="239"/>
      <c r="Y235" s="13"/>
      <c r="Z235" s="13"/>
      <c r="AA235" s="13"/>
      <c r="AB235" s="13"/>
      <c r="AC235" s="13"/>
      <c r="AD235" s="13"/>
      <c r="AE235" s="13"/>
      <c r="AT235" s="240" t="s">
        <v>182</v>
      </c>
      <c r="AU235" s="240" t="s">
        <v>89</v>
      </c>
      <c r="AV235" s="13" t="s">
        <v>83</v>
      </c>
      <c r="AW235" s="13" t="s">
        <v>5</v>
      </c>
      <c r="AX235" s="13" t="s">
        <v>78</v>
      </c>
      <c r="AY235" s="240" t="s">
        <v>173</v>
      </c>
    </row>
    <row r="236" s="13" customFormat="1">
      <c r="A236" s="13"/>
      <c r="B236" s="230"/>
      <c r="C236" s="231"/>
      <c r="D236" s="232" t="s">
        <v>182</v>
      </c>
      <c r="E236" s="233" t="s">
        <v>1</v>
      </c>
      <c r="F236" s="234" t="s">
        <v>295</v>
      </c>
      <c r="G236" s="231"/>
      <c r="H236" s="233" t="s">
        <v>1</v>
      </c>
      <c r="I236" s="235"/>
      <c r="J236" s="235"/>
      <c r="K236" s="231"/>
      <c r="L236" s="231"/>
      <c r="M236" s="236"/>
      <c r="N236" s="237"/>
      <c r="O236" s="238"/>
      <c r="P236" s="238"/>
      <c r="Q236" s="238"/>
      <c r="R236" s="238"/>
      <c r="S236" s="238"/>
      <c r="T236" s="238"/>
      <c r="U236" s="238"/>
      <c r="V236" s="238"/>
      <c r="W236" s="238"/>
      <c r="X236" s="239"/>
      <c r="Y236" s="13"/>
      <c r="Z236" s="13"/>
      <c r="AA236" s="13"/>
      <c r="AB236" s="13"/>
      <c r="AC236" s="13"/>
      <c r="AD236" s="13"/>
      <c r="AE236" s="13"/>
      <c r="AT236" s="240" t="s">
        <v>182</v>
      </c>
      <c r="AU236" s="240" t="s">
        <v>89</v>
      </c>
      <c r="AV236" s="13" t="s">
        <v>83</v>
      </c>
      <c r="AW236" s="13" t="s">
        <v>5</v>
      </c>
      <c r="AX236" s="13" t="s">
        <v>78</v>
      </c>
      <c r="AY236" s="240" t="s">
        <v>173</v>
      </c>
    </row>
    <row r="237" s="14" customFormat="1">
      <c r="A237" s="14"/>
      <c r="B237" s="241"/>
      <c r="C237" s="242"/>
      <c r="D237" s="232" t="s">
        <v>182</v>
      </c>
      <c r="E237" s="243" t="s">
        <v>1</v>
      </c>
      <c r="F237" s="244" t="s">
        <v>234</v>
      </c>
      <c r="G237" s="242"/>
      <c r="H237" s="245">
        <v>10</v>
      </c>
      <c r="I237" s="246"/>
      <c r="J237" s="246"/>
      <c r="K237" s="242"/>
      <c r="L237" s="242"/>
      <c r="M237" s="247"/>
      <c r="N237" s="248"/>
      <c r="O237" s="249"/>
      <c r="P237" s="249"/>
      <c r="Q237" s="249"/>
      <c r="R237" s="249"/>
      <c r="S237" s="249"/>
      <c r="T237" s="249"/>
      <c r="U237" s="249"/>
      <c r="V237" s="249"/>
      <c r="W237" s="249"/>
      <c r="X237" s="250"/>
      <c r="Y237" s="14"/>
      <c r="Z237" s="14"/>
      <c r="AA237" s="14"/>
      <c r="AB237" s="14"/>
      <c r="AC237" s="14"/>
      <c r="AD237" s="14"/>
      <c r="AE237" s="14"/>
      <c r="AT237" s="251" t="s">
        <v>182</v>
      </c>
      <c r="AU237" s="251" t="s">
        <v>89</v>
      </c>
      <c r="AV237" s="14" t="s">
        <v>89</v>
      </c>
      <c r="AW237" s="14" t="s">
        <v>5</v>
      </c>
      <c r="AX237" s="14" t="s">
        <v>78</v>
      </c>
      <c r="AY237" s="251" t="s">
        <v>173</v>
      </c>
    </row>
    <row r="238" s="15" customFormat="1">
      <c r="A238" s="15"/>
      <c r="B238" s="252"/>
      <c r="C238" s="253"/>
      <c r="D238" s="232" t="s">
        <v>182</v>
      </c>
      <c r="E238" s="254" t="s">
        <v>1</v>
      </c>
      <c r="F238" s="255" t="s">
        <v>187</v>
      </c>
      <c r="G238" s="253"/>
      <c r="H238" s="256">
        <v>10</v>
      </c>
      <c r="I238" s="257"/>
      <c r="J238" s="257"/>
      <c r="K238" s="253"/>
      <c r="L238" s="253"/>
      <c r="M238" s="258"/>
      <c r="N238" s="259"/>
      <c r="O238" s="260"/>
      <c r="P238" s="260"/>
      <c r="Q238" s="260"/>
      <c r="R238" s="260"/>
      <c r="S238" s="260"/>
      <c r="T238" s="260"/>
      <c r="U238" s="260"/>
      <c r="V238" s="260"/>
      <c r="W238" s="260"/>
      <c r="X238" s="261"/>
      <c r="Y238" s="15"/>
      <c r="Z238" s="15"/>
      <c r="AA238" s="15"/>
      <c r="AB238" s="15"/>
      <c r="AC238" s="15"/>
      <c r="AD238" s="15"/>
      <c r="AE238" s="15"/>
      <c r="AT238" s="262" t="s">
        <v>182</v>
      </c>
      <c r="AU238" s="262" t="s">
        <v>89</v>
      </c>
      <c r="AV238" s="15" t="s">
        <v>180</v>
      </c>
      <c r="AW238" s="15" t="s">
        <v>5</v>
      </c>
      <c r="AX238" s="15" t="s">
        <v>83</v>
      </c>
      <c r="AY238" s="262" t="s">
        <v>173</v>
      </c>
    </row>
    <row r="239" s="12" customFormat="1" ht="22.8" customHeight="1">
      <c r="A239" s="12"/>
      <c r="B239" s="199"/>
      <c r="C239" s="200"/>
      <c r="D239" s="201" t="s">
        <v>77</v>
      </c>
      <c r="E239" s="214" t="s">
        <v>300</v>
      </c>
      <c r="F239" s="214" t="s">
        <v>301</v>
      </c>
      <c r="G239" s="200"/>
      <c r="H239" s="200"/>
      <c r="I239" s="203"/>
      <c r="J239" s="203"/>
      <c r="K239" s="215">
        <f>BK239</f>
        <v>0</v>
      </c>
      <c r="L239" s="200"/>
      <c r="M239" s="205"/>
      <c r="N239" s="206"/>
      <c r="O239" s="207"/>
      <c r="P239" s="207"/>
      <c r="Q239" s="208">
        <f>SUM(Q240:Q249)</f>
        <v>0</v>
      </c>
      <c r="R239" s="208">
        <f>SUM(R240:R249)</f>
        <v>0</v>
      </c>
      <c r="S239" s="207"/>
      <c r="T239" s="209">
        <f>SUM(T240:T249)</f>
        <v>0</v>
      </c>
      <c r="U239" s="207"/>
      <c r="V239" s="209">
        <f>SUM(V240:V249)</f>
        <v>0</v>
      </c>
      <c r="W239" s="207"/>
      <c r="X239" s="210">
        <f>SUM(X240:X249)</f>
        <v>0</v>
      </c>
      <c r="Y239" s="12"/>
      <c r="Z239" s="12"/>
      <c r="AA239" s="12"/>
      <c r="AB239" s="12"/>
      <c r="AC239" s="12"/>
      <c r="AD239" s="12"/>
      <c r="AE239" s="12"/>
      <c r="AR239" s="211" t="s">
        <v>83</v>
      </c>
      <c r="AT239" s="212" t="s">
        <v>77</v>
      </c>
      <c r="AU239" s="212" t="s">
        <v>83</v>
      </c>
      <c r="AY239" s="211" t="s">
        <v>173</v>
      </c>
      <c r="BK239" s="213">
        <f>SUM(BK240:BK249)</f>
        <v>0</v>
      </c>
    </row>
    <row r="240" s="2" customFormat="1">
      <c r="A240" s="39"/>
      <c r="B240" s="40"/>
      <c r="C240" s="216" t="s">
        <v>302</v>
      </c>
      <c r="D240" s="216" t="s">
        <v>176</v>
      </c>
      <c r="E240" s="217" t="s">
        <v>303</v>
      </c>
      <c r="F240" s="218" t="s">
        <v>304</v>
      </c>
      <c r="G240" s="219" t="s">
        <v>305</v>
      </c>
      <c r="H240" s="220">
        <v>19.038</v>
      </c>
      <c r="I240" s="221"/>
      <c r="J240" s="221"/>
      <c r="K240" s="222">
        <f>ROUND(P240*H240,2)</f>
        <v>0</v>
      </c>
      <c r="L240" s="218" t="s">
        <v>179</v>
      </c>
      <c r="M240" s="45"/>
      <c r="N240" s="223" t="s">
        <v>1</v>
      </c>
      <c r="O240" s="224" t="s">
        <v>41</v>
      </c>
      <c r="P240" s="225">
        <f>I240+J240</f>
        <v>0</v>
      </c>
      <c r="Q240" s="225">
        <f>ROUND(I240*H240,2)</f>
        <v>0</v>
      </c>
      <c r="R240" s="225">
        <f>ROUND(J240*H240,2)</f>
        <v>0</v>
      </c>
      <c r="S240" s="92"/>
      <c r="T240" s="226">
        <f>S240*H240</f>
        <v>0</v>
      </c>
      <c r="U240" s="226">
        <v>0</v>
      </c>
      <c r="V240" s="226">
        <f>U240*H240</f>
        <v>0</v>
      </c>
      <c r="W240" s="226">
        <v>0</v>
      </c>
      <c r="X240" s="227">
        <f>W240*H240</f>
        <v>0</v>
      </c>
      <c r="Y240" s="39"/>
      <c r="Z240" s="39"/>
      <c r="AA240" s="39"/>
      <c r="AB240" s="39"/>
      <c r="AC240" s="39"/>
      <c r="AD240" s="39"/>
      <c r="AE240" s="39"/>
      <c r="AR240" s="228" t="s">
        <v>180</v>
      </c>
      <c r="AT240" s="228" t="s">
        <v>176</v>
      </c>
      <c r="AU240" s="228" t="s">
        <v>89</v>
      </c>
      <c r="AY240" s="18" t="s">
        <v>173</v>
      </c>
      <c r="BE240" s="229">
        <f>IF(O240="základní",K240,0)</f>
        <v>0</v>
      </c>
      <c r="BF240" s="229">
        <f>IF(O240="snížená",K240,0)</f>
        <v>0</v>
      </c>
      <c r="BG240" s="229">
        <f>IF(O240="zákl. přenesená",K240,0)</f>
        <v>0</v>
      </c>
      <c r="BH240" s="229">
        <f>IF(O240="sníž. přenesená",K240,0)</f>
        <v>0</v>
      </c>
      <c r="BI240" s="229">
        <f>IF(O240="nulová",K240,0)</f>
        <v>0</v>
      </c>
      <c r="BJ240" s="18" t="s">
        <v>83</v>
      </c>
      <c r="BK240" s="229">
        <f>ROUND(P240*H240,2)</f>
        <v>0</v>
      </c>
      <c r="BL240" s="18" t="s">
        <v>180</v>
      </c>
      <c r="BM240" s="228" t="s">
        <v>306</v>
      </c>
    </row>
    <row r="241" s="2" customFormat="1" ht="24.15" customHeight="1">
      <c r="A241" s="39"/>
      <c r="B241" s="40"/>
      <c r="C241" s="216" t="s">
        <v>307</v>
      </c>
      <c r="D241" s="216" t="s">
        <v>176</v>
      </c>
      <c r="E241" s="217" t="s">
        <v>308</v>
      </c>
      <c r="F241" s="218" t="s">
        <v>309</v>
      </c>
      <c r="G241" s="219" t="s">
        <v>105</v>
      </c>
      <c r="H241" s="220">
        <v>16</v>
      </c>
      <c r="I241" s="221"/>
      <c r="J241" s="221"/>
      <c r="K241" s="222">
        <f>ROUND(P241*H241,2)</f>
        <v>0</v>
      </c>
      <c r="L241" s="218" t="s">
        <v>179</v>
      </c>
      <c r="M241" s="45"/>
      <c r="N241" s="223" t="s">
        <v>1</v>
      </c>
      <c r="O241" s="224" t="s">
        <v>41</v>
      </c>
      <c r="P241" s="225">
        <f>I241+J241</f>
        <v>0</v>
      </c>
      <c r="Q241" s="225">
        <f>ROUND(I241*H241,2)</f>
        <v>0</v>
      </c>
      <c r="R241" s="225">
        <f>ROUND(J241*H241,2)</f>
        <v>0</v>
      </c>
      <c r="S241" s="92"/>
      <c r="T241" s="226">
        <f>S241*H241</f>
        <v>0</v>
      </c>
      <c r="U241" s="226">
        <v>0</v>
      </c>
      <c r="V241" s="226">
        <f>U241*H241</f>
        <v>0</v>
      </c>
      <c r="W241" s="226">
        <v>0</v>
      </c>
      <c r="X241" s="227">
        <f>W241*H241</f>
        <v>0</v>
      </c>
      <c r="Y241" s="39"/>
      <c r="Z241" s="39"/>
      <c r="AA241" s="39"/>
      <c r="AB241" s="39"/>
      <c r="AC241" s="39"/>
      <c r="AD241" s="39"/>
      <c r="AE241" s="39"/>
      <c r="AR241" s="228" t="s">
        <v>180</v>
      </c>
      <c r="AT241" s="228" t="s">
        <v>176</v>
      </c>
      <c r="AU241" s="228" t="s">
        <v>89</v>
      </c>
      <c r="AY241" s="18" t="s">
        <v>173</v>
      </c>
      <c r="BE241" s="229">
        <f>IF(O241="základní",K241,0)</f>
        <v>0</v>
      </c>
      <c r="BF241" s="229">
        <f>IF(O241="snížená",K241,0)</f>
        <v>0</v>
      </c>
      <c r="BG241" s="229">
        <f>IF(O241="zákl. přenesená",K241,0)</f>
        <v>0</v>
      </c>
      <c r="BH241" s="229">
        <f>IF(O241="sníž. přenesená",K241,0)</f>
        <v>0</v>
      </c>
      <c r="BI241" s="229">
        <f>IF(O241="nulová",K241,0)</f>
        <v>0</v>
      </c>
      <c r="BJ241" s="18" t="s">
        <v>83</v>
      </c>
      <c r="BK241" s="229">
        <f>ROUND(P241*H241,2)</f>
        <v>0</v>
      </c>
      <c r="BL241" s="18" t="s">
        <v>180</v>
      </c>
      <c r="BM241" s="228" t="s">
        <v>310</v>
      </c>
    </row>
    <row r="242" s="14" customFormat="1">
      <c r="A242" s="14"/>
      <c r="B242" s="241"/>
      <c r="C242" s="242"/>
      <c r="D242" s="232" t="s">
        <v>182</v>
      </c>
      <c r="E242" s="243" t="s">
        <v>1</v>
      </c>
      <c r="F242" s="244" t="s">
        <v>311</v>
      </c>
      <c r="G242" s="242"/>
      <c r="H242" s="245">
        <v>16</v>
      </c>
      <c r="I242" s="246"/>
      <c r="J242" s="246"/>
      <c r="K242" s="242"/>
      <c r="L242" s="242"/>
      <c r="M242" s="247"/>
      <c r="N242" s="248"/>
      <c r="O242" s="249"/>
      <c r="P242" s="249"/>
      <c r="Q242" s="249"/>
      <c r="R242" s="249"/>
      <c r="S242" s="249"/>
      <c r="T242" s="249"/>
      <c r="U242" s="249"/>
      <c r="V242" s="249"/>
      <c r="W242" s="249"/>
      <c r="X242" s="250"/>
      <c r="Y242" s="14"/>
      <c r="Z242" s="14"/>
      <c r="AA242" s="14"/>
      <c r="AB242" s="14"/>
      <c r="AC242" s="14"/>
      <c r="AD242" s="14"/>
      <c r="AE242" s="14"/>
      <c r="AT242" s="251" t="s">
        <v>182</v>
      </c>
      <c r="AU242" s="251" t="s">
        <v>89</v>
      </c>
      <c r="AV242" s="14" t="s">
        <v>89</v>
      </c>
      <c r="AW242" s="14" t="s">
        <v>5</v>
      </c>
      <c r="AX242" s="14" t="s">
        <v>78</v>
      </c>
      <c r="AY242" s="251" t="s">
        <v>173</v>
      </c>
    </row>
    <row r="243" s="15" customFormat="1">
      <c r="A243" s="15"/>
      <c r="B243" s="252"/>
      <c r="C243" s="253"/>
      <c r="D243" s="232" t="s">
        <v>182</v>
      </c>
      <c r="E243" s="254" t="s">
        <v>1</v>
      </c>
      <c r="F243" s="255" t="s">
        <v>187</v>
      </c>
      <c r="G243" s="253"/>
      <c r="H243" s="256">
        <v>16</v>
      </c>
      <c r="I243" s="257"/>
      <c r="J243" s="257"/>
      <c r="K243" s="253"/>
      <c r="L243" s="253"/>
      <c r="M243" s="258"/>
      <c r="N243" s="259"/>
      <c r="O243" s="260"/>
      <c r="P243" s="260"/>
      <c r="Q243" s="260"/>
      <c r="R243" s="260"/>
      <c r="S243" s="260"/>
      <c r="T243" s="260"/>
      <c r="U243" s="260"/>
      <c r="V243" s="260"/>
      <c r="W243" s="260"/>
      <c r="X243" s="261"/>
      <c r="Y243" s="15"/>
      <c r="Z243" s="15"/>
      <c r="AA243" s="15"/>
      <c r="AB243" s="15"/>
      <c r="AC243" s="15"/>
      <c r="AD243" s="15"/>
      <c r="AE243" s="15"/>
      <c r="AT243" s="262" t="s">
        <v>182</v>
      </c>
      <c r="AU243" s="262" t="s">
        <v>89</v>
      </c>
      <c r="AV243" s="15" t="s">
        <v>180</v>
      </c>
      <c r="AW243" s="15" t="s">
        <v>5</v>
      </c>
      <c r="AX243" s="15" t="s">
        <v>83</v>
      </c>
      <c r="AY243" s="262" t="s">
        <v>173</v>
      </c>
    </row>
    <row r="244" s="2" customFormat="1">
      <c r="A244" s="39"/>
      <c r="B244" s="40"/>
      <c r="C244" s="216" t="s">
        <v>312</v>
      </c>
      <c r="D244" s="216" t="s">
        <v>176</v>
      </c>
      <c r="E244" s="217" t="s">
        <v>313</v>
      </c>
      <c r="F244" s="218" t="s">
        <v>314</v>
      </c>
      <c r="G244" s="219" t="s">
        <v>105</v>
      </c>
      <c r="H244" s="220">
        <v>168</v>
      </c>
      <c r="I244" s="221"/>
      <c r="J244" s="221"/>
      <c r="K244" s="222">
        <f>ROUND(P244*H244,2)</f>
        <v>0</v>
      </c>
      <c r="L244" s="218" t="s">
        <v>179</v>
      </c>
      <c r="M244" s="45"/>
      <c r="N244" s="223" t="s">
        <v>1</v>
      </c>
      <c r="O244" s="224" t="s">
        <v>41</v>
      </c>
      <c r="P244" s="225">
        <f>I244+J244</f>
        <v>0</v>
      </c>
      <c r="Q244" s="225">
        <f>ROUND(I244*H244,2)</f>
        <v>0</v>
      </c>
      <c r="R244" s="225">
        <f>ROUND(J244*H244,2)</f>
        <v>0</v>
      </c>
      <c r="S244" s="92"/>
      <c r="T244" s="226">
        <f>S244*H244</f>
        <v>0</v>
      </c>
      <c r="U244" s="226">
        <v>0</v>
      </c>
      <c r="V244" s="226">
        <f>U244*H244</f>
        <v>0</v>
      </c>
      <c r="W244" s="226">
        <v>0</v>
      </c>
      <c r="X244" s="227">
        <f>W244*H244</f>
        <v>0</v>
      </c>
      <c r="Y244" s="39"/>
      <c r="Z244" s="39"/>
      <c r="AA244" s="39"/>
      <c r="AB244" s="39"/>
      <c r="AC244" s="39"/>
      <c r="AD244" s="39"/>
      <c r="AE244" s="39"/>
      <c r="AR244" s="228" t="s">
        <v>180</v>
      </c>
      <c r="AT244" s="228" t="s">
        <v>176</v>
      </c>
      <c r="AU244" s="228" t="s">
        <v>89</v>
      </c>
      <c r="AY244" s="18" t="s">
        <v>173</v>
      </c>
      <c r="BE244" s="229">
        <f>IF(O244="základní",K244,0)</f>
        <v>0</v>
      </c>
      <c r="BF244" s="229">
        <f>IF(O244="snížená",K244,0)</f>
        <v>0</v>
      </c>
      <c r="BG244" s="229">
        <f>IF(O244="zákl. přenesená",K244,0)</f>
        <v>0</v>
      </c>
      <c r="BH244" s="229">
        <f>IF(O244="sníž. přenesená",K244,0)</f>
        <v>0</v>
      </c>
      <c r="BI244" s="229">
        <f>IF(O244="nulová",K244,0)</f>
        <v>0</v>
      </c>
      <c r="BJ244" s="18" t="s">
        <v>83</v>
      </c>
      <c r="BK244" s="229">
        <f>ROUND(P244*H244,2)</f>
        <v>0</v>
      </c>
      <c r="BL244" s="18" t="s">
        <v>180</v>
      </c>
      <c r="BM244" s="228" t="s">
        <v>315</v>
      </c>
    </row>
    <row r="245" s="14" customFormat="1">
      <c r="A245" s="14"/>
      <c r="B245" s="241"/>
      <c r="C245" s="242"/>
      <c r="D245" s="232" t="s">
        <v>182</v>
      </c>
      <c r="E245" s="243" t="s">
        <v>1</v>
      </c>
      <c r="F245" s="244" t="s">
        <v>316</v>
      </c>
      <c r="G245" s="242"/>
      <c r="H245" s="245">
        <v>168</v>
      </c>
      <c r="I245" s="246"/>
      <c r="J245" s="246"/>
      <c r="K245" s="242"/>
      <c r="L245" s="242"/>
      <c r="M245" s="247"/>
      <c r="N245" s="248"/>
      <c r="O245" s="249"/>
      <c r="P245" s="249"/>
      <c r="Q245" s="249"/>
      <c r="R245" s="249"/>
      <c r="S245" s="249"/>
      <c r="T245" s="249"/>
      <c r="U245" s="249"/>
      <c r="V245" s="249"/>
      <c r="W245" s="249"/>
      <c r="X245" s="250"/>
      <c r="Y245" s="14"/>
      <c r="Z245" s="14"/>
      <c r="AA245" s="14"/>
      <c r="AB245" s="14"/>
      <c r="AC245" s="14"/>
      <c r="AD245" s="14"/>
      <c r="AE245" s="14"/>
      <c r="AT245" s="251" t="s">
        <v>182</v>
      </c>
      <c r="AU245" s="251" t="s">
        <v>89</v>
      </c>
      <c r="AV245" s="14" t="s">
        <v>89</v>
      </c>
      <c r="AW245" s="14" t="s">
        <v>5</v>
      </c>
      <c r="AX245" s="14" t="s">
        <v>78</v>
      </c>
      <c r="AY245" s="251" t="s">
        <v>173</v>
      </c>
    </row>
    <row r="246" s="15" customFormat="1">
      <c r="A246" s="15"/>
      <c r="B246" s="252"/>
      <c r="C246" s="253"/>
      <c r="D246" s="232" t="s">
        <v>182</v>
      </c>
      <c r="E246" s="254" t="s">
        <v>1</v>
      </c>
      <c r="F246" s="255" t="s">
        <v>187</v>
      </c>
      <c r="G246" s="253"/>
      <c r="H246" s="256">
        <v>168</v>
      </c>
      <c r="I246" s="257"/>
      <c r="J246" s="257"/>
      <c r="K246" s="253"/>
      <c r="L246" s="253"/>
      <c r="M246" s="258"/>
      <c r="N246" s="259"/>
      <c r="O246" s="260"/>
      <c r="P246" s="260"/>
      <c r="Q246" s="260"/>
      <c r="R246" s="260"/>
      <c r="S246" s="260"/>
      <c r="T246" s="260"/>
      <c r="U246" s="260"/>
      <c r="V246" s="260"/>
      <c r="W246" s="260"/>
      <c r="X246" s="261"/>
      <c r="Y246" s="15"/>
      <c r="Z246" s="15"/>
      <c r="AA246" s="15"/>
      <c r="AB246" s="15"/>
      <c r="AC246" s="15"/>
      <c r="AD246" s="15"/>
      <c r="AE246" s="15"/>
      <c r="AT246" s="262" t="s">
        <v>182</v>
      </c>
      <c r="AU246" s="262" t="s">
        <v>89</v>
      </c>
      <c r="AV246" s="15" t="s">
        <v>180</v>
      </c>
      <c r="AW246" s="15" t="s">
        <v>5</v>
      </c>
      <c r="AX246" s="15" t="s">
        <v>83</v>
      </c>
      <c r="AY246" s="262" t="s">
        <v>173</v>
      </c>
    </row>
    <row r="247" s="2" customFormat="1">
      <c r="A247" s="39"/>
      <c r="B247" s="40"/>
      <c r="C247" s="216" t="s">
        <v>317</v>
      </c>
      <c r="D247" s="216" t="s">
        <v>176</v>
      </c>
      <c r="E247" s="217" t="s">
        <v>318</v>
      </c>
      <c r="F247" s="218" t="s">
        <v>319</v>
      </c>
      <c r="G247" s="219" t="s">
        <v>305</v>
      </c>
      <c r="H247" s="220">
        <v>19.038</v>
      </c>
      <c r="I247" s="221"/>
      <c r="J247" s="221"/>
      <c r="K247" s="222">
        <f>ROUND(P247*H247,2)</f>
        <v>0</v>
      </c>
      <c r="L247" s="218" t="s">
        <v>179</v>
      </c>
      <c r="M247" s="45"/>
      <c r="N247" s="223" t="s">
        <v>1</v>
      </c>
      <c r="O247" s="224" t="s">
        <v>41</v>
      </c>
      <c r="P247" s="225">
        <f>I247+J247</f>
        <v>0</v>
      </c>
      <c r="Q247" s="225">
        <f>ROUND(I247*H247,2)</f>
        <v>0</v>
      </c>
      <c r="R247" s="225">
        <f>ROUND(J247*H247,2)</f>
        <v>0</v>
      </c>
      <c r="S247" s="92"/>
      <c r="T247" s="226">
        <f>S247*H247</f>
        <v>0</v>
      </c>
      <c r="U247" s="226">
        <v>0</v>
      </c>
      <c r="V247" s="226">
        <f>U247*H247</f>
        <v>0</v>
      </c>
      <c r="W247" s="226">
        <v>0</v>
      </c>
      <c r="X247" s="227">
        <f>W247*H247</f>
        <v>0</v>
      </c>
      <c r="Y247" s="39"/>
      <c r="Z247" s="39"/>
      <c r="AA247" s="39"/>
      <c r="AB247" s="39"/>
      <c r="AC247" s="39"/>
      <c r="AD247" s="39"/>
      <c r="AE247" s="39"/>
      <c r="AR247" s="228" t="s">
        <v>180</v>
      </c>
      <c r="AT247" s="228" t="s">
        <v>176</v>
      </c>
      <c r="AU247" s="228" t="s">
        <v>89</v>
      </c>
      <c r="AY247" s="18" t="s">
        <v>173</v>
      </c>
      <c r="BE247" s="229">
        <f>IF(O247="základní",K247,0)</f>
        <v>0</v>
      </c>
      <c r="BF247" s="229">
        <f>IF(O247="snížená",K247,0)</f>
        <v>0</v>
      </c>
      <c r="BG247" s="229">
        <f>IF(O247="zákl. přenesená",K247,0)</f>
        <v>0</v>
      </c>
      <c r="BH247" s="229">
        <f>IF(O247="sníž. přenesená",K247,0)</f>
        <v>0</v>
      </c>
      <c r="BI247" s="229">
        <f>IF(O247="nulová",K247,0)</f>
        <v>0</v>
      </c>
      <c r="BJ247" s="18" t="s">
        <v>83</v>
      </c>
      <c r="BK247" s="229">
        <f>ROUND(P247*H247,2)</f>
        <v>0</v>
      </c>
      <c r="BL247" s="18" t="s">
        <v>180</v>
      </c>
      <c r="BM247" s="228" t="s">
        <v>320</v>
      </c>
    </row>
    <row r="248" s="2" customFormat="1">
      <c r="A248" s="39"/>
      <c r="B248" s="40"/>
      <c r="C248" s="216" t="s">
        <v>321</v>
      </c>
      <c r="D248" s="216" t="s">
        <v>176</v>
      </c>
      <c r="E248" s="217" t="s">
        <v>322</v>
      </c>
      <c r="F248" s="218" t="s">
        <v>323</v>
      </c>
      <c r="G248" s="219" t="s">
        <v>305</v>
      </c>
      <c r="H248" s="220">
        <v>19.038</v>
      </c>
      <c r="I248" s="221"/>
      <c r="J248" s="221"/>
      <c r="K248" s="222">
        <f>ROUND(P248*H248,2)</f>
        <v>0</v>
      </c>
      <c r="L248" s="218" t="s">
        <v>1</v>
      </c>
      <c r="M248" s="45"/>
      <c r="N248" s="223" t="s">
        <v>1</v>
      </c>
      <c r="O248" s="224" t="s">
        <v>41</v>
      </c>
      <c r="P248" s="225">
        <f>I248+J248</f>
        <v>0</v>
      </c>
      <c r="Q248" s="225">
        <f>ROUND(I248*H248,2)</f>
        <v>0</v>
      </c>
      <c r="R248" s="225">
        <f>ROUND(J248*H248,2)</f>
        <v>0</v>
      </c>
      <c r="S248" s="92"/>
      <c r="T248" s="226">
        <f>S248*H248</f>
        <v>0</v>
      </c>
      <c r="U248" s="226">
        <v>0</v>
      </c>
      <c r="V248" s="226">
        <f>U248*H248</f>
        <v>0</v>
      </c>
      <c r="W248" s="226">
        <v>0</v>
      </c>
      <c r="X248" s="227">
        <f>W248*H248</f>
        <v>0</v>
      </c>
      <c r="Y248" s="39"/>
      <c r="Z248" s="39"/>
      <c r="AA248" s="39"/>
      <c r="AB248" s="39"/>
      <c r="AC248" s="39"/>
      <c r="AD248" s="39"/>
      <c r="AE248" s="39"/>
      <c r="AR248" s="228" t="s">
        <v>180</v>
      </c>
      <c r="AT248" s="228" t="s">
        <v>176</v>
      </c>
      <c r="AU248" s="228" t="s">
        <v>89</v>
      </c>
      <c r="AY248" s="18" t="s">
        <v>173</v>
      </c>
      <c r="BE248" s="229">
        <f>IF(O248="základní",K248,0)</f>
        <v>0</v>
      </c>
      <c r="BF248" s="229">
        <f>IF(O248="snížená",K248,0)</f>
        <v>0</v>
      </c>
      <c r="BG248" s="229">
        <f>IF(O248="zákl. přenesená",K248,0)</f>
        <v>0</v>
      </c>
      <c r="BH248" s="229">
        <f>IF(O248="sníž. přenesená",K248,0)</f>
        <v>0</v>
      </c>
      <c r="BI248" s="229">
        <f>IF(O248="nulová",K248,0)</f>
        <v>0</v>
      </c>
      <c r="BJ248" s="18" t="s">
        <v>83</v>
      </c>
      <c r="BK248" s="229">
        <f>ROUND(P248*H248,2)</f>
        <v>0</v>
      </c>
      <c r="BL248" s="18" t="s">
        <v>180</v>
      </c>
      <c r="BM248" s="228" t="s">
        <v>324</v>
      </c>
    </row>
    <row r="249" s="2" customFormat="1" ht="33" customHeight="1">
      <c r="A249" s="39"/>
      <c r="B249" s="40"/>
      <c r="C249" s="216" t="s">
        <v>325</v>
      </c>
      <c r="D249" s="216" t="s">
        <v>176</v>
      </c>
      <c r="E249" s="217" t="s">
        <v>326</v>
      </c>
      <c r="F249" s="218" t="s">
        <v>327</v>
      </c>
      <c r="G249" s="219" t="s">
        <v>305</v>
      </c>
      <c r="H249" s="220">
        <v>18.975999999999999</v>
      </c>
      <c r="I249" s="221"/>
      <c r="J249" s="221"/>
      <c r="K249" s="222">
        <f>ROUND(P249*H249,2)</f>
        <v>0</v>
      </c>
      <c r="L249" s="218" t="s">
        <v>179</v>
      </c>
      <c r="M249" s="45"/>
      <c r="N249" s="223" t="s">
        <v>1</v>
      </c>
      <c r="O249" s="224" t="s">
        <v>41</v>
      </c>
      <c r="P249" s="225">
        <f>I249+J249</f>
        <v>0</v>
      </c>
      <c r="Q249" s="225">
        <f>ROUND(I249*H249,2)</f>
        <v>0</v>
      </c>
      <c r="R249" s="225">
        <f>ROUND(J249*H249,2)</f>
        <v>0</v>
      </c>
      <c r="S249" s="92"/>
      <c r="T249" s="226">
        <f>S249*H249</f>
        <v>0</v>
      </c>
      <c r="U249" s="226">
        <v>0</v>
      </c>
      <c r="V249" s="226">
        <f>U249*H249</f>
        <v>0</v>
      </c>
      <c r="W249" s="226">
        <v>0</v>
      </c>
      <c r="X249" s="227">
        <f>W249*H249</f>
        <v>0</v>
      </c>
      <c r="Y249" s="39"/>
      <c r="Z249" s="39"/>
      <c r="AA249" s="39"/>
      <c r="AB249" s="39"/>
      <c r="AC249" s="39"/>
      <c r="AD249" s="39"/>
      <c r="AE249" s="39"/>
      <c r="AR249" s="228" t="s">
        <v>180</v>
      </c>
      <c r="AT249" s="228" t="s">
        <v>176</v>
      </c>
      <c r="AU249" s="228" t="s">
        <v>89</v>
      </c>
      <c r="AY249" s="18" t="s">
        <v>173</v>
      </c>
      <c r="BE249" s="229">
        <f>IF(O249="základní",K249,0)</f>
        <v>0</v>
      </c>
      <c r="BF249" s="229">
        <f>IF(O249="snížená",K249,0)</f>
        <v>0</v>
      </c>
      <c r="BG249" s="229">
        <f>IF(O249="zákl. přenesená",K249,0)</f>
        <v>0</v>
      </c>
      <c r="BH249" s="229">
        <f>IF(O249="sníž. přenesená",K249,0)</f>
        <v>0</v>
      </c>
      <c r="BI249" s="229">
        <f>IF(O249="nulová",K249,0)</f>
        <v>0</v>
      </c>
      <c r="BJ249" s="18" t="s">
        <v>83</v>
      </c>
      <c r="BK249" s="229">
        <f>ROUND(P249*H249,2)</f>
        <v>0</v>
      </c>
      <c r="BL249" s="18" t="s">
        <v>180</v>
      </c>
      <c r="BM249" s="228" t="s">
        <v>328</v>
      </c>
    </row>
    <row r="250" s="12" customFormat="1" ht="22.8" customHeight="1">
      <c r="A250" s="12"/>
      <c r="B250" s="199"/>
      <c r="C250" s="200"/>
      <c r="D250" s="201" t="s">
        <v>77</v>
      </c>
      <c r="E250" s="214" t="s">
        <v>329</v>
      </c>
      <c r="F250" s="214" t="s">
        <v>330</v>
      </c>
      <c r="G250" s="200"/>
      <c r="H250" s="200"/>
      <c r="I250" s="203"/>
      <c r="J250" s="203"/>
      <c r="K250" s="215">
        <f>BK250</f>
        <v>0</v>
      </c>
      <c r="L250" s="200"/>
      <c r="M250" s="205"/>
      <c r="N250" s="206"/>
      <c r="O250" s="207"/>
      <c r="P250" s="207"/>
      <c r="Q250" s="208">
        <f>Q251</f>
        <v>0</v>
      </c>
      <c r="R250" s="208">
        <f>R251</f>
        <v>0</v>
      </c>
      <c r="S250" s="207"/>
      <c r="T250" s="209">
        <f>T251</f>
        <v>0</v>
      </c>
      <c r="U250" s="207"/>
      <c r="V250" s="209">
        <f>V251</f>
        <v>0</v>
      </c>
      <c r="W250" s="207"/>
      <c r="X250" s="210">
        <f>X251</f>
        <v>0</v>
      </c>
      <c r="Y250" s="12"/>
      <c r="Z250" s="12"/>
      <c r="AA250" s="12"/>
      <c r="AB250" s="12"/>
      <c r="AC250" s="12"/>
      <c r="AD250" s="12"/>
      <c r="AE250" s="12"/>
      <c r="AR250" s="211" t="s">
        <v>83</v>
      </c>
      <c r="AT250" s="212" t="s">
        <v>77</v>
      </c>
      <c r="AU250" s="212" t="s">
        <v>83</v>
      </c>
      <c r="AY250" s="211" t="s">
        <v>173</v>
      </c>
      <c r="BK250" s="213">
        <f>BK251</f>
        <v>0</v>
      </c>
    </row>
    <row r="251" s="2" customFormat="1" ht="24.15" customHeight="1">
      <c r="A251" s="39"/>
      <c r="B251" s="40"/>
      <c r="C251" s="216" t="s">
        <v>331</v>
      </c>
      <c r="D251" s="216" t="s">
        <v>176</v>
      </c>
      <c r="E251" s="217" t="s">
        <v>332</v>
      </c>
      <c r="F251" s="218" t="s">
        <v>333</v>
      </c>
      <c r="G251" s="219" t="s">
        <v>305</v>
      </c>
      <c r="H251" s="220">
        <v>12.207000000000001</v>
      </c>
      <c r="I251" s="221"/>
      <c r="J251" s="221"/>
      <c r="K251" s="222">
        <f>ROUND(P251*H251,2)</f>
        <v>0</v>
      </c>
      <c r="L251" s="218" t="s">
        <v>179</v>
      </c>
      <c r="M251" s="45"/>
      <c r="N251" s="223" t="s">
        <v>1</v>
      </c>
      <c r="O251" s="224" t="s">
        <v>41</v>
      </c>
      <c r="P251" s="225">
        <f>I251+J251</f>
        <v>0</v>
      </c>
      <c r="Q251" s="225">
        <f>ROUND(I251*H251,2)</f>
        <v>0</v>
      </c>
      <c r="R251" s="225">
        <f>ROUND(J251*H251,2)</f>
        <v>0</v>
      </c>
      <c r="S251" s="92"/>
      <c r="T251" s="226">
        <f>S251*H251</f>
        <v>0</v>
      </c>
      <c r="U251" s="226">
        <v>0</v>
      </c>
      <c r="V251" s="226">
        <f>U251*H251</f>
        <v>0</v>
      </c>
      <c r="W251" s="226">
        <v>0</v>
      </c>
      <c r="X251" s="227">
        <f>W251*H251</f>
        <v>0</v>
      </c>
      <c r="Y251" s="39"/>
      <c r="Z251" s="39"/>
      <c r="AA251" s="39"/>
      <c r="AB251" s="39"/>
      <c r="AC251" s="39"/>
      <c r="AD251" s="39"/>
      <c r="AE251" s="39"/>
      <c r="AR251" s="228" t="s">
        <v>180</v>
      </c>
      <c r="AT251" s="228" t="s">
        <v>176</v>
      </c>
      <c r="AU251" s="228" t="s">
        <v>89</v>
      </c>
      <c r="AY251" s="18" t="s">
        <v>173</v>
      </c>
      <c r="BE251" s="229">
        <f>IF(O251="základní",K251,0)</f>
        <v>0</v>
      </c>
      <c r="BF251" s="229">
        <f>IF(O251="snížená",K251,0)</f>
        <v>0</v>
      </c>
      <c r="BG251" s="229">
        <f>IF(O251="zákl. přenesená",K251,0)</f>
        <v>0</v>
      </c>
      <c r="BH251" s="229">
        <f>IF(O251="sníž. přenesená",K251,0)</f>
        <v>0</v>
      </c>
      <c r="BI251" s="229">
        <f>IF(O251="nulová",K251,0)</f>
        <v>0</v>
      </c>
      <c r="BJ251" s="18" t="s">
        <v>83</v>
      </c>
      <c r="BK251" s="229">
        <f>ROUND(P251*H251,2)</f>
        <v>0</v>
      </c>
      <c r="BL251" s="18" t="s">
        <v>180</v>
      </c>
      <c r="BM251" s="228" t="s">
        <v>334</v>
      </c>
    </row>
    <row r="252" s="12" customFormat="1" ht="25.92" customHeight="1">
      <c r="A252" s="12"/>
      <c r="B252" s="199"/>
      <c r="C252" s="200"/>
      <c r="D252" s="201" t="s">
        <v>77</v>
      </c>
      <c r="E252" s="202" t="s">
        <v>335</v>
      </c>
      <c r="F252" s="202" t="s">
        <v>336</v>
      </c>
      <c r="G252" s="200"/>
      <c r="H252" s="200"/>
      <c r="I252" s="203"/>
      <c r="J252" s="203"/>
      <c r="K252" s="204">
        <f>BK252</f>
        <v>0</v>
      </c>
      <c r="L252" s="200"/>
      <c r="M252" s="205"/>
      <c r="N252" s="206"/>
      <c r="O252" s="207"/>
      <c r="P252" s="207"/>
      <c r="Q252" s="208">
        <f>Q253+Q391+Q486+Q499+Q502+Q507+Q525+Q565+Q579</f>
        <v>0</v>
      </c>
      <c r="R252" s="208">
        <f>R253+R391+R486+R499+R502+R507+R525+R565+R579</f>
        <v>0</v>
      </c>
      <c r="S252" s="207"/>
      <c r="T252" s="209">
        <f>T253+T391+T486+T499+T502+T507+T525+T565+T579</f>
        <v>0</v>
      </c>
      <c r="U252" s="207"/>
      <c r="V252" s="209">
        <f>V253+V391+V486+V499+V502+V507+V525+V565+V579</f>
        <v>11.583265470000001</v>
      </c>
      <c r="W252" s="207"/>
      <c r="X252" s="210">
        <f>X253+X391+X486+X499+X502+X507+X525+X565+X579</f>
        <v>19.002895279999997</v>
      </c>
      <c r="Y252" s="12"/>
      <c r="Z252" s="12"/>
      <c r="AA252" s="12"/>
      <c r="AB252" s="12"/>
      <c r="AC252" s="12"/>
      <c r="AD252" s="12"/>
      <c r="AE252" s="12"/>
      <c r="AR252" s="211" t="s">
        <v>89</v>
      </c>
      <c r="AT252" s="212" t="s">
        <v>77</v>
      </c>
      <c r="AU252" s="212" t="s">
        <v>78</v>
      </c>
      <c r="AY252" s="211" t="s">
        <v>173</v>
      </c>
      <c r="BK252" s="213">
        <f>BK253+BK391+BK486+BK499+BK502+BK507+BK525+BK565+BK579</f>
        <v>0</v>
      </c>
    </row>
    <row r="253" s="12" customFormat="1" ht="22.8" customHeight="1">
      <c r="A253" s="12"/>
      <c r="B253" s="199"/>
      <c r="C253" s="200"/>
      <c r="D253" s="201" t="s">
        <v>77</v>
      </c>
      <c r="E253" s="214" t="s">
        <v>337</v>
      </c>
      <c r="F253" s="214" t="s">
        <v>338</v>
      </c>
      <c r="G253" s="200"/>
      <c r="H253" s="200"/>
      <c r="I253" s="203"/>
      <c r="J253" s="203"/>
      <c r="K253" s="215">
        <f>BK253</f>
        <v>0</v>
      </c>
      <c r="L253" s="200"/>
      <c r="M253" s="205"/>
      <c r="N253" s="206"/>
      <c r="O253" s="207"/>
      <c r="P253" s="207"/>
      <c r="Q253" s="208">
        <f>SUM(Q254:Q390)</f>
        <v>0</v>
      </c>
      <c r="R253" s="208">
        <f>SUM(R254:R390)</f>
        <v>0</v>
      </c>
      <c r="S253" s="207"/>
      <c r="T253" s="209">
        <f>SUM(T254:T390)</f>
        <v>0</v>
      </c>
      <c r="U253" s="207"/>
      <c r="V253" s="209">
        <f>SUM(V254:V390)</f>
        <v>6.77750758</v>
      </c>
      <c r="W253" s="207"/>
      <c r="X253" s="210">
        <f>SUM(X254:X390)</f>
        <v>8.1776879999999998</v>
      </c>
      <c r="Y253" s="12"/>
      <c r="Z253" s="12"/>
      <c r="AA253" s="12"/>
      <c r="AB253" s="12"/>
      <c r="AC253" s="12"/>
      <c r="AD253" s="12"/>
      <c r="AE253" s="12"/>
      <c r="AR253" s="211" t="s">
        <v>89</v>
      </c>
      <c r="AT253" s="212" t="s">
        <v>77</v>
      </c>
      <c r="AU253" s="212" t="s">
        <v>83</v>
      </c>
      <c r="AY253" s="211" t="s">
        <v>173</v>
      </c>
      <c r="BK253" s="213">
        <f>SUM(BK254:BK390)</f>
        <v>0</v>
      </c>
    </row>
    <row r="254" s="2" customFormat="1">
      <c r="A254" s="39"/>
      <c r="B254" s="40"/>
      <c r="C254" s="216" t="s">
        <v>339</v>
      </c>
      <c r="D254" s="216" t="s">
        <v>176</v>
      </c>
      <c r="E254" s="217" t="s">
        <v>340</v>
      </c>
      <c r="F254" s="218" t="s">
        <v>341</v>
      </c>
      <c r="G254" s="219" t="s">
        <v>87</v>
      </c>
      <c r="H254" s="220">
        <v>334.30799999999999</v>
      </c>
      <c r="I254" s="221"/>
      <c r="J254" s="221"/>
      <c r="K254" s="222">
        <f>ROUND(P254*H254,2)</f>
        <v>0</v>
      </c>
      <c r="L254" s="218" t="s">
        <v>179</v>
      </c>
      <c r="M254" s="45"/>
      <c r="N254" s="223" t="s">
        <v>1</v>
      </c>
      <c r="O254" s="224" t="s">
        <v>41</v>
      </c>
      <c r="P254" s="225">
        <f>I254+J254</f>
        <v>0</v>
      </c>
      <c r="Q254" s="225">
        <f>ROUND(I254*H254,2)</f>
        <v>0</v>
      </c>
      <c r="R254" s="225">
        <f>ROUND(J254*H254,2)</f>
        <v>0</v>
      </c>
      <c r="S254" s="92"/>
      <c r="T254" s="226">
        <f>S254*H254</f>
        <v>0</v>
      </c>
      <c r="U254" s="226">
        <v>0</v>
      </c>
      <c r="V254" s="226">
        <f>U254*H254</f>
        <v>0</v>
      </c>
      <c r="W254" s="226">
        <v>0.0060000000000000001</v>
      </c>
      <c r="X254" s="227">
        <f>W254*H254</f>
        <v>2.0058479999999999</v>
      </c>
      <c r="Y254" s="39"/>
      <c r="Z254" s="39"/>
      <c r="AA254" s="39"/>
      <c r="AB254" s="39"/>
      <c r="AC254" s="39"/>
      <c r="AD254" s="39"/>
      <c r="AE254" s="39"/>
      <c r="AR254" s="228" t="s">
        <v>268</v>
      </c>
      <c r="AT254" s="228" t="s">
        <v>176</v>
      </c>
      <c r="AU254" s="228" t="s">
        <v>89</v>
      </c>
      <c r="AY254" s="18" t="s">
        <v>173</v>
      </c>
      <c r="BE254" s="229">
        <f>IF(O254="základní",K254,0)</f>
        <v>0</v>
      </c>
      <c r="BF254" s="229">
        <f>IF(O254="snížená",K254,0)</f>
        <v>0</v>
      </c>
      <c r="BG254" s="229">
        <f>IF(O254="zákl. přenesená",K254,0)</f>
        <v>0</v>
      </c>
      <c r="BH254" s="229">
        <f>IF(O254="sníž. přenesená",K254,0)</f>
        <v>0</v>
      </c>
      <c r="BI254" s="229">
        <f>IF(O254="nulová",K254,0)</f>
        <v>0</v>
      </c>
      <c r="BJ254" s="18" t="s">
        <v>83</v>
      </c>
      <c r="BK254" s="229">
        <f>ROUND(P254*H254,2)</f>
        <v>0</v>
      </c>
      <c r="BL254" s="18" t="s">
        <v>268</v>
      </c>
      <c r="BM254" s="228" t="s">
        <v>342</v>
      </c>
    </row>
    <row r="255" s="13" customFormat="1">
      <c r="A255" s="13"/>
      <c r="B255" s="230"/>
      <c r="C255" s="231"/>
      <c r="D255" s="232" t="s">
        <v>182</v>
      </c>
      <c r="E255" s="233" t="s">
        <v>1</v>
      </c>
      <c r="F255" s="234" t="s">
        <v>343</v>
      </c>
      <c r="G255" s="231"/>
      <c r="H255" s="233" t="s">
        <v>1</v>
      </c>
      <c r="I255" s="235"/>
      <c r="J255" s="235"/>
      <c r="K255" s="231"/>
      <c r="L255" s="231"/>
      <c r="M255" s="236"/>
      <c r="N255" s="237"/>
      <c r="O255" s="238"/>
      <c r="P255" s="238"/>
      <c r="Q255" s="238"/>
      <c r="R255" s="238"/>
      <c r="S255" s="238"/>
      <c r="T255" s="238"/>
      <c r="U255" s="238"/>
      <c r="V255" s="238"/>
      <c r="W255" s="238"/>
      <c r="X255" s="239"/>
      <c r="Y255" s="13"/>
      <c r="Z255" s="13"/>
      <c r="AA255" s="13"/>
      <c r="AB255" s="13"/>
      <c r="AC255" s="13"/>
      <c r="AD255" s="13"/>
      <c r="AE255" s="13"/>
      <c r="AT255" s="240" t="s">
        <v>182</v>
      </c>
      <c r="AU255" s="240" t="s">
        <v>89</v>
      </c>
      <c r="AV255" s="13" t="s">
        <v>83</v>
      </c>
      <c r="AW255" s="13" t="s">
        <v>5</v>
      </c>
      <c r="AX255" s="13" t="s">
        <v>78</v>
      </c>
      <c r="AY255" s="240" t="s">
        <v>173</v>
      </c>
    </row>
    <row r="256" s="14" customFormat="1">
      <c r="A256" s="14"/>
      <c r="B256" s="241"/>
      <c r="C256" s="242"/>
      <c r="D256" s="232" t="s">
        <v>182</v>
      </c>
      <c r="E256" s="243" t="s">
        <v>1</v>
      </c>
      <c r="F256" s="244" t="s">
        <v>344</v>
      </c>
      <c r="G256" s="242"/>
      <c r="H256" s="245">
        <v>334.30799999999999</v>
      </c>
      <c r="I256" s="246"/>
      <c r="J256" s="246"/>
      <c r="K256" s="242"/>
      <c r="L256" s="242"/>
      <c r="M256" s="247"/>
      <c r="N256" s="248"/>
      <c r="O256" s="249"/>
      <c r="P256" s="249"/>
      <c r="Q256" s="249"/>
      <c r="R256" s="249"/>
      <c r="S256" s="249"/>
      <c r="T256" s="249"/>
      <c r="U256" s="249"/>
      <c r="V256" s="249"/>
      <c r="W256" s="249"/>
      <c r="X256" s="250"/>
      <c r="Y256" s="14"/>
      <c r="Z256" s="14"/>
      <c r="AA256" s="14"/>
      <c r="AB256" s="14"/>
      <c r="AC256" s="14"/>
      <c r="AD256" s="14"/>
      <c r="AE256" s="14"/>
      <c r="AT256" s="251" t="s">
        <v>182</v>
      </c>
      <c r="AU256" s="251" t="s">
        <v>89</v>
      </c>
      <c r="AV256" s="14" t="s">
        <v>89</v>
      </c>
      <c r="AW256" s="14" t="s">
        <v>5</v>
      </c>
      <c r="AX256" s="14" t="s">
        <v>78</v>
      </c>
      <c r="AY256" s="251" t="s">
        <v>173</v>
      </c>
    </row>
    <row r="257" s="15" customFormat="1">
      <c r="A257" s="15"/>
      <c r="B257" s="252"/>
      <c r="C257" s="253"/>
      <c r="D257" s="232" t="s">
        <v>182</v>
      </c>
      <c r="E257" s="254" t="s">
        <v>1</v>
      </c>
      <c r="F257" s="255" t="s">
        <v>187</v>
      </c>
      <c r="G257" s="253"/>
      <c r="H257" s="256">
        <v>334.30799999999999</v>
      </c>
      <c r="I257" s="257"/>
      <c r="J257" s="257"/>
      <c r="K257" s="253"/>
      <c r="L257" s="253"/>
      <c r="M257" s="258"/>
      <c r="N257" s="259"/>
      <c r="O257" s="260"/>
      <c r="P257" s="260"/>
      <c r="Q257" s="260"/>
      <c r="R257" s="260"/>
      <c r="S257" s="260"/>
      <c r="T257" s="260"/>
      <c r="U257" s="260"/>
      <c r="V257" s="260"/>
      <c r="W257" s="260"/>
      <c r="X257" s="261"/>
      <c r="Y257" s="15"/>
      <c r="Z257" s="15"/>
      <c r="AA257" s="15"/>
      <c r="AB257" s="15"/>
      <c r="AC257" s="15"/>
      <c r="AD257" s="15"/>
      <c r="AE257" s="15"/>
      <c r="AT257" s="262" t="s">
        <v>182</v>
      </c>
      <c r="AU257" s="262" t="s">
        <v>89</v>
      </c>
      <c r="AV257" s="15" t="s">
        <v>180</v>
      </c>
      <c r="AW257" s="15" t="s">
        <v>5</v>
      </c>
      <c r="AX257" s="15" t="s">
        <v>83</v>
      </c>
      <c r="AY257" s="262" t="s">
        <v>173</v>
      </c>
    </row>
    <row r="258" s="2" customFormat="1">
      <c r="A258" s="39"/>
      <c r="B258" s="40"/>
      <c r="C258" s="216" t="s">
        <v>345</v>
      </c>
      <c r="D258" s="216" t="s">
        <v>176</v>
      </c>
      <c r="E258" s="217" t="s">
        <v>346</v>
      </c>
      <c r="F258" s="218" t="s">
        <v>347</v>
      </c>
      <c r="G258" s="219" t="s">
        <v>87</v>
      </c>
      <c r="H258" s="220">
        <v>308.59199999999998</v>
      </c>
      <c r="I258" s="221"/>
      <c r="J258" s="221"/>
      <c r="K258" s="222">
        <f>ROUND(P258*H258,2)</f>
        <v>0</v>
      </c>
      <c r="L258" s="218" t="s">
        <v>179</v>
      </c>
      <c r="M258" s="45"/>
      <c r="N258" s="223" t="s">
        <v>1</v>
      </c>
      <c r="O258" s="224" t="s">
        <v>41</v>
      </c>
      <c r="P258" s="225">
        <f>I258+J258</f>
        <v>0</v>
      </c>
      <c r="Q258" s="225">
        <f>ROUND(I258*H258,2)</f>
        <v>0</v>
      </c>
      <c r="R258" s="225">
        <f>ROUND(J258*H258,2)</f>
        <v>0</v>
      </c>
      <c r="S258" s="92"/>
      <c r="T258" s="226">
        <f>S258*H258</f>
        <v>0</v>
      </c>
      <c r="U258" s="226">
        <v>0</v>
      </c>
      <c r="V258" s="226">
        <f>U258*H258</f>
        <v>0</v>
      </c>
      <c r="W258" s="226">
        <v>0.014</v>
      </c>
      <c r="X258" s="227">
        <f>W258*H258</f>
        <v>4.3202879999999997</v>
      </c>
      <c r="Y258" s="39"/>
      <c r="Z258" s="39"/>
      <c r="AA258" s="39"/>
      <c r="AB258" s="39"/>
      <c r="AC258" s="39"/>
      <c r="AD258" s="39"/>
      <c r="AE258" s="39"/>
      <c r="AR258" s="228" t="s">
        <v>268</v>
      </c>
      <c r="AT258" s="228" t="s">
        <v>176</v>
      </c>
      <c r="AU258" s="228" t="s">
        <v>89</v>
      </c>
      <c r="AY258" s="18" t="s">
        <v>173</v>
      </c>
      <c r="BE258" s="229">
        <f>IF(O258="základní",K258,0)</f>
        <v>0</v>
      </c>
      <c r="BF258" s="229">
        <f>IF(O258="snížená",K258,0)</f>
        <v>0</v>
      </c>
      <c r="BG258" s="229">
        <f>IF(O258="zákl. přenesená",K258,0)</f>
        <v>0</v>
      </c>
      <c r="BH258" s="229">
        <f>IF(O258="sníž. přenesená",K258,0)</f>
        <v>0</v>
      </c>
      <c r="BI258" s="229">
        <f>IF(O258="nulová",K258,0)</f>
        <v>0</v>
      </c>
      <c r="BJ258" s="18" t="s">
        <v>83</v>
      </c>
      <c r="BK258" s="229">
        <f>ROUND(P258*H258,2)</f>
        <v>0</v>
      </c>
      <c r="BL258" s="18" t="s">
        <v>268</v>
      </c>
      <c r="BM258" s="228" t="s">
        <v>348</v>
      </c>
    </row>
    <row r="259" s="13" customFormat="1">
      <c r="A259" s="13"/>
      <c r="B259" s="230"/>
      <c r="C259" s="231"/>
      <c r="D259" s="232" t="s">
        <v>182</v>
      </c>
      <c r="E259" s="233" t="s">
        <v>1</v>
      </c>
      <c r="F259" s="234" t="s">
        <v>349</v>
      </c>
      <c r="G259" s="231"/>
      <c r="H259" s="233" t="s">
        <v>1</v>
      </c>
      <c r="I259" s="235"/>
      <c r="J259" s="235"/>
      <c r="K259" s="231"/>
      <c r="L259" s="231"/>
      <c r="M259" s="236"/>
      <c r="N259" s="237"/>
      <c r="O259" s="238"/>
      <c r="P259" s="238"/>
      <c r="Q259" s="238"/>
      <c r="R259" s="238"/>
      <c r="S259" s="238"/>
      <c r="T259" s="238"/>
      <c r="U259" s="238"/>
      <c r="V259" s="238"/>
      <c r="W259" s="238"/>
      <c r="X259" s="239"/>
      <c r="Y259" s="13"/>
      <c r="Z259" s="13"/>
      <c r="AA259" s="13"/>
      <c r="AB259" s="13"/>
      <c r="AC259" s="13"/>
      <c r="AD259" s="13"/>
      <c r="AE259" s="13"/>
      <c r="AT259" s="240" t="s">
        <v>182</v>
      </c>
      <c r="AU259" s="240" t="s">
        <v>89</v>
      </c>
      <c r="AV259" s="13" t="s">
        <v>83</v>
      </c>
      <c r="AW259" s="13" t="s">
        <v>5</v>
      </c>
      <c r="AX259" s="13" t="s">
        <v>78</v>
      </c>
      <c r="AY259" s="240" t="s">
        <v>173</v>
      </c>
    </row>
    <row r="260" s="14" customFormat="1">
      <c r="A260" s="14"/>
      <c r="B260" s="241"/>
      <c r="C260" s="242"/>
      <c r="D260" s="232" t="s">
        <v>182</v>
      </c>
      <c r="E260" s="243" t="s">
        <v>1</v>
      </c>
      <c r="F260" s="244" t="s">
        <v>350</v>
      </c>
      <c r="G260" s="242"/>
      <c r="H260" s="245">
        <v>308.59199999999998</v>
      </c>
      <c r="I260" s="246"/>
      <c r="J260" s="246"/>
      <c r="K260" s="242"/>
      <c r="L260" s="242"/>
      <c r="M260" s="247"/>
      <c r="N260" s="248"/>
      <c r="O260" s="249"/>
      <c r="P260" s="249"/>
      <c r="Q260" s="249"/>
      <c r="R260" s="249"/>
      <c r="S260" s="249"/>
      <c r="T260" s="249"/>
      <c r="U260" s="249"/>
      <c r="V260" s="249"/>
      <c r="W260" s="249"/>
      <c r="X260" s="250"/>
      <c r="Y260" s="14"/>
      <c r="Z260" s="14"/>
      <c r="AA260" s="14"/>
      <c r="AB260" s="14"/>
      <c r="AC260" s="14"/>
      <c r="AD260" s="14"/>
      <c r="AE260" s="14"/>
      <c r="AT260" s="251" t="s">
        <v>182</v>
      </c>
      <c r="AU260" s="251" t="s">
        <v>89</v>
      </c>
      <c r="AV260" s="14" t="s">
        <v>89</v>
      </c>
      <c r="AW260" s="14" t="s">
        <v>5</v>
      </c>
      <c r="AX260" s="14" t="s">
        <v>78</v>
      </c>
      <c r="AY260" s="251" t="s">
        <v>173</v>
      </c>
    </row>
    <row r="261" s="15" customFormat="1">
      <c r="A261" s="15"/>
      <c r="B261" s="252"/>
      <c r="C261" s="253"/>
      <c r="D261" s="232" t="s">
        <v>182</v>
      </c>
      <c r="E261" s="254" t="s">
        <v>1</v>
      </c>
      <c r="F261" s="255" t="s">
        <v>187</v>
      </c>
      <c r="G261" s="253"/>
      <c r="H261" s="256">
        <v>308.59199999999998</v>
      </c>
      <c r="I261" s="257"/>
      <c r="J261" s="257"/>
      <c r="K261" s="253"/>
      <c r="L261" s="253"/>
      <c r="M261" s="258"/>
      <c r="N261" s="259"/>
      <c r="O261" s="260"/>
      <c r="P261" s="260"/>
      <c r="Q261" s="260"/>
      <c r="R261" s="260"/>
      <c r="S261" s="260"/>
      <c r="T261" s="260"/>
      <c r="U261" s="260"/>
      <c r="V261" s="260"/>
      <c r="W261" s="260"/>
      <c r="X261" s="261"/>
      <c r="Y261" s="15"/>
      <c r="Z261" s="15"/>
      <c r="AA261" s="15"/>
      <c r="AB261" s="15"/>
      <c r="AC261" s="15"/>
      <c r="AD261" s="15"/>
      <c r="AE261" s="15"/>
      <c r="AT261" s="262" t="s">
        <v>182</v>
      </c>
      <c r="AU261" s="262" t="s">
        <v>89</v>
      </c>
      <c r="AV261" s="15" t="s">
        <v>180</v>
      </c>
      <c r="AW261" s="15" t="s">
        <v>5</v>
      </c>
      <c r="AX261" s="15" t="s">
        <v>83</v>
      </c>
      <c r="AY261" s="262" t="s">
        <v>173</v>
      </c>
    </row>
    <row r="262" s="2" customFormat="1">
      <c r="A262" s="39"/>
      <c r="B262" s="40"/>
      <c r="C262" s="216" t="s">
        <v>351</v>
      </c>
      <c r="D262" s="216" t="s">
        <v>176</v>
      </c>
      <c r="E262" s="217" t="s">
        <v>352</v>
      </c>
      <c r="F262" s="218" t="s">
        <v>353</v>
      </c>
      <c r="G262" s="219" t="s">
        <v>87</v>
      </c>
      <c r="H262" s="220">
        <v>308.59199999999998</v>
      </c>
      <c r="I262" s="221"/>
      <c r="J262" s="221"/>
      <c r="K262" s="222">
        <f>ROUND(P262*H262,2)</f>
        <v>0</v>
      </c>
      <c r="L262" s="218" t="s">
        <v>179</v>
      </c>
      <c r="M262" s="45"/>
      <c r="N262" s="223" t="s">
        <v>1</v>
      </c>
      <c r="O262" s="224" t="s">
        <v>41</v>
      </c>
      <c r="P262" s="225">
        <f>I262+J262</f>
        <v>0</v>
      </c>
      <c r="Q262" s="225">
        <f>ROUND(I262*H262,2)</f>
        <v>0</v>
      </c>
      <c r="R262" s="225">
        <f>ROUND(J262*H262,2)</f>
        <v>0</v>
      </c>
      <c r="S262" s="92"/>
      <c r="T262" s="226">
        <f>S262*H262</f>
        <v>0</v>
      </c>
      <c r="U262" s="226">
        <v>0</v>
      </c>
      <c r="V262" s="226">
        <f>U262*H262</f>
        <v>0</v>
      </c>
      <c r="W262" s="226">
        <v>0.0060000000000000001</v>
      </c>
      <c r="X262" s="227">
        <f>W262*H262</f>
        <v>1.8515519999999999</v>
      </c>
      <c r="Y262" s="39"/>
      <c r="Z262" s="39"/>
      <c r="AA262" s="39"/>
      <c r="AB262" s="39"/>
      <c r="AC262" s="39"/>
      <c r="AD262" s="39"/>
      <c r="AE262" s="39"/>
      <c r="AR262" s="228" t="s">
        <v>268</v>
      </c>
      <c r="AT262" s="228" t="s">
        <v>176</v>
      </c>
      <c r="AU262" s="228" t="s">
        <v>89</v>
      </c>
      <c r="AY262" s="18" t="s">
        <v>173</v>
      </c>
      <c r="BE262" s="229">
        <f>IF(O262="základní",K262,0)</f>
        <v>0</v>
      </c>
      <c r="BF262" s="229">
        <f>IF(O262="snížená",K262,0)</f>
        <v>0</v>
      </c>
      <c r="BG262" s="229">
        <f>IF(O262="zákl. přenesená",K262,0)</f>
        <v>0</v>
      </c>
      <c r="BH262" s="229">
        <f>IF(O262="sníž. přenesená",K262,0)</f>
        <v>0</v>
      </c>
      <c r="BI262" s="229">
        <f>IF(O262="nulová",K262,0)</f>
        <v>0</v>
      </c>
      <c r="BJ262" s="18" t="s">
        <v>83</v>
      </c>
      <c r="BK262" s="229">
        <f>ROUND(P262*H262,2)</f>
        <v>0</v>
      </c>
      <c r="BL262" s="18" t="s">
        <v>268</v>
      </c>
      <c r="BM262" s="228" t="s">
        <v>354</v>
      </c>
    </row>
    <row r="263" s="13" customFormat="1">
      <c r="A263" s="13"/>
      <c r="B263" s="230"/>
      <c r="C263" s="231"/>
      <c r="D263" s="232" t="s">
        <v>182</v>
      </c>
      <c r="E263" s="233" t="s">
        <v>1</v>
      </c>
      <c r="F263" s="234" t="s">
        <v>349</v>
      </c>
      <c r="G263" s="231"/>
      <c r="H263" s="233" t="s">
        <v>1</v>
      </c>
      <c r="I263" s="235"/>
      <c r="J263" s="235"/>
      <c r="K263" s="231"/>
      <c r="L263" s="231"/>
      <c r="M263" s="236"/>
      <c r="N263" s="237"/>
      <c r="O263" s="238"/>
      <c r="P263" s="238"/>
      <c r="Q263" s="238"/>
      <c r="R263" s="238"/>
      <c r="S263" s="238"/>
      <c r="T263" s="238"/>
      <c r="U263" s="238"/>
      <c r="V263" s="238"/>
      <c r="W263" s="238"/>
      <c r="X263" s="239"/>
      <c r="Y263" s="13"/>
      <c r="Z263" s="13"/>
      <c r="AA263" s="13"/>
      <c r="AB263" s="13"/>
      <c r="AC263" s="13"/>
      <c r="AD263" s="13"/>
      <c r="AE263" s="13"/>
      <c r="AT263" s="240" t="s">
        <v>182</v>
      </c>
      <c r="AU263" s="240" t="s">
        <v>89</v>
      </c>
      <c r="AV263" s="13" t="s">
        <v>83</v>
      </c>
      <c r="AW263" s="13" t="s">
        <v>5</v>
      </c>
      <c r="AX263" s="13" t="s">
        <v>78</v>
      </c>
      <c r="AY263" s="240" t="s">
        <v>173</v>
      </c>
    </row>
    <row r="264" s="14" customFormat="1">
      <c r="A264" s="14"/>
      <c r="B264" s="241"/>
      <c r="C264" s="242"/>
      <c r="D264" s="232" t="s">
        <v>182</v>
      </c>
      <c r="E264" s="243" t="s">
        <v>1</v>
      </c>
      <c r="F264" s="244" t="s">
        <v>350</v>
      </c>
      <c r="G264" s="242"/>
      <c r="H264" s="245">
        <v>308.59199999999998</v>
      </c>
      <c r="I264" s="246"/>
      <c r="J264" s="246"/>
      <c r="K264" s="242"/>
      <c r="L264" s="242"/>
      <c r="M264" s="247"/>
      <c r="N264" s="248"/>
      <c r="O264" s="249"/>
      <c r="P264" s="249"/>
      <c r="Q264" s="249"/>
      <c r="R264" s="249"/>
      <c r="S264" s="249"/>
      <c r="T264" s="249"/>
      <c r="U264" s="249"/>
      <c r="V264" s="249"/>
      <c r="W264" s="249"/>
      <c r="X264" s="250"/>
      <c r="Y264" s="14"/>
      <c r="Z264" s="14"/>
      <c r="AA264" s="14"/>
      <c r="AB264" s="14"/>
      <c r="AC264" s="14"/>
      <c r="AD264" s="14"/>
      <c r="AE264" s="14"/>
      <c r="AT264" s="251" t="s">
        <v>182</v>
      </c>
      <c r="AU264" s="251" t="s">
        <v>89</v>
      </c>
      <c r="AV264" s="14" t="s">
        <v>89</v>
      </c>
      <c r="AW264" s="14" t="s">
        <v>5</v>
      </c>
      <c r="AX264" s="14" t="s">
        <v>78</v>
      </c>
      <c r="AY264" s="251" t="s">
        <v>173</v>
      </c>
    </row>
    <row r="265" s="15" customFormat="1">
      <c r="A265" s="15"/>
      <c r="B265" s="252"/>
      <c r="C265" s="253"/>
      <c r="D265" s="232" t="s">
        <v>182</v>
      </c>
      <c r="E265" s="254" t="s">
        <v>1</v>
      </c>
      <c r="F265" s="255" t="s">
        <v>187</v>
      </c>
      <c r="G265" s="253"/>
      <c r="H265" s="256">
        <v>308.59199999999998</v>
      </c>
      <c r="I265" s="257"/>
      <c r="J265" s="257"/>
      <c r="K265" s="253"/>
      <c r="L265" s="253"/>
      <c r="M265" s="258"/>
      <c r="N265" s="259"/>
      <c r="O265" s="260"/>
      <c r="P265" s="260"/>
      <c r="Q265" s="260"/>
      <c r="R265" s="260"/>
      <c r="S265" s="260"/>
      <c r="T265" s="260"/>
      <c r="U265" s="260"/>
      <c r="V265" s="260"/>
      <c r="W265" s="260"/>
      <c r="X265" s="261"/>
      <c r="Y265" s="15"/>
      <c r="Z265" s="15"/>
      <c r="AA265" s="15"/>
      <c r="AB265" s="15"/>
      <c r="AC265" s="15"/>
      <c r="AD265" s="15"/>
      <c r="AE265" s="15"/>
      <c r="AT265" s="262" t="s">
        <v>182</v>
      </c>
      <c r="AU265" s="262" t="s">
        <v>89</v>
      </c>
      <c r="AV265" s="15" t="s">
        <v>180</v>
      </c>
      <c r="AW265" s="15" t="s">
        <v>5</v>
      </c>
      <c r="AX265" s="15" t="s">
        <v>83</v>
      </c>
      <c r="AY265" s="262" t="s">
        <v>173</v>
      </c>
    </row>
    <row r="266" s="2" customFormat="1">
      <c r="A266" s="39"/>
      <c r="B266" s="40"/>
      <c r="C266" s="216" t="s">
        <v>355</v>
      </c>
      <c r="D266" s="216" t="s">
        <v>176</v>
      </c>
      <c r="E266" s="217" t="s">
        <v>356</v>
      </c>
      <c r="F266" s="218" t="s">
        <v>357</v>
      </c>
      <c r="G266" s="219" t="s">
        <v>87</v>
      </c>
      <c r="H266" s="220">
        <v>336.33999999999997</v>
      </c>
      <c r="I266" s="221"/>
      <c r="J266" s="221"/>
      <c r="K266" s="222">
        <f>ROUND(P266*H266,2)</f>
        <v>0</v>
      </c>
      <c r="L266" s="218" t="s">
        <v>179</v>
      </c>
      <c r="M266" s="45"/>
      <c r="N266" s="223" t="s">
        <v>1</v>
      </c>
      <c r="O266" s="224" t="s">
        <v>41</v>
      </c>
      <c r="P266" s="225">
        <f>I266+J266</f>
        <v>0</v>
      </c>
      <c r="Q266" s="225">
        <f>ROUND(I266*H266,2)</f>
        <v>0</v>
      </c>
      <c r="R266" s="225">
        <f>ROUND(J266*H266,2)</f>
        <v>0</v>
      </c>
      <c r="S266" s="92"/>
      <c r="T266" s="226">
        <f>S266*H266</f>
        <v>0</v>
      </c>
      <c r="U266" s="226">
        <v>0</v>
      </c>
      <c r="V266" s="226">
        <f>U266*H266</f>
        <v>0</v>
      </c>
      <c r="W266" s="226">
        <v>0</v>
      </c>
      <c r="X266" s="227">
        <f>W266*H266</f>
        <v>0</v>
      </c>
      <c r="Y266" s="39"/>
      <c r="Z266" s="39"/>
      <c r="AA266" s="39"/>
      <c r="AB266" s="39"/>
      <c r="AC266" s="39"/>
      <c r="AD266" s="39"/>
      <c r="AE266" s="39"/>
      <c r="AR266" s="228" t="s">
        <v>268</v>
      </c>
      <c r="AT266" s="228" t="s">
        <v>176</v>
      </c>
      <c r="AU266" s="228" t="s">
        <v>89</v>
      </c>
      <c r="AY266" s="18" t="s">
        <v>173</v>
      </c>
      <c r="BE266" s="229">
        <f>IF(O266="základní",K266,0)</f>
        <v>0</v>
      </c>
      <c r="BF266" s="229">
        <f>IF(O266="snížená",K266,0)</f>
        <v>0</v>
      </c>
      <c r="BG266" s="229">
        <f>IF(O266="zákl. přenesená",K266,0)</f>
        <v>0</v>
      </c>
      <c r="BH266" s="229">
        <f>IF(O266="sníž. přenesená",K266,0)</f>
        <v>0</v>
      </c>
      <c r="BI266" s="229">
        <f>IF(O266="nulová",K266,0)</f>
        <v>0</v>
      </c>
      <c r="BJ266" s="18" t="s">
        <v>83</v>
      </c>
      <c r="BK266" s="229">
        <f>ROUND(P266*H266,2)</f>
        <v>0</v>
      </c>
      <c r="BL266" s="18" t="s">
        <v>268</v>
      </c>
      <c r="BM266" s="228" t="s">
        <v>358</v>
      </c>
    </row>
    <row r="267" s="13" customFormat="1">
      <c r="A267" s="13"/>
      <c r="B267" s="230"/>
      <c r="C267" s="231"/>
      <c r="D267" s="232" t="s">
        <v>182</v>
      </c>
      <c r="E267" s="233" t="s">
        <v>1</v>
      </c>
      <c r="F267" s="234" t="s">
        <v>359</v>
      </c>
      <c r="G267" s="231"/>
      <c r="H267" s="233" t="s">
        <v>1</v>
      </c>
      <c r="I267" s="235"/>
      <c r="J267" s="235"/>
      <c r="K267" s="231"/>
      <c r="L267" s="231"/>
      <c r="M267" s="236"/>
      <c r="N267" s="237"/>
      <c r="O267" s="238"/>
      <c r="P267" s="238"/>
      <c r="Q267" s="238"/>
      <c r="R267" s="238"/>
      <c r="S267" s="238"/>
      <c r="T267" s="238"/>
      <c r="U267" s="238"/>
      <c r="V267" s="238"/>
      <c r="W267" s="238"/>
      <c r="X267" s="239"/>
      <c r="Y267" s="13"/>
      <c r="Z267" s="13"/>
      <c r="AA267" s="13"/>
      <c r="AB267" s="13"/>
      <c r="AC267" s="13"/>
      <c r="AD267" s="13"/>
      <c r="AE267" s="13"/>
      <c r="AT267" s="240" t="s">
        <v>182</v>
      </c>
      <c r="AU267" s="240" t="s">
        <v>89</v>
      </c>
      <c r="AV267" s="13" t="s">
        <v>83</v>
      </c>
      <c r="AW267" s="13" t="s">
        <v>5</v>
      </c>
      <c r="AX267" s="13" t="s">
        <v>78</v>
      </c>
      <c r="AY267" s="240" t="s">
        <v>173</v>
      </c>
    </row>
    <row r="268" s="14" customFormat="1">
      <c r="A268" s="14"/>
      <c r="B268" s="241"/>
      <c r="C268" s="242"/>
      <c r="D268" s="232" t="s">
        <v>182</v>
      </c>
      <c r="E268" s="243" t="s">
        <v>1</v>
      </c>
      <c r="F268" s="244" t="s">
        <v>108</v>
      </c>
      <c r="G268" s="242"/>
      <c r="H268" s="245">
        <v>257.04000000000002</v>
      </c>
      <c r="I268" s="246"/>
      <c r="J268" s="246"/>
      <c r="K268" s="242"/>
      <c r="L268" s="242"/>
      <c r="M268" s="247"/>
      <c r="N268" s="248"/>
      <c r="O268" s="249"/>
      <c r="P268" s="249"/>
      <c r="Q268" s="249"/>
      <c r="R268" s="249"/>
      <c r="S268" s="249"/>
      <c r="T268" s="249"/>
      <c r="U268" s="249"/>
      <c r="V268" s="249"/>
      <c r="W268" s="249"/>
      <c r="X268" s="250"/>
      <c r="Y268" s="14"/>
      <c r="Z268" s="14"/>
      <c r="AA268" s="14"/>
      <c r="AB268" s="14"/>
      <c r="AC268" s="14"/>
      <c r="AD268" s="14"/>
      <c r="AE268" s="14"/>
      <c r="AT268" s="251" t="s">
        <v>182</v>
      </c>
      <c r="AU268" s="251" t="s">
        <v>89</v>
      </c>
      <c r="AV268" s="14" t="s">
        <v>89</v>
      </c>
      <c r="AW268" s="14" t="s">
        <v>5</v>
      </c>
      <c r="AX268" s="14" t="s">
        <v>78</v>
      </c>
      <c r="AY268" s="251" t="s">
        <v>173</v>
      </c>
    </row>
    <row r="269" s="13" customFormat="1">
      <c r="A269" s="13"/>
      <c r="B269" s="230"/>
      <c r="C269" s="231"/>
      <c r="D269" s="232" t="s">
        <v>182</v>
      </c>
      <c r="E269" s="233" t="s">
        <v>1</v>
      </c>
      <c r="F269" s="234" t="s">
        <v>224</v>
      </c>
      <c r="G269" s="231"/>
      <c r="H269" s="233" t="s">
        <v>1</v>
      </c>
      <c r="I269" s="235"/>
      <c r="J269" s="235"/>
      <c r="K269" s="231"/>
      <c r="L269" s="231"/>
      <c r="M269" s="236"/>
      <c r="N269" s="237"/>
      <c r="O269" s="238"/>
      <c r="P269" s="238"/>
      <c r="Q269" s="238"/>
      <c r="R269" s="238"/>
      <c r="S269" s="238"/>
      <c r="T269" s="238"/>
      <c r="U269" s="238"/>
      <c r="V269" s="238"/>
      <c r="W269" s="238"/>
      <c r="X269" s="239"/>
      <c r="Y269" s="13"/>
      <c r="Z269" s="13"/>
      <c r="AA269" s="13"/>
      <c r="AB269" s="13"/>
      <c r="AC269" s="13"/>
      <c r="AD269" s="13"/>
      <c r="AE269" s="13"/>
      <c r="AT269" s="240" t="s">
        <v>182</v>
      </c>
      <c r="AU269" s="240" t="s">
        <v>89</v>
      </c>
      <c r="AV269" s="13" t="s">
        <v>83</v>
      </c>
      <c r="AW269" s="13" t="s">
        <v>5</v>
      </c>
      <c r="AX269" s="13" t="s">
        <v>78</v>
      </c>
      <c r="AY269" s="240" t="s">
        <v>173</v>
      </c>
    </row>
    <row r="270" s="14" customFormat="1">
      <c r="A270" s="14"/>
      <c r="B270" s="241"/>
      <c r="C270" s="242"/>
      <c r="D270" s="232" t="s">
        <v>182</v>
      </c>
      <c r="E270" s="243" t="s">
        <v>1</v>
      </c>
      <c r="F270" s="244" t="s">
        <v>360</v>
      </c>
      <c r="G270" s="242"/>
      <c r="H270" s="245">
        <v>74.412000000000006</v>
      </c>
      <c r="I270" s="246"/>
      <c r="J270" s="246"/>
      <c r="K270" s="242"/>
      <c r="L270" s="242"/>
      <c r="M270" s="247"/>
      <c r="N270" s="248"/>
      <c r="O270" s="249"/>
      <c r="P270" s="249"/>
      <c r="Q270" s="249"/>
      <c r="R270" s="249"/>
      <c r="S270" s="249"/>
      <c r="T270" s="249"/>
      <c r="U270" s="249"/>
      <c r="V270" s="249"/>
      <c r="W270" s="249"/>
      <c r="X270" s="250"/>
      <c r="Y270" s="14"/>
      <c r="Z270" s="14"/>
      <c r="AA270" s="14"/>
      <c r="AB270" s="14"/>
      <c r="AC270" s="14"/>
      <c r="AD270" s="14"/>
      <c r="AE270" s="14"/>
      <c r="AT270" s="251" t="s">
        <v>182</v>
      </c>
      <c r="AU270" s="251" t="s">
        <v>89</v>
      </c>
      <c r="AV270" s="14" t="s">
        <v>89</v>
      </c>
      <c r="AW270" s="14" t="s">
        <v>5</v>
      </c>
      <c r="AX270" s="14" t="s">
        <v>78</v>
      </c>
      <c r="AY270" s="251" t="s">
        <v>173</v>
      </c>
    </row>
    <row r="271" s="13" customFormat="1">
      <c r="A271" s="13"/>
      <c r="B271" s="230"/>
      <c r="C271" s="231"/>
      <c r="D271" s="232" t="s">
        <v>182</v>
      </c>
      <c r="E271" s="233" t="s">
        <v>1</v>
      </c>
      <c r="F271" s="234" t="s">
        <v>361</v>
      </c>
      <c r="G271" s="231"/>
      <c r="H271" s="233" t="s">
        <v>1</v>
      </c>
      <c r="I271" s="235"/>
      <c r="J271" s="235"/>
      <c r="K271" s="231"/>
      <c r="L271" s="231"/>
      <c r="M271" s="236"/>
      <c r="N271" s="237"/>
      <c r="O271" s="238"/>
      <c r="P271" s="238"/>
      <c r="Q271" s="238"/>
      <c r="R271" s="238"/>
      <c r="S271" s="238"/>
      <c r="T271" s="238"/>
      <c r="U271" s="238"/>
      <c r="V271" s="238"/>
      <c r="W271" s="238"/>
      <c r="X271" s="239"/>
      <c r="Y271" s="13"/>
      <c r="Z271" s="13"/>
      <c r="AA271" s="13"/>
      <c r="AB271" s="13"/>
      <c r="AC271" s="13"/>
      <c r="AD271" s="13"/>
      <c r="AE271" s="13"/>
      <c r="AT271" s="240" t="s">
        <v>182</v>
      </c>
      <c r="AU271" s="240" t="s">
        <v>89</v>
      </c>
      <c r="AV271" s="13" t="s">
        <v>83</v>
      </c>
      <c r="AW271" s="13" t="s">
        <v>5</v>
      </c>
      <c r="AX271" s="13" t="s">
        <v>78</v>
      </c>
      <c r="AY271" s="240" t="s">
        <v>173</v>
      </c>
    </row>
    <row r="272" s="14" customFormat="1">
      <c r="A272" s="14"/>
      <c r="B272" s="241"/>
      <c r="C272" s="242"/>
      <c r="D272" s="232" t="s">
        <v>182</v>
      </c>
      <c r="E272" s="243" t="s">
        <v>1</v>
      </c>
      <c r="F272" s="244" t="s">
        <v>362</v>
      </c>
      <c r="G272" s="242"/>
      <c r="H272" s="245">
        <v>0.23599999999999999</v>
      </c>
      <c r="I272" s="246"/>
      <c r="J272" s="246"/>
      <c r="K272" s="242"/>
      <c r="L272" s="242"/>
      <c r="M272" s="247"/>
      <c r="N272" s="248"/>
      <c r="O272" s="249"/>
      <c r="P272" s="249"/>
      <c r="Q272" s="249"/>
      <c r="R272" s="249"/>
      <c r="S272" s="249"/>
      <c r="T272" s="249"/>
      <c r="U272" s="249"/>
      <c r="V272" s="249"/>
      <c r="W272" s="249"/>
      <c r="X272" s="250"/>
      <c r="Y272" s="14"/>
      <c r="Z272" s="14"/>
      <c r="AA272" s="14"/>
      <c r="AB272" s="14"/>
      <c r="AC272" s="14"/>
      <c r="AD272" s="14"/>
      <c r="AE272" s="14"/>
      <c r="AT272" s="251" t="s">
        <v>182</v>
      </c>
      <c r="AU272" s="251" t="s">
        <v>89</v>
      </c>
      <c r="AV272" s="14" t="s">
        <v>89</v>
      </c>
      <c r="AW272" s="14" t="s">
        <v>5</v>
      </c>
      <c r="AX272" s="14" t="s">
        <v>78</v>
      </c>
      <c r="AY272" s="251" t="s">
        <v>173</v>
      </c>
    </row>
    <row r="273" s="13" customFormat="1">
      <c r="A273" s="13"/>
      <c r="B273" s="230"/>
      <c r="C273" s="231"/>
      <c r="D273" s="232" t="s">
        <v>182</v>
      </c>
      <c r="E273" s="233" t="s">
        <v>1</v>
      </c>
      <c r="F273" s="234" t="s">
        <v>193</v>
      </c>
      <c r="G273" s="231"/>
      <c r="H273" s="233" t="s">
        <v>1</v>
      </c>
      <c r="I273" s="235"/>
      <c r="J273" s="235"/>
      <c r="K273" s="231"/>
      <c r="L273" s="231"/>
      <c r="M273" s="236"/>
      <c r="N273" s="237"/>
      <c r="O273" s="238"/>
      <c r="P273" s="238"/>
      <c r="Q273" s="238"/>
      <c r="R273" s="238"/>
      <c r="S273" s="238"/>
      <c r="T273" s="238"/>
      <c r="U273" s="238"/>
      <c r="V273" s="238"/>
      <c r="W273" s="238"/>
      <c r="X273" s="239"/>
      <c r="Y273" s="13"/>
      <c r="Z273" s="13"/>
      <c r="AA273" s="13"/>
      <c r="AB273" s="13"/>
      <c r="AC273" s="13"/>
      <c r="AD273" s="13"/>
      <c r="AE273" s="13"/>
      <c r="AT273" s="240" t="s">
        <v>182</v>
      </c>
      <c r="AU273" s="240" t="s">
        <v>89</v>
      </c>
      <c r="AV273" s="13" t="s">
        <v>83</v>
      </c>
      <c r="AW273" s="13" t="s">
        <v>5</v>
      </c>
      <c r="AX273" s="13" t="s">
        <v>78</v>
      </c>
      <c r="AY273" s="240" t="s">
        <v>173</v>
      </c>
    </row>
    <row r="274" s="14" customFormat="1">
      <c r="A274" s="14"/>
      <c r="B274" s="241"/>
      <c r="C274" s="242"/>
      <c r="D274" s="232" t="s">
        <v>182</v>
      </c>
      <c r="E274" s="243" t="s">
        <v>1</v>
      </c>
      <c r="F274" s="244" t="s">
        <v>363</v>
      </c>
      <c r="G274" s="242"/>
      <c r="H274" s="245">
        <v>2.3799999999999999</v>
      </c>
      <c r="I274" s="246"/>
      <c r="J274" s="246"/>
      <c r="K274" s="242"/>
      <c r="L274" s="242"/>
      <c r="M274" s="247"/>
      <c r="N274" s="248"/>
      <c r="O274" s="249"/>
      <c r="P274" s="249"/>
      <c r="Q274" s="249"/>
      <c r="R274" s="249"/>
      <c r="S274" s="249"/>
      <c r="T274" s="249"/>
      <c r="U274" s="249"/>
      <c r="V274" s="249"/>
      <c r="W274" s="249"/>
      <c r="X274" s="250"/>
      <c r="Y274" s="14"/>
      <c r="Z274" s="14"/>
      <c r="AA274" s="14"/>
      <c r="AB274" s="14"/>
      <c r="AC274" s="14"/>
      <c r="AD274" s="14"/>
      <c r="AE274" s="14"/>
      <c r="AT274" s="251" t="s">
        <v>182</v>
      </c>
      <c r="AU274" s="251" t="s">
        <v>89</v>
      </c>
      <c r="AV274" s="14" t="s">
        <v>89</v>
      </c>
      <c r="AW274" s="14" t="s">
        <v>5</v>
      </c>
      <c r="AX274" s="14" t="s">
        <v>78</v>
      </c>
      <c r="AY274" s="251" t="s">
        <v>173</v>
      </c>
    </row>
    <row r="275" s="14" customFormat="1">
      <c r="A275" s="14"/>
      <c r="B275" s="241"/>
      <c r="C275" s="242"/>
      <c r="D275" s="232" t="s">
        <v>182</v>
      </c>
      <c r="E275" s="243" t="s">
        <v>1</v>
      </c>
      <c r="F275" s="244" t="s">
        <v>364</v>
      </c>
      <c r="G275" s="242"/>
      <c r="H275" s="245">
        <v>0.748</v>
      </c>
      <c r="I275" s="246"/>
      <c r="J275" s="246"/>
      <c r="K275" s="242"/>
      <c r="L275" s="242"/>
      <c r="M275" s="247"/>
      <c r="N275" s="248"/>
      <c r="O275" s="249"/>
      <c r="P275" s="249"/>
      <c r="Q275" s="249"/>
      <c r="R275" s="249"/>
      <c r="S275" s="249"/>
      <c r="T275" s="249"/>
      <c r="U275" s="249"/>
      <c r="V275" s="249"/>
      <c r="W275" s="249"/>
      <c r="X275" s="250"/>
      <c r="Y275" s="14"/>
      <c r="Z275" s="14"/>
      <c r="AA275" s="14"/>
      <c r="AB275" s="14"/>
      <c r="AC275" s="14"/>
      <c r="AD275" s="14"/>
      <c r="AE275" s="14"/>
      <c r="AT275" s="251" t="s">
        <v>182</v>
      </c>
      <c r="AU275" s="251" t="s">
        <v>89</v>
      </c>
      <c r="AV275" s="14" t="s">
        <v>89</v>
      </c>
      <c r="AW275" s="14" t="s">
        <v>5</v>
      </c>
      <c r="AX275" s="14" t="s">
        <v>78</v>
      </c>
      <c r="AY275" s="251" t="s">
        <v>173</v>
      </c>
    </row>
    <row r="276" s="14" customFormat="1">
      <c r="A276" s="14"/>
      <c r="B276" s="241"/>
      <c r="C276" s="242"/>
      <c r="D276" s="232" t="s">
        <v>182</v>
      </c>
      <c r="E276" s="243" t="s">
        <v>1</v>
      </c>
      <c r="F276" s="244" t="s">
        <v>365</v>
      </c>
      <c r="G276" s="242"/>
      <c r="H276" s="245">
        <v>0.029000000000000001</v>
      </c>
      <c r="I276" s="246"/>
      <c r="J276" s="246"/>
      <c r="K276" s="242"/>
      <c r="L276" s="242"/>
      <c r="M276" s="247"/>
      <c r="N276" s="248"/>
      <c r="O276" s="249"/>
      <c r="P276" s="249"/>
      <c r="Q276" s="249"/>
      <c r="R276" s="249"/>
      <c r="S276" s="249"/>
      <c r="T276" s="249"/>
      <c r="U276" s="249"/>
      <c r="V276" s="249"/>
      <c r="W276" s="249"/>
      <c r="X276" s="250"/>
      <c r="Y276" s="14"/>
      <c r="Z276" s="14"/>
      <c r="AA276" s="14"/>
      <c r="AB276" s="14"/>
      <c r="AC276" s="14"/>
      <c r="AD276" s="14"/>
      <c r="AE276" s="14"/>
      <c r="AT276" s="251" t="s">
        <v>182</v>
      </c>
      <c r="AU276" s="251" t="s">
        <v>89</v>
      </c>
      <c r="AV276" s="14" t="s">
        <v>89</v>
      </c>
      <c r="AW276" s="14" t="s">
        <v>5</v>
      </c>
      <c r="AX276" s="14" t="s">
        <v>78</v>
      </c>
      <c r="AY276" s="251" t="s">
        <v>173</v>
      </c>
    </row>
    <row r="277" s="13" customFormat="1">
      <c r="A277" s="13"/>
      <c r="B277" s="230"/>
      <c r="C277" s="231"/>
      <c r="D277" s="232" t="s">
        <v>182</v>
      </c>
      <c r="E277" s="233" t="s">
        <v>1</v>
      </c>
      <c r="F277" s="234" t="s">
        <v>226</v>
      </c>
      <c r="G277" s="231"/>
      <c r="H277" s="233" t="s">
        <v>1</v>
      </c>
      <c r="I277" s="235"/>
      <c r="J277" s="235"/>
      <c r="K277" s="231"/>
      <c r="L277" s="231"/>
      <c r="M277" s="236"/>
      <c r="N277" s="237"/>
      <c r="O277" s="238"/>
      <c r="P277" s="238"/>
      <c r="Q277" s="238"/>
      <c r="R277" s="238"/>
      <c r="S277" s="238"/>
      <c r="T277" s="238"/>
      <c r="U277" s="238"/>
      <c r="V277" s="238"/>
      <c r="W277" s="238"/>
      <c r="X277" s="239"/>
      <c r="Y277" s="13"/>
      <c r="Z277" s="13"/>
      <c r="AA277" s="13"/>
      <c r="AB277" s="13"/>
      <c r="AC277" s="13"/>
      <c r="AD277" s="13"/>
      <c r="AE277" s="13"/>
      <c r="AT277" s="240" t="s">
        <v>182</v>
      </c>
      <c r="AU277" s="240" t="s">
        <v>89</v>
      </c>
      <c r="AV277" s="13" t="s">
        <v>83</v>
      </c>
      <c r="AW277" s="13" t="s">
        <v>5</v>
      </c>
      <c r="AX277" s="13" t="s">
        <v>78</v>
      </c>
      <c r="AY277" s="240" t="s">
        <v>173</v>
      </c>
    </row>
    <row r="278" s="14" customFormat="1">
      <c r="A278" s="14"/>
      <c r="B278" s="241"/>
      <c r="C278" s="242"/>
      <c r="D278" s="232" t="s">
        <v>182</v>
      </c>
      <c r="E278" s="243" t="s">
        <v>1</v>
      </c>
      <c r="F278" s="244" t="s">
        <v>227</v>
      </c>
      <c r="G278" s="242"/>
      <c r="H278" s="245">
        <v>1.4950000000000001</v>
      </c>
      <c r="I278" s="246"/>
      <c r="J278" s="246"/>
      <c r="K278" s="242"/>
      <c r="L278" s="242"/>
      <c r="M278" s="247"/>
      <c r="N278" s="248"/>
      <c r="O278" s="249"/>
      <c r="P278" s="249"/>
      <c r="Q278" s="249"/>
      <c r="R278" s="249"/>
      <c r="S278" s="249"/>
      <c r="T278" s="249"/>
      <c r="U278" s="249"/>
      <c r="V278" s="249"/>
      <c r="W278" s="249"/>
      <c r="X278" s="250"/>
      <c r="Y278" s="14"/>
      <c r="Z278" s="14"/>
      <c r="AA278" s="14"/>
      <c r="AB278" s="14"/>
      <c r="AC278" s="14"/>
      <c r="AD278" s="14"/>
      <c r="AE278" s="14"/>
      <c r="AT278" s="251" t="s">
        <v>182</v>
      </c>
      <c r="AU278" s="251" t="s">
        <v>89</v>
      </c>
      <c r="AV278" s="14" t="s">
        <v>89</v>
      </c>
      <c r="AW278" s="14" t="s">
        <v>5</v>
      </c>
      <c r="AX278" s="14" t="s">
        <v>78</v>
      </c>
      <c r="AY278" s="251" t="s">
        <v>173</v>
      </c>
    </row>
    <row r="279" s="15" customFormat="1">
      <c r="A279" s="15"/>
      <c r="B279" s="252"/>
      <c r="C279" s="253"/>
      <c r="D279" s="232" t="s">
        <v>182</v>
      </c>
      <c r="E279" s="254" t="s">
        <v>1</v>
      </c>
      <c r="F279" s="255" t="s">
        <v>187</v>
      </c>
      <c r="G279" s="253"/>
      <c r="H279" s="256">
        <v>336.33999999999997</v>
      </c>
      <c r="I279" s="257"/>
      <c r="J279" s="257"/>
      <c r="K279" s="253"/>
      <c r="L279" s="253"/>
      <c r="M279" s="258"/>
      <c r="N279" s="259"/>
      <c r="O279" s="260"/>
      <c r="P279" s="260"/>
      <c r="Q279" s="260"/>
      <c r="R279" s="260"/>
      <c r="S279" s="260"/>
      <c r="T279" s="260"/>
      <c r="U279" s="260"/>
      <c r="V279" s="260"/>
      <c r="W279" s="260"/>
      <c r="X279" s="261"/>
      <c r="Y279" s="15"/>
      <c r="Z279" s="15"/>
      <c r="AA279" s="15"/>
      <c r="AB279" s="15"/>
      <c r="AC279" s="15"/>
      <c r="AD279" s="15"/>
      <c r="AE279" s="15"/>
      <c r="AT279" s="262" t="s">
        <v>182</v>
      </c>
      <c r="AU279" s="262" t="s">
        <v>89</v>
      </c>
      <c r="AV279" s="15" t="s">
        <v>180</v>
      </c>
      <c r="AW279" s="15" t="s">
        <v>5</v>
      </c>
      <c r="AX279" s="15" t="s">
        <v>83</v>
      </c>
      <c r="AY279" s="262" t="s">
        <v>173</v>
      </c>
    </row>
    <row r="280" s="2" customFormat="1" ht="24.15" customHeight="1">
      <c r="A280" s="39"/>
      <c r="B280" s="40"/>
      <c r="C280" s="263" t="s">
        <v>366</v>
      </c>
      <c r="D280" s="263" t="s">
        <v>197</v>
      </c>
      <c r="E280" s="264" t="s">
        <v>367</v>
      </c>
      <c r="F280" s="265" t="s">
        <v>368</v>
      </c>
      <c r="G280" s="266" t="s">
        <v>369</v>
      </c>
      <c r="H280" s="267">
        <v>134.678</v>
      </c>
      <c r="I280" s="268"/>
      <c r="J280" s="269"/>
      <c r="K280" s="270">
        <f>ROUND(P280*H280,2)</f>
        <v>0</v>
      </c>
      <c r="L280" s="265" t="s">
        <v>179</v>
      </c>
      <c r="M280" s="271"/>
      <c r="N280" s="272" t="s">
        <v>1</v>
      </c>
      <c r="O280" s="224" t="s">
        <v>41</v>
      </c>
      <c r="P280" s="225">
        <f>I280+J280</f>
        <v>0</v>
      </c>
      <c r="Q280" s="225">
        <f>ROUND(I280*H280,2)</f>
        <v>0</v>
      </c>
      <c r="R280" s="225">
        <f>ROUND(J280*H280,2)</f>
        <v>0</v>
      </c>
      <c r="S280" s="92"/>
      <c r="T280" s="226">
        <f>S280*H280</f>
        <v>0</v>
      </c>
      <c r="U280" s="226">
        <v>0.001</v>
      </c>
      <c r="V280" s="226">
        <f>U280*H280</f>
        <v>0.13467799999999999</v>
      </c>
      <c r="W280" s="226">
        <v>0</v>
      </c>
      <c r="X280" s="227">
        <f>W280*H280</f>
        <v>0</v>
      </c>
      <c r="Y280" s="39"/>
      <c r="Z280" s="39"/>
      <c r="AA280" s="39"/>
      <c r="AB280" s="39"/>
      <c r="AC280" s="39"/>
      <c r="AD280" s="39"/>
      <c r="AE280" s="39"/>
      <c r="AR280" s="228" t="s">
        <v>345</v>
      </c>
      <c r="AT280" s="228" t="s">
        <v>197</v>
      </c>
      <c r="AU280" s="228" t="s">
        <v>89</v>
      </c>
      <c r="AY280" s="18" t="s">
        <v>173</v>
      </c>
      <c r="BE280" s="229">
        <f>IF(O280="základní",K280,0)</f>
        <v>0</v>
      </c>
      <c r="BF280" s="229">
        <f>IF(O280="snížená",K280,0)</f>
        <v>0</v>
      </c>
      <c r="BG280" s="229">
        <f>IF(O280="zákl. přenesená",K280,0)</f>
        <v>0</v>
      </c>
      <c r="BH280" s="229">
        <f>IF(O280="sníž. přenesená",K280,0)</f>
        <v>0</v>
      </c>
      <c r="BI280" s="229">
        <f>IF(O280="nulová",K280,0)</f>
        <v>0</v>
      </c>
      <c r="BJ280" s="18" t="s">
        <v>83</v>
      </c>
      <c r="BK280" s="229">
        <f>ROUND(P280*H280,2)</f>
        <v>0</v>
      </c>
      <c r="BL280" s="18" t="s">
        <v>268</v>
      </c>
      <c r="BM280" s="228" t="s">
        <v>370</v>
      </c>
    </row>
    <row r="281" s="13" customFormat="1">
      <c r="A281" s="13"/>
      <c r="B281" s="230"/>
      <c r="C281" s="231"/>
      <c r="D281" s="232" t="s">
        <v>182</v>
      </c>
      <c r="E281" s="233" t="s">
        <v>1</v>
      </c>
      <c r="F281" s="234" t="s">
        <v>359</v>
      </c>
      <c r="G281" s="231"/>
      <c r="H281" s="233" t="s">
        <v>1</v>
      </c>
      <c r="I281" s="235"/>
      <c r="J281" s="235"/>
      <c r="K281" s="231"/>
      <c r="L281" s="231"/>
      <c r="M281" s="236"/>
      <c r="N281" s="237"/>
      <c r="O281" s="238"/>
      <c r="P281" s="238"/>
      <c r="Q281" s="238"/>
      <c r="R281" s="238"/>
      <c r="S281" s="238"/>
      <c r="T281" s="238"/>
      <c r="U281" s="238"/>
      <c r="V281" s="238"/>
      <c r="W281" s="238"/>
      <c r="X281" s="239"/>
      <c r="Y281" s="13"/>
      <c r="Z281" s="13"/>
      <c r="AA281" s="13"/>
      <c r="AB281" s="13"/>
      <c r="AC281" s="13"/>
      <c r="AD281" s="13"/>
      <c r="AE281" s="13"/>
      <c r="AT281" s="240" t="s">
        <v>182</v>
      </c>
      <c r="AU281" s="240" t="s">
        <v>89</v>
      </c>
      <c r="AV281" s="13" t="s">
        <v>83</v>
      </c>
      <c r="AW281" s="13" t="s">
        <v>5</v>
      </c>
      <c r="AX281" s="13" t="s">
        <v>78</v>
      </c>
      <c r="AY281" s="240" t="s">
        <v>173</v>
      </c>
    </row>
    <row r="282" s="14" customFormat="1">
      <c r="A282" s="14"/>
      <c r="B282" s="241"/>
      <c r="C282" s="242"/>
      <c r="D282" s="232" t="s">
        <v>182</v>
      </c>
      <c r="E282" s="243" t="s">
        <v>1</v>
      </c>
      <c r="F282" s="244" t="s">
        <v>371</v>
      </c>
      <c r="G282" s="242"/>
      <c r="H282" s="245">
        <v>102.816</v>
      </c>
      <c r="I282" s="246"/>
      <c r="J282" s="246"/>
      <c r="K282" s="242"/>
      <c r="L282" s="242"/>
      <c r="M282" s="247"/>
      <c r="N282" s="248"/>
      <c r="O282" s="249"/>
      <c r="P282" s="249"/>
      <c r="Q282" s="249"/>
      <c r="R282" s="249"/>
      <c r="S282" s="249"/>
      <c r="T282" s="249"/>
      <c r="U282" s="249"/>
      <c r="V282" s="249"/>
      <c r="W282" s="249"/>
      <c r="X282" s="250"/>
      <c r="Y282" s="14"/>
      <c r="Z282" s="14"/>
      <c r="AA282" s="14"/>
      <c r="AB282" s="14"/>
      <c r="AC282" s="14"/>
      <c r="AD282" s="14"/>
      <c r="AE282" s="14"/>
      <c r="AT282" s="251" t="s">
        <v>182</v>
      </c>
      <c r="AU282" s="251" t="s">
        <v>89</v>
      </c>
      <c r="AV282" s="14" t="s">
        <v>89</v>
      </c>
      <c r="AW282" s="14" t="s">
        <v>5</v>
      </c>
      <c r="AX282" s="14" t="s">
        <v>78</v>
      </c>
      <c r="AY282" s="251" t="s">
        <v>173</v>
      </c>
    </row>
    <row r="283" s="13" customFormat="1">
      <c r="A283" s="13"/>
      <c r="B283" s="230"/>
      <c r="C283" s="231"/>
      <c r="D283" s="232" t="s">
        <v>182</v>
      </c>
      <c r="E283" s="233" t="s">
        <v>1</v>
      </c>
      <c r="F283" s="234" t="s">
        <v>224</v>
      </c>
      <c r="G283" s="231"/>
      <c r="H283" s="233" t="s">
        <v>1</v>
      </c>
      <c r="I283" s="235"/>
      <c r="J283" s="235"/>
      <c r="K283" s="231"/>
      <c r="L283" s="231"/>
      <c r="M283" s="236"/>
      <c r="N283" s="237"/>
      <c r="O283" s="238"/>
      <c r="P283" s="238"/>
      <c r="Q283" s="238"/>
      <c r="R283" s="238"/>
      <c r="S283" s="238"/>
      <c r="T283" s="238"/>
      <c r="U283" s="238"/>
      <c r="V283" s="238"/>
      <c r="W283" s="238"/>
      <c r="X283" s="239"/>
      <c r="Y283" s="13"/>
      <c r="Z283" s="13"/>
      <c r="AA283" s="13"/>
      <c r="AB283" s="13"/>
      <c r="AC283" s="13"/>
      <c r="AD283" s="13"/>
      <c r="AE283" s="13"/>
      <c r="AT283" s="240" t="s">
        <v>182</v>
      </c>
      <c r="AU283" s="240" t="s">
        <v>89</v>
      </c>
      <c r="AV283" s="13" t="s">
        <v>83</v>
      </c>
      <c r="AW283" s="13" t="s">
        <v>5</v>
      </c>
      <c r="AX283" s="13" t="s">
        <v>78</v>
      </c>
      <c r="AY283" s="240" t="s">
        <v>173</v>
      </c>
    </row>
    <row r="284" s="14" customFormat="1">
      <c r="A284" s="14"/>
      <c r="B284" s="241"/>
      <c r="C284" s="242"/>
      <c r="D284" s="232" t="s">
        <v>182</v>
      </c>
      <c r="E284" s="243" t="s">
        <v>1</v>
      </c>
      <c r="F284" s="244" t="s">
        <v>372</v>
      </c>
      <c r="G284" s="242"/>
      <c r="H284" s="245">
        <v>29.765000000000001</v>
      </c>
      <c r="I284" s="246"/>
      <c r="J284" s="246"/>
      <c r="K284" s="242"/>
      <c r="L284" s="242"/>
      <c r="M284" s="247"/>
      <c r="N284" s="248"/>
      <c r="O284" s="249"/>
      <c r="P284" s="249"/>
      <c r="Q284" s="249"/>
      <c r="R284" s="249"/>
      <c r="S284" s="249"/>
      <c r="T284" s="249"/>
      <c r="U284" s="249"/>
      <c r="V284" s="249"/>
      <c r="W284" s="249"/>
      <c r="X284" s="250"/>
      <c r="Y284" s="14"/>
      <c r="Z284" s="14"/>
      <c r="AA284" s="14"/>
      <c r="AB284" s="14"/>
      <c r="AC284" s="14"/>
      <c r="AD284" s="14"/>
      <c r="AE284" s="14"/>
      <c r="AT284" s="251" t="s">
        <v>182</v>
      </c>
      <c r="AU284" s="251" t="s">
        <v>89</v>
      </c>
      <c r="AV284" s="14" t="s">
        <v>89</v>
      </c>
      <c r="AW284" s="14" t="s">
        <v>5</v>
      </c>
      <c r="AX284" s="14" t="s">
        <v>78</v>
      </c>
      <c r="AY284" s="251" t="s">
        <v>173</v>
      </c>
    </row>
    <row r="285" s="13" customFormat="1">
      <c r="A285" s="13"/>
      <c r="B285" s="230"/>
      <c r="C285" s="231"/>
      <c r="D285" s="232" t="s">
        <v>182</v>
      </c>
      <c r="E285" s="233" t="s">
        <v>1</v>
      </c>
      <c r="F285" s="234" t="s">
        <v>361</v>
      </c>
      <c r="G285" s="231"/>
      <c r="H285" s="233" t="s">
        <v>1</v>
      </c>
      <c r="I285" s="235"/>
      <c r="J285" s="235"/>
      <c r="K285" s="231"/>
      <c r="L285" s="231"/>
      <c r="M285" s="236"/>
      <c r="N285" s="237"/>
      <c r="O285" s="238"/>
      <c r="P285" s="238"/>
      <c r="Q285" s="238"/>
      <c r="R285" s="238"/>
      <c r="S285" s="238"/>
      <c r="T285" s="238"/>
      <c r="U285" s="238"/>
      <c r="V285" s="238"/>
      <c r="W285" s="238"/>
      <c r="X285" s="239"/>
      <c r="Y285" s="13"/>
      <c r="Z285" s="13"/>
      <c r="AA285" s="13"/>
      <c r="AB285" s="13"/>
      <c r="AC285" s="13"/>
      <c r="AD285" s="13"/>
      <c r="AE285" s="13"/>
      <c r="AT285" s="240" t="s">
        <v>182</v>
      </c>
      <c r="AU285" s="240" t="s">
        <v>89</v>
      </c>
      <c r="AV285" s="13" t="s">
        <v>83</v>
      </c>
      <c r="AW285" s="13" t="s">
        <v>5</v>
      </c>
      <c r="AX285" s="13" t="s">
        <v>78</v>
      </c>
      <c r="AY285" s="240" t="s">
        <v>173</v>
      </c>
    </row>
    <row r="286" s="14" customFormat="1">
      <c r="A286" s="14"/>
      <c r="B286" s="241"/>
      <c r="C286" s="242"/>
      <c r="D286" s="232" t="s">
        <v>182</v>
      </c>
      <c r="E286" s="243" t="s">
        <v>1</v>
      </c>
      <c r="F286" s="244" t="s">
        <v>362</v>
      </c>
      <c r="G286" s="242"/>
      <c r="H286" s="245">
        <v>0.23599999999999999</v>
      </c>
      <c r="I286" s="246"/>
      <c r="J286" s="246"/>
      <c r="K286" s="242"/>
      <c r="L286" s="242"/>
      <c r="M286" s="247"/>
      <c r="N286" s="248"/>
      <c r="O286" s="249"/>
      <c r="P286" s="249"/>
      <c r="Q286" s="249"/>
      <c r="R286" s="249"/>
      <c r="S286" s="249"/>
      <c r="T286" s="249"/>
      <c r="U286" s="249"/>
      <c r="V286" s="249"/>
      <c r="W286" s="249"/>
      <c r="X286" s="250"/>
      <c r="Y286" s="14"/>
      <c r="Z286" s="14"/>
      <c r="AA286" s="14"/>
      <c r="AB286" s="14"/>
      <c r="AC286" s="14"/>
      <c r="AD286" s="14"/>
      <c r="AE286" s="14"/>
      <c r="AT286" s="251" t="s">
        <v>182</v>
      </c>
      <c r="AU286" s="251" t="s">
        <v>89</v>
      </c>
      <c r="AV286" s="14" t="s">
        <v>89</v>
      </c>
      <c r="AW286" s="14" t="s">
        <v>5</v>
      </c>
      <c r="AX286" s="14" t="s">
        <v>78</v>
      </c>
      <c r="AY286" s="251" t="s">
        <v>173</v>
      </c>
    </row>
    <row r="287" s="13" customFormat="1">
      <c r="A287" s="13"/>
      <c r="B287" s="230"/>
      <c r="C287" s="231"/>
      <c r="D287" s="232" t="s">
        <v>182</v>
      </c>
      <c r="E287" s="233" t="s">
        <v>1</v>
      </c>
      <c r="F287" s="234" t="s">
        <v>193</v>
      </c>
      <c r="G287" s="231"/>
      <c r="H287" s="233" t="s">
        <v>1</v>
      </c>
      <c r="I287" s="235"/>
      <c r="J287" s="235"/>
      <c r="K287" s="231"/>
      <c r="L287" s="231"/>
      <c r="M287" s="236"/>
      <c r="N287" s="237"/>
      <c r="O287" s="238"/>
      <c r="P287" s="238"/>
      <c r="Q287" s="238"/>
      <c r="R287" s="238"/>
      <c r="S287" s="238"/>
      <c r="T287" s="238"/>
      <c r="U287" s="238"/>
      <c r="V287" s="238"/>
      <c r="W287" s="238"/>
      <c r="X287" s="239"/>
      <c r="Y287" s="13"/>
      <c r="Z287" s="13"/>
      <c r="AA287" s="13"/>
      <c r="AB287" s="13"/>
      <c r="AC287" s="13"/>
      <c r="AD287" s="13"/>
      <c r="AE287" s="13"/>
      <c r="AT287" s="240" t="s">
        <v>182</v>
      </c>
      <c r="AU287" s="240" t="s">
        <v>89</v>
      </c>
      <c r="AV287" s="13" t="s">
        <v>83</v>
      </c>
      <c r="AW287" s="13" t="s">
        <v>5</v>
      </c>
      <c r="AX287" s="13" t="s">
        <v>78</v>
      </c>
      <c r="AY287" s="240" t="s">
        <v>173</v>
      </c>
    </row>
    <row r="288" s="14" customFormat="1">
      <c r="A288" s="14"/>
      <c r="B288" s="241"/>
      <c r="C288" s="242"/>
      <c r="D288" s="232" t="s">
        <v>182</v>
      </c>
      <c r="E288" s="243" t="s">
        <v>1</v>
      </c>
      <c r="F288" s="244" t="s">
        <v>373</v>
      </c>
      <c r="G288" s="242"/>
      <c r="H288" s="245">
        <v>0.95199999999999996</v>
      </c>
      <c r="I288" s="246"/>
      <c r="J288" s="246"/>
      <c r="K288" s="242"/>
      <c r="L288" s="242"/>
      <c r="M288" s="247"/>
      <c r="N288" s="248"/>
      <c r="O288" s="249"/>
      <c r="P288" s="249"/>
      <c r="Q288" s="249"/>
      <c r="R288" s="249"/>
      <c r="S288" s="249"/>
      <c r="T288" s="249"/>
      <c r="U288" s="249"/>
      <c r="V288" s="249"/>
      <c r="W288" s="249"/>
      <c r="X288" s="250"/>
      <c r="Y288" s="14"/>
      <c r="Z288" s="14"/>
      <c r="AA288" s="14"/>
      <c r="AB288" s="14"/>
      <c r="AC288" s="14"/>
      <c r="AD288" s="14"/>
      <c r="AE288" s="14"/>
      <c r="AT288" s="251" t="s">
        <v>182</v>
      </c>
      <c r="AU288" s="251" t="s">
        <v>89</v>
      </c>
      <c r="AV288" s="14" t="s">
        <v>89</v>
      </c>
      <c r="AW288" s="14" t="s">
        <v>5</v>
      </c>
      <c r="AX288" s="14" t="s">
        <v>78</v>
      </c>
      <c r="AY288" s="251" t="s">
        <v>173</v>
      </c>
    </row>
    <row r="289" s="14" customFormat="1">
      <c r="A289" s="14"/>
      <c r="B289" s="241"/>
      <c r="C289" s="242"/>
      <c r="D289" s="232" t="s">
        <v>182</v>
      </c>
      <c r="E289" s="243" t="s">
        <v>1</v>
      </c>
      <c r="F289" s="244" t="s">
        <v>374</v>
      </c>
      <c r="G289" s="242"/>
      <c r="H289" s="245">
        <v>0.29899999999999999</v>
      </c>
      <c r="I289" s="246"/>
      <c r="J289" s="246"/>
      <c r="K289" s="242"/>
      <c r="L289" s="242"/>
      <c r="M289" s="247"/>
      <c r="N289" s="248"/>
      <c r="O289" s="249"/>
      <c r="P289" s="249"/>
      <c r="Q289" s="249"/>
      <c r="R289" s="249"/>
      <c r="S289" s="249"/>
      <c r="T289" s="249"/>
      <c r="U289" s="249"/>
      <c r="V289" s="249"/>
      <c r="W289" s="249"/>
      <c r="X289" s="250"/>
      <c r="Y289" s="14"/>
      <c r="Z289" s="14"/>
      <c r="AA289" s="14"/>
      <c r="AB289" s="14"/>
      <c r="AC289" s="14"/>
      <c r="AD289" s="14"/>
      <c r="AE289" s="14"/>
      <c r="AT289" s="251" t="s">
        <v>182</v>
      </c>
      <c r="AU289" s="251" t="s">
        <v>89</v>
      </c>
      <c r="AV289" s="14" t="s">
        <v>89</v>
      </c>
      <c r="AW289" s="14" t="s">
        <v>5</v>
      </c>
      <c r="AX289" s="14" t="s">
        <v>78</v>
      </c>
      <c r="AY289" s="251" t="s">
        <v>173</v>
      </c>
    </row>
    <row r="290" s="14" customFormat="1">
      <c r="A290" s="14"/>
      <c r="B290" s="241"/>
      <c r="C290" s="242"/>
      <c r="D290" s="232" t="s">
        <v>182</v>
      </c>
      <c r="E290" s="243" t="s">
        <v>1</v>
      </c>
      <c r="F290" s="244" t="s">
        <v>375</v>
      </c>
      <c r="G290" s="242"/>
      <c r="H290" s="245">
        <v>0.012</v>
      </c>
      <c r="I290" s="246"/>
      <c r="J290" s="246"/>
      <c r="K290" s="242"/>
      <c r="L290" s="242"/>
      <c r="M290" s="247"/>
      <c r="N290" s="248"/>
      <c r="O290" s="249"/>
      <c r="P290" s="249"/>
      <c r="Q290" s="249"/>
      <c r="R290" s="249"/>
      <c r="S290" s="249"/>
      <c r="T290" s="249"/>
      <c r="U290" s="249"/>
      <c r="V290" s="249"/>
      <c r="W290" s="249"/>
      <c r="X290" s="250"/>
      <c r="Y290" s="14"/>
      <c r="Z290" s="14"/>
      <c r="AA290" s="14"/>
      <c r="AB290" s="14"/>
      <c r="AC290" s="14"/>
      <c r="AD290" s="14"/>
      <c r="AE290" s="14"/>
      <c r="AT290" s="251" t="s">
        <v>182</v>
      </c>
      <c r="AU290" s="251" t="s">
        <v>89</v>
      </c>
      <c r="AV290" s="14" t="s">
        <v>89</v>
      </c>
      <c r="AW290" s="14" t="s">
        <v>5</v>
      </c>
      <c r="AX290" s="14" t="s">
        <v>78</v>
      </c>
      <c r="AY290" s="251" t="s">
        <v>173</v>
      </c>
    </row>
    <row r="291" s="13" customFormat="1">
      <c r="A291" s="13"/>
      <c r="B291" s="230"/>
      <c r="C291" s="231"/>
      <c r="D291" s="232" t="s">
        <v>182</v>
      </c>
      <c r="E291" s="233" t="s">
        <v>1</v>
      </c>
      <c r="F291" s="234" t="s">
        <v>226</v>
      </c>
      <c r="G291" s="231"/>
      <c r="H291" s="233" t="s">
        <v>1</v>
      </c>
      <c r="I291" s="235"/>
      <c r="J291" s="235"/>
      <c r="K291" s="231"/>
      <c r="L291" s="231"/>
      <c r="M291" s="236"/>
      <c r="N291" s="237"/>
      <c r="O291" s="238"/>
      <c r="P291" s="238"/>
      <c r="Q291" s="238"/>
      <c r="R291" s="238"/>
      <c r="S291" s="238"/>
      <c r="T291" s="238"/>
      <c r="U291" s="238"/>
      <c r="V291" s="238"/>
      <c r="W291" s="238"/>
      <c r="X291" s="239"/>
      <c r="Y291" s="13"/>
      <c r="Z291" s="13"/>
      <c r="AA291" s="13"/>
      <c r="AB291" s="13"/>
      <c r="AC291" s="13"/>
      <c r="AD291" s="13"/>
      <c r="AE291" s="13"/>
      <c r="AT291" s="240" t="s">
        <v>182</v>
      </c>
      <c r="AU291" s="240" t="s">
        <v>89</v>
      </c>
      <c r="AV291" s="13" t="s">
        <v>83</v>
      </c>
      <c r="AW291" s="13" t="s">
        <v>5</v>
      </c>
      <c r="AX291" s="13" t="s">
        <v>78</v>
      </c>
      <c r="AY291" s="240" t="s">
        <v>173</v>
      </c>
    </row>
    <row r="292" s="14" customFormat="1">
      <c r="A292" s="14"/>
      <c r="B292" s="241"/>
      <c r="C292" s="242"/>
      <c r="D292" s="232" t="s">
        <v>182</v>
      </c>
      <c r="E292" s="243" t="s">
        <v>1</v>
      </c>
      <c r="F292" s="244" t="s">
        <v>376</v>
      </c>
      <c r="G292" s="242"/>
      <c r="H292" s="245">
        <v>0.59799999999999998</v>
      </c>
      <c r="I292" s="246"/>
      <c r="J292" s="246"/>
      <c r="K292" s="242"/>
      <c r="L292" s="242"/>
      <c r="M292" s="247"/>
      <c r="N292" s="248"/>
      <c r="O292" s="249"/>
      <c r="P292" s="249"/>
      <c r="Q292" s="249"/>
      <c r="R292" s="249"/>
      <c r="S292" s="249"/>
      <c r="T292" s="249"/>
      <c r="U292" s="249"/>
      <c r="V292" s="249"/>
      <c r="W292" s="249"/>
      <c r="X292" s="250"/>
      <c r="Y292" s="14"/>
      <c r="Z292" s="14"/>
      <c r="AA292" s="14"/>
      <c r="AB292" s="14"/>
      <c r="AC292" s="14"/>
      <c r="AD292" s="14"/>
      <c r="AE292" s="14"/>
      <c r="AT292" s="251" t="s">
        <v>182</v>
      </c>
      <c r="AU292" s="251" t="s">
        <v>89</v>
      </c>
      <c r="AV292" s="14" t="s">
        <v>89</v>
      </c>
      <c r="AW292" s="14" t="s">
        <v>5</v>
      </c>
      <c r="AX292" s="14" t="s">
        <v>78</v>
      </c>
      <c r="AY292" s="251" t="s">
        <v>173</v>
      </c>
    </row>
    <row r="293" s="15" customFormat="1">
      <c r="A293" s="15"/>
      <c r="B293" s="252"/>
      <c r="C293" s="253"/>
      <c r="D293" s="232" t="s">
        <v>182</v>
      </c>
      <c r="E293" s="254" t="s">
        <v>1</v>
      </c>
      <c r="F293" s="255" t="s">
        <v>187</v>
      </c>
      <c r="G293" s="253"/>
      <c r="H293" s="256">
        <v>134.678</v>
      </c>
      <c r="I293" s="257"/>
      <c r="J293" s="257"/>
      <c r="K293" s="253"/>
      <c r="L293" s="253"/>
      <c r="M293" s="258"/>
      <c r="N293" s="259"/>
      <c r="O293" s="260"/>
      <c r="P293" s="260"/>
      <c r="Q293" s="260"/>
      <c r="R293" s="260"/>
      <c r="S293" s="260"/>
      <c r="T293" s="260"/>
      <c r="U293" s="260"/>
      <c r="V293" s="260"/>
      <c r="W293" s="260"/>
      <c r="X293" s="261"/>
      <c r="Y293" s="15"/>
      <c r="Z293" s="15"/>
      <c r="AA293" s="15"/>
      <c r="AB293" s="15"/>
      <c r="AC293" s="15"/>
      <c r="AD293" s="15"/>
      <c r="AE293" s="15"/>
      <c r="AT293" s="262" t="s">
        <v>182</v>
      </c>
      <c r="AU293" s="262" t="s">
        <v>89</v>
      </c>
      <c r="AV293" s="15" t="s">
        <v>180</v>
      </c>
      <c r="AW293" s="15" t="s">
        <v>5</v>
      </c>
      <c r="AX293" s="15" t="s">
        <v>83</v>
      </c>
      <c r="AY293" s="262" t="s">
        <v>173</v>
      </c>
    </row>
    <row r="294" s="2" customFormat="1">
      <c r="A294" s="39"/>
      <c r="B294" s="40"/>
      <c r="C294" s="216" t="s">
        <v>377</v>
      </c>
      <c r="D294" s="216" t="s">
        <v>176</v>
      </c>
      <c r="E294" s="217" t="s">
        <v>378</v>
      </c>
      <c r="F294" s="218" t="s">
        <v>379</v>
      </c>
      <c r="G294" s="219" t="s">
        <v>87</v>
      </c>
      <c r="H294" s="220">
        <v>383.05700000000002</v>
      </c>
      <c r="I294" s="221"/>
      <c r="J294" s="221"/>
      <c r="K294" s="222">
        <f>ROUND(P294*H294,2)</f>
        <v>0</v>
      </c>
      <c r="L294" s="218" t="s">
        <v>179</v>
      </c>
      <c r="M294" s="45"/>
      <c r="N294" s="223" t="s">
        <v>1</v>
      </c>
      <c r="O294" s="224" t="s">
        <v>41</v>
      </c>
      <c r="P294" s="225">
        <f>I294+J294</f>
        <v>0</v>
      </c>
      <c r="Q294" s="225">
        <f>ROUND(I294*H294,2)</f>
        <v>0</v>
      </c>
      <c r="R294" s="225">
        <f>ROUND(J294*H294,2)</f>
        <v>0</v>
      </c>
      <c r="S294" s="92"/>
      <c r="T294" s="226">
        <f>S294*H294</f>
        <v>0</v>
      </c>
      <c r="U294" s="226">
        <v>0</v>
      </c>
      <c r="V294" s="226">
        <f>U294*H294</f>
        <v>0</v>
      </c>
      <c r="W294" s="226">
        <v>0</v>
      </c>
      <c r="X294" s="227">
        <f>W294*H294</f>
        <v>0</v>
      </c>
      <c r="Y294" s="39"/>
      <c r="Z294" s="39"/>
      <c r="AA294" s="39"/>
      <c r="AB294" s="39"/>
      <c r="AC294" s="39"/>
      <c r="AD294" s="39"/>
      <c r="AE294" s="39"/>
      <c r="AR294" s="228" t="s">
        <v>268</v>
      </c>
      <c r="AT294" s="228" t="s">
        <v>176</v>
      </c>
      <c r="AU294" s="228" t="s">
        <v>89</v>
      </c>
      <c r="AY294" s="18" t="s">
        <v>173</v>
      </c>
      <c r="BE294" s="229">
        <f>IF(O294="základní",K294,0)</f>
        <v>0</v>
      </c>
      <c r="BF294" s="229">
        <f>IF(O294="snížená",K294,0)</f>
        <v>0</v>
      </c>
      <c r="BG294" s="229">
        <f>IF(O294="zákl. přenesená",K294,0)</f>
        <v>0</v>
      </c>
      <c r="BH294" s="229">
        <f>IF(O294="sníž. přenesená",K294,0)</f>
        <v>0</v>
      </c>
      <c r="BI294" s="229">
        <f>IF(O294="nulová",K294,0)</f>
        <v>0</v>
      </c>
      <c r="BJ294" s="18" t="s">
        <v>83</v>
      </c>
      <c r="BK294" s="229">
        <f>ROUND(P294*H294,2)</f>
        <v>0</v>
      </c>
      <c r="BL294" s="18" t="s">
        <v>268</v>
      </c>
      <c r="BM294" s="228" t="s">
        <v>380</v>
      </c>
    </row>
    <row r="295" s="13" customFormat="1">
      <c r="A295" s="13"/>
      <c r="B295" s="230"/>
      <c r="C295" s="231"/>
      <c r="D295" s="232" t="s">
        <v>182</v>
      </c>
      <c r="E295" s="233" t="s">
        <v>1</v>
      </c>
      <c r="F295" s="234" t="s">
        <v>381</v>
      </c>
      <c r="G295" s="231"/>
      <c r="H295" s="233" t="s">
        <v>1</v>
      </c>
      <c r="I295" s="235"/>
      <c r="J295" s="235"/>
      <c r="K295" s="231"/>
      <c r="L295" s="231"/>
      <c r="M295" s="236"/>
      <c r="N295" s="237"/>
      <c r="O295" s="238"/>
      <c r="P295" s="238"/>
      <c r="Q295" s="238"/>
      <c r="R295" s="238"/>
      <c r="S295" s="238"/>
      <c r="T295" s="238"/>
      <c r="U295" s="238"/>
      <c r="V295" s="238"/>
      <c r="W295" s="238"/>
      <c r="X295" s="239"/>
      <c r="Y295" s="13"/>
      <c r="Z295" s="13"/>
      <c r="AA295" s="13"/>
      <c r="AB295" s="13"/>
      <c r="AC295" s="13"/>
      <c r="AD295" s="13"/>
      <c r="AE295" s="13"/>
      <c r="AT295" s="240" t="s">
        <v>182</v>
      </c>
      <c r="AU295" s="240" t="s">
        <v>89</v>
      </c>
      <c r="AV295" s="13" t="s">
        <v>83</v>
      </c>
      <c r="AW295" s="13" t="s">
        <v>5</v>
      </c>
      <c r="AX295" s="13" t="s">
        <v>78</v>
      </c>
      <c r="AY295" s="240" t="s">
        <v>173</v>
      </c>
    </row>
    <row r="296" s="14" customFormat="1">
      <c r="A296" s="14"/>
      <c r="B296" s="241"/>
      <c r="C296" s="242"/>
      <c r="D296" s="232" t="s">
        <v>182</v>
      </c>
      <c r="E296" s="243" t="s">
        <v>1</v>
      </c>
      <c r="F296" s="244" t="s">
        <v>111</v>
      </c>
      <c r="G296" s="242"/>
      <c r="H296" s="245">
        <v>227.08600000000001</v>
      </c>
      <c r="I296" s="246"/>
      <c r="J296" s="246"/>
      <c r="K296" s="242"/>
      <c r="L296" s="242"/>
      <c r="M296" s="247"/>
      <c r="N296" s="248"/>
      <c r="O296" s="249"/>
      <c r="P296" s="249"/>
      <c r="Q296" s="249"/>
      <c r="R296" s="249"/>
      <c r="S296" s="249"/>
      <c r="T296" s="249"/>
      <c r="U296" s="249"/>
      <c r="V296" s="249"/>
      <c r="W296" s="249"/>
      <c r="X296" s="250"/>
      <c r="Y296" s="14"/>
      <c r="Z296" s="14"/>
      <c r="AA296" s="14"/>
      <c r="AB296" s="14"/>
      <c r="AC296" s="14"/>
      <c r="AD296" s="14"/>
      <c r="AE296" s="14"/>
      <c r="AT296" s="251" t="s">
        <v>182</v>
      </c>
      <c r="AU296" s="251" t="s">
        <v>89</v>
      </c>
      <c r="AV296" s="14" t="s">
        <v>89</v>
      </c>
      <c r="AW296" s="14" t="s">
        <v>5</v>
      </c>
      <c r="AX296" s="14" t="s">
        <v>78</v>
      </c>
      <c r="AY296" s="251" t="s">
        <v>173</v>
      </c>
    </row>
    <row r="297" s="13" customFormat="1">
      <c r="A297" s="13"/>
      <c r="B297" s="230"/>
      <c r="C297" s="231"/>
      <c r="D297" s="232" t="s">
        <v>182</v>
      </c>
      <c r="E297" s="233" t="s">
        <v>1</v>
      </c>
      <c r="F297" s="234" t="s">
        <v>224</v>
      </c>
      <c r="G297" s="231"/>
      <c r="H297" s="233" t="s">
        <v>1</v>
      </c>
      <c r="I297" s="235"/>
      <c r="J297" s="235"/>
      <c r="K297" s="231"/>
      <c r="L297" s="231"/>
      <c r="M297" s="236"/>
      <c r="N297" s="237"/>
      <c r="O297" s="238"/>
      <c r="P297" s="238"/>
      <c r="Q297" s="238"/>
      <c r="R297" s="238"/>
      <c r="S297" s="238"/>
      <c r="T297" s="238"/>
      <c r="U297" s="238"/>
      <c r="V297" s="238"/>
      <c r="W297" s="238"/>
      <c r="X297" s="239"/>
      <c r="Y297" s="13"/>
      <c r="Z297" s="13"/>
      <c r="AA297" s="13"/>
      <c r="AB297" s="13"/>
      <c r="AC297" s="13"/>
      <c r="AD297" s="13"/>
      <c r="AE297" s="13"/>
      <c r="AT297" s="240" t="s">
        <v>182</v>
      </c>
      <c r="AU297" s="240" t="s">
        <v>89</v>
      </c>
      <c r="AV297" s="13" t="s">
        <v>83</v>
      </c>
      <c r="AW297" s="13" t="s">
        <v>5</v>
      </c>
      <c r="AX297" s="13" t="s">
        <v>78</v>
      </c>
      <c r="AY297" s="240" t="s">
        <v>173</v>
      </c>
    </row>
    <row r="298" s="14" customFormat="1">
      <c r="A298" s="14"/>
      <c r="B298" s="241"/>
      <c r="C298" s="242"/>
      <c r="D298" s="232" t="s">
        <v>182</v>
      </c>
      <c r="E298" s="243" t="s">
        <v>1</v>
      </c>
      <c r="F298" s="244" t="s">
        <v>382</v>
      </c>
      <c r="G298" s="242"/>
      <c r="H298" s="245">
        <v>98.099999999999994</v>
      </c>
      <c r="I298" s="246"/>
      <c r="J298" s="246"/>
      <c r="K298" s="242"/>
      <c r="L298" s="242"/>
      <c r="M298" s="247"/>
      <c r="N298" s="248"/>
      <c r="O298" s="249"/>
      <c r="P298" s="249"/>
      <c r="Q298" s="249"/>
      <c r="R298" s="249"/>
      <c r="S298" s="249"/>
      <c r="T298" s="249"/>
      <c r="U298" s="249"/>
      <c r="V298" s="249"/>
      <c r="W298" s="249"/>
      <c r="X298" s="250"/>
      <c r="Y298" s="14"/>
      <c r="Z298" s="14"/>
      <c r="AA298" s="14"/>
      <c r="AB298" s="14"/>
      <c r="AC298" s="14"/>
      <c r="AD298" s="14"/>
      <c r="AE298" s="14"/>
      <c r="AT298" s="251" t="s">
        <v>182</v>
      </c>
      <c r="AU298" s="251" t="s">
        <v>89</v>
      </c>
      <c r="AV298" s="14" t="s">
        <v>89</v>
      </c>
      <c r="AW298" s="14" t="s">
        <v>5</v>
      </c>
      <c r="AX298" s="14" t="s">
        <v>78</v>
      </c>
      <c r="AY298" s="251" t="s">
        <v>173</v>
      </c>
    </row>
    <row r="299" s="13" customFormat="1">
      <c r="A299" s="13"/>
      <c r="B299" s="230"/>
      <c r="C299" s="231"/>
      <c r="D299" s="232" t="s">
        <v>182</v>
      </c>
      <c r="E299" s="233" t="s">
        <v>1</v>
      </c>
      <c r="F299" s="234" t="s">
        <v>193</v>
      </c>
      <c r="G299" s="231"/>
      <c r="H299" s="233" t="s">
        <v>1</v>
      </c>
      <c r="I299" s="235"/>
      <c r="J299" s="235"/>
      <c r="K299" s="231"/>
      <c r="L299" s="231"/>
      <c r="M299" s="236"/>
      <c r="N299" s="237"/>
      <c r="O299" s="238"/>
      <c r="P299" s="238"/>
      <c r="Q299" s="238"/>
      <c r="R299" s="238"/>
      <c r="S299" s="238"/>
      <c r="T299" s="238"/>
      <c r="U299" s="238"/>
      <c r="V299" s="238"/>
      <c r="W299" s="238"/>
      <c r="X299" s="239"/>
      <c r="Y299" s="13"/>
      <c r="Z299" s="13"/>
      <c r="AA299" s="13"/>
      <c r="AB299" s="13"/>
      <c r="AC299" s="13"/>
      <c r="AD299" s="13"/>
      <c r="AE299" s="13"/>
      <c r="AT299" s="240" t="s">
        <v>182</v>
      </c>
      <c r="AU299" s="240" t="s">
        <v>89</v>
      </c>
      <c r="AV299" s="13" t="s">
        <v>83</v>
      </c>
      <c r="AW299" s="13" t="s">
        <v>5</v>
      </c>
      <c r="AX299" s="13" t="s">
        <v>78</v>
      </c>
      <c r="AY299" s="240" t="s">
        <v>173</v>
      </c>
    </row>
    <row r="300" s="14" customFormat="1">
      <c r="A300" s="14"/>
      <c r="B300" s="241"/>
      <c r="C300" s="242"/>
      <c r="D300" s="232" t="s">
        <v>182</v>
      </c>
      <c r="E300" s="243" t="s">
        <v>1</v>
      </c>
      <c r="F300" s="244" t="s">
        <v>383</v>
      </c>
      <c r="G300" s="242"/>
      <c r="H300" s="245">
        <v>3.3599999999999999</v>
      </c>
      <c r="I300" s="246"/>
      <c r="J300" s="246"/>
      <c r="K300" s="242"/>
      <c r="L300" s="242"/>
      <c r="M300" s="247"/>
      <c r="N300" s="248"/>
      <c r="O300" s="249"/>
      <c r="P300" s="249"/>
      <c r="Q300" s="249"/>
      <c r="R300" s="249"/>
      <c r="S300" s="249"/>
      <c r="T300" s="249"/>
      <c r="U300" s="249"/>
      <c r="V300" s="249"/>
      <c r="W300" s="249"/>
      <c r="X300" s="250"/>
      <c r="Y300" s="14"/>
      <c r="Z300" s="14"/>
      <c r="AA300" s="14"/>
      <c r="AB300" s="14"/>
      <c r="AC300" s="14"/>
      <c r="AD300" s="14"/>
      <c r="AE300" s="14"/>
      <c r="AT300" s="251" t="s">
        <v>182</v>
      </c>
      <c r="AU300" s="251" t="s">
        <v>89</v>
      </c>
      <c r="AV300" s="14" t="s">
        <v>89</v>
      </c>
      <c r="AW300" s="14" t="s">
        <v>5</v>
      </c>
      <c r="AX300" s="14" t="s">
        <v>78</v>
      </c>
      <c r="AY300" s="251" t="s">
        <v>173</v>
      </c>
    </row>
    <row r="301" s="14" customFormat="1">
      <c r="A301" s="14"/>
      <c r="B301" s="241"/>
      <c r="C301" s="242"/>
      <c r="D301" s="232" t="s">
        <v>182</v>
      </c>
      <c r="E301" s="243" t="s">
        <v>1</v>
      </c>
      <c r="F301" s="244" t="s">
        <v>384</v>
      </c>
      <c r="G301" s="242"/>
      <c r="H301" s="245">
        <v>0.35999999999999999</v>
      </c>
      <c r="I301" s="246"/>
      <c r="J301" s="246"/>
      <c r="K301" s="242"/>
      <c r="L301" s="242"/>
      <c r="M301" s="247"/>
      <c r="N301" s="248"/>
      <c r="O301" s="249"/>
      <c r="P301" s="249"/>
      <c r="Q301" s="249"/>
      <c r="R301" s="249"/>
      <c r="S301" s="249"/>
      <c r="T301" s="249"/>
      <c r="U301" s="249"/>
      <c r="V301" s="249"/>
      <c r="W301" s="249"/>
      <c r="X301" s="250"/>
      <c r="Y301" s="14"/>
      <c r="Z301" s="14"/>
      <c r="AA301" s="14"/>
      <c r="AB301" s="14"/>
      <c r="AC301" s="14"/>
      <c r="AD301" s="14"/>
      <c r="AE301" s="14"/>
      <c r="AT301" s="251" t="s">
        <v>182</v>
      </c>
      <c r="AU301" s="251" t="s">
        <v>89</v>
      </c>
      <c r="AV301" s="14" t="s">
        <v>89</v>
      </c>
      <c r="AW301" s="14" t="s">
        <v>5</v>
      </c>
      <c r="AX301" s="14" t="s">
        <v>78</v>
      </c>
      <c r="AY301" s="251" t="s">
        <v>173</v>
      </c>
    </row>
    <row r="302" s="13" customFormat="1">
      <c r="A302" s="13"/>
      <c r="B302" s="230"/>
      <c r="C302" s="231"/>
      <c r="D302" s="232" t="s">
        <v>182</v>
      </c>
      <c r="E302" s="233" t="s">
        <v>1</v>
      </c>
      <c r="F302" s="234" t="s">
        <v>226</v>
      </c>
      <c r="G302" s="231"/>
      <c r="H302" s="233" t="s">
        <v>1</v>
      </c>
      <c r="I302" s="235"/>
      <c r="J302" s="235"/>
      <c r="K302" s="231"/>
      <c r="L302" s="231"/>
      <c r="M302" s="236"/>
      <c r="N302" s="237"/>
      <c r="O302" s="238"/>
      <c r="P302" s="238"/>
      <c r="Q302" s="238"/>
      <c r="R302" s="238"/>
      <c r="S302" s="238"/>
      <c r="T302" s="238"/>
      <c r="U302" s="238"/>
      <c r="V302" s="238"/>
      <c r="W302" s="238"/>
      <c r="X302" s="239"/>
      <c r="Y302" s="13"/>
      <c r="Z302" s="13"/>
      <c r="AA302" s="13"/>
      <c r="AB302" s="13"/>
      <c r="AC302" s="13"/>
      <c r="AD302" s="13"/>
      <c r="AE302" s="13"/>
      <c r="AT302" s="240" t="s">
        <v>182</v>
      </c>
      <c r="AU302" s="240" t="s">
        <v>89</v>
      </c>
      <c r="AV302" s="13" t="s">
        <v>83</v>
      </c>
      <c r="AW302" s="13" t="s">
        <v>5</v>
      </c>
      <c r="AX302" s="13" t="s">
        <v>78</v>
      </c>
      <c r="AY302" s="240" t="s">
        <v>173</v>
      </c>
    </row>
    <row r="303" s="14" customFormat="1">
      <c r="A303" s="14"/>
      <c r="B303" s="241"/>
      <c r="C303" s="242"/>
      <c r="D303" s="232" t="s">
        <v>182</v>
      </c>
      <c r="E303" s="243" t="s">
        <v>1</v>
      </c>
      <c r="F303" s="244" t="s">
        <v>385</v>
      </c>
      <c r="G303" s="242"/>
      <c r="H303" s="245">
        <v>1.8400000000000001</v>
      </c>
      <c r="I303" s="246"/>
      <c r="J303" s="246"/>
      <c r="K303" s="242"/>
      <c r="L303" s="242"/>
      <c r="M303" s="247"/>
      <c r="N303" s="248"/>
      <c r="O303" s="249"/>
      <c r="P303" s="249"/>
      <c r="Q303" s="249"/>
      <c r="R303" s="249"/>
      <c r="S303" s="249"/>
      <c r="T303" s="249"/>
      <c r="U303" s="249"/>
      <c r="V303" s="249"/>
      <c r="W303" s="249"/>
      <c r="X303" s="250"/>
      <c r="Y303" s="14"/>
      <c r="Z303" s="14"/>
      <c r="AA303" s="14"/>
      <c r="AB303" s="14"/>
      <c r="AC303" s="14"/>
      <c r="AD303" s="14"/>
      <c r="AE303" s="14"/>
      <c r="AT303" s="251" t="s">
        <v>182</v>
      </c>
      <c r="AU303" s="251" t="s">
        <v>89</v>
      </c>
      <c r="AV303" s="14" t="s">
        <v>89</v>
      </c>
      <c r="AW303" s="14" t="s">
        <v>5</v>
      </c>
      <c r="AX303" s="14" t="s">
        <v>78</v>
      </c>
      <c r="AY303" s="251" t="s">
        <v>173</v>
      </c>
    </row>
    <row r="304" s="14" customFormat="1">
      <c r="A304" s="14"/>
      <c r="B304" s="241"/>
      <c r="C304" s="242"/>
      <c r="D304" s="232" t="s">
        <v>182</v>
      </c>
      <c r="E304" s="243" t="s">
        <v>1</v>
      </c>
      <c r="F304" s="244" t="s">
        <v>386</v>
      </c>
      <c r="G304" s="242"/>
      <c r="H304" s="245">
        <v>0.64000000000000001</v>
      </c>
      <c r="I304" s="246"/>
      <c r="J304" s="246"/>
      <c r="K304" s="242"/>
      <c r="L304" s="242"/>
      <c r="M304" s="247"/>
      <c r="N304" s="248"/>
      <c r="O304" s="249"/>
      <c r="P304" s="249"/>
      <c r="Q304" s="249"/>
      <c r="R304" s="249"/>
      <c r="S304" s="249"/>
      <c r="T304" s="249"/>
      <c r="U304" s="249"/>
      <c r="V304" s="249"/>
      <c r="W304" s="249"/>
      <c r="X304" s="250"/>
      <c r="Y304" s="14"/>
      <c r="Z304" s="14"/>
      <c r="AA304" s="14"/>
      <c r="AB304" s="14"/>
      <c r="AC304" s="14"/>
      <c r="AD304" s="14"/>
      <c r="AE304" s="14"/>
      <c r="AT304" s="251" t="s">
        <v>182</v>
      </c>
      <c r="AU304" s="251" t="s">
        <v>89</v>
      </c>
      <c r="AV304" s="14" t="s">
        <v>89</v>
      </c>
      <c r="AW304" s="14" t="s">
        <v>5</v>
      </c>
      <c r="AX304" s="14" t="s">
        <v>78</v>
      </c>
      <c r="AY304" s="251" t="s">
        <v>173</v>
      </c>
    </row>
    <row r="305" s="16" customFormat="1">
      <c r="A305" s="16"/>
      <c r="B305" s="273"/>
      <c r="C305" s="274"/>
      <c r="D305" s="232" t="s">
        <v>182</v>
      </c>
      <c r="E305" s="275" t="s">
        <v>1</v>
      </c>
      <c r="F305" s="276" t="s">
        <v>387</v>
      </c>
      <c r="G305" s="274"/>
      <c r="H305" s="277">
        <v>331.38600000000002</v>
      </c>
      <c r="I305" s="278"/>
      <c r="J305" s="278"/>
      <c r="K305" s="274"/>
      <c r="L305" s="274"/>
      <c r="M305" s="279"/>
      <c r="N305" s="280"/>
      <c r="O305" s="281"/>
      <c r="P305" s="281"/>
      <c r="Q305" s="281"/>
      <c r="R305" s="281"/>
      <c r="S305" s="281"/>
      <c r="T305" s="281"/>
      <c r="U305" s="281"/>
      <c r="V305" s="281"/>
      <c r="W305" s="281"/>
      <c r="X305" s="282"/>
      <c r="Y305" s="16"/>
      <c r="Z305" s="16"/>
      <c r="AA305" s="16"/>
      <c r="AB305" s="16"/>
      <c r="AC305" s="16"/>
      <c r="AD305" s="16"/>
      <c r="AE305" s="16"/>
      <c r="AT305" s="283" t="s">
        <v>182</v>
      </c>
      <c r="AU305" s="283" t="s">
        <v>89</v>
      </c>
      <c r="AV305" s="16" t="s">
        <v>107</v>
      </c>
      <c r="AW305" s="16" t="s">
        <v>5</v>
      </c>
      <c r="AX305" s="16" t="s">
        <v>78</v>
      </c>
      <c r="AY305" s="283" t="s">
        <v>173</v>
      </c>
    </row>
    <row r="306" s="13" customFormat="1">
      <c r="A306" s="13"/>
      <c r="B306" s="230"/>
      <c r="C306" s="231"/>
      <c r="D306" s="232" t="s">
        <v>182</v>
      </c>
      <c r="E306" s="233" t="s">
        <v>1</v>
      </c>
      <c r="F306" s="234" t="s">
        <v>388</v>
      </c>
      <c r="G306" s="231"/>
      <c r="H306" s="233" t="s">
        <v>1</v>
      </c>
      <c r="I306" s="235"/>
      <c r="J306" s="235"/>
      <c r="K306" s="231"/>
      <c r="L306" s="231"/>
      <c r="M306" s="236"/>
      <c r="N306" s="237"/>
      <c r="O306" s="238"/>
      <c r="P306" s="238"/>
      <c r="Q306" s="238"/>
      <c r="R306" s="238"/>
      <c r="S306" s="238"/>
      <c r="T306" s="238"/>
      <c r="U306" s="238"/>
      <c r="V306" s="238"/>
      <c r="W306" s="238"/>
      <c r="X306" s="239"/>
      <c r="Y306" s="13"/>
      <c r="Z306" s="13"/>
      <c r="AA306" s="13"/>
      <c r="AB306" s="13"/>
      <c r="AC306" s="13"/>
      <c r="AD306" s="13"/>
      <c r="AE306" s="13"/>
      <c r="AT306" s="240" t="s">
        <v>182</v>
      </c>
      <c r="AU306" s="240" t="s">
        <v>89</v>
      </c>
      <c r="AV306" s="13" t="s">
        <v>83</v>
      </c>
      <c r="AW306" s="13" t="s">
        <v>5</v>
      </c>
      <c r="AX306" s="13" t="s">
        <v>78</v>
      </c>
      <c r="AY306" s="240" t="s">
        <v>173</v>
      </c>
    </row>
    <row r="307" s="14" customFormat="1">
      <c r="A307" s="14"/>
      <c r="B307" s="241"/>
      <c r="C307" s="242"/>
      <c r="D307" s="232" t="s">
        <v>182</v>
      </c>
      <c r="E307" s="243" t="s">
        <v>1</v>
      </c>
      <c r="F307" s="244" t="s">
        <v>114</v>
      </c>
      <c r="G307" s="242"/>
      <c r="H307" s="245">
        <v>23.411000000000001</v>
      </c>
      <c r="I307" s="246"/>
      <c r="J307" s="246"/>
      <c r="K307" s="242"/>
      <c r="L307" s="242"/>
      <c r="M307" s="247"/>
      <c r="N307" s="248"/>
      <c r="O307" s="249"/>
      <c r="P307" s="249"/>
      <c r="Q307" s="249"/>
      <c r="R307" s="249"/>
      <c r="S307" s="249"/>
      <c r="T307" s="249"/>
      <c r="U307" s="249"/>
      <c r="V307" s="249"/>
      <c r="W307" s="249"/>
      <c r="X307" s="250"/>
      <c r="Y307" s="14"/>
      <c r="Z307" s="14"/>
      <c r="AA307" s="14"/>
      <c r="AB307" s="14"/>
      <c r="AC307" s="14"/>
      <c r="AD307" s="14"/>
      <c r="AE307" s="14"/>
      <c r="AT307" s="251" t="s">
        <v>182</v>
      </c>
      <c r="AU307" s="251" t="s">
        <v>89</v>
      </c>
      <c r="AV307" s="14" t="s">
        <v>89</v>
      </c>
      <c r="AW307" s="14" t="s">
        <v>5</v>
      </c>
      <c r="AX307" s="14" t="s">
        <v>78</v>
      </c>
      <c r="AY307" s="251" t="s">
        <v>173</v>
      </c>
    </row>
    <row r="308" s="13" customFormat="1">
      <c r="A308" s="13"/>
      <c r="B308" s="230"/>
      <c r="C308" s="231"/>
      <c r="D308" s="232" t="s">
        <v>182</v>
      </c>
      <c r="E308" s="233" t="s">
        <v>1</v>
      </c>
      <c r="F308" s="234" t="s">
        <v>389</v>
      </c>
      <c r="G308" s="231"/>
      <c r="H308" s="233" t="s">
        <v>1</v>
      </c>
      <c r="I308" s="235"/>
      <c r="J308" s="235"/>
      <c r="K308" s="231"/>
      <c r="L308" s="231"/>
      <c r="M308" s="236"/>
      <c r="N308" s="237"/>
      <c r="O308" s="238"/>
      <c r="P308" s="238"/>
      <c r="Q308" s="238"/>
      <c r="R308" s="238"/>
      <c r="S308" s="238"/>
      <c r="T308" s="238"/>
      <c r="U308" s="238"/>
      <c r="V308" s="238"/>
      <c r="W308" s="238"/>
      <c r="X308" s="239"/>
      <c r="Y308" s="13"/>
      <c r="Z308" s="13"/>
      <c r="AA308" s="13"/>
      <c r="AB308" s="13"/>
      <c r="AC308" s="13"/>
      <c r="AD308" s="13"/>
      <c r="AE308" s="13"/>
      <c r="AT308" s="240" t="s">
        <v>182</v>
      </c>
      <c r="AU308" s="240" t="s">
        <v>89</v>
      </c>
      <c r="AV308" s="13" t="s">
        <v>83</v>
      </c>
      <c r="AW308" s="13" t="s">
        <v>5</v>
      </c>
      <c r="AX308" s="13" t="s">
        <v>78</v>
      </c>
      <c r="AY308" s="240" t="s">
        <v>173</v>
      </c>
    </row>
    <row r="309" s="14" customFormat="1">
      <c r="A309" s="14"/>
      <c r="B309" s="241"/>
      <c r="C309" s="242"/>
      <c r="D309" s="232" t="s">
        <v>182</v>
      </c>
      <c r="E309" s="243" t="s">
        <v>1</v>
      </c>
      <c r="F309" s="244" t="s">
        <v>390</v>
      </c>
      <c r="G309" s="242"/>
      <c r="H309" s="245">
        <v>28.260000000000002</v>
      </c>
      <c r="I309" s="246"/>
      <c r="J309" s="246"/>
      <c r="K309" s="242"/>
      <c r="L309" s="242"/>
      <c r="M309" s="247"/>
      <c r="N309" s="248"/>
      <c r="O309" s="249"/>
      <c r="P309" s="249"/>
      <c r="Q309" s="249"/>
      <c r="R309" s="249"/>
      <c r="S309" s="249"/>
      <c r="T309" s="249"/>
      <c r="U309" s="249"/>
      <c r="V309" s="249"/>
      <c r="W309" s="249"/>
      <c r="X309" s="250"/>
      <c r="Y309" s="14"/>
      <c r="Z309" s="14"/>
      <c r="AA309" s="14"/>
      <c r="AB309" s="14"/>
      <c r="AC309" s="14"/>
      <c r="AD309" s="14"/>
      <c r="AE309" s="14"/>
      <c r="AT309" s="251" t="s">
        <v>182</v>
      </c>
      <c r="AU309" s="251" t="s">
        <v>89</v>
      </c>
      <c r="AV309" s="14" t="s">
        <v>89</v>
      </c>
      <c r="AW309" s="14" t="s">
        <v>5</v>
      </c>
      <c r="AX309" s="14" t="s">
        <v>78</v>
      </c>
      <c r="AY309" s="251" t="s">
        <v>173</v>
      </c>
    </row>
    <row r="310" s="16" customFormat="1">
      <c r="A310" s="16"/>
      <c r="B310" s="273"/>
      <c r="C310" s="274"/>
      <c r="D310" s="232" t="s">
        <v>182</v>
      </c>
      <c r="E310" s="275" t="s">
        <v>1</v>
      </c>
      <c r="F310" s="276" t="s">
        <v>391</v>
      </c>
      <c r="G310" s="274"/>
      <c r="H310" s="277">
        <v>51.670999999999999</v>
      </c>
      <c r="I310" s="278"/>
      <c r="J310" s="278"/>
      <c r="K310" s="274"/>
      <c r="L310" s="274"/>
      <c r="M310" s="279"/>
      <c r="N310" s="280"/>
      <c r="O310" s="281"/>
      <c r="P310" s="281"/>
      <c r="Q310" s="281"/>
      <c r="R310" s="281"/>
      <c r="S310" s="281"/>
      <c r="T310" s="281"/>
      <c r="U310" s="281"/>
      <c r="V310" s="281"/>
      <c r="W310" s="281"/>
      <c r="X310" s="282"/>
      <c r="Y310" s="16"/>
      <c r="Z310" s="16"/>
      <c r="AA310" s="16"/>
      <c r="AB310" s="16"/>
      <c r="AC310" s="16"/>
      <c r="AD310" s="16"/>
      <c r="AE310" s="16"/>
      <c r="AT310" s="283" t="s">
        <v>182</v>
      </c>
      <c r="AU310" s="283" t="s">
        <v>89</v>
      </c>
      <c r="AV310" s="16" t="s">
        <v>107</v>
      </c>
      <c r="AW310" s="16" t="s">
        <v>5</v>
      </c>
      <c r="AX310" s="16" t="s">
        <v>78</v>
      </c>
      <c r="AY310" s="283" t="s">
        <v>173</v>
      </c>
    </row>
    <row r="311" s="15" customFormat="1">
      <c r="A311" s="15"/>
      <c r="B311" s="252"/>
      <c r="C311" s="253"/>
      <c r="D311" s="232" t="s">
        <v>182</v>
      </c>
      <c r="E311" s="254" t="s">
        <v>1</v>
      </c>
      <c r="F311" s="255" t="s">
        <v>187</v>
      </c>
      <c r="G311" s="253"/>
      <c r="H311" s="256">
        <v>383.05700000000002</v>
      </c>
      <c r="I311" s="257"/>
      <c r="J311" s="257"/>
      <c r="K311" s="253"/>
      <c r="L311" s="253"/>
      <c r="M311" s="258"/>
      <c r="N311" s="259"/>
      <c r="O311" s="260"/>
      <c r="P311" s="260"/>
      <c r="Q311" s="260"/>
      <c r="R311" s="260"/>
      <c r="S311" s="260"/>
      <c r="T311" s="260"/>
      <c r="U311" s="260"/>
      <c r="V311" s="260"/>
      <c r="W311" s="260"/>
      <c r="X311" s="261"/>
      <c r="Y311" s="15"/>
      <c r="Z311" s="15"/>
      <c r="AA311" s="15"/>
      <c r="AB311" s="15"/>
      <c r="AC311" s="15"/>
      <c r="AD311" s="15"/>
      <c r="AE311" s="15"/>
      <c r="AT311" s="262" t="s">
        <v>182</v>
      </c>
      <c r="AU311" s="262" t="s">
        <v>89</v>
      </c>
      <c r="AV311" s="15" t="s">
        <v>180</v>
      </c>
      <c r="AW311" s="15" t="s">
        <v>5</v>
      </c>
      <c r="AX311" s="15" t="s">
        <v>83</v>
      </c>
      <c r="AY311" s="262" t="s">
        <v>173</v>
      </c>
    </row>
    <row r="312" s="2" customFormat="1">
      <c r="A312" s="39"/>
      <c r="B312" s="40"/>
      <c r="C312" s="263" t="s">
        <v>392</v>
      </c>
      <c r="D312" s="263" t="s">
        <v>197</v>
      </c>
      <c r="E312" s="264" t="s">
        <v>393</v>
      </c>
      <c r="F312" s="265" t="s">
        <v>394</v>
      </c>
      <c r="G312" s="266" t="s">
        <v>87</v>
      </c>
      <c r="H312" s="267">
        <v>405.59199999999998</v>
      </c>
      <c r="I312" s="268"/>
      <c r="J312" s="269"/>
      <c r="K312" s="270">
        <f>ROUND(P312*H312,2)</f>
        <v>0</v>
      </c>
      <c r="L312" s="265" t="s">
        <v>179</v>
      </c>
      <c r="M312" s="271"/>
      <c r="N312" s="272" t="s">
        <v>1</v>
      </c>
      <c r="O312" s="224" t="s">
        <v>41</v>
      </c>
      <c r="P312" s="225">
        <f>I312+J312</f>
        <v>0</v>
      </c>
      <c r="Q312" s="225">
        <f>ROUND(I312*H312,2)</f>
        <v>0</v>
      </c>
      <c r="R312" s="225">
        <f>ROUND(J312*H312,2)</f>
        <v>0</v>
      </c>
      <c r="S312" s="92"/>
      <c r="T312" s="226">
        <f>S312*H312</f>
        <v>0</v>
      </c>
      <c r="U312" s="226">
        <v>0.0040000000000000001</v>
      </c>
      <c r="V312" s="226">
        <f>U312*H312</f>
        <v>1.622368</v>
      </c>
      <c r="W312" s="226">
        <v>0</v>
      </c>
      <c r="X312" s="227">
        <f>W312*H312</f>
        <v>0</v>
      </c>
      <c r="Y312" s="39"/>
      <c r="Z312" s="39"/>
      <c r="AA312" s="39"/>
      <c r="AB312" s="39"/>
      <c r="AC312" s="39"/>
      <c r="AD312" s="39"/>
      <c r="AE312" s="39"/>
      <c r="AR312" s="228" t="s">
        <v>345</v>
      </c>
      <c r="AT312" s="228" t="s">
        <v>197</v>
      </c>
      <c r="AU312" s="228" t="s">
        <v>89</v>
      </c>
      <c r="AY312" s="18" t="s">
        <v>173</v>
      </c>
      <c r="BE312" s="229">
        <f>IF(O312="základní",K312,0)</f>
        <v>0</v>
      </c>
      <c r="BF312" s="229">
        <f>IF(O312="snížená",K312,0)</f>
        <v>0</v>
      </c>
      <c r="BG312" s="229">
        <f>IF(O312="zákl. přenesená",K312,0)</f>
        <v>0</v>
      </c>
      <c r="BH312" s="229">
        <f>IF(O312="sníž. přenesená",K312,0)</f>
        <v>0</v>
      </c>
      <c r="BI312" s="229">
        <f>IF(O312="nulová",K312,0)</f>
        <v>0</v>
      </c>
      <c r="BJ312" s="18" t="s">
        <v>83</v>
      </c>
      <c r="BK312" s="229">
        <f>ROUND(P312*H312,2)</f>
        <v>0</v>
      </c>
      <c r="BL312" s="18" t="s">
        <v>268</v>
      </c>
      <c r="BM312" s="228" t="s">
        <v>395</v>
      </c>
    </row>
    <row r="313" s="13" customFormat="1">
      <c r="A313" s="13"/>
      <c r="B313" s="230"/>
      <c r="C313" s="231"/>
      <c r="D313" s="232" t="s">
        <v>182</v>
      </c>
      <c r="E313" s="233" t="s">
        <v>1</v>
      </c>
      <c r="F313" s="234" t="s">
        <v>381</v>
      </c>
      <c r="G313" s="231"/>
      <c r="H313" s="233" t="s">
        <v>1</v>
      </c>
      <c r="I313" s="235"/>
      <c r="J313" s="235"/>
      <c r="K313" s="231"/>
      <c r="L313" s="231"/>
      <c r="M313" s="236"/>
      <c r="N313" s="237"/>
      <c r="O313" s="238"/>
      <c r="P313" s="238"/>
      <c r="Q313" s="238"/>
      <c r="R313" s="238"/>
      <c r="S313" s="238"/>
      <c r="T313" s="238"/>
      <c r="U313" s="238"/>
      <c r="V313" s="238"/>
      <c r="W313" s="238"/>
      <c r="X313" s="239"/>
      <c r="Y313" s="13"/>
      <c r="Z313" s="13"/>
      <c r="AA313" s="13"/>
      <c r="AB313" s="13"/>
      <c r="AC313" s="13"/>
      <c r="AD313" s="13"/>
      <c r="AE313" s="13"/>
      <c r="AT313" s="240" t="s">
        <v>182</v>
      </c>
      <c r="AU313" s="240" t="s">
        <v>89</v>
      </c>
      <c r="AV313" s="13" t="s">
        <v>83</v>
      </c>
      <c r="AW313" s="13" t="s">
        <v>5</v>
      </c>
      <c r="AX313" s="13" t="s">
        <v>78</v>
      </c>
      <c r="AY313" s="240" t="s">
        <v>173</v>
      </c>
    </row>
    <row r="314" s="14" customFormat="1">
      <c r="A314" s="14"/>
      <c r="B314" s="241"/>
      <c r="C314" s="242"/>
      <c r="D314" s="232" t="s">
        <v>182</v>
      </c>
      <c r="E314" s="243" t="s">
        <v>1</v>
      </c>
      <c r="F314" s="244" t="s">
        <v>111</v>
      </c>
      <c r="G314" s="242"/>
      <c r="H314" s="245">
        <v>227.08600000000001</v>
      </c>
      <c r="I314" s="246"/>
      <c r="J314" s="246"/>
      <c r="K314" s="242"/>
      <c r="L314" s="242"/>
      <c r="M314" s="247"/>
      <c r="N314" s="248"/>
      <c r="O314" s="249"/>
      <c r="P314" s="249"/>
      <c r="Q314" s="249"/>
      <c r="R314" s="249"/>
      <c r="S314" s="249"/>
      <c r="T314" s="249"/>
      <c r="U314" s="249"/>
      <c r="V314" s="249"/>
      <c r="W314" s="249"/>
      <c r="X314" s="250"/>
      <c r="Y314" s="14"/>
      <c r="Z314" s="14"/>
      <c r="AA314" s="14"/>
      <c r="AB314" s="14"/>
      <c r="AC314" s="14"/>
      <c r="AD314" s="14"/>
      <c r="AE314" s="14"/>
      <c r="AT314" s="251" t="s">
        <v>182</v>
      </c>
      <c r="AU314" s="251" t="s">
        <v>89</v>
      </c>
      <c r="AV314" s="14" t="s">
        <v>89</v>
      </c>
      <c r="AW314" s="14" t="s">
        <v>5</v>
      </c>
      <c r="AX314" s="14" t="s">
        <v>78</v>
      </c>
      <c r="AY314" s="251" t="s">
        <v>173</v>
      </c>
    </row>
    <row r="315" s="13" customFormat="1">
      <c r="A315" s="13"/>
      <c r="B315" s="230"/>
      <c r="C315" s="231"/>
      <c r="D315" s="232" t="s">
        <v>182</v>
      </c>
      <c r="E315" s="233" t="s">
        <v>1</v>
      </c>
      <c r="F315" s="234" t="s">
        <v>224</v>
      </c>
      <c r="G315" s="231"/>
      <c r="H315" s="233" t="s">
        <v>1</v>
      </c>
      <c r="I315" s="235"/>
      <c r="J315" s="235"/>
      <c r="K315" s="231"/>
      <c r="L315" s="231"/>
      <c r="M315" s="236"/>
      <c r="N315" s="237"/>
      <c r="O315" s="238"/>
      <c r="P315" s="238"/>
      <c r="Q315" s="238"/>
      <c r="R315" s="238"/>
      <c r="S315" s="238"/>
      <c r="T315" s="238"/>
      <c r="U315" s="238"/>
      <c r="V315" s="238"/>
      <c r="W315" s="238"/>
      <c r="X315" s="239"/>
      <c r="Y315" s="13"/>
      <c r="Z315" s="13"/>
      <c r="AA315" s="13"/>
      <c r="AB315" s="13"/>
      <c r="AC315" s="13"/>
      <c r="AD315" s="13"/>
      <c r="AE315" s="13"/>
      <c r="AT315" s="240" t="s">
        <v>182</v>
      </c>
      <c r="AU315" s="240" t="s">
        <v>89</v>
      </c>
      <c r="AV315" s="13" t="s">
        <v>83</v>
      </c>
      <c r="AW315" s="13" t="s">
        <v>5</v>
      </c>
      <c r="AX315" s="13" t="s">
        <v>78</v>
      </c>
      <c r="AY315" s="240" t="s">
        <v>173</v>
      </c>
    </row>
    <row r="316" s="14" customFormat="1">
      <c r="A316" s="14"/>
      <c r="B316" s="241"/>
      <c r="C316" s="242"/>
      <c r="D316" s="232" t="s">
        <v>182</v>
      </c>
      <c r="E316" s="243" t="s">
        <v>1</v>
      </c>
      <c r="F316" s="244" t="s">
        <v>396</v>
      </c>
      <c r="G316" s="242"/>
      <c r="H316" s="245">
        <v>114.777</v>
      </c>
      <c r="I316" s="246"/>
      <c r="J316" s="246"/>
      <c r="K316" s="242"/>
      <c r="L316" s="242"/>
      <c r="M316" s="247"/>
      <c r="N316" s="248"/>
      <c r="O316" s="249"/>
      <c r="P316" s="249"/>
      <c r="Q316" s="249"/>
      <c r="R316" s="249"/>
      <c r="S316" s="249"/>
      <c r="T316" s="249"/>
      <c r="U316" s="249"/>
      <c r="V316" s="249"/>
      <c r="W316" s="249"/>
      <c r="X316" s="250"/>
      <c r="Y316" s="14"/>
      <c r="Z316" s="14"/>
      <c r="AA316" s="14"/>
      <c r="AB316" s="14"/>
      <c r="AC316" s="14"/>
      <c r="AD316" s="14"/>
      <c r="AE316" s="14"/>
      <c r="AT316" s="251" t="s">
        <v>182</v>
      </c>
      <c r="AU316" s="251" t="s">
        <v>89</v>
      </c>
      <c r="AV316" s="14" t="s">
        <v>89</v>
      </c>
      <c r="AW316" s="14" t="s">
        <v>5</v>
      </c>
      <c r="AX316" s="14" t="s">
        <v>78</v>
      </c>
      <c r="AY316" s="251" t="s">
        <v>173</v>
      </c>
    </row>
    <row r="317" s="13" customFormat="1">
      <c r="A317" s="13"/>
      <c r="B317" s="230"/>
      <c r="C317" s="231"/>
      <c r="D317" s="232" t="s">
        <v>182</v>
      </c>
      <c r="E317" s="233" t="s">
        <v>1</v>
      </c>
      <c r="F317" s="234" t="s">
        <v>193</v>
      </c>
      <c r="G317" s="231"/>
      <c r="H317" s="233" t="s">
        <v>1</v>
      </c>
      <c r="I317" s="235"/>
      <c r="J317" s="235"/>
      <c r="K317" s="231"/>
      <c r="L317" s="231"/>
      <c r="M317" s="236"/>
      <c r="N317" s="237"/>
      <c r="O317" s="238"/>
      <c r="P317" s="238"/>
      <c r="Q317" s="238"/>
      <c r="R317" s="238"/>
      <c r="S317" s="238"/>
      <c r="T317" s="238"/>
      <c r="U317" s="238"/>
      <c r="V317" s="238"/>
      <c r="W317" s="238"/>
      <c r="X317" s="239"/>
      <c r="Y317" s="13"/>
      <c r="Z317" s="13"/>
      <c r="AA317" s="13"/>
      <c r="AB317" s="13"/>
      <c r="AC317" s="13"/>
      <c r="AD317" s="13"/>
      <c r="AE317" s="13"/>
      <c r="AT317" s="240" t="s">
        <v>182</v>
      </c>
      <c r="AU317" s="240" t="s">
        <v>89</v>
      </c>
      <c r="AV317" s="13" t="s">
        <v>83</v>
      </c>
      <c r="AW317" s="13" t="s">
        <v>5</v>
      </c>
      <c r="AX317" s="13" t="s">
        <v>78</v>
      </c>
      <c r="AY317" s="240" t="s">
        <v>173</v>
      </c>
    </row>
    <row r="318" s="14" customFormat="1">
      <c r="A318" s="14"/>
      <c r="B318" s="241"/>
      <c r="C318" s="242"/>
      <c r="D318" s="232" t="s">
        <v>182</v>
      </c>
      <c r="E318" s="243" t="s">
        <v>1</v>
      </c>
      <c r="F318" s="244" t="s">
        <v>397</v>
      </c>
      <c r="G318" s="242"/>
      <c r="H318" s="245">
        <v>3.931</v>
      </c>
      <c r="I318" s="246"/>
      <c r="J318" s="246"/>
      <c r="K318" s="242"/>
      <c r="L318" s="242"/>
      <c r="M318" s="247"/>
      <c r="N318" s="248"/>
      <c r="O318" s="249"/>
      <c r="P318" s="249"/>
      <c r="Q318" s="249"/>
      <c r="R318" s="249"/>
      <c r="S318" s="249"/>
      <c r="T318" s="249"/>
      <c r="U318" s="249"/>
      <c r="V318" s="249"/>
      <c r="W318" s="249"/>
      <c r="X318" s="250"/>
      <c r="Y318" s="14"/>
      <c r="Z318" s="14"/>
      <c r="AA318" s="14"/>
      <c r="AB318" s="14"/>
      <c r="AC318" s="14"/>
      <c r="AD318" s="14"/>
      <c r="AE318" s="14"/>
      <c r="AT318" s="251" t="s">
        <v>182</v>
      </c>
      <c r="AU318" s="251" t="s">
        <v>89</v>
      </c>
      <c r="AV318" s="14" t="s">
        <v>89</v>
      </c>
      <c r="AW318" s="14" t="s">
        <v>5</v>
      </c>
      <c r="AX318" s="14" t="s">
        <v>78</v>
      </c>
      <c r="AY318" s="251" t="s">
        <v>173</v>
      </c>
    </row>
    <row r="319" s="14" customFormat="1">
      <c r="A319" s="14"/>
      <c r="B319" s="241"/>
      <c r="C319" s="242"/>
      <c r="D319" s="232" t="s">
        <v>182</v>
      </c>
      <c r="E319" s="243" t="s">
        <v>1</v>
      </c>
      <c r="F319" s="244" t="s">
        <v>398</v>
      </c>
      <c r="G319" s="242"/>
      <c r="H319" s="245">
        <v>0.42099999999999999</v>
      </c>
      <c r="I319" s="246"/>
      <c r="J319" s="246"/>
      <c r="K319" s="242"/>
      <c r="L319" s="242"/>
      <c r="M319" s="247"/>
      <c r="N319" s="248"/>
      <c r="O319" s="249"/>
      <c r="P319" s="249"/>
      <c r="Q319" s="249"/>
      <c r="R319" s="249"/>
      <c r="S319" s="249"/>
      <c r="T319" s="249"/>
      <c r="U319" s="249"/>
      <c r="V319" s="249"/>
      <c r="W319" s="249"/>
      <c r="X319" s="250"/>
      <c r="Y319" s="14"/>
      <c r="Z319" s="14"/>
      <c r="AA319" s="14"/>
      <c r="AB319" s="14"/>
      <c r="AC319" s="14"/>
      <c r="AD319" s="14"/>
      <c r="AE319" s="14"/>
      <c r="AT319" s="251" t="s">
        <v>182</v>
      </c>
      <c r="AU319" s="251" t="s">
        <v>89</v>
      </c>
      <c r="AV319" s="14" t="s">
        <v>89</v>
      </c>
      <c r="AW319" s="14" t="s">
        <v>5</v>
      </c>
      <c r="AX319" s="14" t="s">
        <v>78</v>
      </c>
      <c r="AY319" s="251" t="s">
        <v>173</v>
      </c>
    </row>
    <row r="320" s="13" customFormat="1">
      <c r="A320" s="13"/>
      <c r="B320" s="230"/>
      <c r="C320" s="231"/>
      <c r="D320" s="232" t="s">
        <v>182</v>
      </c>
      <c r="E320" s="233" t="s">
        <v>1</v>
      </c>
      <c r="F320" s="234" t="s">
        <v>226</v>
      </c>
      <c r="G320" s="231"/>
      <c r="H320" s="233" t="s">
        <v>1</v>
      </c>
      <c r="I320" s="235"/>
      <c r="J320" s="235"/>
      <c r="K320" s="231"/>
      <c r="L320" s="231"/>
      <c r="M320" s="236"/>
      <c r="N320" s="237"/>
      <c r="O320" s="238"/>
      <c r="P320" s="238"/>
      <c r="Q320" s="238"/>
      <c r="R320" s="238"/>
      <c r="S320" s="238"/>
      <c r="T320" s="238"/>
      <c r="U320" s="238"/>
      <c r="V320" s="238"/>
      <c r="W320" s="238"/>
      <c r="X320" s="239"/>
      <c r="Y320" s="13"/>
      <c r="Z320" s="13"/>
      <c r="AA320" s="13"/>
      <c r="AB320" s="13"/>
      <c r="AC320" s="13"/>
      <c r="AD320" s="13"/>
      <c r="AE320" s="13"/>
      <c r="AT320" s="240" t="s">
        <v>182</v>
      </c>
      <c r="AU320" s="240" t="s">
        <v>89</v>
      </c>
      <c r="AV320" s="13" t="s">
        <v>83</v>
      </c>
      <c r="AW320" s="13" t="s">
        <v>5</v>
      </c>
      <c r="AX320" s="13" t="s">
        <v>78</v>
      </c>
      <c r="AY320" s="240" t="s">
        <v>173</v>
      </c>
    </row>
    <row r="321" s="14" customFormat="1">
      <c r="A321" s="14"/>
      <c r="B321" s="241"/>
      <c r="C321" s="242"/>
      <c r="D321" s="232" t="s">
        <v>182</v>
      </c>
      <c r="E321" s="243" t="s">
        <v>1</v>
      </c>
      <c r="F321" s="244" t="s">
        <v>399</v>
      </c>
      <c r="G321" s="242"/>
      <c r="H321" s="245">
        <v>2.153</v>
      </c>
      <c r="I321" s="246"/>
      <c r="J321" s="246"/>
      <c r="K321" s="242"/>
      <c r="L321" s="242"/>
      <c r="M321" s="247"/>
      <c r="N321" s="248"/>
      <c r="O321" s="249"/>
      <c r="P321" s="249"/>
      <c r="Q321" s="249"/>
      <c r="R321" s="249"/>
      <c r="S321" s="249"/>
      <c r="T321" s="249"/>
      <c r="U321" s="249"/>
      <c r="V321" s="249"/>
      <c r="W321" s="249"/>
      <c r="X321" s="250"/>
      <c r="Y321" s="14"/>
      <c r="Z321" s="14"/>
      <c r="AA321" s="14"/>
      <c r="AB321" s="14"/>
      <c r="AC321" s="14"/>
      <c r="AD321" s="14"/>
      <c r="AE321" s="14"/>
      <c r="AT321" s="251" t="s">
        <v>182</v>
      </c>
      <c r="AU321" s="251" t="s">
        <v>89</v>
      </c>
      <c r="AV321" s="14" t="s">
        <v>89</v>
      </c>
      <c r="AW321" s="14" t="s">
        <v>5</v>
      </c>
      <c r="AX321" s="14" t="s">
        <v>78</v>
      </c>
      <c r="AY321" s="251" t="s">
        <v>173</v>
      </c>
    </row>
    <row r="322" s="14" customFormat="1">
      <c r="A322" s="14"/>
      <c r="B322" s="241"/>
      <c r="C322" s="242"/>
      <c r="D322" s="232" t="s">
        <v>182</v>
      </c>
      <c r="E322" s="243" t="s">
        <v>1</v>
      </c>
      <c r="F322" s="244" t="s">
        <v>400</v>
      </c>
      <c r="G322" s="242"/>
      <c r="H322" s="245">
        <v>0.749</v>
      </c>
      <c r="I322" s="246"/>
      <c r="J322" s="246"/>
      <c r="K322" s="242"/>
      <c r="L322" s="242"/>
      <c r="M322" s="247"/>
      <c r="N322" s="248"/>
      <c r="O322" s="249"/>
      <c r="P322" s="249"/>
      <c r="Q322" s="249"/>
      <c r="R322" s="249"/>
      <c r="S322" s="249"/>
      <c r="T322" s="249"/>
      <c r="U322" s="249"/>
      <c r="V322" s="249"/>
      <c r="W322" s="249"/>
      <c r="X322" s="250"/>
      <c r="Y322" s="14"/>
      <c r="Z322" s="14"/>
      <c r="AA322" s="14"/>
      <c r="AB322" s="14"/>
      <c r="AC322" s="14"/>
      <c r="AD322" s="14"/>
      <c r="AE322" s="14"/>
      <c r="AT322" s="251" t="s">
        <v>182</v>
      </c>
      <c r="AU322" s="251" t="s">
        <v>89</v>
      </c>
      <c r="AV322" s="14" t="s">
        <v>89</v>
      </c>
      <c r="AW322" s="14" t="s">
        <v>5</v>
      </c>
      <c r="AX322" s="14" t="s">
        <v>78</v>
      </c>
      <c r="AY322" s="251" t="s">
        <v>173</v>
      </c>
    </row>
    <row r="323" s="16" customFormat="1">
      <c r="A323" s="16"/>
      <c r="B323" s="273"/>
      <c r="C323" s="274"/>
      <c r="D323" s="232" t="s">
        <v>182</v>
      </c>
      <c r="E323" s="275" t="s">
        <v>1</v>
      </c>
      <c r="F323" s="276" t="s">
        <v>387</v>
      </c>
      <c r="G323" s="274"/>
      <c r="H323" s="277">
        <v>349.11700000000002</v>
      </c>
      <c r="I323" s="278"/>
      <c r="J323" s="278"/>
      <c r="K323" s="274"/>
      <c r="L323" s="274"/>
      <c r="M323" s="279"/>
      <c r="N323" s="280"/>
      <c r="O323" s="281"/>
      <c r="P323" s="281"/>
      <c r="Q323" s="281"/>
      <c r="R323" s="281"/>
      <c r="S323" s="281"/>
      <c r="T323" s="281"/>
      <c r="U323" s="281"/>
      <c r="V323" s="281"/>
      <c r="W323" s="281"/>
      <c r="X323" s="282"/>
      <c r="Y323" s="16"/>
      <c r="Z323" s="16"/>
      <c r="AA323" s="16"/>
      <c r="AB323" s="16"/>
      <c r="AC323" s="16"/>
      <c r="AD323" s="16"/>
      <c r="AE323" s="16"/>
      <c r="AT323" s="283" t="s">
        <v>182</v>
      </c>
      <c r="AU323" s="283" t="s">
        <v>89</v>
      </c>
      <c r="AV323" s="16" t="s">
        <v>107</v>
      </c>
      <c r="AW323" s="16" t="s">
        <v>5</v>
      </c>
      <c r="AX323" s="16" t="s">
        <v>78</v>
      </c>
      <c r="AY323" s="283" t="s">
        <v>173</v>
      </c>
    </row>
    <row r="324" s="13" customFormat="1">
      <c r="A324" s="13"/>
      <c r="B324" s="230"/>
      <c r="C324" s="231"/>
      <c r="D324" s="232" t="s">
        <v>182</v>
      </c>
      <c r="E324" s="233" t="s">
        <v>1</v>
      </c>
      <c r="F324" s="234" t="s">
        <v>388</v>
      </c>
      <c r="G324" s="231"/>
      <c r="H324" s="233" t="s">
        <v>1</v>
      </c>
      <c r="I324" s="235"/>
      <c r="J324" s="235"/>
      <c r="K324" s="231"/>
      <c r="L324" s="231"/>
      <c r="M324" s="236"/>
      <c r="N324" s="237"/>
      <c r="O324" s="238"/>
      <c r="P324" s="238"/>
      <c r="Q324" s="238"/>
      <c r="R324" s="238"/>
      <c r="S324" s="238"/>
      <c r="T324" s="238"/>
      <c r="U324" s="238"/>
      <c r="V324" s="238"/>
      <c r="W324" s="238"/>
      <c r="X324" s="239"/>
      <c r="Y324" s="13"/>
      <c r="Z324" s="13"/>
      <c r="AA324" s="13"/>
      <c r="AB324" s="13"/>
      <c r="AC324" s="13"/>
      <c r="AD324" s="13"/>
      <c r="AE324" s="13"/>
      <c r="AT324" s="240" t="s">
        <v>182</v>
      </c>
      <c r="AU324" s="240" t="s">
        <v>89</v>
      </c>
      <c r="AV324" s="13" t="s">
        <v>83</v>
      </c>
      <c r="AW324" s="13" t="s">
        <v>5</v>
      </c>
      <c r="AX324" s="13" t="s">
        <v>78</v>
      </c>
      <c r="AY324" s="240" t="s">
        <v>173</v>
      </c>
    </row>
    <row r="325" s="14" customFormat="1">
      <c r="A325" s="14"/>
      <c r="B325" s="241"/>
      <c r="C325" s="242"/>
      <c r="D325" s="232" t="s">
        <v>182</v>
      </c>
      <c r="E325" s="243" t="s">
        <v>1</v>
      </c>
      <c r="F325" s="244" t="s">
        <v>114</v>
      </c>
      <c r="G325" s="242"/>
      <c r="H325" s="245">
        <v>23.411000000000001</v>
      </c>
      <c r="I325" s="246"/>
      <c r="J325" s="246"/>
      <c r="K325" s="242"/>
      <c r="L325" s="242"/>
      <c r="M325" s="247"/>
      <c r="N325" s="248"/>
      <c r="O325" s="249"/>
      <c r="P325" s="249"/>
      <c r="Q325" s="249"/>
      <c r="R325" s="249"/>
      <c r="S325" s="249"/>
      <c r="T325" s="249"/>
      <c r="U325" s="249"/>
      <c r="V325" s="249"/>
      <c r="W325" s="249"/>
      <c r="X325" s="250"/>
      <c r="Y325" s="14"/>
      <c r="Z325" s="14"/>
      <c r="AA325" s="14"/>
      <c r="AB325" s="14"/>
      <c r="AC325" s="14"/>
      <c r="AD325" s="14"/>
      <c r="AE325" s="14"/>
      <c r="AT325" s="251" t="s">
        <v>182</v>
      </c>
      <c r="AU325" s="251" t="s">
        <v>89</v>
      </c>
      <c r="AV325" s="14" t="s">
        <v>89</v>
      </c>
      <c r="AW325" s="14" t="s">
        <v>5</v>
      </c>
      <c r="AX325" s="14" t="s">
        <v>78</v>
      </c>
      <c r="AY325" s="251" t="s">
        <v>173</v>
      </c>
    </row>
    <row r="326" s="13" customFormat="1">
      <c r="A326" s="13"/>
      <c r="B326" s="230"/>
      <c r="C326" s="231"/>
      <c r="D326" s="232" t="s">
        <v>182</v>
      </c>
      <c r="E326" s="233" t="s">
        <v>1</v>
      </c>
      <c r="F326" s="234" t="s">
        <v>389</v>
      </c>
      <c r="G326" s="231"/>
      <c r="H326" s="233" t="s">
        <v>1</v>
      </c>
      <c r="I326" s="235"/>
      <c r="J326" s="235"/>
      <c r="K326" s="231"/>
      <c r="L326" s="231"/>
      <c r="M326" s="236"/>
      <c r="N326" s="237"/>
      <c r="O326" s="238"/>
      <c r="P326" s="238"/>
      <c r="Q326" s="238"/>
      <c r="R326" s="238"/>
      <c r="S326" s="238"/>
      <c r="T326" s="238"/>
      <c r="U326" s="238"/>
      <c r="V326" s="238"/>
      <c r="W326" s="238"/>
      <c r="X326" s="239"/>
      <c r="Y326" s="13"/>
      <c r="Z326" s="13"/>
      <c r="AA326" s="13"/>
      <c r="AB326" s="13"/>
      <c r="AC326" s="13"/>
      <c r="AD326" s="13"/>
      <c r="AE326" s="13"/>
      <c r="AT326" s="240" t="s">
        <v>182</v>
      </c>
      <c r="AU326" s="240" t="s">
        <v>89</v>
      </c>
      <c r="AV326" s="13" t="s">
        <v>83</v>
      </c>
      <c r="AW326" s="13" t="s">
        <v>5</v>
      </c>
      <c r="AX326" s="13" t="s">
        <v>78</v>
      </c>
      <c r="AY326" s="240" t="s">
        <v>173</v>
      </c>
    </row>
    <row r="327" s="14" customFormat="1">
      <c r="A327" s="14"/>
      <c r="B327" s="241"/>
      <c r="C327" s="242"/>
      <c r="D327" s="232" t="s">
        <v>182</v>
      </c>
      <c r="E327" s="243" t="s">
        <v>1</v>
      </c>
      <c r="F327" s="244" t="s">
        <v>401</v>
      </c>
      <c r="G327" s="242"/>
      <c r="H327" s="245">
        <v>33.064</v>
      </c>
      <c r="I327" s="246"/>
      <c r="J327" s="246"/>
      <c r="K327" s="242"/>
      <c r="L327" s="242"/>
      <c r="M327" s="247"/>
      <c r="N327" s="248"/>
      <c r="O327" s="249"/>
      <c r="P327" s="249"/>
      <c r="Q327" s="249"/>
      <c r="R327" s="249"/>
      <c r="S327" s="249"/>
      <c r="T327" s="249"/>
      <c r="U327" s="249"/>
      <c r="V327" s="249"/>
      <c r="W327" s="249"/>
      <c r="X327" s="250"/>
      <c r="Y327" s="14"/>
      <c r="Z327" s="14"/>
      <c r="AA327" s="14"/>
      <c r="AB327" s="14"/>
      <c r="AC327" s="14"/>
      <c r="AD327" s="14"/>
      <c r="AE327" s="14"/>
      <c r="AT327" s="251" t="s">
        <v>182</v>
      </c>
      <c r="AU327" s="251" t="s">
        <v>89</v>
      </c>
      <c r="AV327" s="14" t="s">
        <v>89</v>
      </c>
      <c r="AW327" s="14" t="s">
        <v>5</v>
      </c>
      <c r="AX327" s="14" t="s">
        <v>78</v>
      </c>
      <c r="AY327" s="251" t="s">
        <v>173</v>
      </c>
    </row>
    <row r="328" s="16" customFormat="1">
      <c r="A328" s="16"/>
      <c r="B328" s="273"/>
      <c r="C328" s="274"/>
      <c r="D328" s="232" t="s">
        <v>182</v>
      </c>
      <c r="E328" s="275" t="s">
        <v>1</v>
      </c>
      <c r="F328" s="276" t="s">
        <v>391</v>
      </c>
      <c r="G328" s="274"/>
      <c r="H328" s="277">
        <v>56.475000000000001</v>
      </c>
      <c r="I328" s="278"/>
      <c r="J328" s="278"/>
      <c r="K328" s="274"/>
      <c r="L328" s="274"/>
      <c r="M328" s="279"/>
      <c r="N328" s="280"/>
      <c r="O328" s="281"/>
      <c r="P328" s="281"/>
      <c r="Q328" s="281"/>
      <c r="R328" s="281"/>
      <c r="S328" s="281"/>
      <c r="T328" s="281"/>
      <c r="U328" s="281"/>
      <c r="V328" s="281"/>
      <c r="W328" s="281"/>
      <c r="X328" s="282"/>
      <c r="Y328" s="16"/>
      <c r="Z328" s="16"/>
      <c r="AA328" s="16"/>
      <c r="AB328" s="16"/>
      <c r="AC328" s="16"/>
      <c r="AD328" s="16"/>
      <c r="AE328" s="16"/>
      <c r="AT328" s="283" t="s">
        <v>182</v>
      </c>
      <c r="AU328" s="283" t="s">
        <v>89</v>
      </c>
      <c r="AV328" s="16" t="s">
        <v>107</v>
      </c>
      <c r="AW328" s="16" t="s">
        <v>5</v>
      </c>
      <c r="AX328" s="16" t="s">
        <v>78</v>
      </c>
      <c r="AY328" s="283" t="s">
        <v>173</v>
      </c>
    </row>
    <row r="329" s="15" customFormat="1">
      <c r="A329" s="15"/>
      <c r="B329" s="252"/>
      <c r="C329" s="253"/>
      <c r="D329" s="232" t="s">
        <v>182</v>
      </c>
      <c r="E329" s="254" t="s">
        <v>1</v>
      </c>
      <c r="F329" s="255" t="s">
        <v>187</v>
      </c>
      <c r="G329" s="253"/>
      <c r="H329" s="256">
        <v>405.59199999999998</v>
      </c>
      <c r="I329" s="257"/>
      <c r="J329" s="257"/>
      <c r="K329" s="253"/>
      <c r="L329" s="253"/>
      <c r="M329" s="258"/>
      <c r="N329" s="259"/>
      <c r="O329" s="260"/>
      <c r="P329" s="260"/>
      <c r="Q329" s="260"/>
      <c r="R329" s="260"/>
      <c r="S329" s="260"/>
      <c r="T329" s="260"/>
      <c r="U329" s="260"/>
      <c r="V329" s="260"/>
      <c r="W329" s="260"/>
      <c r="X329" s="261"/>
      <c r="Y329" s="15"/>
      <c r="Z329" s="15"/>
      <c r="AA329" s="15"/>
      <c r="AB329" s="15"/>
      <c r="AC329" s="15"/>
      <c r="AD329" s="15"/>
      <c r="AE329" s="15"/>
      <c r="AT329" s="262" t="s">
        <v>182</v>
      </c>
      <c r="AU329" s="262" t="s">
        <v>89</v>
      </c>
      <c r="AV329" s="15" t="s">
        <v>180</v>
      </c>
      <c r="AW329" s="15" t="s">
        <v>5</v>
      </c>
      <c r="AX329" s="15" t="s">
        <v>83</v>
      </c>
      <c r="AY329" s="262" t="s">
        <v>173</v>
      </c>
    </row>
    <row r="330" s="2" customFormat="1">
      <c r="A330" s="39"/>
      <c r="B330" s="40"/>
      <c r="C330" s="216" t="s">
        <v>402</v>
      </c>
      <c r="D330" s="216" t="s">
        <v>176</v>
      </c>
      <c r="E330" s="217" t="s">
        <v>403</v>
      </c>
      <c r="F330" s="218" t="s">
        <v>404</v>
      </c>
      <c r="G330" s="219" t="s">
        <v>87</v>
      </c>
      <c r="H330" s="220">
        <v>724.58199999999999</v>
      </c>
      <c r="I330" s="221"/>
      <c r="J330" s="221"/>
      <c r="K330" s="222">
        <f>ROUND(P330*H330,2)</f>
        <v>0</v>
      </c>
      <c r="L330" s="218" t="s">
        <v>179</v>
      </c>
      <c r="M330" s="45"/>
      <c r="N330" s="223" t="s">
        <v>1</v>
      </c>
      <c r="O330" s="224" t="s">
        <v>41</v>
      </c>
      <c r="P330" s="225">
        <f>I330+J330</f>
        <v>0</v>
      </c>
      <c r="Q330" s="225">
        <f>ROUND(I330*H330,2)</f>
        <v>0</v>
      </c>
      <c r="R330" s="225">
        <f>ROUND(J330*H330,2)</f>
        <v>0</v>
      </c>
      <c r="S330" s="92"/>
      <c r="T330" s="226">
        <f>S330*H330</f>
        <v>0</v>
      </c>
      <c r="U330" s="226">
        <v>0.00088000000000000003</v>
      </c>
      <c r="V330" s="226">
        <f>U330*H330</f>
        <v>0.63763216</v>
      </c>
      <c r="W330" s="226">
        <v>0</v>
      </c>
      <c r="X330" s="227">
        <f>W330*H330</f>
        <v>0</v>
      </c>
      <c r="Y330" s="39"/>
      <c r="Z330" s="39"/>
      <c r="AA330" s="39"/>
      <c r="AB330" s="39"/>
      <c r="AC330" s="39"/>
      <c r="AD330" s="39"/>
      <c r="AE330" s="39"/>
      <c r="AR330" s="228" t="s">
        <v>268</v>
      </c>
      <c r="AT330" s="228" t="s">
        <v>176</v>
      </c>
      <c r="AU330" s="228" t="s">
        <v>89</v>
      </c>
      <c r="AY330" s="18" t="s">
        <v>173</v>
      </c>
      <c r="BE330" s="229">
        <f>IF(O330="základní",K330,0)</f>
        <v>0</v>
      </c>
      <c r="BF330" s="229">
        <f>IF(O330="snížená",K330,0)</f>
        <v>0</v>
      </c>
      <c r="BG330" s="229">
        <f>IF(O330="zákl. přenesená",K330,0)</f>
        <v>0</v>
      </c>
      <c r="BH330" s="229">
        <f>IF(O330="sníž. přenesená",K330,0)</f>
        <v>0</v>
      </c>
      <c r="BI330" s="229">
        <f>IF(O330="nulová",K330,0)</f>
        <v>0</v>
      </c>
      <c r="BJ330" s="18" t="s">
        <v>83</v>
      </c>
      <c r="BK330" s="229">
        <f>ROUND(P330*H330,2)</f>
        <v>0</v>
      </c>
      <c r="BL330" s="18" t="s">
        <v>268</v>
      </c>
      <c r="BM330" s="228" t="s">
        <v>405</v>
      </c>
    </row>
    <row r="331" s="13" customFormat="1">
      <c r="A331" s="13"/>
      <c r="B331" s="230"/>
      <c r="C331" s="231"/>
      <c r="D331" s="232" t="s">
        <v>182</v>
      </c>
      <c r="E331" s="233" t="s">
        <v>1</v>
      </c>
      <c r="F331" s="234" t="s">
        <v>406</v>
      </c>
      <c r="G331" s="231"/>
      <c r="H331" s="233" t="s">
        <v>1</v>
      </c>
      <c r="I331" s="235"/>
      <c r="J331" s="235"/>
      <c r="K331" s="231"/>
      <c r="L331" s="231"/>
      <c r="M331" s="236"/>
      <c r="N331" s="237"/>
      <c r="O331" s="238"/>
      <c r="P331" s="238"/>
      <c r="Q331" s="238"/>
      <c r="R331" s="238"/>
      <c r="S331" s="238"/>
      <c r="T331" s="238"/>
      <c r="U331" s="238"/>
      <c r="V331" s="238"/>
      <c r="W331" s="238"/>
      <c r="X331" s="239"/>
      <c r="Y331" s="13"/>
      <c r="Z331" s="13"/>
      <c r="AA331" s="13"/>
      <c r="AB331" s="13"/>
      <c r="AC331" s="13"/>
      <c r="AD331" s="13"/>
      <c r="AE331" s="13"/>
      <c r="AT331" s="240" t="s">
        <v>182</v>
      </c>
      <c r="AU331" s="240" t="s">
        <v>89</v>
      </c>
      <c r="AV331" s="13" t="s">
        <v>83</v>
      </c>
      <c r="AW331" s="13" t="s">
        <v>5</v>
      </c>
      <c r="AX331" s="13" t="s">
        <v>78</v>
      </c>
      <c r="AY331" s="240" t="s">
        <v>173</v>
      </c>
    </row>
    <row r="332" s="14" customFormat="1">
      <c r="A332" s="14"/>
      <c r="B332" s="241"/>
      <c r="C332" s="242"/>
      <c r="D332" s="232" t="s">
        <v>182</v>
      </c>
      <c r="E332" s="243" t="s">
        <v>1</v>
      </c>
      <c r="F332" s="244" t="s">
        <v>108</v>
      </c>
      <c r="G332" s="242"/>
      <c r="H332" s="245">
        <v>257.04000000000002</v>
      </c>
      <c r="I332" s="246"/>
      <c r="J332" s="246"/>
      <c r="K332" s="242"/>
      <c r="L332" s="242"/>
      <c r="M332" s="247"/>
      <c r="N332" s="248"/>
      <c r="O332" s="249"/>
      <c r="P332" s="249"/>
      <c r="Q332" s="249"/>
      <c r="R332" s="249"/>
      <c r="S332" s="249"/>
      <c r="T332" s="249"/>
      <c r="U332" s="249"/>
      <c r="V332" s="249"/>
      <c r="W332" s="249"/>
      <c r="X332" s="250"/>
      <c r="Y332" s="14"/>
      <c r="Z332" s="14"/>
      <c r="AA332" s="14"/>
      <c r="AB332" s="14"/>
      <c r="AC332" s="14"/>
      <c r="AD332" s="14"/>
      <c r="AE332" s="14"/>
      <c r="AT332" s="251" t="s">
        <v>182</v>
      </c>
      <c r="AU332" s="251" t="s">
        <v>89</v>
      </c>
      <c r="AV332" s="14" t="s">
        <v>89</v>
      </c>
      <c r="AW332" s="14" t="s">
        <v>5</v>
      </c>
      <c r="AX332" s="14" t="s">
        <v>78</v>
      </c>
      <c r="AY332" s="251" t="s">
        <v>173</v>
      </c>
    </row>
    <row r="333" s="13" customFormat="1">
      <c r="A333" s="13"/>
      <c r="B333" s="230"/>
      <c r="C333" s="231"/>
      <c r="D333" s="232" t="s">
        <v>182</v>
      </c>
      <c r="E333" s="233" t="s">
        <v>1</v>
      </c>
      <c r="F333" s="234" t="s">
        <v>224</v>
      </c>
      <c r="G333" s="231"/>
      <c r="H333" s="233" t="s">
        <v>1</v>
      </c>
      <c r="I333" s="235"/>
      <c r="J333" s="235"/>
      <c r="K333" s="231"/>
      <c r="L333" s="231"/>
      <c r="M333" s="236"/>
      <c r="N333" s="237"/>
      <c r="O333" s="238"/>
      <c r="P333" s="238"/>
      <c r="Q333" s="238"/>
      <c r="R333" s="238"/>
      <c r="S333" s="238"/>
      <c r="T333" s="238"/>
      <c r="U333" s="238"/>
      <c r="V333" s="238"/>
      <c r="W333" s="238"/>
      <c r="X333" s="239"/>
      <c r="Y333" s="13"/>
      <c r="Z333" s="13"/>
      <c r="AA333" s="13"/>
      <c r="AB333" s="13"/>
      <c r="AC333" s="13"/>
      <c r="AD333" s="13"/>
      <c r="AE333" s="13"/>
      <c r="AT333" s="240" t="s">
        <v>182</v>
      </c>
      <c r="AU333" s="240" t="s">
        <v>89</v>
      </c>
      <c r="AV333" s="13" t="s">
        <v>83</v>
      </c>
      <c r="AW333" s="13" t="s">
        <v>5</v>
      </c>
      <c r="AX333" s="13" t="s">
        <v>78</v>
      </c>
      <c r="AY333" s="240" t="s">
        <v>173</v>
      </c>
    </row>
    <row r="334" s="14" customFormat="1">
      <c r="A334" s="14"/>
      <c r="B334" s="241"/>
      <c r="C334" s="242"/>
      <c r="D334" s="232" t="s">
        <v>182</v>
      </c>
      <c r="E334" s="243" t="s">
        <v>1</v>
      </c>
      <c r="F334" s="244" t="s">
        <v>407</v>
      </c>
      <c r="G334" s="242"/>
      <c r="H334" s="245">
        <v>82.835999999999999</v>
      </c>
      <c r="I334" s="246"/>
      <c r="J334" s="246"/>
      <c r="K334" s="242"/>
      <c r="L334" s="242"/>
      <c r="M334" s="247"/>
      <c r="N334" s="248"/>
      <c r="O334" s="249"/>
      <c r="P334" s="249"/>
      <c r="Q334" s="249"/>
      <c r="R334" s="249"/>
      <c r="S334" s="249"/>
      <c r="T334" s="249"/>
      <c r="U334" s="249"/>
      <c r="V334" s="249"/>
      <c r="W334" s="249"/>
      <c r="X334" s="250"/>
      <c r="Y334" s="14"/>
      <c r="Z334" s="14"/>
      <c r="AA334" s="14"/>
      <c r="AB334" s="14"/>
      <c r="AC334" s="14"/>
      <c r="AD334" s="14"/>
      <c r="AE334" s="14"/>
      <c r="AT334" s="251" t="s">
        <v>182</v>
      </c>
      <c r="AU334" s="251" t="s">
        <v>89</v>
      </c>
      <c r="AV334" s="14" t="s">
        <v>89</v>
      </c>
      <c r="AW334" s="14" t="s">
        <v>5</v>
      </c>
      <c r="AX334" s="14" t="s">
        <v>78</v>
      </c>
      <c r="AY334" s="251" t="s">
        <v>173</v>
      </c>
    </row>
    <row r="335" s="13" customFormat="1">
      <c r="A335" s="13"/>
      <c r="B335" s="230"/>
      <c r="C335" s="231"/>
      <c r="D335" s="232" t="s">
        <v>182</v>
      </c>
      <c r="E335" s="233" t="s">
        <v>1</v>
      </c>
      <c r="F335" s="234" t="s">
        <v>361</v>
      </c>
      <c r="G335" s="231"/>
      <c r="H335" s="233" t="s">
        <v>1</v>
      </c>
      <c r="I335" s="235"/>
      <c r="J335" s="235"/>
      <c r="K335" s="231"/>
      <c r="L335" s="231"/>
      <c r="M335" s="236"/>
      <c r="N335" s="237"/>
      <c r="O335" s="238"/>
      <c r="P335" s="238"/>
      <c r="Q335" s="238"/>
      <c r="R335" s="238"/>
      <c r="S335" s="238"/>
      <c r="T335" s="238"/>
      <c r="U335" s="238"/>
      <c r="V335" s="238"/>
      <c r="W335" s="238"/>
      <c r="X335" s="239"/>
      <c r="Y335" s="13"/>
      <c r="Z335" s="13"/>
      <c r="AA335" s="13"/>
      <c r="AB335" s="13"/>
      <c r="AC335" s="13"/>
      <c r="AD335" s="13"/>
      <c r="AE335" s="13"/>
      <c r="AT335" s="240" t="s">
        <v>182</v>
      </c>
      <c r="AU335" s="240" t="s">
        <v>89</v>
      </c>
      <c r="AV335" s="13" t="s">
        <v>83</v>
      </c>
      <c r="AW335" s="13" t="s">
        <v>5</v>
      </c>
      <c r="AX335" s="13" t="s">
        <v>78</v>
      </c>
      <c r="AY335" s="240" t="s">
        <v>173</v>
      </c>
    </row>
    <row r="336" s="14" customFormat="1">
      <c r="A336" s="14"/>
      <c r="B336" s="241"/>
      <c r="C336" s="242"/>
      <c r="D336" s="232" t="s">
        <v>182</v>
      </c>
      <c r="E336" s="243" t="s">
        <v>1</v>
      </c>
      <c r="F336" s="244" t="s">
        <v>362</v>
      </c>
      <c r="G336" s="242"/>
      <c r="H336" s="245">
        <v>0.23599999999999999</v>
      </c>
      <c r="I336" s="246"/>
      <c r="J336" s="246"/>
      <c r="K336" s="242"/>
      <c r="L336" s="242"/>
      <c r="M336" s="247"/>
      <c r="N336" s="248"/>
      <c r="O336" s="249"/>
      <c r="P336" s="249"/>
      <c r="Q336" s="249"/>
      <c r="R336" s="249"/>
      <c r="S336" s="249"/>
      <c r="T336" s="249"/>
      <c r="U336" s="249"/>
      <c r="V336" s="249"/>
      <c r="W336" s="249"/>
      <c r="X336" s="250"/>
      <c r="Y336" s="14"/>
      <c r="Z336" s="14"/>
      <c r="AA336" s="14"/>
      <c r="AB336" s="14"/>
      <c r="AC336" s="14"/>
      <c r="AD336" s="14"/>
      <c r="AE336" s="14"/>
      <c r="AT336" s="251" t="s">
        <v>182</v>
      </c>
      <c r="AU336" s="251" t="s">
        <v>89</v>
      </c>
      <c r="AV336" s="14" t="s">
        <v>89</v>
      </c>
      <c r="AW336" s="14" t="s">
        <v>5</v>
      </c>
      <c r="AX336" s="14" t="s">
        <v>78</v>
      </c>
      <c r="AY336" s="251" t="s">
        <v>173</v>
      </c>
    </row>
    <row r="337" s="13" customFormat="1">
      <c r="A337" s="13"/>
      <c r="B337" s="230"/>
      <c r="C337" s="231"/>
      <c r="D337" s="232" t="s">
        <v>182</v>
      </c>
      <c r="E337" s="233" t="s">
        <v>1</v>
      </c>
      <c r="F337" s="234" t="s">
        <v>193</v>
      </c>
      <c r="G337" s="231"/>
      <c r="H337" s="233" t="s">
        <v>1</v>
      </c>
      <c r="I337" s="235"/>
      <c r="J337" s="235"/>
      <c r="K337" s="231"/>
      <c r="L337" s="231"/>
      <c r="M337" s="236"/>
      <c r="N337" s="237"/>
      <c r="O337" s="238"/>
      <c r="P337" s="238"/>
      <c r="Q337" s="238"/>
      <c r="R337" s="238"/>
      <c r="S337" s="238"/>
      <c r="T337" s="238"/>
      <c r="U337" s="238"/>
      <c r="V337" s="238"/>
      <c r="W337" s="238"/>
      <c r="X337" s="239"/>
      <c r="Y337" s="13"/>
      <c r="Z337" s="13"/>
      <c r="AA337" s="13"/>
      <c r="AB337" s="13"/>
      <c r="AC337" s="13"/>
      <c r="AD337" s="13"/>
      <c r="AE337" s="13"/>
      <c r="AT337" s="240" t="s">
        <v>182</v>
      </c>
      <c r="AU337" s="240" t="s">
        <v>89</v>
      </c>
      <c r="AV337" s="13" t="s">
        <v>83</v>
      </c>
      <c r="AW337" s="13" t="s">
        <v>5</v>
      </c>
      <c r="AX337" s="13" t="s">
        <v>78</v>
      </c>
      <c r="AY337" s="240" t="s">
        <v>173</v>
      </c>
    </row>
    <row r="338" s="14" customFormat="1">
      <c r="A338" s="14"/>
      <c r="B338" s="241"/>
      <c r="C338" s="242"/>
      <c r="D338" s="232" t="s">
        <v>182</v>
      </c>
      <c r="E338" s="243" t="s">
        <v>1</v>
      </c>
      <c r="F338" s="244" t="s">
        <v>408</v>
      </c>
      <c r="G338" s="242"/>
      <c r="H338" s="245">
        <v>3.7400000000000002</v>
      </c>
      <c r="I338" s="246"/>
      <c r="J338" s="246"/>
      <c r="K338" s="242"/>
      <c r="L338" s="242"/>
      <c r="M338" s="247"/>
      <c r="N338" s="248"/>
      <c r="O338" s="249"/>
      <c r="P338" s="249"/>
      <c r="Q338" s="249"/>
      <c r="R338" s="249"/>
      <c r="S338" s="249"/>
      <c r="T338" s="249"/>
      <c r="U338" s="249"/>
      <c r="V338" s="249"/>
      <c r="W338" s="249"/>
      <c r="X338" s="250"/>
      <c r="Y338" s="14"/>
      <c r="Z338" s="14"/>
      <c r="AA338" s="14"/>
      <c r="AB338" s="14"/>
      <c r="AC338" s="14"/>
      <c r="AD338" s="14"/>
      <c r="AE338" s="14"/>
      <c r="AT338" s="251" t="s">
        <v>182</v>
      </c>
      <c r="AU338" s="251" t="s">
        <v>89</v>
      </c>
      <c r="AV338" s="14" t="s">
        <v>89</v>
      </c>
      <c r="AW338" s="14" t="s">
        <v>5</v>
      </c>
      <c r="AX338" s="14" t="s">
        <v>78</v>
      </c>
      <c r="AY338" s="251" t="s">
        <v>173</v>
      </c>
    </row>
    <row r="339" s="14" customFormat="1">
      <c r="A339" s="14"/>
      <c r="B339" s="241"/>
      <c r="C339" s="242"/>
      <c r="D339" s="232" t="s">
        <v>182</v>
      </c>
      <c r="E339" s="243" t="s">
        <v>1</v>
      </c>
      <c r="F339" s="244" t="s">
        <v>409</v>
      </c>
      <c r="G339" s="242"/>
      <c r="H339" s="245">
        <v>0.029000000000000001</v>
      </c>
      <c r="I339" s="246"/>
      <c r="J339" s="246"/>
      <c r="K339" s="242"/>
      <c r="L339" s="242"/>
      <c r="M339" s="247"/>
      <c r="N339" s="248"/>
      <c r="O339" s="249"/>
      <c r="P339" s="249"/>
      <c r="Q339" s="249"/>
      <c r="R339" s="249"/>
      <c r="S339" s="249"/>
      <c r="T339" s="249"/>
      <c r="U339" s="249"/>
      <c r="V339" s="249"/>
      <c r="W339" s="249"/>
      <c r="X339" s="250"/>
      <c r="Y339" s="14"/>
      <c r="Z339" s="14"/>
      <c r="AA339" s="14"/>
      <c r="AB339" s="14"/>
      <c r="AC339" s="14"/>
      <c r="AD339" s="14"/>
      <c r="AE339" s="14"/>
      <c r="AT339" s="251" t="s">
        <v>182</v>
      </c>
      <c r="AU339" s="251" t="s">
        <v>89</v>
      </c>
      <c r="AV339" s="14" t="s">
        <v>89</v>
      </c>
      <c r="AW339" s="14" t="s">
        <v>5</v>
      </c>
      <c r="AX339" s="14" t="s">
        <v>78</v>
      </c>
      <c r="AY339" s="251" t="s">
        <v>173</v>
      </c>
    </row>
    <row r="340" s="14" customFormat="1">
      <c r="A340" s="14"/>
      <c r="B340" s="241"/>
      <c r="C340" s="242"/>
      <c r="D340" s="232" t="s">
        <v>182</v>
      </c>
      <c r="E340" s="243" t="s">
        <v>1</v>
      </c>
      <c r="F340" s="244" t="s">
        <v>410</v>
      </c>
      <c r="G340" s="242"/>
      <c r="H340" s="245">
        <v>0.188</v>
      </c>
      <c r="I340" s="246"/>
      <c r="J340" s="246"/>
      <c r="K340" s="242"/>
      <c r="L340" s="242"/>
      <c r="M340" s="247"/>
      <c r="N340" s="248"/>
      <c r="O340" s="249"/>
      <c r="P340" s="249"/>
      <c r="Q340" s="249"/>
      <c r="R340" s="249"/>
      <c r="S340" s="249"/>
      <c r="T340" s="249"/>
      <c r="U340" s="249"/>
      <c r="V340" s="249"/>
      <c r="W340" s="249"/>
      <c r="X340" s="250"/>
      <c r="Y340" s="14"/>
      <c r="Z340" s="14"/>
      <c r="AA340" s="14"/>
      <c r="AB340" s="14"/>
      <c r="AC340" s="14"/>
      <c r="AD340" s="14"/>
      <c r="AE340" s="14"/>
      <c r="AT340" s="251" t="s">
        <v>182</v>
      </c>
      <c r="AU340" s="251" t="s">
        <v>89</v>
      </c>
      <c r="AV340" s="14" t="s">
        <v>89</v>
      </c>
      <c r="AW340" s="14" t="s">
        <v>5</v>
      </c>
      <c r="AX340" s="14" t="s">
        <v>78</v>
      </c>
      <c r="AY340" s="251" t="s">
        <v>173</v>
      </c>
    </row>
    <row r="341" s="13" customFormat="1">
      <c r="A341" s="13"/>
      <c r="B341" s="230"/>
      <c r="C341" s="231"/>
      <c r="D341" s="232" t="s">
        <v>182</v>
      </c>
      <c r="E341" s="233" t="s">
        <v>1</v>
      </c>
      <c r="F341" s="234" t="s">
        <v>226</v>
      </c>
      <c r="G341" s="231"/>
      <c r="H341" s="233" t="s">
        <v>1</v>
      </c>
      <c r="I341" s="235"/>
      <c r="J341" s="235"/>
      <c r="K341" s="231"/>
      <c r="L341" s="231"/>
      <c r="M341" s="236"/>
      <c r="N341" s="237"/>
      <c r="O341" s="238"/>
      <c r="P341" s="238"/>
      <c r="Q341" s="238"/>
      <c r="R341" s="238"/>
      <c r="S341" s="238"/>
      <c r="T341" s="238"/>
      <c r="U341" s="238"/>
      <c r="V341" s="238"/>
      <c r="W341" s="238"/>
      <c r="X341" s="239"/>
      <c r="Y341" s="13"/>
      <c r="Z341" s="13"/>
      <c r="AA341" s="13"/>
      <c r="AB341" s="13"/>
      <c r="AC341" s="13"/>
      <c r="AD341" s="13"/>
      <c r="AE341" s="13"/>
      <c r="AT341" s="240" t="s">
        <v>182</v>
      </c>
      <c r="AU341" s="240" t="s">
        <v>89</v>
      </c>
      <c r="AV341" s="13" t="s">
        <v>83</v>
      </c>
      <c r="AW341" s="13" t="s">
        <v>5</v>
      </c>
      <c r="AX341" s="13" t="s">
        <v>78</v>
      </c>
      <c r="AY341" s="240" t="s">
        <v>173</v>
      </c>
    </row>
    <row r="342" s="14" customFormat="1">
      <c r="A342" s="14"/>
      <c r="B342" s="241"/>
      <c r="C342" s="242"/>
      <c r="D342" s="232" t="s">
        <v>182</v>
      </c>
      <c r="E342" s="243" t="s">
        <v>1</v>
      </c>
      <c r="F342" s="244" t="s">
        <v>411</v>
      </c>
      <c r="G342" s="242"/>
      <c r="H342" s="245">
        <v>1.8859999999999999</v>
      </c>
      <c r="I342" s="246"/>
      <c r="J342" s="246"/>
      <c r="K342" s="242"/>
      <c r="L342" s="242"/>
      <c r="M342" s="247"/>
      <c r="N342" s="248"/>
      <c r="O342" s="249"/>
      <c r="P342" s="249"/>
      <c r="Q342" s="249"/>
      <c r="R342" s="249"/>
      <c r="S342" s="249"/>
      <c r="T342" s="249"/>
      <c r="U342" s="249"/>
      <c r="V342" s="249"/>
      <c r="W342" s="249"/>
      <c r="X342" s="250"/>
      <c r="Y342" s="14"/>
      <c r="Z342" s="14"/>
      <c r="AA342" s="14"/>
      <c r="AB342" s="14"/>
      <c r="AC342" s="14"/>
      <c r="AD342" s="14"/>
      <c r="AE342" s="14"/>
      <c r="AT342" s="251" t="s">
        <v>182</v>
      </c>
      <c r="AU342" s="251" t="s">
        <v>89</v>
      </c>
      <c r="AV342" s="14" t="s">
        <v>89</v>
      </c>
      <c r="AW342" s="14" t="s">
        <v>5</v>
      </c>
      <c r="AX342" s="14" t="s">
        <v>78</v>
      </c>
      <c r="AY342" s="251" t="s">
        <v>173</v>
      </c>
    </row>
    <row r="343" s="16" customFormat="1">
      <c r="A343" s="16"/>
      <c r="B343" s="273"/>
      <c r="C343" s="274"/>
      <c r="D343" s="232" t="s">
        <v>182</v>
      </c>
      <c r="E343" s="275" t="s">
        <v>90</v>
      </c>
      <c r="F343" s="276" t="s">
        <v>412</v>
      </c>
      <c r="G343" s="274"/>
      <c r="H343" s="277">
        <v>345.95499999999998</v>
      </c>
      <c r="I343" s="278"/>
      <c r="J343" s="278"/>
      <c r="K343" s="274"/>
      <c r="L343" s="274"/>
      <c r="M343" s="279"/>
      <c r="N343" s="280"/>
      <c r="O343" s="281"/>
      <c r="P343" s="281"/>
      <c r="Q343" s="281"/>
      <c r="R343" s="281"/>
      <c r="S343" s="281"/>
      <c r="T343" s="281"/>
      <c r="U343" s="281"/>
      <c r="V343" s="281"/>
      <c r="W343" s="281"/>
      <c r="X343" s="282"/>
      <c r="Y343" s="16"/>
      <c r="Z343" s="16"/>
      <c r="AA343" s="16"/>
      <c r="AB343" s="16"/>
      <c r="AC343" s="16"/>
      <c r="AD343" s="16"/>
      <c r="AE343" s="16"/>
      <c r="AT343" s="283" t="s">
        <v>182</v>
      </c>
      <c r="AU343" s="283" t="s">
        <v>89</v>
      </c>
      <c r="AV343" s="16" t="s">
        <v>107</v>
      </c>
      <c r="AW343" s="16" t="s">
        <v>5</v>
      </c>
      <c r="AX343" s="16" t="s">
        <v>78</v>
      </c>
      <c r="AY343" s="283" t="s">
        <v>173</v>
      </c>
    </row>
    <row r="344" s="13" customFormat="1">
      <c r="A344" s="13"/>
      <c r="B344" s="230"/>
      <c r="C344" s="231"/>
      <c r="D344" s="232" t="s">
        <v>182</v>
      </c>
      <c r="E344" s="233" t="s">
        <v>1</v>
      </c>
      <c r="F344" s="234" t="s">
        <v>413</v>
      </c>
      <c r="G344" s="231"/>
      <c r="H344" s="233" t="s">
        <v>1</v>
      </c>
      <c r="I344" s="235"/>
      <c r="J344" s="235"/>
      <c r="K344" s="231"/>
      <c r="L344" s="231"/>
      <c r="M344" s="236"/>
      <c r="N344" s="237"/>
      <c r="O344" s="238"/>
      <c r="P344" s="238"/>
      <c r="Q344" s="238"/>
      <c r="R344" s="238"/>
      <c r="S344" s="238"/>
      <c r="T344" s="238"/>
      <c r="U344" s="238"/>
      <c r="V344" s="238"/>
      <c r="W344" s="238"/>
      <c r="X344" s="239"/>
      <c r="Y344" s="13"/>
      <c r="Z344" s="13"/>
      <c r="AA344" s="13"/>
      <c r="AB344" s="13"/>
      <c r="AC344" s="13"/>
      <c r="AD344" s="13"/>
      <c r="AE344" s="13"/>
      <c r="AT344" s="240" t="s">
        <v>182</v>
      </c>
      <c r="AU344" s="240" t="s">
        <v>89</v>
      </c>
      <c r="AV344" s="13" t="s">
        <v>83</v>
      </c>
      <c r="AW344" s="13" t="s">
        <v>5</v>
      </c>
      <c r="AX344" s="13" t="s">
        <v>78</v>
      </c>
      <c r="AY344" s="240" t="s">
        <v>173</v>
      </c>
    </row>
    <row r="345" s="14" customFormat="1">
      <c r="A345" s="14"/>
      <c r="B345" s="241"/>
      <c r="C345" s="242"/>
      <c r="D345" s="232" t="s">
        <v>182</v>
      </c>
      <c r="E345" s="243" t="s">
        <v>1</v>
      </c>
      <c r="F345" s="244" t="s">
        <v>111</v>
      </c>
      <c r="G345" s="242"/>
      <c r="H345" s="245">
        <v>227.08600000000001</v>
      </c>
      <c r="I345" s="246"/>
      <c r="J345" s="246"/>
      <c r="K345" s="242"/>
      <c r="L345" s="242"/>
      <c r="M345" s="247"/>
      <c r="N345" s="248"/>
      <c r="O345" s="249"/>
      <c r="P345" s="249"/>
      <c r="Q345" s="249"/>
      <c r="R345" s="249"/>
      <c r="S345" s="249"/>
      <c r="T345" s="249"/>
      <c r="U345" s="249"/>
      <c r="V345" s="249"/>
      <c r="W345" s="249"/>
      <c r="X345" s="250"/>
      <c r="Y345" s="14"/>
      <c r="Z345" s="14"/>
      <c r="AA345" s="14"/>
      <c r="AB345" s="14"/>
      <c r="AC345" s="14"/>
      <c r="AD345" s="14"/>
      <c r="AE345" s="14"/>
      <c r="AT345" s="251" t="s">
        <v>182</v>
      </c>
      <c r="AU345" s="251" t="s">
        <v>89</v>
      </c>
      <c r="AV345" s="14" t="s">
        <v>89</v>
      </c>
      <c r="AW345" s="14" t="s">
        <v>5</v>
      </c>
      <c r="AX345" s="14" t="s">
        <v>78</v>
      </c>
      <c r="AY345" s="251" t="s">
        <v>173</v>
      </c>
    </row>
    <row r="346" s="13" customFormat="1">
      <c r="A346" s="13"/>
      <c r="B346" s="230"/>
      <c r="C346" s="231"/>
      <c r="D346" s="232" t="s">
        <v>182</v>
      </c>
      <c r="E346" s="233" t="s">
        <v>1</v>
      </c>
      <c r="F346" s="234" t="s">
        <v>224</v>
      </c>
      <c r="G346" s="231"/>
      <c r="H346" s="233" t="s">
        <v>1</v>
      </c>
      <c r="I346" s="235"/>
      <c r="J346" s="235"/>
      <c r="K346" s="231"/>
      <c r="L346" s="231"/>
      <c r="M346" s="236"/>
      <c r="N346" s="237"/>
      <c r="O346" s="238"/>
      <c r="P346" s="238"/>
      <c r="Q346" s="238"/>
      <c r="R346" s="238"/>
      <c r="S346" s="238"/>
      <c r="T346" s="238"/>
      <c r="U346" s="238"/>
      <c r="V346" s="238"/>
      <c r="W346" s="238"/>
      <c r="X346" s="239"/>
      <c r="Y346" s="13"/>
      <c r="Z346" s="13"/>
      <c r="AA346" s="13"/>
      <c r="AB346" s="13"/>
      <c r="AC346" s="13"/>
      <c r="AD346" s="13"/>
      <c r="AE346" s="13"/>
      <c r="AT346" s="240" t="s">
        <v>182</v>
      </c>
      <c r="AU346" s="240" t="s">
        <v>89</v>
      </c>
      <c r="AV346" s="13" t="s">
        <v>83</v>
      </c>
      <c r="AW346" s="13" t="s">
        <v>5</v>
      </c>
      <c r="AX346" s="13" t="s">
        <v>78</v>
      </c>
      <c r="AY346" s="240" t="s">
        <v>173</v>
      </c>
    </row>
    <row r="347" s="14" customFormat="1">
      <c r="A347" s="14"/>
      <c r="B347" s="241"/>
      <c r="C347" s="242"/>
      <c r="D347" s="232" t="s">
        <v>182</v>
      </c>
      <c r="E347" s="243" t="s">
        <v>1</v>
      </c>
      <c r="F347" s="244" t="s">
        <v>414</v>
      </c>
      <c r="G347" s="242"/>
      <c r="H347" s="245">
        <v>92.650000000000006</v>
      </c>
      <c r="I347" s="246"/>
      <c r="J347" s="246"/>
      <c r="K347" s="242"/>
      <c r="L347" s="242"/>
      <c r="M347" s="247"/>
      <c r="N347" s="248"/>
      <c r="O347" s="249"/>
      <c r="P347" s="249"/>
      <c r="Q347" s="249"/>
      <c r="R347" s="249"/>
      <c r="S347" s="249"/>
      <c r="T347" s="249"/>
      <c r="U347" s="249"/>
      <c r="V347" s="249"/>
      <c r="W347" s="249"/>
      <c r="X347" s="250"/>
      <c r="Y347" s="14"/>
      <c r="Z347" s="14"/>
      <c r="AA347" s="14"/>
      <c r="AB347" s="14"/>
      <c r="AC347" s="14"/>
      <c r="AD347" s="14"/>
      <c r="AE347" s="14"/>
      <c r="AT347" s="251" t="s">
        <v>182</v>
      </c>
      <c r="AU347" s="251" t="s">
        <v>89</v>
      </c>
      <c r="AV347" s="14" t="s">
        <v>89</v>
      </c>
      <c r="AW347" s="14" t="s">
        <v>5</v>
      </c>
      <c r="AX347" s="14" t="s">
        <v>78</v>
      </c>
      <c r="AY347" s="251" t="s">
        <v>173</v>
      </c>
    </row>
    <row r="348" s="13" customFormat="1">
      <c r="A348" s="13"/>
      <c r="B348" s="230"/>
      <c r="C348" s="231"/>
      <c r="D348" s="232" t="s">
        <v>182</v>
      </c>
      <c r="E348" s="233" t="s">
        <v>1</v>
      </c>
      <c r="F348" s="234" t="s">
        <v>193</v>
      </c>
      <c r="G348" s="231"/>
      <c r="H348" s="233" t="s">
        <v>1</v>
      </c>
      <c r="I348" s="235"/>
      <c r="J348" s="235"/>
      <c r="K348" s="231"/>
      <c r="L348" s="231"/>
      <c r="M348" s="236"/>
      <c r="N348" s="237"/>
      <c r="O348" s="238"/>
      <c r="P348" s="238"/>
      <c r="Q348" s="238"/>
      <c r="R348" s="238"/>
      <c r="S348" s="238"/>
      <c r="T348" s="238"/>
      <c r="U348" s="238"/>
      <c r="V348" s="238"/>
      <c r="W348" s="238"/>
      <c r="X348" s="239"/>
      <c r="Y348" s="13"/>
      <c r="Z348" s="13"/>
      <c r="AA348" s="13"/>
      <c r="AB348" s="13"/>
      <c r="AC348" s="13"/>
      <c r="AD348" s="13"/>
      <c r="AE348" s="13"/>
      <c r="AT348" s="240" t="s">
        <v>182</v>
      </c>
      <c r="AU348" s="240" t="s">
        <v>89</v>
      </c>
      <c r="AV348" s="13" t="s">
        <v>83</v>
      </c>
      <c r="AW348" s="13" t="s">
        <v>5</v>
      </c>
      <c r="AX348" s="13" t="s">
        <v>78</v>
      </c>
      <c r="AY348" s="240" t="s">
        <v>173</v>
      </c>
    </row>
    <row r="349" s="14" customFormat="1">
      <c r="A349" s="14"/>
      <c r="B349" s="241"/>
      <c r="C349" s="242"/>
      <c r="D349" s="232" t="s">
        <v>182</v>
      </c>
      <c r="E349" s="243" t="s">
        <v>1</v>
      </c>
      <c r="F349" s="244" t="s">
        <v>415</v>
      </c>
      <c r="G349" s="242"/>
      <c r="H349" s="245">
        <v>5.04</v>
      </c>
      <c r="I349" s="246"/>
      <c r="J349" s="246"/>
      <c r="K349" s="242"/>
      <c r="L349" s="242"/>
      <c r="M349" s="247"/>
      <c r="N349" s="248"/>
      <c r="O349" s="249"/>
      <c r="P349" s="249"/>
      <c r="Q349" s="249"/>
      <c r="R349" s="249"/>
      <c r="S349" s="249"/>
      <c r="T349" s="249"/>
      <c r="U349" s="249"/>
      <c r="V349" s="249"/>
      <c r="W349" s="249"/>
      <c r="X349" s="250"/>
      <c r="Y349" s="14"/>
      <c r="Z349" s="14"/>
      <c r="AA349" s="14"/>
      <c r="AB349" s="14"/>
      <c r="AC349" s="14"/>
      <c r="AD349" s="14"/>
      <c r="AE349" s="14"/>
      <c r="AT349" s="251" t="s">
        <v>182</v>
      </c>
      <c r="AU349" s="251" t="s">
        <v>89</v>
      </c>
      <c r="AV349" s="14" t="s">
        <v>89</v>
      </c>
      <c r="AW349" s="14" t="s">
        <v>5</v>
      </c>
      <c r="AX349" s="14" t="s">
        <v>78</v>
      </c>
      <c r="AY349" s="251" t="s">
        <v>173</v>
      </c>
    </row>
    <row r="350" s="14" customFormat="1">
      <c r="A350" s="14"/>
      <c r="B350" s="241"/>
      <c r="C350" s="242"/>
      <c r="D350" s="232" t="s">
        <v>182</v>
      </c>
      <c r="E350" s="243" t="s">
        <v>1</v>
      </c>
      <c r="F350" s="244" t="s">
        <v>416</v>
      </c>
      <c r="G350" s="242"/>
      <c r="H350" s="245">
        <v>0.95999999999999996</v>
      </c>
      <c r="I350" s="246"/>
      <c r="J350" s="246"/>
      <c r="K350" s="242"/>
      <c r="L350" s="242"/>
      <c r="M350" s="247"/>
      <c r="N350" s="248"/>
      <c r="O350" s="249"/>
      <c r="P350" s="249"/>
      <c r="Q350" s="249"/>
      <c r="R350" s="249"/>
      <c r="S350" s="249"/>
      <c r="T350" s="249"/>
      <c r="U350" s="249"/>
      <c r="V350" s="249"/>
      <c r="W350" s="249"/>
      <c r="X350" s="250"/>
      <c r="Y350" s="14"/>
      <c r="Z350" s="14"/>
      <c r="AA350" s="14"/>
      <c r="AB350" s="14"/>
      <c r="AC350" s="14"/>
      <c r="AD350" s="14"/>
      <c r="AE350" s="14"/>
      <c r="AT350" s="251" t="s">
        <v>182</v>
      </c>
      <c r="AU350" s="251" t="s">
        <v>89</v>
      </c>
      <c r="AV350" s="14" t="s">
        <v>89</v>
      </c>
      <c r="AW350" s="14" t="s">
        <v>5</v>
      </c>
      <c r="AX350" s="14" t="s">
        <v>78</v>
      </c>
      <c r="AY350" s="251" t="s">
        <v>173</v>
      </c>
    </row>
    <row r="351" s="13" customFormat="1">
      <c r="A351" s="13"/>
      <c r="B351" s="230"/>
      <c r="C351" s="231"/>
      <c r="D351" s="232" t="s">
        <v>182</v>
      </c>
      <c r="E351" s="233" t="s">
        <v>1</v>
      </c>
      <c r="F351" s="234" t="s">
        <v>226</v>
      </c>
      <c r="G351" s="231"/>
      <c r="H351" s="233" t="s">
        <v>1</v>
      </c>
      <c r="I351" s="235"/>
      <c r="J351" s="235"/>
      <c r="K351" s="231"/>
      <c r="L351" s="231"/>
      <c r="M351" s="236"/>
      <c r="N351" s="237"/>
      <c r="O351" s="238"/>
      <c r="P351" s="238"/>
      <c r="Q351" s="238"/>
      <c r="R351" s="238"/>
      <c r="S351" s="238"/>
      <c r="T351" s="238"/>
      <c r="U351" s="238"/>
      <c r="V351" s="238"/>
      <c r="W351" s="238"/>
      <c r="X351" s="239"/>
      <c r="Y351" s="13"/>
      <c r="Z351" s="13"/>
      <c r="AA351" s="13"/>
      <c r="AB351" s="13"/>
      <c r="AC351" s="13"/>
      <c r="AD351" s="13"/>
      <c r="AE351" s="13"/>
      <c r="AT351" s="240" t="s">
        <v>182</v>
      </c>
      <c r="AU351" s="240" t="s">
        <v>89</v>
      </c>
      <c r="AV351" s="13" t="s">
        <v>83</v>
      </c>
      <c r="AW351" s="13" t="s">
        <v>5</v>
      </c>
      <c r="AX351" s="13" t="s">
        <v>78</v>
      </c>
      <c r="AY351" s="240" t="s">
        <v>173</v>
      </c>
    </row>
    <row r="352" s="14" customFormat="1">
      <c r="A352" s="14"/>
      <c r="B352" s="241"/>
      <c r="C352" s="242"/>
      <c r="D352" s="232" t="s">
        <v>182</v>
      </c>
      <c r="E352" s="243" t="s">
        <v>1</v>
      </c>
      <c r="F352" s="244" t="s">
        <v>417</v>
      </c>
      <c r="G352" s="242"/>
      <c r="H352" s="245">
        <v>2.0699999999999998</v>
      </c>
      <c r="I352" s="246"/>
      <c r="J352" s="246"/>
      <c r="K352" s="242"/>
      <c r="L352" s="242"/>
      <c r="M352" s="247"/>
      <c r="N352" s="248"/>
      <c r="O352" s="249"/>
      <c r="P352" s="249"/>
      <c r="Q352" s="249"/>
      <c r="R352" s="249"/>
      <c r="S352" s="249"/>
      <c r="T352" s="249"/>
      <c r="U352" s="249"/>
      <c r="V352" s="249"/>
      <c r="W352" s="249"/>
      <c r="X352" s="250"/>
      <c r="Y352" s="14"/>
      <c r="Z352" s="14"/>
      <c r="AA352" s="14"/>
      <c r="AB352" s="14"/>
      <c r="AC352" s="14"/>
      <c r="AD352" s="14"/>
      <c r="AE352" s="14"/>
      <c r="AT352" s="251" t="s">
        <v>182</v>
      </c>
      <c r="AU352" s="251" t="s">
        <v>89</v>
      </c>
      <c r="AV352" s="14" t="s">
        <v>89</v>
      </c>
      <c r="AW352" s="14" t="s">
        <v>5</v>
      </c>
      <c r="AX352" s="14" t="s">
        <v>78</v>
      </c>
      <c r="AY352" s="251" t="s">
        <v>173</v>
      </c>
    </row>
    <row r="353" s="14" customFormat="1">
      <c r="A353" s="14"/>
      <c r="B353" s="241"/>
      <c r="C353" s="242"/>
      <c r="D353" s="232" t="s">
        <v>182</v>
      </c>
      <c r="E353" s="243" t="s">
        <v>1</v>
      </c>
      <c r="F353" s="244" t="s">
        <v>418</v>
      </c>
      <c r="G353" s="242"/>
      <c r="H353" s="245">
        <v>0.71999999999999997</v>
      </c>
      <c r="I353" s="246"/>
      <c r="J353" s="246"/>
      <c r="K353" s="242"/>
      <c r="L353" s="242"/>
      <c r="M353" s="247"/>
      <c r="N353" s="248"/>
      <c r="O353" s="249"/>
      <c r="P353" s="249"/>
      <c r="Q353" s="249"/>
      <c r="R353" s="249"/>
      <c r="S353" s="249"/>
      <c r="T353" s="249"/>
      <c r="U353" s="249"/>
      <c r="V353" s="249"/>
      <c r="W353" s="249"/>
      <c r="X353" s="250"/>
      <c r="Y353" s="14"/>
      <c r="Z353" s="14"/>
      <c r="AA353" s="14"/>
      <c r="AB353" s="14"/>
      <c r="AC353" s="14"/>
      <c r="AD353" s="14"/>
      <c r="AE353" s="14"/>
      <c r="AT353" s="251" t="s">
        <v>182</v>
      </c>
      <c r="AU353" s="251" t="s">
        <v>89</v>
      </c>
      <c r="AV353" s="14" t="s">
        <v>89</v>
      </c>
      <c r="AW353" s="14" t="s">
        <v>5</v>
      </c>
      <c r="AX353" s="14" t="s">
        <v>78</v>
      </c>
      <c r="AY353" s="251" t="s">
        <v>173</v>
      </c>
    </row>
    <row r="354" s="16" customFormat="1">
      <c r="A354" s="16"/>
      <c r="B354" s="273"/>
      <c r="C354" s="274"/>
      <c r="D354" s="232" t="s">
        <v>182</v>
      </c>
      <c r="E354" s="275" t="s">
        <v>85</v>
      </c>
      <c r="F354" s="276" t="s">
        <v>419</v>
      </c>
      <c r="G354" s="274"/>
      <c r="H354" s="277">
        <v>328.52600000000001</v>
      </c>
      <c r="I354" s="278"/>
      <c r="J354" s="278"/>
      <c r="K354" s="274"/>
      <c r="L354" s="274"/>
      <c r="M354" s="279"/>
      <c r="N354" s="280"/>
      <c r="O354" s="281"/>
      <c r="P354" s="281"/>
      <c r="Q354" s="281"/>
      <c r="R354" s="281"/>
      <c r="S354" s="281"/>
      <c r="T354" s="281"/>
      <c r="U354" s="281"/>
      <c r="V354" s="281"/>
      <c r="W354" s="281"/>
      <c r="X354" s="282"/>
      <c r="Y354" s="16"/>
      <c r="Z354" s="16"/>
      <c r="AA354" s="16"/>
      <c r="AB354" s="16"/>
      <c r="AC354" s="16"/>
      <c r="AD354" s="16"/>
      <c r="AE354" s="16"/>
      <c r="AT354" s="283" t="s">
        <v>182</v>
      </c>
      <c r="AU354" s="283" t="s">
        <v>89</v>
      </c>
      <c r="AV354" s="16" t="s">
        <v>107</v>
      </c>
      <c r="AW354" s="16" t="s">
        <v>5</v>
      </c>
      <c r="AX354" s="16" t="s">
        <v>78</v>
      </c>
      <c r="AY354" s="283" t="s">
        <v>173</v>
      </c>
    </row>
    <row r="355" s="13" customFormat="1">
      <c r="A355" s="13"/>
      <c r="B355" s="230"/>
      <c r="C355" s="231"/>
      <c r="D355" s="232" t="s">
        <v>182</v>
      </c>
      <c r="E355" s="233" t="s">
        <v>1</v>
      </c>
      <c r="F355" s="234" t="s">
        <v>420</v>
      </c>
      <c r="G355" s="231"/>
      <c r="H355" s="233" t="s">
        <v>1</v>
      </c>
      <c r="I355" s="235"/>
      <c r="J355" s="235"/>
      <c r="K355" s="231"/>
      <c r="L355" s="231"/>
      <c r="M355" s="236"/>
      <c r="N355" s="237"/>
      <c r="O355" s="238"/>
      <c r="P355" s="238"/>
      <c r="Q355" s="238"/>
      <c r="R355" s="238"/>
      <c r="S355" s="238"/>
      <c r="T355" s="238"/>
      <c r="U355" s="238"/>
      <c r="V355" s="238"/>
      <c r="W355" s="238"/>
      <c r="X355" s="239"/>
      <c r="Y355" s="13"/>
      <c r="Z355" s="13"/>
      <c r="AA355" s="13"/>
      <c r="AB355" s="13"/>
      <c r="AC355" s="13"/>
      <c r="AD355" s="13"/>
      <c r="AE355" s="13"/>
      <c r="AT355" s="240" t="s">
        <v>182</v>
      </c>
      <c r="AU355" s="240" t="s">
        <v>89</v>
      </c>
      <c r="AV355" s="13" t="s">
        <v>83</v>
      </c>
      <c r="AW355" s="13" t="s">
        <v>5</v>
      </c>
      <c r="AX355" s="13" t="s">
        <v>78</v>
      </c>
      <c r="AY355" s="240" t="s">
        <v>173</v>
      </c>
    </row>
    <row r="356" s="14" customFormat="1">
      <c r="A356" s="14"/>
      <c r="B356" s="241"/>
      <c r="C356" s="242"/>
      <c r="D356" s="232" t="s">
        <v>182</v>
      </c>
      <c r="E356" s="243" t="s">
        <v>1</v>
      </c>
      <c r="F356" s="244" t="s">
        <v>114</v>
      </c>
      <c r="G356" s="242"/>
      <c r="H356" s="245">
        <v>23.411000000000001</v>
      </c>
      <c r="I356" s="246"/>
      <c r="J356" s="246"/>
      <c r="K356" s="242"/>
      <c r="L356" s="242"/>
      <c r="M356" s="247"/>
      <c r="N356" s="248"/>
      <c r="O356" s="249"/>
      <c r="P356" s="249"/>
      <c r="Q356" s="249"/>
      <c r="R356" s="249"/>
      <c r="S356" s="249"/>
      <c r="T356" s="249"/>
      <c r="U356" s="249"/>
      <c r="V356" s="249"/>
      <c r="W356" s="249"/>
      <c r="X356" s="250"/>
      <c r="Y356" s="14"/>
      <c r="Z356" s="14"/>
      <c r="AA356" s="14"/>
      <c r="AB356" s="14"/>
      <c r="AC356" s="14"/>
      <c r="AD356" s="14"/>
      <c r="AE356" s="14"/>
      <c r="AT356" s="251" t="s">
        <v>182</v>
      </c>
      <c r="AU356" s="251" t="s">
        <v>89</v>
      </c>
      <c r="AV356" s="14" t="s">
        <v>89</v>
      </c>
      <c r="AW356" s="14" t="s">
        <v>5</v>
      </c>
      <c r="AX356" s="14" t="s">
        <v>78</v>
      </c>
      <c r="AY356" s="251" t="s">
        <v>173</v>
      </c>
    </row>
    <row r="357" s="13" customFormat="1">
      <c r="A357" s="13"/>
      <c r="B357" s="230"/>
      <c r="C357" s="231"/>
      <c r="D357" s="232" t="s">
        <v>182</v>
      </c>
      <c r="E357" s="233" t="s">
        <v>1</v>
      </c>
      <c r="F357" s="234" t="s">
        <v>389</v>
      </c>
      <c r="G357" s="231"/>
      <c r="H357" s="233" t="s">
        <v>1</v>
      </c>
      <c r="I357" s="235"/>
      <c r="J357" s="235"/>
      <c r="K357" s="231"/>
      <c r="L357" s="231"/>
      <c r="M357" s="236"/>
      <c r="N357" s="237"/>
      <c r="O357" s="238"/>
      <c r="P357" s="238"/>
      <c r="Q357" s="238"/>
      <c r="R357" s="238"/>
      <c r="S357" s="238"/>
      <c r="T357" s="238"/>
      <c r="U357" s="238"/>
      <c r="V357" s="238"/>
      <c r="W357" s="238"/>
      <c r="X357" s="239"/>
      <c r="Y357" s="13"/>
      <c r="Z357" s="13"/>
      <c r="AA357" s="13"/>
      <c r="AB357" s="13"/>
      <c r="AC357" s="13"/>
      <c r="AD357" s="13"/>
      <c r="AE357" s="13"/>
      <c r="AT357" s="240" t="s">
        <v>182</v>
      </c>
      <c r="AU357" s="240" t="s">
        <v>89</v>
      </c>
      <c r="AV357" s="13" t="s">
        <v>83</v>
      </c>
      <c r="AW357" s="13" t="s">
        <v>5</v>
      </c>
      <c r="AX357" s="13" t="s">
        <v>78</v>
      </c>
      <c r="AY357" s="240" t="s">
        <v>173</v>
      </c>
    </row>
    <row r="358" s="14" customFormat="1">
      <c r="A358" s="14"/>
      <c r="B358" s="241"/>
      <c r="C358" s="242"/>
      <c r="D358" s="232" t="s">
        <v>182</v>
      </c>
      <c r="E358" s="243" t="s">
        <v>1</v>
      </c>
      <c r="F358" s="244" t="s">
        <v>421</v>
      </c>
      <c r="G358" s="242"/>
      <c r="H358" s="245">
        <v>26.690000000000001</v>
      </c>
      <c r="I358" s="246"/>
      <c r="J358" s="246"/>
      <c r="K358" s="242"/>
      <c r="L358" s="242"/>
      <c r="M358" s="247"/>
      <c r="N358" s="248"/>
      <c r="O358" s="249"/>
      <c r="P358" s="249"/>
      <c r="Q358" s="249"/>
      <c r="R358" s="249"/>
      <c r="S358" s="249"/>
      <c r="T358" s="249"/>
      <c r="U358" s="249"/>
      <c r="V358" s="249"/>
      <c r="W358" s="249"/>
      <c r="X358" s="250"/>
      <c r="Y358" s="14"/>
      <c r="Z358" s="14"/>
      <c r="AA358" s="14"/>
      <c r="AB358" s="14"/>
      <c r="AC358" s="14"/>
      <c r="AD358" s="14"/>
      <c r="AE358" s="14"/>
      <c r="AT358" s="251" t="s">
        <v>182</v>
      </c>
      <c r="AU358" s="251" t="s">
        <v>89</v>
      </c>
      <c r="AV358" s="14" t="s">
        <v>89</v>
      </c>
      <c r="AW358" s="14" t="s">
        <v>5</v>
      </c>
      <c r="AX358" s="14" t="s">
        <v>78</v>
      </c>
      <c r="AY358" s="251" t="s">
        <v>173</v>
      </c>
    </row>
    <row r="359" s="16" customFormat="1">
      <c r="A359" s="16"/>
      <c r="B359" s="273"/>
      <c r="C359" s="274"/>
      <c r="D359" s="232" t="s">
        <v>182</v>
      </c>
      <c r="E359" s="275" t="s">
        <v>94</v>
      </c>
      <c r="F359" s="276" t="s">
        <v>422</v>
      </c>
      <c r="G359" s="274"/>
      <c r="H359" s="277">
        <v>50.100999999999999</v>
      </c>
      <c r="I359" s="278"/>
      <c r="J359" s="278"/>
      <c r="K359" s="274"/>
      <c r="L359" s="274"/>
      <c r="M359" s="279"/>
      <c r="N359" s="280"/>
      <c r="O359" s="281"/>
      <c r="P359" s="281"/>
      <c r="Q359" s="281"/>
      <c r="R359" s="281"/>
      <c r="S359" s="281"/>
      <c r="T359" s="281"/>
      <c r="U359" s="281"/>
      <c r="V359" s="281"/>
      <c r="W359" s="281"/>
      <c r="X359" s="282"/>
      <c r="Y359" s="16"/>
      <c r="Z359" s="16"/>
      <c r="AA359" s="16"/>
      <c r="AB359" s="16"/>
      <c r="AC359" s="16"/>
      <c r="AD359" s="16"/>
      <c r="AE359" s="16"/>
      <c r="AT359" s="283" t="s">
        <v>182</v>
      </c>
      <c r="AU359" s="283" t="s">
        <v>89</v>
      </c>
      <c r="AV359" s="16" t="s">
        <v>107</v>
      </c>
      <c r="AW359" s="16" t="s">
        <v>5</v>
      </c>
      <c r="AX359" s="16" t="s">
        <v>78</v>
      </c>
      <c r="AY359" s="283" t="s">
        <v>173</v>
      </c>
    </row>
    <row r="360" s="15" customFormat="1">
      <c r="A360" s="15"/>
      <c r="B360" s="252"/>
      <c r="C360" s="253"/>
      <c r="D360" s="232" t="s">
        <v>182</v>
      </c>
      <c r="E360" s="254" t="s">
        <v>1</v>
      </c>
      <c r="F360" s="255" t="s">
        <v>187</v>
      </c>
      <c r="G360" s="253"/>
      <c r="H360" s="256">
        <v>724.58199999999999</v>
      </c>
      <c r="I360" s="257"/>
      <c r="J360" s="257"/>
      <c r="K360" s="253"/>
      <c r="L360" s="253"/>
      <c r="M360" s="258"/>
      <c r="N360" s="259"/>
      <c r="O360" s="260"/>
      <c r="P360" s="260"/>
      <c r="Q360" s="260"/>
      <c r="R360" s="260"/>
      <c r="S360" s="260"/>
      <c r="T360" s="260"/>
      <c r="U360" s="260"/>
      <c r="V360" s="260"/>
      <c r="W360" s="260"/>
      <c r="X360" s="261"/>
      <c r="Y360" s="15"/>
      <c r="Z360" s="15"/>
      <c r="AA360" s="15"/>
      <c r="AB360" s="15"/>
      <c r="AC360" s="15"/>
      <c r="AD360" s="15"/>
      <c r="AE360" s="15"/>
      <c r="AT360" s="262" t="s">
        <v>182</v>
      </c>
      <c r="AU360" s="262" t="s">
        <v>89</v>
      </c>
      <c r="AV360" s="15" t="s">
        <v>180</v>
      </c>
      <c r="AW360" s="15" t="s">
        <v>5</v>
      </c>
      <c r="AX360" s="15" t="s">
        <v>83</v>
      </c>
      <c r="AY360" s="262" t="s">
        <v>173</v>
      </c>
    </row>
    <row r="361" s="2" customFormat="1" ht="44.25" customHeight="1">
      <c r="A361" s="39"/>
      <c r="B361" s="40"/>
      <c r="C361" s="263" t="s">
        <v>423</v>
      </c>
      <c r="D361" s="263" t="s">
        <v>197</v>
      </c>
      <c r="E361" s="264" t="s">
        <v>424</v>
      </c>
      <c r="F361" s="265" t="s">
        <v>425</v>
      </c>
      <c r="G361" s="266" t="s">
        <v>87</v>
      </c>
      <c r="H361" s="267">
        <v>384.375</v>
      </c>
      <c r="I361" s="268"/>
      <c r="J361" s="269"/>
      <c r="K361" s="270">
        <f>ROUND(P361*H361,2)</f>
        <v>0</v>
      </c>
      <c r="L361" s="265" t="s">
        <v>179</v>
      </c>
      <c r="M361" s="271"/>
      <c r="N361" s="272" t="s">
        <v>1</v>
      </c>
      <c r="O361" s="224" t="s">
        <v>41</v>
      </c>
      <c r="P361" s="225">
        <f>I361+J361</f>
        <v>0</v>
      </c>
      <c r="Q361" s="225">
        <f>ROUND(I361*H361,2)</f>
        <v>0</v>
      </c>
      <c r="R361" s="225">
        <f>ROUND(J361*H361,2)</f>
        <v>0</v>
      </c>
      <c r="S361" s="92"/>
      <c r="T361" s="226">
        <f>S361*H361</f>
        <v>0</v>
      </c>
      <c r="U361" s="226">
        <v>0.0055300000000000002</v>
      </c>
      <c r="V361" s="226">
        <f>U361*H361</f>
        <v>2.1255937500000002</v>
      </c>
      <c r="W361" s="226">
        <v>0</v>
      </c>
      <c r="X361" s="227">
        <f>W361*H361</f>
        <v>0</v>
      </c>
      <c r="Y361" s="39"/>
      <c r="Z361" s="39"/>
      <c r="AA361" s="39"/>
      <c r="AB361" s="39"/>
      <c r="AC361" s="39"/>
      <c r="AD361" s="39"/>
      <c r="AE361" s="39"/>
      <c r="AR361" s="228" t="s">
        <v>345</v>
      </c>
      <c r="AT361" s="228" t="s">
        <v>197</v>
      </c>
      <c r="AU361" s="228" t="s">
        <v>89</v>
      </c>
      <c r="AY361" s="18" t="s">
        <v>173</v>
      </c>
      <c r="BE361" s="229">
        <f>IF(O361="základní",K361,0)</f>
        <v>0</v>
      </c>
      <c r="BF361" s="229">
        <f>IF(O361="snížená",K361,0)</f>
        <v>0</v>
      </c>
      <c r="BG361" s="229">
        <f>IF(O361="zákl. přenesená",K361,0)</f>
        <v>0</v>
      </c>
      <c r="BH361" s="229">
        <f>IF(O361="sníž. přenesená",K361,0)</f>
        <v>0</v>
      </c>
      <c r="BI361" s="229">
        <f>IF(O361="nulová",K361,0)</f>
        <v>0</v>
      </c>
      <c r="BJ361" s="18" t="s">
        <v>83</v>
      </c>
      <c r="BK361" s="229">
        <f>ROUND(P361*H361,2)</f>
        <v>0</v>
      </c>
      <c r="BL361" s="18" t="s">
        <v>268</v>
      </c>
      <c r="BM361" s="228" t="s">
        <v>426</v>
      </c>
    </row>
    <row r="362" s="14" customFormat="1">
      <c r="A362" s="14"/>
      <c r="B362" s="241"/>
      <c r="C362" s="242"/>
      <c r="D362" s="232" t="s">
        <v>182</v>
      </c>
      <c r="E362" s="243" t="s">
        <v>1</v>
      </c>
      <c r="F362" s="244" t="s">
        <v>427</v>
      </c>
      <c r="G362" s="242"/>
      <c r="H362" s="245">
        <v>384.375</v>
      </c>
      <c r="I362" s="246"/>
      <c r="J362" s="246"/>
      <c r="K362" s="242"/>
      <c r="L362" s="242"/>
      <c r="M362" s="247"/>
      <c r="N362" s="248"/>
      <c r="O362" s="249"/>
      <c r="P362" s="249"/>
      <c r="Q362" s="249"/>
      <c r="R362" s="249"/>
      <c r="S362" s="249"/>
      <c r="T362" s="249"/>
      <c r="U362" s="249"/>
      <c r="V362" s="249"/>
      <c r="W362" s="249"/>
      <c r="X362" s="250"/>
      <c r="Y362" s="14"/>
      <c r="Z362" s="14"/>
      <c r="AA362" s="14"/>
      <c r="AB362" s="14"/>
      <c r="AC362" s="14"/>
      <c r="AD362" s="14"/>
      <c r="AE362" s="14"/>
      <c r="AT362" s="251" t="s">
        <v>182</v>
      </c>
      <c r="AU362" s="251" t="s">
        <v>89</v>
      </c>
      <c r="AV362" s="14" t="s">
        <v>89</v>
      </c>
      <c r="AW362" s="14" t="s">
        <v>5</v>
      </c>
      <c r="AX362" s="14" t="s">
        <v>78</v>
      </c>
      <c r="AY362" s="251" t="s">
        <v>173</v>
      </c>
    </row>
    <row r="363" s="15" customFormat="1">
      <c r="A363" s="15"/>
      <c r="B363" s="252"/>
      <c r="C363" s="253"/>
      <c r="D363" s="232" t="s">
        <v>182</v>
      </c>
      <c r="E363" s="254" t="s">
        <v>1</v>
      </c>
      <c r="F363" s="255" t="s">
        <v>187</v>
      </c>
      <c r="G363" s="253"/>
      <c r="H363" s="256">
        <v>384.375</v>
      </c>
      <c r="I363" s="257"/>
      <c r="J363" s="257"/>
      <c r="K363" s="253"/>
      <c r="L363" s="253"/>
      <c r="M363" s="258"/>
      <c r="N363" s="259"/>
      <c r="O363" s="260"/>
      <c r="P363" s="260"/>
      <c r="Q363" s="260"/>
      <c r="R363" s="260"/>
      <c r="S363" s="260"/>
      <c r="T363" s="260"/>
      <c r="U363" s="260"/>
      <c r="V363" s="260"/>
      <c r="W363" s="260"/>
      <c r="X363" s="261"/>
      <c r="Y363" s="15"/>
      <c r="Z363" s="15"/>
      <c r="AA363" s="15"/>
      <c r="AB363" s="15"/>
      <c r="AC363" s="15"/>
      <c r="AD363" s="15"/>
      <c r="AE363" s="15"/>
      <c r="AT363" s="262" t="s">
        <v>182</v>
      </c>
      <c r="AU363" s="262" t="s">
        <v>89</v>
      </c>
      <c r="AV363" s="15" t="s">
        <v>180</v>
      </c>
      <c r="AW363" s="15" t="s">
        <v>5</v>
      </c>
      <c r="AX363" s="15" t="s">
        <v>83</v>
      </c>
      <c r="AY363" s="262" t="s">
        <v>173</v>
      </c>
    </row>
    <row r="364" s="2" customFormat="1">
      <c r="A364" s="39"/>
      <c r="B364" s="40"/>
      <c r="C364" s="263" t="s">
        <v>428</v>
      </c>
      <c r="D364" s="263" t="s">
        <v>197</v>
      </c>
      <c r="E364" s="264" t="s">
        <v>429</v>
      </c>
      <c r="F364" s="265" t="s">
        <v>430</v>
      </c>
      <c r="G364" s="266" t="s">
        <v>87</v>
      </c>
      <c r="H364" s="267">
        <v>58.618000000000002</v>
      </c>
      <c r="I364" s="268"/>
      <c r="J364" s="269"/>
      <c r="K364" s="270">
        <f>ROUND(P364*H364,2)</f>
        <v>0</v>
      </c>
      <c r="L364" s="265" t="s">
        <v>179</v>
      </c>
      <c r="M364" s="271"/>
      <c r="N364" s="272" t="s">
        <v>1</v>
      </c>
      <c r="O364" s="224" t="s">
        <v>41</v>
      </c>
      <c r="P364" s="225">
        <f>I364+J364</f>
        <v>0</v>
      </c>
      <c r="Q364" s="225">
        <f>ROUND(I364*H364,2)</f>
        <v>0</v>
      </c>
      <c r="R364" s="225">
        <f>ROUND(J364*H364,2)</f>
        <v>0</v>
      </c>
      <c r="S364" s="92"/>
      <c r="T364" s="226">
        <f>S364*H364</f>
        <v>0</v>
      </c>
      <c r="U364" s="226">
        <v>0.0055399999999999998</v>
      </c>
      <c r="V364" s="226">
        <f>U364*H364</f>
        <v>0.32474372000000001</v>
      </c>
      <c r="W364" s="226">
        <v>0</v>
      </c>
      <c r="X364" s="227">
        <f>W364*H364</f>
        <v>0</v>
      </c>
      <c r="Y364" s="39"/>
      <c r="Z364" s="39"/>
      <c r="AA364" s="39"/>
      <c r="AB364" s="39"/>
      <c r="AC364" s="39"/>
      <c r="AD364" s="39"/>
      <c r="AE364" s="39"/>
      <c r="AR364" s="228" t="s">
        <v>345</v>
      </c>
      <c r="AT364" s="228" t="s">
        <v>197</v>
      </c>
      <c r="AU364" s="228" t="s">
        <v>89</v>
      </c>
      <c r="AY364" s="18" t="s">
        <v>173</v>
      </c>
      <c r="BE364" s="229">
        <f>IF(O364="základní",K364,0)</f>
        <v>0</v>
      </c>
      <c r="BF364" s="229">
        <f>IF(O364="snížená",K364,0)</f>
        <v>0</v>
      </c>
      <c r="BG364" s="229">
        <f>IF(O364="zákl. přenesená",K364,0)</f>
        <v>0</v>
      </c>
      <c r="BH364" s="229">
        <f>IF(O364="sníž. přenesená",K364,0)</f>
        <v>0</v>
      </c>
      <c r="BI364" s="229">
        <f>IF(O364="nulová",K364,0)</f>
        <v>0</v>
      </c>
      <c r="BJ364" s="18" t="s">
        <v>83</v>
      </c>
      <c r="BK364" s="229">
        <f>ROUND(P364*H364,2)</f>
        <v>0</v>
      </c>
      <c r="BL364" s="18" t="s">
        <v>268</v>
      </c>
      <c r="BM364" s="228" t="s">
        <v>431</v>
      </c>
    </row>
    <row r="365" s="14" customFormat="1">
      <c r="A365" s="14"/>
      <c r="B365" s="241"/>
      <c r="C365" s="242"/>
      <c r="D365" s="232" t="s">
        <v>182</v>
      </c>
      <c r="E365" s="243" t="s">
        <v>1</v>
      </c>
      <c r="F365" s="244" t="s">
        <v>432</v>
      </c>
      <c r="G365" s="242"/>
      <c r="H365" s="245">
        <v>58.618000000000002</v>
      </c>
      <c r="I365" s="246"/>
      <c r="J365" s="246"/>
      <c r="K365" s="242"/>
      <c r="L365" s="242"/>
      <c r="M365" s="247"/>
      <c r="N365" s="248"/>
      <c r="O365" s="249"/>
      <c r="P365" s="249"/>
      <c r="Q365" s="249"/>
      <c r="R365" s="249"/>
      <c r="S365" s="249"/>
      <c r="T365" s="249"/>
      <c r="U365" s="249"/>
      <c r="V365" s="249"/>
      <c r="W365" s="249"/>
      <c r="X365" s="250"/>
      <c r="Y365" s="14"/>
      <c r="Z365" s="14"/>
      <c r="AA365" s="14"/>
      <c r="AB365" s="14"/>
      <c r="AC365" s="14"/>
      <c r="AD365" s="14"/>
      <c r="AE365" s="14"/>
      <c r="AT365" s="251" t="s">
        <v>182</v>
      </c>
      <c r="AU365" s="251" t="s">
        <v>89</v>
      </c>
      <c r="AV365" s="14" t="s">
        <v>89</v>
      </c>
      <c r="AW365" s="14" t="s">
        <v>5</v>
      </c>
      <c r="AX365" s="14" t="s">
        <v>78</v>
      </c>
      <c r="AY365" s="251" t="s">
        <v>173</v>
      </c>
    </row>
    <row r="366" s="15" customFormat="1">
      <c r="A366" s="15"/>
      <c r="B366" s="252"/>
      <c r="C366" s="253"/>
      <c r="D366" s="232" t="s">
        <v>182</v>
      </c>
      <c r="E366" s="254" t="s">
        <v>1</v>
      </c>
      <c r="F366" s="255" t="s">
        <v>187</v>
      </c>
      <c r="G366" s="253"/>
      <c r="H366" s="256">
        <v>58.618000000000002</v>
      </c>
      <c r="I366" s="257"/>
      <c r="J366" s="257"/>
      <c r="K366" s="253"/>
      <c r="L366" s="253"/>
      <c r="M366" s="258"/>
      <c r="N366" s="259"/>
      <c r="O366" s="260"/>
      <c r="P366" s="260"/>
      <c r="Q366" s="260"/>
      <c r="R366" s="260"/>
      <c r="S366" s="260"/>
      <c r="T366" s="260"/>
      <c r="U366" s="260"/>
      <c r="V366" s="260"/>
      <c r="W366" s="260"/>
      <c r="X366" s="261"/>
      <c r="Y366" s="15"/>
      <c r="Z366" s="15"/>
      <c r="AA366" s="15"/>
      <c r="AB366" s="15"/>
      <c r="AC366" s="15"/>
      <c r="AD366" s="15"/>
      <c r="AE366" s="15"/>
      <c r="AT366" s="262" t="s">
        <v>182</v>
      </c>
      <c r="AU366" s="262" t="s">
        <v>89</v>
      </c>
      <c r="AV366" s="15" t="s">
        <v>180</v>
      </c>
      <c r="AW366" s="15" t="s">
        <v>5</v>
      </c>
      <c r="AX366" s="15" t="s">
        <v>83</v>
      </c>
      <c r="AY366" s="262" t="s">
        <v>173</v>
      </c>
    </row>
    <row r="367" s="2" customFormat="1" ht="55.5" customHeight="1">
      <c r="A367" s="39"/>
      <c r="B367" s="40"/>
      <c r="C367" s="263" t="s">
        <v>433</v>
      </c>
      <c r="D367" s="263" t="s">
        <v>197</v>
      </c>
      <c r="E367" s="264" t="s">
        <v>434</v>
      </c>
      <c r="F367" s="265" t="s">
        <v>435</v>
      </c>
      <c r="G367" s="266" t="s">
        <v>87</v>
      </c>
      <c r="H367" s="267">
        <v>404.767</v>
      </c>
      <c r="I367" s="268"/>
      <c r="J367" s="269"/>
      <c r="K367" s="270">
        <f>ROUND(P367*H367,2)</f>
        <v>0</v>
      </c>
      <c r="L367" s="265" t="s">
        <v>179</v>
      </c>
      <c r="M367" s="271"/>
      <c r="N367" s="272" t="s">
        <v>1</v>
      </c>
      <c r="O367" s="224" t="s">
        <v>41</v>
      </c>
      <c r="P367" s="225">
        <f>I367+J367</f>
        <v>0</v>
      </c>
      <c r="Q367" s="225">
        <f>ROUND(I367*H367,2)</f>
        <v>0</v>
      </c>
      <c r="R367" s="225">
        <f>ROUND(J367*H367,2)</f>
        <v>0</v>
      </c>
      <c r="S367" s="92"/>
      <c r="T367" s="226">
        <f>S367*H367</f>
        <v>0</v>
      </c>
      <c r="U367" s="226">
        <v>0.0047000000000000002</v>
      </c>
      <c r="V367" s="226">
        <f>U367*H367</f>
        <v>1.9024049000000001</v>
      </c>
      <c r="W367" s="226">
        <v>0</v>
      </c>
      <c r="X367" s="227">
        <f>W367*H367</f>
        <v>0</v>
      </c>
      <c r="Y367" s="39"/>
      <c r="Z367" s="39"/>
      <c r="AA367" s="39"/>
      <c r="AB367" s="39"/>
      <c r="AC367" s="39"/>
      <c r="AD367" s="39"/>
      <c r="AE367" s="39"/>
      <c r="AR367" s="228" t="s">
        <v>345</v>
      </c>
      <c r="AT367" s="228" t="s">
        <v>197</v>
      </c>
      <c r="AU367" s="228" t="s">
        <v>89</v>
      </c>
      <c r="AY367" s="18" t="s">
        <v>173</v>
      </c>
      <c r="BE367" s="229">
        <f>IF(O367="základní",K367,0)</f>
        <v>0</v>
      </c>
      <c r="BF367" s="229">
        <f>IF(O367="snížená",K367,0)</f>
        <v>0</v>
      </c>
      <c r="BG367" s="229">
        <f>IF(O367="zákl. přenesená",K367,0)</f>
        <v>0</v>
      </c>
      <c r="BH367" s="229">
        <f>IF(O367="sníž. přenesená",K367,0)</f>
        <v>0</v>
      </c>
      <c r="BI367" s="229">
        <f>IF(O367="nulová",K367,0)</f>
        <v>0</v>
      </c>
      <c r="BJ367" s="18" t="s">
        <v>83</v>
      </c>
      <c r="BK367" s="229">
        <f>ROUND(P367*H367,2)</f>
        <v>0</v>
      </c>
      <c r="BL367" s="18" t="s">
        <v>268</v>
      </c>
      <c r="BM367" s="228" t="s">
        <v>436</v>
      </c>
    </row>
    <row r="368" s="14" customFormat="1">
      <c r="A368" s="14"/>
      <c r="B368" s="241"/>
      <c r="C368" s="242"/>
      <c r="D368" s="232" t="s">
        <v>182</v>
      </c>
      <c r="E368" s="243" t="s">
        <v>1</v>
      </c>
      <c r="F368" s="244" t="s">
        <v>437</v>
      </c>
      <c r="G368" s="242"/>
      <c r="H368" s="245">
        <v>404.767</v>
      </c>
      <c r="I368" s="246"/>
      <c r="J368" s="246"/>
      <c r="K368" s="242"/>
      <c r="L368" s="242"/>
      <c r="M368" s="247"/>
      <c r="N368" s="248"/>
      <c r="O368" s="249"/>
      <c r="P368" s="249"/>
      <c r="Q368" s="249"/>
      <c r="R368" s="249"/>
      <c r="S368" s="249"/>
      <c r="T368" s="249"/>
      <c r="U368" s="249"/>
      <c r="V368" s="249"/>
      <c r="W368" s="249"/>
      <c r="X368" s="250"/>
      <c r="Y368" s="14"/>
      <c r="Z368" s="14"/>
      <c r="AA368" s="14"/>
      <c r="AB368" s="14"/>
      <c r="AC368" s="14"/>
      <c r="AD368" s="14"/>
      <c r="AE368" s="14"/>
      <c r="AT368" s="251" t="s">
        <v>182</v>
      </c>
      <c r="AU368" s="251" t="s">
        <v>89</v>
      </c>
      <c r="AV368" s="14" t="s">
        <v>89</v>
      </c>
      <c r="AW368" s="14" t="s">
        <v>5</v>
      </c>
      <c r="AX368" s="14" t="s">
        <v>78</v>
      </c>
      <c r="AY368" s="251" t="s">
        <v>173</v>
      </c>
    </row>
    <row r="369" s="15" customFormat="1">
      <c r="A369" s="15"/>
      <c r="B369" s="252"/>
      <c r="C369" s="253"/>
      <c r="D369" s="232" t="s">
        <v>182</v>
      </c>
      <c r="E369" s="254" t="s">
        <v>1</v>
      </c>
      <c r="F369" s="255" t="s">
        <v>187</v>
      </c>
      <c r="G369" s="253"/>
      <c r="H369" s="256">
        <v>404.767</v>
      </c>
      <c r="I369" s="257"/>
      <c r="J369" s="257"/>
      <c r="K369" s="253"/>
      <c r="L369" s="253"/>
      <c r="M369" s="258"/>
      <c r="N369" s="259"/>
      <c r="O369" s="260"/>
      <c r="P369" s="260"/>
      <c r="Q369" s="260"/>
      <c r="R369" s="260"/>
      <c r="S369" s="260"/>
      <c r="T369" s="260"/>
      <c r="U369" s="260"/>
      <c r="V369" s="260"/>
      <c r="W369" s="260"/>
      <c r="X369" s="261"/>
      <c r="Y369" s="15"/>
      <c r="Z369" s="15"/>
      <c r="AA369" s="15"/>
      <c r="AB369" s="15"/>
      <c r="AC369" s="15"/>
      <c r="AD369" s="15"/>
      <c r="AE369" s="15"/>
      <c r="AT369" s="262" t="s">
        <v>182</v>
      </c>
      <c r="AU369" s="262" t="s">
        <v>89</v>
      </c>
      <c r="AV369" s="15" t="s">
        <v>180</v>
      </c>
      <c r="AW369" s="15" t="s">
        <v>5</v>
      </c>
      <c r="AX369" s="15" t="s">
        <v>83</v>
      </c>
      <c r="AY369" s="262" t="s">
        <v>173</v>
      </c>
    </row>
    <row r="370" s="2" customFormat="1">
      <c r="A370" s="39"/>
      <c r="B370" s="40"/>
      <c r="C370" s="216" t="s">
        <v>438</v>
      </c>
      <c r="D370" s="216" t="s">
        <v>176</v>
      </c>
      <c r="E370" s="217" t="s">
        <v>439</v>
      </c>
      <c r="F370" s="218" t="s">
        <v>440</v>
      </c>
      <c r="G370" s="219" t="s">
        <v>87</v>
      </c>
      <c r="H370" s="220">
        <v>153.071</v>
      </c>
      <c r="I370" s="221"/>
      <c r="J370" s="221"/>
      <c r="K370" s="222">
        <f>ROUND(P370*H370,2)</f>
        <v>0</v>
      </c>
      <c r="L370" s="218" t="s">
        <v>1</v>
      </c>
      <c r="M370" s="45"/>
      <c r="N370" s="223" t="s">
        <v>1</v>
      </c>
      <c r="O370" s="224" t="s">
        <v>41</v>
      </c>
      <c r="P370" s="225">
        <f>I370+J370</f>
        <v>0</v>
      </c>
      <c r="Q370" s="225">
        <f>ROUND(I370*H370,2)</f>
        <v>0</v>
      </c>
      <c r="R370" s="225">
        <f>ROUND(J370*H370,2)</f>
        <v>0</v>
      </c>
      <c r="S370" s="92"/>
      <c r="T370" s="226">
        <f>S370*H370</f>
        <v>0</v>
      </c>
      <c r="U370" s="226">
        <v>5.0000000000000002E-05</v>
      </c>
      <c r="V370" s="226">
        <f>U370*H370</f>
        <v>0.0076535500000000003</v>
      </c>
      <c r="W370" s="226">
        <v>0</v>
      </c>
      <c r="X370" s="227">
        <f>W370*H370</f>
        <v>0</v>
      </c>
      <c r="Y370" s="39"/>
      <c r="Z370" s="39"/>
      <c r="AA370" s="39"/>
      <c r="AB370" s="39"/>
      <c r="AC370" s="39"/>
      <c r="AD370" s="39"/>
      <c r="AE370" s="39"/>
      <c r="AR370" s="228" t="s">
        <v>268</v>
      </c>
      <c r="AT370" s="228" t="s">
        <v>176</v>
      </c>
      <c r="AU370" s="228" t="s">
        <v>89</v>
      </c>
      <c r="AY370" s="18" t="s">
        <v>173</v>
      </c>
      <c r="BE370" s="229">
        <f>IF(O370="základní",K370,0)</f>
        <v>0</v>
      </c>
      <c r="BF370" s="229">
        <f>IF(O370="snížená",K370,0)</f>
        <v>0</v>
      </c>
      <c r="BG370" s="229">
        <f>IF(O370="zákl. přenesená",K370,0)</f>
        <v>0</v>
      </c>
      <c r="BH370" s="229">
        <f>IF(O370="sníž. přenesená",K370,0)</f>
        <v>0</v>
      </c>
      <c r="BI370" s="229">
        <f>IF(O370="nulová",K370,0)</f>
        <v>0</v>
      </c>
      <c r="BJ370" s="18" t="s">
        <v>83</v>
      </c>
      <c r="BK370" s="229">
        <f>ROUND(P370*H370,2)</f>
        <v>0</v>
      </c>
      <c r="BL370" s="18" t="s">
        <v>268</v>
      </c>
      <c r="BM370" s="228" t="s">
        <v>441</v>
      </c>
    </row>
    <row r="371" s="13" customFormat="1">
      <c r="A371" s="13"/>
      <c r="B371" s="230"/>
      <c r="C371" s="231"/>
      <c r="D371" s="232" t="s">
        <v>182</v>
      </c>
      <c r="E371" s="233" t="s">
        <v>1</v>
      </c>
      <c r="F371" s="234" t="s">
        <v>442</v>
      </c>
      <c r="G371" s="231"/>
      <c r="H371" s="233" t="s">
        <v>1</v>
      </c>
      <c r="I371" s="235"/>
      <c r="J371" s="235"/>
      <c r="K371" s="231"/>
      <c r="L371" s="231"/>
      <c r="M371" s="236"/>
      <c r="N371" s="237"/>
      <c r="O371" s="238"/>
      <c r="P371" s="238"/>
      <c r="Q371" s="238"/>
      <c r="R371" s="238"/>
      <c r="S371" s="238"/>
      <c r="T371" s="238"/>
      <c r="U371" s="238"/>
      <c r="V371" s="238"/>
      <c r="W371" s="238"/>
      <c r="X371" s="239"/>
      <c r="Y371" s="13"/>
      <c r="Z371" s="13"/>
      <c r="AA371" s="13"/>
      <c r="AB371" s="13"/>
      <c r="AC371" s="13"/>
      <c r="AD371" s="13"/>
      <c r="AE371" s="13"/>
      <c r="AT371" s="240" t="s">
        <v>182</v>
      </c>
      <c r="AU371" s="240" t="s">
        <v>89</v>
      </c>
      <c r="AV371" s="13" t="s">
        <v>83</v>
      </c>
      <c r="AW371" s="13" t="s">
        <v>5</v>
      </c>
      <c r="AX371" s="13" t="s">
        <v>78</v>
      </c>
      <c r="AY371" s="240" t="s">
        <v>173</v>
      </c>
    </row>
    <row r="372" s="14" customFormat="1">
      <c r="A372" s="14"/>
      <c r="B372" s="241"/>
      <c r="C372" s="242"/>
      <c r="D372" s="232" t="s">
        <v>182</v>
      </c>
      <c r="E372" s="243" t="s">
        <v>1</v>
      </c>
      <c r="F372" s="244" t="s">
        <v>443</v>
      </c>
      <c r="G372" s="242"/>
      <c r="H372" s="245">
        <v>153.071</v>
      </c>
      <c r="I372" s="246"/>
      <c r="J372" s="246"/>
      <c r="K372" s="242"/>
      <c r="L372" s="242"/>
      <c r="M372" s="247"/>
      <c r="N372" s="248"/>
      <c r="O372" s="249"/>
      <c r="P372" s="249"/>
      <c r="Q372" s="249"/>
      <c r="R372" s="249"/>
      <c r="S372" s="249"/>
      <c r="T372" s="249"/>
      <c r="U372" s="249"/>
      <c r="V372" s="249"/>
      <c r="W372" s="249"/>
      <c r="X372" s="250"/>
      <c r="Y372" s="14"/>
      <c r="Z372" s="14"/>
      <c r="AA372" s="14"/>
      <c r="AB372" s="14"/>
      <c r="AC372" s="14"/>
      <c r="AD372" s="14"/>
      <c r="AE372" s="14"/>
      <c r="AT372" s="251" t="s">
        <v>182</v>
      </c>
      <c r="AU372" s="251" t="s">
        <v>89</v>
      </c>
      <c r="AV372" s="14" t="s">
        <v>89</v>
      </c>
      <c r="AW372" s="14" t="s">
        <v>5</v>
      </c>
      <c r="AX372" s="14" t="s">
        <v>78</v>
      </c>
      <c r="AY372" s="251" t="s">
        <v>173</v>
      </c>
    </row>
    <row r="373" s="15" customFormat="1">
      <c r="A373" s="15"/>
      <c r="B373" s="252"/>
      <c r="C373" s="253"/>
      <c r="D373" s="232" t="s">
        <v>182</v>
      </c>
      <c r="E373" s="254" t="s">
        <v>1</v>
      </c>
      <c r="F373" s="255" t="s">
        <v>187</v>
      </c>
      <c r="G373" s="253"/>
      <c r="H373" s="256">
        <v>153.071</v>
      </c>
      <c r="I373" s="257"/>
      <c r="J373" s="257"/>
      <c r="K373" s="253"/>
      <c r="L373" s="253"/>
      <c r="M373" s="258"/>
      <c r="N373" s="259"/>
      <c r="O373" s="260"/>
      <c r="P373" s="260"/>
      <c r="Q373" s="260"/>
      <c r="R373" s="260"/>
      <c r="S373" s="260"/>
      <c r="T373" s="260"/>
      <c r="U373" s="260"/>
      <c r="V373" s="260"/>
      <c r="W373" s="260"/>
      <c r="X373" s="261"/>
      <c r="Y373" s="15"/>
      <c r="Z373" s="15"/>
      <c r="AA373" s="15"/>
      <c r="AB373" s="15"/>
      <c r="AC373" s="15"/>
      <c r="AD373" s="15"/>
      <c r="AE373" s="15"/>
      <c r="AT373" s="262" t="s">
        <v>182</v>
      </c>
      <c r="AU373" s="262" t="s">
        <v>89</v>
      </c>
      <c r="AV373" s="15" t="s">
        <v>180</v>
      </c>
      <c r="AW373" s="15" t="s">
        <v>5</v>
      </c>
      <c r="AX373" s="15" t="s">
        <v>83</v>
      </c>
      <c r="AY373" s="262" t="s">
        <v>173</v>
      </c>
    </row>
    <row r="374" s="2" customFormat="1">
      <c r="A374" s="39"/>
      <c r="B374" s="40"/>
      <c r="C374" s="216" t="s">
        <v>444</v>
      </c>
      <c r="D374" s="216" t="s">
        <v>176</v>
      </c>
      <c r="E374" s="217" t="s">
        <v>445</v>
      </c>
      <c r="F374" s="218" t="s">
        <v>446</v>
      </c>
      <c r="G374" s="219" t="s">
        <v>87</v>
      </c>
      <c r="H374" s="220">
        <v>59.368000000000002</v>
      </c>
      <c r="I374" s="221"/>
      <c r="J374" s="221"/>
      <c r="K374" s="222">
        <f>ROUND(P374*H374,2)</f>
        <v>0</v>
      </c>
      <c r="L374" s="218" t="s">
        <v>1</v>
      </c>
      <c r="M374" s="45"/>
      <c r="N374" s="223" t="s">
        <v>1</v>
      </c>
      <c r="O374" s="224" t="s">
        <v>41</v>
      </c>
      <c r="P374" s="225">
        <f>I374+J374</f>
        <v>0</v>
      </c>
      <c r="Q374" s="225">
        <f>ROUND(I374*H374,2)</f>
        <v>0</v>
      </c>
      <c r="R374" s="225">
        <f>ROUND(J374*H374,2)</f>
        <v>0</v>
      </c>
      <c r="S374" s="92"/>
      <c r="T374" s="226">
        <f>S374*H374</f>
        <v>0</v>
      </c>
      <c r="U374" s="226">
        <v>0.00010000000000000001</v>
      </c>
      <c r="V374" s="226">
        <f>U374*H374</f>
        <v>0.0059368000000000008</v>
      </c>
      <c r="W374" s="226">
        <v>0</v>
      </c>
      <c r="X374" s="227">
        <f>W374*H374</f>
        <v>0</v>
      </c>
      <c r="Y374" s="39"/>
      <c r="Z374" s="39"/>
      <c r="AA374" s="39"/>
      <c r="AB374" s="39"/>
      <c r="AC374" s="39"/>
      <c r="AD374" s="39"/>
      <c r="AE374" s="39"/>
      <c r="AR374" s="228" t="s">
        <v>268</v>
      </c>
      <c r="AT374" s="228" t="s">
        <v>176</v>
      </c>
      <c r="AU374" s="228" t="s">
        <v>89</v>
      </c>
      <c r="AY374" s="18" t="s">
        <v>173</v>
      </c>
      <c r="BE374" s="229">
        <f>IF(O374="základní",K374,0)</f>
        <v>0</v>
      </c>
      <c r="BF374" s="229">
        <f>IF(O374="snížená",K374,0)</f>
        <v>0</v>
      </c>
      <c r="BG374" s="229">
        <f>IF(O374="zákl. přenesená",K374,0)</f>
        <v>0</v>
      </c>
      <c r="BH374" s="229">
        <f>IF(O374="sníž. přenesená",K374,0)</f>
        <v>0</v>
      </c>
      <c r="BI374" s="229">
        <f>IF(O374="nulová",K374,0)</f>
        <v>0</v>
      </c>
      <c r="BJ374" s="18" t="s">
        <v>83</v>
      </c>
      <c r="BK374" s="229">
        <f>ROUND(P374*H374,2)</f>
        <v>0</v>
      </c>
      <c r="BL374" s="18" t="s">
        <v>268</v>
      </c>
      <c r="BM374" s="228" t="s">
        <v>447</v>
      </c>
    </row>
    <row r="375" s="13" customFormat="1">
      <c r="A375" s="13"/>
      <c r="B375" s="230"/>
      <c r="C375" s="231"/>
      <c r="D375" s="232" t="s">
        <v>182</v>
      </c>
      <c r="E375" s="233" t="s">
        <v>1</v>
      </c>
      <c r="F375" s="234" t="s">
        <v>442</v>
      </c>
      <c r="G375" s="231"/>
      <c r="H375" s="233" t="s">
        <v>1</v>
      </c>
      <c r="I375" s="235"/>
      <c r="J375" s="235"/>
      <c r="K375" s="231"/>
      <c r="L375" s="231"/>
      <c r="M375" s="236"/>
      <c r="N375" s="237"/>
      <c r="O375" s="238"/>
      <c r="P375" s="238"/>
      <c r="Q375" s="238"/>
      <c r="R375" s="238"/>
      <c r="S375" s="238"/>
      <c r="T375" s="238"/>
      <c r="U375" s="238"/>
      <c r="V375" s="238"/>
      <c r="W375" s="238"/>
      <c r="X375" s="239"/>
      <c r="Y375" s="13"/>
      <c r="Z375" s="13"/>
      <c r="AA375" s="13"/>
      <c r="AB375" s="13"/>
      <c r="AC375" s="13"/>
      <c r="AD375" s="13"/>
      <c r="AE375" s="13"/>
      <c r="AT375" s="240" t="s">
        <v>182</v>
      </c>
      <c r="AU375" s="240" t="s">
        <v>89</v>
      </c>
      <c r="AV375" s="13" t="s">
        <v>83</v>
      </c>
      <c r="AW375" s="13" t="s">
        <v>5</v>
      </c>
      <c r="AX375" s="13" t="s">
        <v>78</v>
      </c>
      <c r="AY375" s="240" t="s">
        <v>173</v>
      </c>
    </row>
    <row r="376" s="14" customFormat="1">
      <c r="A376" s="14"/>
      <c r="B376" s="241"/>
      <c r="C376" s="242"/>
      <c r="D376" s="232" t="s">
        <v>182</v>
      </c>
      <c r="E376" s="243" t="s">
        <v>1</v>
      </c>
      <c r="F376" s="244" t="s">
        <v>448</v>
      </c>
      <c r="G376" s="242"/>
      <c r="H376" s="245">
        <v>59.368000000000002</v>
      </c>
      <c r="I376" s="246"/>
      <c r="J376" s="246"/>
      <c r="K376" s="242"/>
      <c r="L376" s="242"/>
      <c r="M376" s="247"/>
      <c r="N376" s="248"/>
      <c r="O376" s="249"/>
      <c r="P376" s="249"/>
      <c r="Q376" s="249"/>
      <c r="R376" s="249"/>
      <c r="S376" s="249"/>
      <c r="T376" s="249"/>
      <c r="U376" s="249"/>
      <c r="V376" s="249"/>
      <c r="W376" s="249"/>
      <c r="X376" s="250"/>
      <c r="Y376" s="14"/>
      <c r="Z376" s="14"/>
      <c r="AA376" s="14"/>
      <c r="AB376" s="14"/>
      <c r="AC376" s="14"/>
      <c r="AD376" s="14"/>
      <c r="AE376" s="14"/>
      <c r="AT376" s="251" t="s">
        <v>182</v>
      </c>
      <c r="AU376" s="251" t="s">
        <v>89</v>
      </c>
      <c r="AV376" s="14" t="s">
        <v>89</v>
      </c>
      <c r="AW376" s="14" t="s">
        <v>5</v>
      </c>
      <c r="AX376" s="14" t="s">
        <v>78</v>
      </c>
      <c r="AY376" s="251" t="s">
        <v>173</v>
      </c>
    </row>
    <row r="377" s="15" customFormat="1">
      <c r="A377" s="15"/>
      <c r="B377" s="252"/>
      <c r="C377" s="253"/>
      <c r="D377" s="232" t="s">
        <v>182</v>
      </c>
      <c r="E377" s="254" t="s">
        <v>1</v>
      </c>
      <c r="F377" s="255" t="s">
        <v>187</v>
      </c>
      <c r="G377" s="253"/>
      <c r="H377" s="256">
        <v>59.368000000000002</v>
      </c>
      <c r="I377" s="257"/>
      <c r="J377" s="257"/>
      <c r="K377" s="253"/>
      <c r="L377" s="253"/>
      <c r="M377" s="258"/>
      <c r="N377" s="259"/>
      <c r="O377" s="260"/>
      <c r="P377" s="260"/>
      <c r="Q377" s="260"/>
      <c r="R377" s="260"/>
      <c r="S377" s="260"/>
      <c r="T377" s="260"/>
      <c r="U377" s="260"/>
      <c r="V377" s="260"/>
      <c r="W377" s="260"/>
      <c r="X377" s="261"/>
      <c r="Y377" s="15"/>
      <c r="Z377" s="15"/>
      <c r="AA377" s="15"/>
      <c r="AB377" s="15"/>
      <c r="AC377" s="15"/>
      <c r="AD377" s="15"/>
      <c r="AE377" s="15"/>
      <c r="AT377" s="262" t="s">
        <v>182</v>
      </c>
      <c r="AU377" s="262" t="s">
        <v>89</v>
      </c>
      <c r="AV377" s="15" t="s">
        <v>180</v>
      </c>
      <c r="AW377" s="15" t="s">
        <v>5</v>
      </c>
      <c r="AX377" s="15" t="s">
        <v>83</v>
      </c>
      <c r="AY377" s="262" t="s">
        <v>173</v>
      </c>
    </row>
    <row r="378" s="2" customFormat="1">
      <c r="A378" s="39"/>
      <c r="B378" s="40"/>
      <c r="C378" s="216" t="s">
        <v>449</v>
      </c>
      <c r="D378" s="216" t="s">
        <v>176</v>
      </c>
      <c r="E378" s="217" t="s">
        <v>450</v>
      </c>
      <c r="F378" s="218" t="s">
        <v>451</v>
      </c>
      <c r="G378" s="219" t="s">
        <v>87</v>
      </c>
      <c r="H378" s="220">
        <v>38.777999999999999</v>
      </c>
      <c r="I378" s="221"/>
      <c r="J378" s="221"/>
      <c r="K378" s="222">
        <f>ROUND(P378*H378,2)</f>
        <v>0</v>
      </c>
      <c r="L378" s="218" t="s">
        <v>1</v>
      </c>
      <c r="M378" s="45"/>
      <c r="N378" s="223" t="s">
        <v>1</v>
      </c>
      <c r="O378" s="224" t="s">
        <v>41</v>
      </c>
      <c r="P378" s="225">
        <f>I378+J378</f>
        <v>0</v>
      </c>
      <c r="Q378" s="225">
        <f>ROUND(I378*H378,2)</f>
        <v>0</v>
      </c>
      <c r="R378" s="225">
        <f>ROUND(J378*H378,2)</f>
        <v>0</v>
      </c>
      <c r="S378" s="92"/>
      <c r="T378" s="226">
        <f>S378*H378</f>
        <v>0</v>
      </c>
      <c r="U378" s="226">
        <v>0.00014999999999999999</v>
      </c>
      <c r="V378" s="226">
        <f>U378*H378</f>
        <v>0.0058166999999999993</v>
      </c>
      <c r="W378" s="226">
        <v>0</v>
      </c>
      <c r="X378" s="227">
        <f>W378*H378</f>
        <v>0</v>
      </c>
      <c r="Y378" s="39"/>
      <c r="Z378" s="39"/>
      <c r="AA378" s="39"/>
      <c r="AB378" s="39"/>
      <c r="AC378" s="39"/>
      <c r="AD378" s="39"/>
      <c r="AE378" s="39"/>
      <c r="AR378" s="228" t="s">
        <v>268</v>
      </c>
      <c r="AT378" s="228" t="s">
        <v>176</v>
      </c>
      <c r="AU378" s="228" t="s">
        <v>89</v>
      </c>
      <c r="AY378" s="18" t="s">
        <v>173</v>
      </c>
      <c r="BE378" s="229">
        <f>IF(O378="základní",K378,0)</f>
        <v>0</v>
      </c>
      <c r="BF378" s="229">
        <f>IF(O378="snížená",K378,0)</f>
        <v>0</v>
      </c>
      <c r="BG378" s="229">
        <f>IF(O378="zákl. přenesená",K378,0)</f>
        <v>0</v>
      </c>
      <c r="BH378" s="229">
        <f>IF(O378="sníž. přenesená",K378,0)</f>
        <v>0</v>
      </c>
      <c r="BI378" s="229">
        <f>IF(O378="nulová",K378,0)</f>
        <v>0</v>
      </c>
      <c r="BJ378" s="18" t="s">
        <v>83</v>
      </c>
      <c r="BK378" s="229">
        <f>ROUND(P378*H378,2)</f>
        <v>0</v>
      </c>
      <c r="BL378" s="18" t="s">
        <v>268</v>
      </c>
      <c r="BM378" s="228" t="s">
        <v>452</v>
      </c>
    </row>
    <row r="379" s="13" customFormat="1">
      <c r="A379" s="13"/>
      <c r="B379" s="230"/>
      <c r="C379" s="231"/>
      <c r="D379" s="232" t="s">
        <v>182</v>
      </c>
      <c r="E379" s="233" t="s">
        <v>1</v>
      </c>
      <c r="F379" s="234" t="s">
        <v>442</v>
      </c>
      <c r="G379" s="231"/>
      <c r="H379" s="233" t="s">
        <v>1</v>
      </c>
      <c r="I379" s="235"/>
      <c r="J379" s="235"/>
      <c r="K379" s="231"/>
      <c r="L379" s="231"/>
      <c r="M379" s="236"/>
      <c r="N379" s="237"/>
      <c r="O379" s="238"/>
      <c r="P379" s="238"/>
      <c r="Q379" s="238"/>
      <c r="R379" s="238"/>
      <c r="S379" s="238"/>
      <c r="T379" s="238"/>
      <c r="U379" s="238"/>
      <c r="V379" s="238"/>
      <c r="W379" s="238"/>
      <c r="X379" s="239"/>
      <c r="Y379" s="13"/>
      <c r="Z379" s="13"/>
      <c r="AA379" s="13"/>
      <c r="AB379" s="13"/>
      <c r="AC379" s="13"/>
      <c r="AD379" s="13"/>
      <c r="AE379" s="13"/>
      <c r="AT379" s="240" t="s">
        <v>182</v>
      </c>
      <c r="AU379" s="240" t="s">
        <v>89</v>
      </c>
      <c r="AV379" s="13" t="s">
        <v>83</v>
      </c>
      <c r="AW379" s="13" t="s">
        <v>5</v>
      </c>
      <c r="AX379" s="13" t="s">
        <v>78</v>
      </c>
      <c r="AY379" s="240" t="s">
        <v>173</v>
      </c>
    </row>
    <row r="380" s="14" customFormat="1">
      <c r="A380" s="14"/>
      <c r="B380" s="241"/>
      <c r="C380" s="242"/>
      <c r="D380" s="232" t="s">
        <v>182</v>
      </c>
      <c r="E380" s="243" t="s">
        <v>1</v>
      </c>
      <c r="F380" s="244" t="s">
        <v>453</v>
      </c>
      <c r="G380" s="242"/>
      <c r="H380" s="245">
        <v>38.777999999999999</v>
      </c>
      <c r="I380" s="246"/>
      <c r="J380" s="246"/>
      <c r="K380" s="242"/>
      <c r="L380" s="242"/>
      <c r="M380" s="247"/>
      <c r="N380" s="248"/>
      <c r="O380" s="249"/>
      <c r="P380" s="249"/>
      <c r="Q380" s="249"/>
      <c r="R380" s="249"/>
      <c r="S380" s="249"/>
      <c r="T380" s="249"/>
      <c r="U380" s="249"/>
      <c r="V380" s="249"/>
      <c r="W380" s="249"/>
      <c r="X380" s="250"/>
      <c r="Y380" s="14"/>
      <c r="Z380" s="14"/>
      <c r="AA380" s="14"/>
      <c r="AB380" s="14"/>
      <c r="AC380" s="14"/>
      <c r="AD380" s="14"/>
      <c r="AE380" s="14"/>
      <c r="AT380" s="251" t="s">
        <v>182</v>
      </c>
      <c r="AU380" s="251" t="s">
        <v>89</v>
      </c>
      <c r="AV380" s="14" t="s">
        <v>89</v>
      </c>
      <c r="AW380" s="14" t="s">
        <v>5</v>
      </c>
      <c r="AX380" s="14" t="s">
        <v>78</v>
      </c>
      <c r="AY380" s="251" t="s">
        <v>173</v>
      </c>
    </row>
    <row r="381" s="15" customFormat="1">
      <c r="A381" s="15"/>
      <c r="B381" s="252"/>
      <c r="C381" s="253"/>
      <c r="D381" s="232" t="s">
        <v>182</v>
      </c>
      <c r="E381" s="254" t="s">
        <v>1</v>
      </c>
      <c r="F381" s="255" t="s">
        <v>187</v>
      </c>
      <c r="G381" s="253"/>
      <c r="H381" s="256">
        <v>38.777999999999999</v>
      </c>
      <c r="I381" s="257"/>
      <c r="J381" s="257"/>
      <c r="K381" s="253"/>
      <c r="L381" s="253"/>
      <c r="M381" s="258"/>
      <c r="N381" s="259"/>
      <c r="O381" s="260"/>
      <c r="P381" s="260"/>
      <c r="Q381" s="260"/>
      <c r="R381" s="260"/>
      <c r="S381" s="260"/>
      <c r="T381" s="260"/>
      <c r="U381" s="260"/>
      <c r="V381" s="260"/>
      <c r="W381" s="260"/>
      <c r="X381" s="261"/>
      <c r="Y381" s="15"/>
      <c r="Z381" s="15"/>
      <c r="AA381" s="15"/>
      <c r="AB381" s="15"/>
      <c r="AC381" s="15"/>
      <c r="AD381" s="15"/>
      <c r="AE381" s="15"/>
      <c r="AT381" s="262" t="s">
        <v>182</v>
      </c>
      <c r="AU381" s="262" t="s">
        <v>89</v>
      </c>
      <c r="AV381" s="15" t="s">
        <v>180</v>
      </c>
      <c r="AW381" s="15" t="s">
        <v>5</v>
      </c>
      <c r="AX381" s="15" t="s">
        <v>83</v>
      </c>
      <c r="AY381" s="262" t="s">
        <v>173</v>
      </c>
    </row>
    <row r="382" s="2" customFormat="1" ht="21.75" customHeight="1">
      <c r="A382" s="39"/>
      <c r="B382" s="40"/>
      <c r="C382" s="216" t="s">
        <v>454</v>
      </c>
      <c r="D382" s="216" t="s">
        <v>176</v>
      </c>
      <c r="E382" s="217" t="s">
        <v>455</v>
      </c>
      <c r="F382" s="218" t="s">
        <v>456</v>
      </c>
      <c r="G382" s="219" t="s">
        <v>250</v>
      </c>
      <c r="H382" s="220">
        <v>1</v>
      </c>
      <c r="I382" s="221"/>
      <c r="J382" s="221"/>
      <c r="K382" s="222">
        <f>ROUND(P382*H382,2)</f>
        <v>0</v>
      </c>
      <c r="L382" s="218" t="s">
        <v>1</v>
      </c>
      <c r="M382" s="45"/>
      <c r="N382" s="223" t="s">
        <v>1</v>
      </c>
      <c r="O382" s="224" t="s">
        <v>41</v>
      </c>
      <c r="P382" s="225">
        <f>I382+J382</f>
        <v>0</v>
      </c>
      <c r="Q382" s="225">
        <f>ROUND(I382*H382,2)</f>
        <v>0</v>
      </c>
      <c r="R382" s="225">
        <f>ROUND(J382*H382,2)</f>
        <v>0</v>
      </c>
      <c r="S382" s="92"/>
      <c r="T382" s="226">
        <f>S382*H382</f>
        <v>0</v>
      </c>
      <c r="U382" s="226">
        <v>0.00014999999999999999</v>
      </c>
      <c r="V382" s="226">
        <f>U382*H382</f>
        <v>0.00014999999999999999</v>
      </c>
      <c r="W382" s="226">
        <v>0</v>
      </c>
      <c r="X382" s="227">
        <f>W382*H382</f>
        <v>0</v>
      </c>
      <c r="Y382" s="39"/>
      <c r="Z382" s="39"/>
      <c r="AA382" s="39"/>
      <c r="AB382" s="39"/>
      <c r="AC382" s="39"/>
      <c r="AD382" s="39"/>
      <c r="AE382" s="39"/>
      <c r="AR382" s="228" t="s">
        <v>268</v>
      </c>
      <c r="AT382" s="228" t="s">
        <v>176</v>
      </c>
      <c r="AU382" s="228" t="s">
        <v>89</v>
      </c>
      <c r="AY382" s="18" t="s">
        <v>173</v>
      </c>
      <c r="BE382" s="229">
        <f>IF(O382="základní",K382,0)</f>
        <v>0</v>
      </c>
      <c r="BF382" s="229">
        <f>IF(O382="snížená",K382,0)</f>
        <v>0</v>
      </c>
      <c r="BG382" s="229">
        <f>IF(O382="zákl. přenesená",K382,0)</f>
        <v>0</v>
      </c>
      <c r="BH382" s="229">
        <f>IF(O382="sníž. přenesená",K382,0)</f>
        <v>0</v>
      </c>
      <c r="BI382" s="229">
        <f>IF(O382="nulová",K382,0)</f>
        <v>0</v>
      </c>
      <c r="BJ382" s="18" t="s">
        <v>83</v>
      </c>
      <c r="BK382" s="229">
        <f>ROUND(P382*H382,2)</f>
        <v>0</v>
      </c>
      <c r="BL382" s="18" t="s">
        <v>268</v>
      </c>
      <c r="BM382" s="228" t="s">
        <v>457</v>
      </c>
    </row>
    <row r="383" s="13" customFormat="1">
      <c r="A383" s="13"/>
      <c r="B383" s="230"/>
      <c r="C383" s="231"/>
      <c r="D383" s="232" t="s">
        <v>182</v>
      </c>
      <c r="E383" s="233" t="s">
        <v>1</v>
      </c>
      <c r="F383" s="234" t="s">
        <v>193</v>
      </c>
      <c r="G383" s="231"/>
      <c r="H383" s="233" t="s">
        <v>1</v>
      </c>
      <c r="I383" s="235"/>
      <c r="J383" s="235"/>
      <c r="K383" s="231"/>
      <c r="L383" s="231"/>
      <c r="M383" s="236"/>
      <c r="N383" s="237"/>
      <c r="O383" s="238"/>
      <c r="P383" s="238"/>
      <c r="Q383" s="238"/>
      <c r="R383" s="238"/>
      <c r="S383" s="238"/>
      <c r="T383" s="238"/>
      <c r="U383" s="238"/>
      <c r="V383" s="238"/>
      <c r="W383" s="238"/>
      <c r="X383" s="239"/>
      <c r="Y383" s="13"/>
      <c r="Z383" s="13"/>
      <c r="AA383" s="13"/>
      <c r="AB383" s="13"/>
      <c r="AC383" s="13"/>
      <c r="AD383" s="13"/>
      <c r="AE383" s="13"/>
      <c r="AT383" s="240" t="s">
        <v>182</v>
      </c>
      <c r="AU383" s="240" t="s">
        <v>89</v>
      </c>
      <c r="AV383" s="13" t="s">
        <v>83</v>
      </c>
      <c r="AW383" s="13" t="s">
        <v>5</v>
      </c>
      <c r="AX383" s="13" t="s">
        <v>78</v>
      </c>
      <c r="AY383" s="240" t="s">
        <v>173</v>
      </c>
    </row>
    <row r="384" s="14" customFormat="1">
      <c r="A384" s="14"/>
      <c r="B384" s="241"/>
      <c r="C384" s="242"/>
      <c r="D384" s="232" t="s">
        <v>182</v>
      </c>
      <c r="E384" s="243" t="s">
        <v>1</v>
      </c>
      <c r="F384" s="244" t="s">
        <v>83</v>
      </c>
      <c r="G384" s="242"/>
      <c r="H384" s="245">
        <v>1</v>
      </c>
      <c r="I384" s="246"/>
      <c r="J384" s="246"/>
      <c r="K384" s="242"/>
      <c r="L384" s="242"/>
      <c r="M384" s="247"/>
      <c r="N384" s="248"/>
      <c r="O384" s="249"/>
      <c r="P384" s="249"/>
      <c r="Q384" s="249"/>
      <c r="R384" s="249"/>
      <c r="S384" s="249"/>
      <c r="T384" s="249"/>
      <c r="U384" s="249"/>
      <c r="V384" s="249"/>
      <c r="W384" s="249"/>
      <c r="X384" s="250"/>
      <c r="Y384" s="14"/>
      <c r="Z384" s="14"/>
      <c r="AA384" s="14"/>
      <c r="AB384" s="14"/>
      <c r="AC384" s="14"/>
      <c r="AD384" s="14"/>
      <c r="AE384" s="14"/>
      <c r="AT384" s="251" t="s">
        <v>182</v>
      </c>
      <c r="AU384" s="251" t="s">
        <v>89</v>
      </c>
      <c r="AV384" s="14" t="s">
        <v>89</v>
      </c>
      <c r="AW384" s="14" t="s">
        <v>5</v>
      </c>
      <c r="AX384" s="14" t="s">
        <v>78</v>
      </c>
      <c r="AY384" s="251" t="s">
        <v>173</v>
      </c>
    </row>
    <row r="385" s="15" customFormat="1">
      <c r="A385" s="15"/>
      <c r="B385" s="252"/>
      <c r="C385" s="253"/>
      <c r="D385" s="232" t="s">
        <v>182</v>
      </c>
      <c r="E385" s="254" t="s">
        <v>1</v>
      </c>
      <c r="F385" s="255" t="s">
        <v>187</v>
      </c>
      <c r="G385" s="253"/>
      <c r="H385" s="256">
        <v>1</v>
      </c>
      <c r="I385" s="257"/>
      <c r="J385" s="257"/>
      <c r="K385" s="253"/>
      <c r="L385" s="253"/>
      <c r="M385" s="258"/>
      <c r="N385" s="259"/>
      <c r="O385" s="260"/>
      <c r="P385" s="260"/>
      <c r="Q385" s="260"/>
      <c r="R385" s="260"/>
      <c r="S385" s="260"/>
      <c r="T385" s="260"/>
      <c r="U385" s="260"/>
      <c r="V385" s="260"/>
      <c r="W385" s="260"/>
      <c r="X385" s="261"/>
      <c r="Y385" s="15"/>
      <c r="Z385" s="15"/>
      <c r="AA385" s="15"/>
      <c r="AB385" s="15"/>
      <c r="AC385" s="15"/>
      <c r="AD385" s="15"/>
      <c r="AE385" s="15"/>
      <c r="AT385" s="262" t="s">
        <v>182</v>
      </c>
      <c r="AU385" s="262" t="s">
        <v>89</v>
      </c>
      <c r="AV385" s="15" t="s">
        <v>180</v>
      </c>
      <c r="AW385" s="15" t="s">
        <v>5</v>
      </c>
      <c r="AX385" s="15" t="s">
        <v>83</v>
      </c>
      <c r="AY385" s="262" t="s">
        <v>173</v>
      </c>
    </row>
    <row r="386" s="2" customFormat="1">
      <c r="A386" s="39"/>
      <c r="B386" s="40"/>
      <c r="C386" s="216" t="s">
        <v>458</v>
      </c>
      <c r="D386" s="216" t="s">
        <v>176</v>
      </c>
      <c r="E386" s="217" t="s">
        <v>459</v>
      </c>
      <c r="F386" s="218" t="s">
        <v>460</v>
      </c>
      <c r="G386" s="219" t="s">
        <v>105</v>
      </c>
      <c r="H386" s="220">
        <v>70.200000000000003</v>
      </c>
      <c r="I386" s="221"/>
      <c r="J386" s="221"/>
      <c r="K386" s="222">
        <f>ROUND(P386*H386,2)</f>
        <v>0</v>
      </c>
      <c r="L386" s="218" t="s">
        <v>1</v>
      </c>
      <c r="M386" s="45"/>
      <c r="N386" s="223" t="s">
        <v>1</v>
      </c>
      <c r="O386" s="224" t="s">
        <v>41</v>
      </c>
      <c r="P386" s="225">
        <f>I386+J386</f>
        <v>0</v>
      </c>
      <c r="Q386" s="225">
        <f>ROUND(I386*H386,2)</f>
        <v>0</v>
      </c>
      <c r="R386" s="225">
        <f>ROUND(J386*H386,2)</f>
        <v>0</v>
      </c>
      <c r="S386" s="92"/>
      <c r="T386" s="226">
        <f>S386*H386</f>
        <v>0</v>
      </c>
      <c r="U386" s="226">
        <v>0.00014999999999999999</v>
      </c>
      <c r="V386" s="226">
        <f>U386*H386</f>
        <v>0.010529999999999999</v>
      </c>
      <c r="W386" s="226">
        <v>0</v>
      </c>
      <c r="X386" s="227">
        <f>W386*H386</f>
        <v>0</v>
      </c>
      <c r="Y386" s="39"/>
      <c r="Z386" s="39"/>
      <c r="AA386" s="39"/>
      <c r="AB386" s="39"/>
      <c r="AC386" s="39"/>
      <c r="AD386" s="39"/>
      <c r="AE386" s="39"/>
      <c r="AR386" s="228" t="s">
        <v>268</v>
      </c>
      <c r="AT386" s="228" t="s">
        <v>176</v>
      </c>
      <c r="AU386" s="228" t="s">
        <v>89</v>
      </c>
      <c r="AY386" s="18" t="s">
        <v>173</v>
      </c>
      <c r="BE386" s="229">
        <f>IF(O386="základní",K386,0)</f>
        <v>0</v>
      </c>
      <c r="BF386" s="229">
        <f>IF(O386="snížená",K386,0)</f>
        <v>0</v>
      </c>
      <c r="BG386" s="229">
        <f>IF(O386="zákl. přenesená",K386,0)</f>
        <v>0</v>
      </c>
      <c r="BH386" s="229">
        <f>IF(O386="sníž. přenesená",K386,0)</f>
        <v>0</v>
      </c>
      <c r="BI386" s="229">
        <f>IF(O386="nulová",K386,0)</f>
        <v>0</v>
      </c>
      <c r="BJ386" s="18" t="s">
        <v>83</v>
      </c>
      <c r="BK386" s="229">
        <f>ROUND(P386*H386,2)</f>
        <v>0</v>
      </c>
      <c r="BL386" s="18" t="s">
        <v>268</v>
      </c>
      <c r="BM386" s="228" t="s">
        <v>461</v>
      </c>
    </row>
    <row r="387" s="13" customFormat="1">
      <c r="A387" s="13"/>
      <c r="B387" s="230"/>
      <c r="C387" s="231"/>
      <c r="D387" s="232" t="s">
        <v>182</v>
      </c>
      <c r="E387" s="233" t="s">
        <v>1</v>
      </c>
      <c r="F387" s="234" t="s">
        <v>224</v>
      </c>
      <c r="G387" s="231"/>
      <c r="H387" s="233" t="s">
        <v>1</v>
      </c>
      <c r="I387" s="235"/>
      <c r="J387" s="235"/>
      <c r="K387" s="231"/>
      <c r="L387" s="231"/>
      <c r="M387" s="236"/>
      <c r="N387" s="237"/>
      <c r="O387" s="238"/>
      <c r="P387" s="238"/>
      <c r="Q387" s="238"/>
      <c r="R387" s="238"/>
      <c r="S387" s="238"/>
      <c r="T387" s="238"/>
      <c r="U387" s="238"/>
      <c r="V387" s="238"/>
      <c r="W387" s="238"/>
      <c r="X387" s="239"/>
      <c r="Y387" s="13"/>
      <c r="Z387" s="13"/>
      <c r="AA387" s="13"/>
      <c r="AB387" s="13"/>
      <c r="AC387" s="13"/>
      <c r="AD387" s="13"/>
      <c r="AE387" s="13"/>
      <c r="AT387" s="240" t="s">
        <v>182</v>
      </c>
      <c r="AU387" s="240" t="s">
        <v>89</v>
      </c>
      <c r="AV387" s="13" t="s">
        <v>83</v>
      </c>
      <c r="AW387" s="13" t="s">
        <v>5</v>
      </c>
      <c r="AX387" s="13" t="s">
        <v>78</v>
      </c>
      <c r="AY387" s="240" t="s">
        <v>173</v>
      </c>
    </row>
    <row r="388" s="14" customFormat="1">
      <c r="A388" s="14"/>
      <c r="B388" s="241"/>
      <c r="C388" s="242"/>
      <c r="D388" s="232" t="s">
        <v>182</v>
      </c>
      <c r="E388" s="243" t="s">
        <v>1</v>
      </c>
      <c r="F388" s="244" t="s">
        <v>117</v>
      </c>
      <c r="G388" s="242"/>
      <c r="H388" s="245">
        <v>70.200000000000003</v>
      </c>
      <c r="I388" s="246"/>
      <c r="J388" s="246"/>
      <c r="K388" s="242"/>
      <c r="L388" s="242"/>
      <c r="M388" s="247"/>
      <c r="N388" s="248"/>
      <c r="O388" s="249"/>
      <c r="P388" s="249"/>
      <c r="Q388" s="249"/>
      <c r="R388" s="249"/>
      <c r="S388" s="249"/>
      <c r="T388" s="249"/>
      <c r="U388" s="249"/>
      <c r="V388" s="249"/>
      <c r="W388" s="249"/>
      <c r="X388" s="250"/>
      <c r="Y388" s="14"/>
      <c r="Z388" s="14"/>
      <c r="AA388" s="14"/>
      <c r="AB388" s="14"/>
      <c r="AC388" s="14"/>
      <c r="AD388" s="14"/>
      <c r="AE388" s="14"/>
      <c r="AT388" s="251" t="s">
        <v>182</v>
      </c>
      <c r="AU388" s="251" t="s">
        <v>89</v>
      </c>
      <c r="AV388" s="14" t="s">
        <v>89</v>
      </c>
      <c r="AW388" s="14" t="s">
        <v>5</v>
      </c>
      <c r="AX388" s="14" t="s">
        <v>78</v>
      </c>
      <c r="AY388" s="251" t="s">
        <v>173</v>
      </c>
    </row>
    <row r="389" s="15" customFormat="1">
      <c r="A389" s="15"/>
      <c r="B389" s="252"/>
      <c r="C389" s="253"/>
      <c r="D389" s="232" t="s">
        <v>182</v>
      </c>
      <c r="E389" s="254" t="s">
        <v>1</v>
      </c>
      <c r="F389" s="255" t="s">
        <v>187</v>
      </c>
      <c r="G389" s="253"/>
      <c r="H389" s="256">
        <v>70.200000000000003</v>
      </c>
      <c r="I389" s="257"/>
      <c r="J389" s="257"/>
      <c r="K389" s="253"/>
      <c r="L389" s="253"/>
      <c r="M389" s="258"/>
      <c r="N389" s="259"/>
      <c r="O389" s="260"/>
      <c r="P389" s="260"/>
      <c r="Q389" s="260"/>
      <c r="R389" s="260"/>
      <c r="S389" s="260"/>
      <c r="T389" s="260"/>
      <c r="U389" s="260"/>
      <c r="V389" s="260"/>
      <c r="W389" s="260"/>
      <c r="X389" s="261"/>
      <c r="Y389" s="15"/>
      <c r="Z389" s="15"/>
      <c r="AA389" s="15"/>
      <c r="AB389" s="15"/>
      <c r="AC389" s="15"/>
      <c r="AD389" s="15"/>
      <c r="AE389" s="15"/>
      <c r="AT389" s="262" t="s">
        <v>182</v>
      </c>
      <c r="AU389" s="262" t="s">
        <v>89</v>
      </c>
      <c r="AV389" s="15" t="s">
        <v>180</v>
      </c>
      <c r="AW389" s="15" t="s">
        <v>5</v>
      </c>
      <c r="AX389" s="15" t="s">
        <v>83</v>
      </c>
      <c r="AY389" s="262" t="s">
        <v>173</v>
      </c>
    </row>
    <row r="390" s="2" customFormat="1">
      <c r="A390" s="39"/>
      <c r="B390" s="40"/>
      <c r="C390" s="216" t="s">
        <v>462</v>
      </c>
      <c r="D390" s="216" t="s">
        <v>176</v>
      </c>
      <c r="E390" s="217" t="s">
        <v>463</v>
      </c>
      <c r="F390" s="218" t="s">
        <v>464</v>
      </c>
      <c r="G390" s="219" t="s">
        <v>465</v>
      </c>
      <c r="H390" s="284"/>
      <c r="I390" s="221"/>
      <c r="J390" s="221"/>
      <c r="K390" s="222">
        <f>ROUND(P390*H390,2)</f>
        <v>0</v>
      </c>
      <c r="L390" s="218" t="s">
        <v>179</v>
      </c>
      <c r="M390" s="45"/>
      <c r="N390" s="223" t="s">
        <v>1</v>
      </c>
      <c r="O390" s="224" t="s">
        <v>41</v>
      </c>
      <c r="P390" s="225">
        <f>I390+J390</f>
        <v>0</v>
      </c>
      <c r="Q390" s="225">
        <f>ROUND(I390*H390,2)</f>
        <v>0</v>
      </c>
      <c r="R390" s="225">
        <f>ROUND(J390*H390,2)</f>
        <v>0</v>
      </c>
      <c r="S390" s="92"/>
      <c r="T390" s="226">
        <f>S390*H390</f>
        <v>0</v>
      </c>
      <c r="U390" s="226">
        <v>0</v>
      </c>
      <c r="V390" s="226">
        <f>U390*H390</f>
        <v>0</v>
      </c>
      <c r="W390" s="226">
        <v>0</v>
      </c>
      <c r="X390" s="227">
        <f>W390*H390</f>
        <v>0</v>
      </c>
      <c r="Y390" s="39"/>
      <c r="Z390" s="39"/>
      <c r="AA390" s="39"/>
      <c r="AB390" s="39"/>
      <c r="AC390" s="39"/>
      <c r="AD390" s="39"/>
      <c r="AE390" s="39"/>
      <c r="AR390" s="228" t="s">
        <v>268</v>
      </c>
      <c r="AT390" s="228" t="s">
        <v>176</v>
      </c>
      <c r="AU390" s="228" t="s">
        <v>89</v>
      </c>
      <c r="AY390" s="18" t="s">
        <v>173</v>
      </c>
      <c r="BE390" s="229">
        <f>IF(O390="základní",K390,0)</f>
        <v>0</v>
      </c>
      <c r="BF390" s="229">
        <f>IF(O390="snížená",K390,0)</f>
        <v>0</v>
      </c>
      <c r="BG390" s="229">
        <f>IF(O390="zákl. přenesená",K390,0)</f>
        <v>0</v>
      </c>
      <c r="BH390" s="229">
        <f>IF(O390="sníž. přenesená",K390,0)</f>
        <v>0</v>
      </c>
      <c r="BI390" s="229">
        <f>IF(O390="nulová",K390,0)</f>
        <v>0</v>
      </c>
      <c r="BJ390" s="18" t="s">
        <v>83</v>
      </c>
      <c r="BK390" s="229">
        <f>ROUND(P390*H390,2)</f>
        <v>0</v>
      </c>
      <c r="BL390" s="18" t="s">
        <v>268</v>
      </c>
      <c r="BM390" s="228" t="s">
        <v>466</v>
      </c>
    </row>
    <row r="391" s="12" customFormat="1" ht="22.8" customHeight="1">
      <c r="A391" s="12"/>
      <c r="B391" s="199"/>
      <c r="C391" s="200"/>
      <c r="D391" s="201" t="s">
        <v>77</v>
      </c>
      <c r="E391" s="214" t="s">
        <v>467</v>
      </c>
      <c r="F391" s="214" t="s">
        <v>468</v>
      </c>
      <c r="G391" s="200"/>
      <c r="H391" s="200"/>
      <c r="I391" s="203"/>
      <c r="J391" s="203"/>
      <c r="K391" s="215">
        <f>BK391</f>
        <v>0</v>
      </c>
      <c r="L391" s="200"/>
      <c r="M391" s="205"/>
      <c r="N391" s="206"/>
      <c r="O391" s="207"/>
      <c r="P391" s="207"/>
      <c r="Q391" s="208">
        <f>SUM(Q392:Q485)</f>
        <v>0</v>
      </c>
      <c r="R391" s="208">
        <f>SUM(R392:R485)</f>
        <v>0</v>
      </c>
      <c r="S391" s="207"/>
      <c r="T391" s="209">
        <f>SUM(T392:T485)</f>
        <v>0</v>
      </c>
      <c r="U391" s="207"/>
      <c r="V391" s="209">
        <f>SUM(V392:V485)</f>
        <v>3.26428589</v>
      </c>
      <c r="W391" s="207"/>
      <c r="X391" s="210">
        <f>SUM(X392:X485)</f>
        <v>5.6111831999999993</v>
      </c>
      <c r="Y391" s="12"/>
      <c r="Z391" s="12"/>
      <c r="AA391" s="12"/>
      <c r="AB391" s="12"/>
      <c r="AC391" s="12"/>
      <c r="AD391" s="12"/>
      <c r="AE391" s="12"/>
      <c r="AR391" s="211" t="s">
        <v>89</v>
      </c>
      <c r="AT391" s="212" t="s">
        <v>77</v>
      </c>
      <c r="AU391" s="212" t="s">
        <v>83</v>
      </c>
      <c r="AY391" s="211" t="s">
        <v>173</v>
      </c>
      <c r="BK391" s="213">
        <f>SUM(BK392:BK485)</f>
        <v>0</v>
      </c>
    </row>
    <row r="392" s="2" customFormat="1">
      <c r="A392" s="39"/>
      <c r="B392" s="40"/>
      <c r="C392" s="216" t="s">
        <v>469</v>
      </c>
      <c r="D392" s="216" t="s">
        <v>176</v>
      </c>
      <c r="E392" s="217" t="s">
        <v>470</v>
      </c>
      <c r="F392" s="218" t="s">
        <v>471</v>
      </c>
      <c r="G392" s="219" t="s">
        <v>87</v>
      </c>
      <c r="H392" s="220">
        <v>257.04000000000002</v>
      </c>
      <c r="I392" s="221"/>
      <c r="J392" s="221"/>
      <c r="K392" s="222">
        <f>ROUND(P392*H392,2)</f>
        <v>0</v>
      </c>
      <c r="L392" s="218" t="s">
        <v>179</v>
      </c>
      <c r="M392" s="45"/>
      <c r="N392" s="223" t="s">
        <v>1</v>
      </c>
      <c r="O392" s="224" t="s">
        <v>41</v>
      </c>
      <c r="P392" s="225">
        <f>I392+J392</f>
        <v>0</v>
      </c>
      <c r="Q392" s="225">
        <f>ROUND(I392*H392,2)</f>
        <v>0</v>
      </c>
      <c r="R392" s="225">
        <f>ROUND(J392*H392,2)</f>
        <v>0</v>
      </c>
      <c r="S392" s="92"/>
      <c r="T392" s="226">
        <f>S392*H392</f>
        <v>0</v>
      </c>
      <c r="U392" s="226">
        <v>0</v>
      </c>
      <c r="V392" s="226">
        <f>U392*H392</f>
        <v>0</v>
      </c>
      <c r="W392" s="226">
        <v>0.0044299999999999999</v>
      </c>
      <c r="X392" s="227">
        <f>W392*H392</f>
        <v>1.1386872000000001</v>
      </c>
      <c r="Y392" s="39"/>
      <c r="Z392" s="39"/>
      <c r="AA392" s="39"/>
      <c r="AB392" s="39"/>
      <c r="AC392" s="39"/>
      <c r="AD392" s="39"/>
      <c r="AE392" s="39"/>
      <c r="AR392" s="228" t="s">
        <v>268</v>
      </c>
      <c r="AT392" s="228" t="s">
        <v>176</v>
      </c>
      <c r="AU392" s="228" t="s">
        <v>89</v>
      </c>
      <c r="AY392" s="18" t="s">
        <v>173</v>
      </c>
      <c r="BE392" s="229">
        <f>IF(O392="základní",K392,0)</f>
        <v>0</v>
      </c>
      <c r="BF392" s="229">
        <f>IF(O392="snížená",K392,0)</f>
        <v>0</v>
      </c>
      <c r="BG392" s="229">
        <f>IF(O392="zákl. přenesená",K392,0)</f>
        <v>0</v>
      </c>
      <c r="BH392" s="229">
        <f>IF(O392="sníž. přenesená",K392,0)</f>
        <v>0</v>
      </c>
      <c r="BI392" s="229">
        <f>IF(O392="nulová",K392,0)</f>
        <v>0</v>
      </c>
      <c r="BJ392" s="18" t="s">
        <v>83</v>
      </c>
      <c r="BK392" s="229">
        <f>ROUND(P392*H392,2)</f>
        <v>0</v>
      </c>
      <c r="BL392" s="18" t="s">
        <v>268</v>
      </c>
      <c r="BM392" s="228" t="s">
        <v>472</v>
      </c>
    </row>
    <row r="393" s="14" customFormat="1">
      <c r="A393" s="14"/>
      <c r="B393" s="241"/>
      <c r="C393" s="242"/>
      <c r="D393" s="232" t="s">
        <v>182</v>
      </c>
      <c r="E393" s="243" t="s">
        <v>1</v>
      </c>
      <c r="F393" s="244" t="s">
        <v>108</v>
      </c>
      <c r="G393" s="242"/>
      <c r="H393" s="245">
        <v>257.04000000000002</v>
      </c>
      <c r="I393" s="246"/>
      <c r="J393" s="246"/>
      <c r="K393" s="242"/>
      <c r="L393" s="242"/>
      <c r="M393" s="247"/>
      <c r="N393" s="248"/>
      <c r="O393" s="249"/>
      <c r="P393" s="249"/>
      <c r="Q393" s="249"/>
      <c r="R393" s="249"/>
      <c r="S393" s="249"/>
      <c r="T393" s="249"/>
      <c r="U393" s="249"/>
      <c r="V393" s="249"/>
      <c r="W393" s="249"/>
      <c r="X393" s="250"/>
      <c r="Y393" s="14"/>
      <c r="Z393" s="14"/>
      <c r="AA393" s="14"/>
      <c r="AB393" s="14"/>
      <c r="AC393" s="14"/>
      <c r="AD393" s="14"/>
      <c r="AE393" s="14"/>
      <c r="AT393" s="251" t="s">
        <v>182</v>
      </c>
      <c r="AU393" s="251" t="s">
        <v>89</v>
      </c>
      <c r="AV393" s="14" t="s">
        <v>89</v>
      </c>
      <c r="AW393" s="14" t="s">
        <v>5</v>
      </c>
      <c r="AX393" s="14" t="s">
        <v>78</v>
      </c>
      <c r="AY393" s="251" t="s">
        <v>173</v>
      </c>
    </row>
    <row r="394" s="15" customFormat="1">
      <c r="A394" s="15"/>
      <c r="B394" s="252"/>
      <c r="C394" s="253"/>
      <c r="D394" s="232" t="s">
        <v>182</v>
      </c>
      <c r="E394" s="254" t="s">
        <v>1</v>
      </c>
      <c r="F394" s="255" t="s">
        <v>187</v>
      </c>
      <c r="G394" s="253"/>
      <c r="H394" s="256">
        <v>257.04000000000002</v>
      </c>
      <c r="I394" s="257"/>
      <c r="J394" s="257"/>
      <c r="K394" s="253"/>
      <c r="L394" s="253"/>
      <c r="M394" s="258"/>
      <c r="N394" s="259"/>
      <c r="O394" s="260"/>
      <c r="P394" s="260"/>
      <c r="Q394" s="260"/>
      <c r="R394" s="260"/>
      <c r="S394" s="260"/>
      <c r="T394" s="260"/>
      <c r="U394" s="260"/>
      <c r="V394" s="260"/>
      <c r="W394" s="260"/>
      <c r="X394" s="261"/>
      <c r="Y394" s="15"/>
      <c r="Z394" s="15"/>
      <c r="AA394" s="15"/>
      <c r="AB394" s="15"/>
      <c r="AC394" s="15"/>
      <c r="AD394" s="15"/>
      <c r="AE394" s="15"/>
      <c r="AT394" s="262" t="s">
        <v>182</v>
      </c>
      <c r="AU394" s="262" t="s">
        <v>89</v>
      </c>
      <c r="AV394" s="15" t="s">
        <v>180</v>
      </c>
      <c r="AW394" s="15" t="s">
        <v>5</v>
      </c>
      <c r="AX394" s="15" t="s">
        <v>83</v>
      </c>
      <c r="AY394" s="262" t="s">
        <v>173</v>
      </c>
    </row>
    <row r="395" s="2" customFormat="1">
      <c r="A395" s="39"/>
      <c r="B395" s="40"/>
      <c r="C395" s="216" t="s">
        <v>473</v>
      </c>
      <c r="D395" s="216" t="s">
        <v>176</v>
      </c>
      <c r="E395" s="217" t="s">
        <v>474</v>
      </c>
      <c r="F395" s="218" t="s">
        <v>475</v>
      </c>
      <c r="G395" s="219" t="s">
        <v>87</v>
      </c>
      <c r="H395" s="220">
        <v>10.529999999999999</v>
      </c>
      <c r="I395" s="221"/>
      <c r="J395" s="221"/>
      <c r="K395" s="222">
        <f>ROUND(P395*H395,2)</f>
        <v>0</v>
      </c>
      <c r="L395" s="218" t="s">
        <v>1</v>
      </c>
      <c r="M395" s="45"/>
      <c r="N395" s="223" t="s">
        <v>1</v>
      </c>
      <c r="O395" s="224" t="s">
        <v>41</v>
      </c>
      <c r="P395" s="225">
        <f>I395+J395</f>
        <v>0</v>
      </c>
      <c r="Q395" s="225">
        <f>ROUND(I395*H395,2)</f>
        <v>0</v>
      </c>
      <c r="R395" s="225">
        <f>ROUND(J395*H395,2)</f>
        <v>0</v>
      </c>
      <c r="S395" s="92"/>
      <c r="T395" s="226">
        <f>S395*H395</f>
        <v>0</v>
      </c>
      <c r="U395" s="226">
        <v>0.00080000000000000004</v>
      </c>
      <c r="V395" s="226">
        <f>U395*H395</f>
        <v>0.0084239999999999992</v>
      </c>
      <c r="W395" s="226">
        <v>0</v>
      </c>
      <c r="X395" s="227">
        <f>W395*H395</f>
        <v>0</v>
      </c>
      <c r="Y395" s="39"/>
      <c r="Z395" s="39"/>
      <c r="AA395" s="39"/>
      <c r="AB395" s="39"/>
      <c r="AC395" s="39"/>
      <c r="AD395" s="39"/>
      <c r="AE395" s="39"/>
      <c r="AR395" s="228" t="s">
        <v>268</v>
      </c>
      <c r="AT395" s="228" t="s">
        <v>176</v>
      </c>
      <c r="AU395" s="228" t="s">
        <v>89</v>
      </c>
      <c r="AY395" s="18" t="s">
        <v>173</v>
      </c>
      <c r="BE395" s="229">
        <f>IF(O395="základní",K395,0)</f>
        <v>0</v>
      </c>
      <c r="BF395" s="229">
        <f>IF(O395="snížená",K395,0)</f>
        <v>0</v>
      </c>
      <c r="BG395" s="229">
        <f>IF(O395="zákl. přenesená",K395,0)</f>
        <v>0</v>
      </c>
      <c r="BH395" s="229">
        <f>IF(O395="sníž. přenesená",K395,0)</f>
        <v>0</v>
      </c>
      <c r="BI395" s="229">
        <f>IF(O395="nulová",K395,0)</f>
        <v>0</v>
      </c>
      <c r="BJ395" s="18" t="s">
        <v>83</v>
      </c>
      <c r="BK395" s="229">
        <f>ROUND(P395*H395,2)</f>
        <v>0</v>
      </c>
      <c r="BL395" s="18" t="s">
        <v>268</v>
      </c>
      <c r="BM395" s="228" t="s">
        <v>476</v>
      </c>
    </row>
    <row r="396" s="13" customFormat="1">
      <c r="A396" s="13"/>
      <c r="B396" s="230"/>
      <c r="C396" s="231"/>
      <c r="D396" s="232" t="s">
        <v>182</v>
      </c>
      <c r="E396" s="233" t="s">
        <v>1</v>
      </c>
      <c r="F396" s="234" t="s">
        <v>224</v>
      </c>
      <c r="G396" s="231"/>
      <c r="H396" s="233" t="s">
        <v>1</v>
      </c>
      <c r="I396" s="235"/>
      <c r="J396" s="235"/>
      <c r="K396" s="231"/>
      <c r="L396" s="231"/>
      <c r="M396" s="236"/>
      <c r="N396" s="237"/>
      <c r="O396" s="238"/>
      <c r="P396" s="238"/>
      <c r="Q396" s="238"/>
      <c r="R396" s="238"/>
      <c r="S396" s="238"/>
      <c r="T396" s="238"/>
      <c r="U396" s="238"/>
      <c r="V396" s="238"/>
      <c r="W396" s="238"/>
      <c r="X396" s="239"/>
      <c r="Y396" s="13"/>
      <c r="Z396" s="13"/>
      <c r="AA396" s="13"/>
      <c r="AB396" s="13"/>
      <c r="AC396" s="13"/>
      <c r="AD396" s="13"/>
      <c r="AE396" s="13"/>
      <c r="AT396" s="240" t="s">
        <v>182</v>
      </c>
      <c r="AU396" s="240" t="s">
        <v>89</v>
      </c>
      <c r="AV396" s="13" t="s">
        <v>83</v>
      </c>
      <c r="AW396" s="13" t="s">
        <v>5</v>
      </c>
      <c r="AX396" s="13" t="s">
        <v>78</v>
      </c>
      <c r="AY396" s="240" t="s">
        <v>173</v>
      </c>
    </row>
    <row r="397" s="14" customFormat="1">
      <c r="A397" s="14"/>
      <c r="B397" s="241"/>
      <c r="C397" s="242"/>
      <c r="D397" s="232" t="s">
        <v>182</v>
      </c>
      <c r="E397" s="243" t="s">
        <v>1</v>
      </c>
      <c r="F397" s="244" t="s">
        <v>477</v>
      </c>
      <c r="G397" s="242"/>
      <c r="H397" s="245">
        <v>10.529999999999999</v>
      </c>
      <c r="I397" s="246"/>
      <c r="J397" s="246"/>
      <c r="K397" s="242"/>
      <c r="L397" s="242"/>
      <c r="M397" s="247"/>
      <c r="N397" s="248"/>
      <c r="O397" s="249"/>
      <c r="P397" s="249"/>
      <c r="Q397" s="249"/>
      <c r="R397" s="249"/>
      <c r="S397" s="249"/>
      <c r="T397" s="249"/>
      <c r="U397" s="249"/>
      <c r="V397" s="249"/>
      <c r="W397" s="249"/>
      <c r="X397" s="250"/>
      <c r="Y397" s="14"/>
      <c r="Z397" s="14"/>
      <c r="AA397" s="14"/>
      <c r="AB397" s="14"/>
      <c r="AC397" s="14"/>
      <c r="AD397" s="14"/>
      <c r="AE397" s="14"/>
      <c r="AT397" s="251" t="s">
        <v>182</v>
      </c>
      <c r="AU397" s="251" t="s">
        <v>89</v>
      </c>
      <c r="AV397" s="14" t="s">
        <v>89</v>
      </c>
      <c r="AW397" s="14" t="s">
        <v>5</v>
      </c>
      <c r="AX397" s="14" t="s">
        <v>78</v>
      </c>
      <c r="AY397" s="251" t="s">
        <v>173</v>
      </c>
    </row>
    <row r="398" s="15" customFormat="1">
      <c r="A398" s="15"/>
      <c r="B398" s="252"/>
      <c r="C398" s="253"/>
      <c r="D398" s="232" t="s">
        <v>182</v>
      </c>
      <c r="E398" s="254" t="s">
        <v>1</v>
      </c>
      <c r="F398" s="255" t="s">
        <v>187</v>
      </c>
      <c r="G398" s="253"/>
      <c r="H398" s="256">
        <v>10.529999999999999</v>
      </c>
      <c r="I398" s="257"/>
      <c r="J398" s="257"/>
      <c r="K398" s="253"/>
      <c r="L398" s="253"/>
      <c r="M398" s="258"/>
      <c r="N398" s="259"/>
      <c r="O398" s="260"/>
      <c r="P398" s="260"/>
      <c r="Q398" s="260"/>
      <c r="R398" s="260"/>
      <c r="S398" s="260"/>
      <c r="T398" s="260"/>
      <c r="U398" s="260"/>
      <c r="V398" s="260"/>
      <c r="W398" s="260"/>
      <c r="X398" s="261"/>
      <c r="Y398" s="15"/>
      <c r="Z398" s="15"/>
      <c r="AA398" s="15"/>
      <c r="AB398" s="15"/>
      <c r="AC398" s="15"/>
      <c r="AD398" s="15"/>
      <c r="AE398" s="15"/>
      <c r="AT398" s="262" t="s">
        <v>182</v>
      </c>
      <c r="AU398" s="262" t="s">
        <v>89</v>
      </c>
      <c r="AV398" s="15" t="s">
        <v>180</v>
      </c>
      <c r="AW398" s="15" t="s">
        <v>5</v>
      </c>
      <c r="AX398" s="15" t="s">
        <v>83</v>
      </c>
      <c r="AY398" s="262" t="s">
        <v>173</v>
      </c>
    </row>
    <row r="399" s="2" customFormat="1" ht="33" customHeight="1">
      <c r="A399" s="39"/>
      <c r="B399" s="40"/>
      <c r="C399" s="216" t="s">
        <v>478</v>
      </c>
      <c r="D399" s="216" t="s">
        <v>176</v>
      </c>
      <c r="E399" s="217" t="s">
        <v>479</v>
      </c>
      <c r="F399" s="218" t="s">
        <v>480</v>
      </c>
      <c r="G399" s="219" t="s">
        <v>87</v>
      </c>
      <c r="H399" s="220">
        <v>21.916</v>
      </c>
      <c r="I399" s="221"/>
      <c r="J399" s="221"/>
      <c r="K399" s="222">
        <f>ROUND(P399*H399,2)</f>
        <v>0</v>
      </c>
      <c r="L399" s="218" t="s">
        <v>1</v>
      </c>
      <c r="M399" s="45"/>
      <c r="N399" s="223" t="s">
        <v>1</v>
      </c>
      <c r="O399" s="224" t="s">
        <v>41</v>
      </c>
      <c r="P399" s="225">
        <f>I399+J399</f>
        <v>0</v>
      </c>
      <c r="Q399" s="225">
        <f>ROUND(I399*H399,2)</f>
        <v>0</v>
      </c>
      <c r="R399" s="225">
        <f>ROUND(J399*H399,2)</f>
        <v>0</v>
      </c>
      <c r="S399" s="92"/>
      <c r="T399" s="226">
        <f>S399*H399</f>
        <v>0</v>
      </c>
      <c r="U399" s="226">
        <v>0.0060000000000000001</v>
      </c>
      <c r="V399" s="226">
        <f>U399*H399</f>
        <v>0.131496</v>
      </c>
      <c r="W399" s="226">
        <v>0</v>
      </c>
      <c r="X399" s="227">
        <f>W399*H399</f>
        <v>0</v>
      </c>
      <c r="Y399" s="39"/>
      <c r="Z399" s="39"/>
      <c r="AA399" s="39"/>
      <c r="AB399" s="39"/>
      <c r="AC399" s="39"/>
      <c r="AD399" s="39"/>
      <c r="AE399" s="39"/>
      <c r="AR399" s="228" t="s">
        <v>180</v>
      </c>
      <c r="AT399" s="228" t="s">
        <v>176</v>
      </c>
      <c r="AU399" s="228" t="s">
        <v>89</v>
      </c>
      <c r="AY399" s="18" t="s">
        <v>173</v>
      </c>
      <c r="BE399" s="229">
        <f>IF(O399="základní",K399,0)</f>
        <v>0</v>
      </c>
      <c r="BF399" s="229">
        <f>IF(O399="snížená",K399,0)</f>
        <v>0</v>
      </c>
      <c r="BG399" s="229">
        <f>IF(O399="zákl. přenesená",K399,0)</f>
        <v>0</v>
      </c>
      <c r="BH399" s="229">
        <f>IF(O399="sníž. přenesená",K399,0)</f>
        <v>0</v>
      </c>
      <c r="BI399" s="229">
        <f>IF(O399="nulová",K399,0)</f>
        <v>0</v>
      </c>
      <c r="BJ399" s="18" t="s">
        <v>83</v>
      </c>
      <c r="BK399" s="229">
        <f>ROUND(P399*H399,2)</f>
        <v>0</v>
      </c>
      <c r="BL399" s="18" t="s">
        <v>180</v>
      </c>
      <c r="BM399" s="228" t="s">
        <v>481</v>
      </c>
    </row>
    <row r="400" s="13" customFormat="1">
      <c r="A400" s="13"/>
      <c r="B400" s="230"/>
      <c r="C400" s="231"/>
      <c r="D400" s="232" t="s">
        <v>182</v>
      </c>
      <c r="E400" s="233" t="s">
        <v>1</v>
      </c>
      <c r="F400" s="234" t="s">
        <v>482</v>
      </c>
      <c r="G400" s="231"/>
      <c r="H400" s="233" t="s">
        <v>1</v>
      </c>
      <c r="I400" s="235"/>
      <c r="J400" s="235"/>
      <c r="K400" s="231"/>
      <c r="L400" s="231"/>
      <c r="M400" s="236"/>
      <c r="N400" s="237"/>
      <c r="O400" s="238"/>
      <c r="P400" s="238"/>
      <c r="Q400" s="238"/>
      <c r="R400" s="238"/>
      <c r="S400" s="238"/>
      <c r="T400" s="238"/>
      <c r="U400" s="238"/>
      <c r="V400" s="238"/>
      <c r="W400" s="238"/>
      <c r="X400" s="239"/>
      <c r="Y400" s="13"/>
      <c r="Z400" s="13"/>
      <c r="AA400" s="13"/>
      <c r="AB400" s="13"/>
      <c r="AC400" s="13"/>
      <c r="AD400" s="13"/>
      <c r="AE400" s="13"/>
      <c r="AT400" s="240" t="s">
        <v>182</v>
      </c>
      <c r="AU400" s="240" t="s">
        <v>89</v>
      </c>
      <c r="AV400" s="13" t="s">
        <v>83</v>
      </c>
      <c r="AW400" s="13" t="s">
        <v>5</v>
      </c>
      <c r="AX400" s="13" t="s">
        <v>78</v>
      </c>
      <c r="AY400" s="240" t="s">
        <v>173</v>
      </c>
    </row>
    <row r="401" s="14" customFormat="1">
      <c r="A401" s="14"/>
      <c r="B401" s="241"/>
      <c r="C401" s="242"/>
      <c r="D401" s="232" t="s">
        <v>182</v>
      </c>
      <c r="E401" s="243" t="s">
        <v>1</v>
      </c>
      <c r="F401" s="244" t="s">
        <v>483</v>
      </c>
      <c r="G401" s="242"/>
      <c r="H401" s="245">
        <v>19.655999999999999</v>
      </c>
      <c r="I401" s="246"/>
      <c r="J401" s="246"/>
      <c r="K401" s="242"/>
      <c r="L401" s="242"/>
      <c r="M401" s="247"/>
      <c r="N401" s="248"/>
      <c r="O401" s="249"/>
      <c r="P401" s="249"/>
      <c r="Q401" s="249"/>
      <c r="R401" s="249"/>
      <c r="S401" s="249"/>
      <c r="T401" s="249"/>
      <c r="U401" s="249"/>
      <c r="V401" s="249"/>
      <c r="W401" s="249"/>
      <c r="X401" s="250"/>
      <c r="Y401" s="14"/>
      <c r="Z401" s="14"/>
      <c r="AA401" s="14"/>
      <c r="AB401" s="14"/>
      <c r="AC401" s="14"/>
      <c r="AD401" s="14"/>
      <c r="AE401" s="14"/>
      <c r="AT401" s="251" t="s">
        <v>182</v>
      </c>
      <c r="AU401" s="251" t="s">
        <v>89</v>
      </c>
      <c r="AV401" s="14" t="s">
        <v>89</v>
      </c>
      <c r="AW401" s="14" t="s">
        <v>5</v>
      </c>
      <c r="AX401" s="14" t="s">
        <v>78</v>
      </c>
      <c r="AY401" s="251" t="s">
        <v>173</v>
      </c>
    </row>
    <row r="402" s="13" customFormat="1">
      <c r="A402" s="13"/>
      <c r="B402" s="230"/>
      <c r="C402" s="231"/>
      <c r="D402" s="232" t="s">
        <v>182</v>
      </c>
      <c r="E402" s="233" t="s">
        <v>1</v>
      </c>
      <c r="F402" s="234" t="s">
        <v>484</v>
      </c>
      <c r="G402" s="231"/>
      <c r="H402" s="233" t="s">
        <v>1</v>
      </c>
      <c r="I402" s="235"/>
      <c r="J402" s="235"/>
      <c r="K402" s="231"/>
      <c r="L402" s="231"/>
      <c r="M402" s="236"/>
      <c r="N402" s="237"/>
      <c r="O402" s="238"/>
      <c r="P402" s="238"/>
      <c r="Q402" s="238"/>
      <c r="R402" s="238"/>
      <c r="S402" s="238"/>
      <c r="T402" s="238"/>
      <c r="U402" s="238"/>
      <c r="V402" s="238"/>
      <c r="W402" s="238"/>
      <c r="X402" s="239"/>
      <c r="Y402" s="13"/>
      <c r="Z402" s="13"/>
      <c r="AA402" s="13"/>
      <c r="AB402" s="13"/>
      <c r="AC402" s="13"/>
      <c r="AD402" s="13"/>
      <c r="AE402" s="13"/>
      <c r="AT402" s="240" t="s">
        <v>182</v>
      </c>
      <c r="AU402" s="240" t="s">
        <v>89</v>
      </c>
      <c r="AV402" s="13" t="s">
        <v>83</v>
      </c>
      <c r="AW402" s="13" t="s">
        <v>5</v>
      </c>
      <c r="AX402" s="13" t="s">
        <v>78</v>
      </c>
      <c r="AY402" s="240" t="s">
        <v>173</v>
      </c>
    </row>
    <row r="403" s="14" customFormat="1">
      <c r="A403" s="14"/>
      <c r="B403" s="241"/>
      <c r="C403" s="242"/>
      <c r="D403" s="232" t="s">
        <v>182</v>
      </c>
      <c r="E403" s="243" t="s">
        <v>1</v>
      </c>
      <c r="F403" s="244" t="s">
        <v>485</v>
      </c>
      <c r="G403" s="242"/>
      <c r="H403" s="245">
        <v>0.88</v>
      </c>
      <c r="I403" s="246"/>
      <c r="J403" s="246"/>
      <c r="K403" s="242"/>
      <c r="L403" s="242"/>
      <c r="M403" s="247"/>
      <c r="N403" s="248"/>
      <c r="O403" s="249"/>
      <c r="P403" s="249"/>
      <c r="Q403" s="249"/>
      <c r="R403" s="249"/>
      <c r="S403" s="249"/>
      <c r="T403" s="249"/>
      <c r="U403" s="249"/>
      <c r="V403" s="249"/>
      <c r="W403" s="249"/>
      <c r="X403" s="250"/>
      <c r="Y403" s="14"/>
      <c r="Z403" s="14"/>
      <c r="AA403" s="14"/>
      <c r="AB403" s="14"/>
      <c r="AC403" s="14"/>
      <c r="AD403" s="14"/>
      <c r="AE403" s="14"/>
      <c r="AT403" s="251" t="s">
        <v>182</v>
      </c>
      <c r="AU403" s="251" t="s">
        <v>89</v>
      </c>
      <c r="AV403" s="14" t="s">
        <v>89</v>
      </c>
      <c r="AW403" s="14" t="s">
        <v>5</v>
      </c>
      <c r="AX403" s="14" t="s">
        <v>78</v>
      </c>
      <c r="AY403" s="251" t="s">
        <v>173</v>
      </c>
    </row>
    <row r="404" s="13" customFormat="1">
      <c r="A404" s="13"/>
      <c r="B404" s="230"/>
      <c r="C404" s="231"/>
      <c r="D404" s="232" t="s">
        <v>182</v>
      </c>
      <c r="E404" s="233" t="s">
        <v>1</v>
      </c>
      <c r="F404" s="234" t="s">
        <v>486</v>
      </c>
      <c r="G404" s="231"/>
      <c r="H404" s="233" t="s">
        <v>1</v>
      </c>
      <c r="I404" s="235"/>
      <c r="J404" s="235"/>
      <c r="K404" s="231"/>
      <c r="L404" s="231"/>
      <c r="M404" s="236"/>
      <c r="N404" s="237"/>
      <c r="O404" s="238"/>
      <c r="P404" s="238"/>
      <c r="Q404" s="238"/>
      <c r="R404" s="238"/>
      <c r="S404" s="238"/>
      <c r="T404" s="238"/>
      <c r="U404" s="238"/>
      <c r="V404" s="238"/>
      <c r="W404" s="238"/>
      <c r="X404" s="239"/>
      <c r="Y404" s="13"/>
      <c r="Z404" s="13"/>
      <c r="AA404" s="13"/>
      <c r="AB404" s="13"/>
      <c r="AC404" s="13"/>
      <c r="AD404" s="13"/>
      <c r="AE404" s="13"/>
      <c r="AT404" s="240" t="s">
        <v>182</v>
      </c>
      <c r="AU404" s="240" t="s">
        <v>89</v>
      </c>
      <c r="AV404" s="13" t="s">
        <v>83</v>
      </c>
      <c r="AW404" s="13" t="s">
        <v>5</v>
      </c>
      <c r="AX404" s="13" t="s">
        <v>78</v>
      </c>
      <c r="AY404" s="240" t="s">
        <v>173</v>
      </c>
    </row>
    <row r="405" s="14" customFormat="1">
      <c r="A405" s="14"/>
      <c r="B405" s="241"/>
      <c r="C405" s="242"/>
      <c r="D405" s="232" t="s">
        <v>182</v>
      </c>
      <c r="E405" s="243" t="s">
        <v>1</v>
      </c>
      <c r="F405" s="244" t="s">
        <v>487</v>
      </c>
      <c r="G405" s="242"/>
      <c r="H405" s="245">
        <v>1.3799999999999999</v>
      </c>
      <c r="I405" s="246"/>
      <c r="J405" s="246"/>
      <c r="K405" s="242"/>
      <c r="L405" s="242"/>
      <c r="M405" s="247"/>
      <c r="N405" s="248"/>
      <c r="O405" s="249"/>
      <c r="P405" s="249"/>
      <c r="Q405" s="249"/>
      <c r="R405" s="249"/>
      <c r="S405" s="249"/>
      <c r="T405" s="249"/>
      <c r="U405" s="249"/>
      <c r="V405" s="249"/>
      <c r="W405" s="249"/>
      <c r="X405" s="250"/>
      <c r="Y405" s="14"/>
      <c r="Z405" s="14"/>
      <c r="AA405" s="14"/>
      <c r="AB405" s="14"/>
      <c r="AC405" s="14"/>
      <c r="AD405" s="14"/>
      <c r="AE405" s="14"/>
      <c r="AT405" s="251" t="s">
        <v>182</v>
      </c>
      <c r="AU405" s="251" t="s">
        <v>89</v>
      </c>
      <c r="AV405" s="14" t="s">
        <v>89</v>
      </c>
      <c r="AW405" s="14" t="s">
        <v>5</v>
      </c>
      <c r="AX405" s="14" t="s">
        <v>78</v>
      </c>
      <c r="AY405" s="251" t="s">
        <v>173</v>
      </c>
    </row>
    <row r="406" s="15" customFormat="1">
      <c r="A406" s="15"/>
      <c r="B406" s="252"/>
      <c r="C406" s="253"/>
      <c r="D406" s="232" t="s">
        <v>182</v>
      </c>
      <c r="E406" s="254" t="s">
        <v>1</v>
      </c>
      <c r="F406" s="255" t="s">
        <v>187</v>
      </c>
      <c r="G406" s="253"/>
      <c r="H406" s="256">
        <v>21.916</v>
      </c>
      <c r="I406" s="257"/>
      <c r="J406" s="257"/>
      <c r="K406" s="253"/>
      <c r="L406" s="253"/>
      <c r="M406" s="258"/>
      <c r="N406" s="259"/>
      <c r="O406" s="260"/>
      <c r="P406" s="260"/>
      <c r="Q406" s="260"/>
      <c r="R406" s="260"/>
      <c r="S406" s="260"/>
      <c r="T406" s="260"/>
      <c r="U406" s="260"/>
      <c r="V406" s="260"/>
      <c r="W406" s="260"/>
      <c r="X406" s="261"/>
      <c r="Y406" s="15"/>
      <c r="Z406" s="15"/>
      <c r="AA406" s="15"/>
      <c r="AB406" s="15"/>
      <c r="AC406" s="15"/>
      <c r="AD406" s="15"/>
      <c r="AE406" s="15"/>
      <c r="AT406" s="262" t="s">
        <v>182</v>
      </c>
      <c r="AU406" s="262" t="s">
        <v>89</v>
      </c>
      <c r="AV406" s="15" t="s">
        <v>180</v>
      </c>
      <c r="AW406" s="15" t="s">
        <v>5</v>
      </c>
      <c r="AX406" s="15" t="s">
        <v>83</v>
      </c>
      <c r="AY406" s="262" t="s">
        <v>173</v>
      </c>
    </row>
    <row r="407" s="2" customFormat="1">
      <c r="A407" s="39"/>
      <c r="B407" s="40"/>
      <c r="C407" s="263" t="s">
        <v>488</v>
      </c>
      <c r="D407" s="263" t="s">
        <v>197</v>
      </c>
      <c r="E407" s="264" t="s">
        <v>489</v>
      </c>
      <c r="F407" s="265" t="s">
        <v>490</v>
      </c>
      <c r="G407" s="266" t="s">
        <v>87</v>
      </c>
      <c r="H407" s="267">
        <v>1.518</v>
      </c>
      <c r="I407" s="268"/>
      <c r="J407" s="269"/>
      <c r="K407" s="270">
        <f>ROUND(P407*H407,2)</f>
        <v>0</v>
      </c>
      <c r="L407" s="265" t="s">
        <v>179</v>
      </c>
      <c r="M407" s="271"/>
      <c r="N407" s="272" t="s">
        <v>1</v>
      </c>
      <c r="O407" s="224" t="s">
        <v>41</v>
      </c>
      <c r="P407" s="225">
        <f>I407+J407</f>
        <v>0</v>
      </c>
      <c r="Q407" s="225">
        <f>ROUND(I407*H407,2)</f>
        <v>0</v>
      </c>
      <c r="R407" s="225">
        <f>ROUND(J407*H407,2)</f>
        <v>0</v>
      </c>
      <c r="S407" s="92"/>
      <c r="T407" s="226">
        <f>S407*H407</f>
        <v>0</v>
      </c>
      <c r="U407" s="226">
        <v>0.002</v>
      </c>
      <c r="V407" s="226">
        <f>U407*H407</f>
        <v>0.0030360000000000001</v>
      </c>
      <c r="W407" s="226">
        <v>0</v>
      </c>
      <c r="X407" s="227">
        <f>W407*H407</f>
        <v>0</v>
      </c>
      <c r="Y407" s="39"/>
      <c r="Z407" s="39"/>
      <c r="AA407" s="39"/>
      <c r="AB407" s="39"/>
      <c r="AC407" s="39"/>
      <c r="AD407" s="39"/>
      <c r="AE407" s="39"/>
      <c r="AR407" s="228" t="s">
        <v>106</v>
      </c>
      <c r="AT407" s="228" t="s">
        <v>197</v>
      </c>
      <c r="AU407" s="228" t="s">
        <v>89</v>
      </c>
      <c r="AY407" s="18" t="s">
        <v>173</v>
      </c>
      <c r="BE407" s="229">
        <f>IF(O407="základní",K407,0)</f>
        <v>0</v>
      </c>
      <c r="BF407" s="229">
        <f>IF(O407="snížená",K407,0)</f>
        <v>0</v>
      </c>
      <c r="BG407" s="229">
        <f>IF(O407="zákl. přenesená",K407,0)</f>
        <v>0</v>
      </c>
      <c r="BH407" s="229">
        <f>IF(O407="sníž. přenesená",K407,0)</f>
        <v>0</v>
      </c>
      <c r="BI407" s="229">
        <f>IF(O407="nulová",K407,0)</f>
        <v>0</v>
      </c>
      <c r="BJ407" s="18" t="s">
        <v>83</v>
      </c>
      <c r="BK407" s="229">
        <f>ROUND(P407*H407,2)</f>
        <v>0</v>
      </c>
      <c r="BL407" s="18" t="s">
        <v>180</v>
      </c>
      <c r="BM407" s="228" t="s">
        <v>491</v>
      </c>
    </row>
    <row r="408" s="13" customFormat="1">
      <c r="A408" s="13"/>
      <c r="B408" s="230"/>
      <c r="C408" s="231"/>
      <c r="D408" s="232" t="s">
        <v>182</v>
      </c>
      <c r="E408" s="233" t="s">
        <v>1</v>
      </c>
      <c r="F408" s="234" t="s">
        <v>486</v>
      </c>
      <c r="G408" s="231"/>
      <c r="H408" s="233" t="s">
        <v>1</v>
      </c>
      <c r="I408" s="235"/>
      <c r="J408" s="235"/>
      <c r="K408" s="231"/>
      <c r="L408" s="231"/>
      <c r="M408" s="236"/>
      <c r="N408" s="237"/>
      <c r="O408" s="238"/>
      <c r="P408" s="238"/>
      <c r="Q408" s="238"/>
      <c r="R408" s="238"/>
      <c r="S408" s="238"/>
      <c r="T408" s="238"/>
      <c r="U408" s="238"/>
      <c r="V408" s="238"/>
      <c r="W408" s="238"/>
      <c r="X408" s="239"/>
      <c r="Y408" s="13"/>
      <c r="Z408" s="13"/>
      <c r="AA408" s="13"/>
      <c r="AB408" s="13"/>
      <c r="AC408" s="13"/>
      <c r="AD408" s="13"/>
      <c r="AE408" s="13"/>
      <c r="AT408" s="240" t="s">
        <v>182</v>
      </c>
      <c r="AU408" s="240" t="s">
        <v>89</v>
      </c>
      <c r="AV408" s="13" t="s">
        <v>83</v>
      </c>
      <c r="AW408" s="13" t="s">
        <v>5</v>
      </c>
      <c r="AX408" s="13" t="s">
        <v>78</v>
      </c>
      <c r="AY408" s="240" t="s">
        <v>173</v>
      </c>
    </row>
    <row r="409" s="14" customFormat="1">
      <c r="A409" s="14"/>
      <c r="B409" s="241"/>
      <c r="C409" s="242"/>
      <c r="D409" s="232" t="s">
        <v>182</v>
      </c>
      <c r="E409" s="243" t="s">
        <v>1</v>
      </c>
      <c r="F409" s="244" t="s">
        <v>492</v>
      </c>
      <c r="G409" s="242"/>
      <c r="H409" s="245">
        <v>1.518</v>
      </c>
      <c r="I409" s="246"/>
      <c r="J409" s="246"/>
      <c r="K409" s="242"/>
      <c r="L409" s="242"/>
      <c r="M409" s="247"/>
      <c r="N409" s="248"/>
      <c r="O409" s="249"/>
      <c r="P409" s="249"/>
      <c r="Q409" s="249"/>
      <c r="R409" s="249"/>
      <c r="S409" s="249"/>
      <c r="T409" s="249"/>
      <c r="U409" s="249"/>
      <c r="V409" s="249"/>
      <c r="W409" s="249"/>
      <c r="X409" s="250"/>
      <c r="Y409" s="14"/>
      <c r="Z409" s="14"/>
      <c r="AA409" s="14"/>
      <c r="AB409" s="14"/>
      <c r="AC409" s="14"/>
      <c r="AD409" s="14"/>
      <c r="AE409" s="14"/>
      <c r="AT409" s="251" t="s">
        <v>182</v>
      </c>
      <c r="AU409" s="251" t="s">
        <v>89</v>
      </c>
      <c r="AV409" s="14" t="s">
        <v>89</v>
      </c>
      <c r="AW409" s="14" t="s">
        <v>5</v>
      </c>
      <c r="AX409" s="14" t="s">
        <v>78</v>
      </c>
      <c r="AY409" s="251" t="s">
        <v>173</v>
      </c>
    </row>
    <row r="410" s="15" customFormat="1">
      <c r="A410" s="15"/>
      <c r="B410" s="252"/>
      <c r="C410" s="253"/>
      <c r="D410" s="232" t="s">
        <v>182</v>
      </c>
      <c r="E410" s="254" t="s">
        <v>1</v>
      </c>
      <c r="F410" s="255" t="s">
        <v>187</v>
      </c>
      <c r="G410" s="253"/>
      <c r="H410" s="256">
        <v>1.518</v>
      </c>
      <c r="I410" s="257"/>
      <c r="J410" s="257"/>
      <c r="K410" s="253"/>
      <c r="L410" s="253"/>
      <c r="M410" s="258"/>
      <c r="N410" s="259"/>
      <c r="O410" s="260"/>
      <c r="P410" s="260"/>
      <c r="Q410" s="260"/>
      <c r="R410" s="260"/>
      <c r="S410" s="260"/>
      <c r="T410" s="260"/>
      <c r="U410" s="260"/>
      <c r="V410" s="260"/>
      <c r="W410" s="260"/>
      <c r="X410" s="261"/>
      <c r="Y410" s="15"/>
      <c r="Z410" s="15"/>
      <c r="AA410" s="15"/>
      <c r="AB410" s="15"/>
      <c r="AC410" s="15"/>
      <c r="AD410" s="15"/>
      <c r="AE410" s="15"/>
      <c r="AT410" s="262" t="s">
        <v>182</v>
      </c>
      <c r="AU410" s="262" t="s">
        <v>89</v>
      </c>
      <c r="AV410" s="15" t="s">
        <v>180</v>
      </c>
      <c r="AW410" s="15" t="s">
        <v>5</v>
      </c>
      <c r="AX410" s="15" t="s">
        <v>83</v>
      </c>
      <c r="AY410" s="262" t="s">
        <v>173</v>
      </c>
    </row>
    <row r="411" s="2" customFormat="1">
      <c r="A411" s="39"/>
      <c r="B411" s="40"/>
      <c r="C411" s="263" t="s">
        <v>493</v>
      </c>
      <c r="D411" s="263" t="s">
        <v>197</v>
      </c>
      <c r="E411" s="264" t="s">
        <v>198</v>
      </c>
      <c r="F411" s="265" t="s">
        <v>199</v>
      </c>
      <c r="G411" s="266" t="s">
        <v>87</v>
      </c>
      <c r="H411" s="267">
        <v>0.96799999999999997</v>
      </c>
      <c r="I411" s="268"/>
      <c r="J411" s="269"/>
      <c r="K411" s="270">
        <f>ROUND(P411*H411,2)</f>
        <v>0</v>
      </c>
      <c r="L411" s="265" t="s">
        <v>179</v>
      </c>
      <c r="M411" s="271"/>
      <c r="N411" s="272" t="s">
        <v>1</v>
      </c>
      <c r="O411" s="224" t="s">
        <v>41</v>
      </c>
      <c r="P411" s="225">
        <f>I411+J411</f>
        <v>0</v>
      </c>
      <c r="Q411" s="225">
        <f>ROUND(I411*H411,2)</f>
        <v>0</v>
      </c>
      <c r="R411" s="225">
        <f>ROUND(J411*H411,2)</f>
        <v>0</v>
      </c>
      <c r="S411" s="92"/>
      <c r="T411" s="226">
        <f>S411*H411</f>
        <v>0</v>
      </c>
      <c r="U411" s="226">
        <v>0.0025000000000000001</v>
      </c>
      <c r="V411" s="226">
        <f>U411*H411</f>
        <v>0.0024199999999999998</v>
      </c>
      <c r="W411" s="226">
        <v>0</v>
      </c>
      <c r="X411" s="227">
        <f>W411*H411</f>
        <v>0</v>
      </c>
      <c r="Y411" s="39"/>
      <c r="Z411" s="39"/>
      <c r="AA411" s="39"/>
      <c r="AB411" s="39"/>
      <c r="AC411" s="39"/>
      <c r="AD411" s="39"/>
      <c r="AE411" s="39"/>
      <c r="AR411" s="228" t="s">
        <v>106</v>
      </c>
      <c r="AT411" s="228" t="s">
        <v>197</v>
      </c>
      <c r="AU411" s="228" t="s">
        <v>89</v>
      </c>
      <c r="AY411" s="18" t="s">
        <v>173</v>
      </c>
      <c r="BE411" s="229">
        <f>IF(O411="základní",K411,0)</f>
        <v>0</v>
      </c>
      <c r="BF411" s="229">
        <f>IF(O411="snížená",K411,0)</f>
        <v>0</v>
      </c>
      <c r="BG411" s="229">
        <f>IF(O411="zákl. přenesená",K411,0)</f>
        <v>0</v>
      </c>
      <c r="BH411" s="229">
        <f>IF(O411="sníž. přenesená",K411,0)</f>
        <v>0</v>
      </c>
      <c r="BI411" s="229">
        <f>IF(O411="nulová",K411,0)</f>
        <v>0</v>
      </c>
      <c r="BJ411" s="18" t="s">
        <v>83</v>
      </c>
      <c r="BK411" s="229">
        <f>ROUND(P411*H411,2)</f>
        <v>0</v>
      </c>
      <c r="BL411" s="18" t="s">
        <v>180</v>
      </c>
      <c r="BM411" s="228" t="s">
        <v>494</v>
      </c>
    </row>
    <row r="412" s="13" customFormat="1">
      <c r="A412" s="13"/>
      <c r="B412" s="230"/>
      <c r="C412" s="231"/>
      <c r="D412" s="232" t="s">
        <v>182</v>
      </c>
      <c r="E412" s="233" t="s">
        <v>1</v>
      </c>
      <c r="F412" s="234" t="s">
        <v>484</v>
      </c>
      <c r="G412" s="231"/>
      <c r="H412" s="233" t="s">
        <v>1</v>
      </c>
      <c r="I412" s="235"/>
      <c r="J412" s="235"/>
      <c r="K412" s="231"/>
      <c r="L412" s="231"/>
      <c r="M412" s="236"/>
      <c r="N412" s="237"/>
      <c r="O412" s="238"/>
      <c r="P412" s="238"/>
      <c r="Q412" s="238"/>
      <c r="R412" s="238"/>
      <c r="S412" s="238"/>
      <c r="T412" s="238"/>
      <c r="U412" s="238"/>
      <c r="V412" s="238"/>
      <c r="W412" s="238"/>
      <c r="X412" s="239"/>
      <c r="Y412" s="13"/>
      <c r="Z412" s="13"/>
      <c r="AA412" s="13"/>
      <c r="AB412" s="13"/>
      <c r="AC412" s="13"/>
      <c r="AD412" s="13"/>
      <c r="AE412" s="13"/>
      <c r="AT412" s="240" t="s">
        <v>182</v>
      </c>
      <c r="AU412" s="240" t="s">
        <v>89</v>
      </c>
      <c r="AV412" s="13" t="s">
        <v>83</v>
      </c>
      <c r="AW412" s="13" t="s">
        <v>5</v>
      </c>
      <c r="AX412" s="13" t="s">
        <v>78</v>
      </c>
      <c r="AY412" s="240" t="s">
        <v>173</v>
      </c>
    </row>
    <row r="413" s="14" customFormat="1">
      <c r="A413" s="14"/>
      <c r="B413" s="241"/>
      <c r="C413" s="242"/>
      <c r="D413" s="232" t="s">
        <v>182</v>
      </c>
      <c r="E413" s="243" t="s">
        <v>1</v>
      </c>
      <c r="F413" s="244" t="s">
        <v>495</v>
      </c>
      <c r="G413" s="242"/>
      <c r="H413" s="245">
        <v>0.96799999999999997</v>
      </c>
      <c r="I413" s="246"/>
      <c r="J413" s="246"/>
      <c r="K413" s="242"/>
      <c r="L413" s="242"/>
      <c r="M413" s="247"/>
      <c r="N413" s="248"/>
      <c r="O413" s="249"/>
      <c r="P413" s="249"/>
      <c r="Q413" s="249"/>
      <c r="R413" s="249"/>
      <c r="S413" s="249"/>
      <c r="T413" s="249"/>
      <c r="U413" s="249"/>
      <c r="V413" s="249"/>
      <c r="W413" s="249"/>
      <c r="X413" s="250"/>
      <c r="Y413" s="14"/>
      <c r="Z413" s="14"/>
      <c r="AA413" s="14"/>
      <c r="AB413" s="14"/>
      <c r="AC413" s="14"/>
      <c r="AD413" s="14"/>
      <c r="AE413" s="14"/>
      <c r="AT413" s="251" t="s">
        <v>182</v>
      </c>
      <c r="AU413" s="251" t="s">
        <v>89</v>
      </c>
      <c r="AV413" s="14" t="s">
        <v>89</v>
      </c>
      <c r="AW413" s="14" t="s">
        <v>5</v>
      </c>
      <c r="AX413" s="14" t="s">
        <v>78</v>
      </c>
      <c r="AY413" s="251" t="s">
        <v>173</v>
      </c>
    </row>
    <row r="414" s="15" customFormat="1">
      <c r="A414" s="15"/>
      <c r="B414" s="252"/>
      <c r="C414" s="253"/>
      <c r="D414" s="232" t="s">
        <v>182</v>
      </c>
      <c r="E414" s="254" t="s">
        <v>1</v>
      </c>
      <c r="F414" s="255" t="s">
        <v>187</v>
      </c>
      <c r="G414" s="253"/>
      <c r="H414" s="256">
        <v>0.96799999999999997</v>
      </c>
      <c r="I414" s="257"/>
      <c r="J414" s="257"/>
      <c r="K414" s="253"/>
      <c r="L414" s="253"/>
      <c r="M414" s="258"/>
      <c r="N414" s="259"/>
      <c r="O414" s="260"/>
      <c r="P414" s="260"/>
      <c r="Q414" s="260"/>
      <c r="R414" s="260"/>
      <c r="S414" s="260"/>
      <c r="T414" s="260"/>
      <c r="U414" s="260"/>
      <c r="V414" s="260"/>
      <c r="W414" s="260"/>
      <c r="X414" s="261"/>
      <c r="Y414" s="15"/>
      <c r="Z414" s="15"/>
      <c r="AA414" s="15"/>
      <c r="AB414" s="15"/>
      <c r="AC414" s="15"/>
      <c r="AD414" s="15"/>
      <c r="AE414" s="15"/>
      <c r="AT414" s="262" t="s">
        <v>182</v>
      </c>
      <c r="AU414" s="262" t="s">
        <v>89</v>
      </c>
      <c r="AV414" s="15" t="s">
        <v>180</v>
      </c>
      <c r="AW414" s="15" t="s">
        <v>5</v>
      </c>
      <c r="AX414" s="15" t="s">
        <v>83</v>
      </c>
      <c r="AY414" s="262" t="s">
        <v>173</v>
      </c>
    </row>
    <row r="415" s="2" customFormat="1">
      <c r="A415" s="39"/>
      <c r="B415" s="40"/>
      <c r="C415" s="263" t="s">
        <v>496</v>
      </c>
      <c r="D415" s="263" t="s">
        <v>197</v>
      </c>
      <c r="E415" s="264" t="s">
        <v>497</v>
      </c>
      <c r="F415" s="265" t="s">
        <v>498</v>
      </c>
      <c r="G415" s="266" t="s">
        <v>87</v>
      </c>
      <c r="H415" s="267">
        <v>21.622</v>
      </c>
      <c r="I415" s="268"/>
      <c r="J415" s="269"/>
      <c r="K415" s="270">
        <f>ROUND(P415*H415,2)</f>
        <v>0</v>
      </c>
      <c r="L415" s="265" t="s">
        <v>179</v>
      </c>
      <c r="M415" s="271"/>
      <c r="N415" s="272" t="s">
        <v>1</v>
      </c>
      <c r="O415" s="224" t="s">
        <v>41</v>
      </c>
      <c r="P415" s="225">
        <f>I415+J415</f>
        <v>0</v>
      </c>
      <c r="Q415" s="225">
        <f>ROUND(I415*H415,2)</f>
        <v>0</v>
      </c>
      <c r="R415" s="225">
        <f>ROUND(J415*H415,2)</f>
        <v>0</v>
      </c>
      <c r="S415" s="92"/>
      <c r="T415" s="226">
        <f>S415*H415</f>
        <v>0</v>
      </c>
      <c r="U415" s="226">
        <v>0.002</v>
      </c>
      <c r="V415" s="226">
        <f>U415*H415</f>
        <v>0.043243999999999998</v>
      </c>
      <c r="W415" s="226">
        <v>0</v>
      </c>
      <c r="X415" s="227">
        <f>W415*H415</f>
        <v>0</v>
      </c>
      <c r="Y415" s="39"/>
      <c r="Z415" s="39"/>
      <c r="AA415" s="39"/>
      <c r="AB415" s="39"/>
      <c r="AC415" s="39"/>
      <c r="AD415" s="39"/>
      <c r="AE415" s="39"/>
      <c r="AR415" s="228" t="s">
        <v>106</v>
      </c>
      <c r="AT415" s="228" t="s">
        <v>197</v>
      </c>
      <c r="AU415" s="228" t="s">
        <v>89</v>
      </c>
      <c r="AY415" s="18" t="s">
        <v>173</v>
      </c>
      <c r="BE415" s="229">
        <f>IF(O415="základní",K415,0)</f>
        <v>0</v>
      </c>
      <c r="BF415" s="229">
        <f>IF(O415="snížená",K415,0)</f>
        <v>0</v>
      </c>
      <c r="BG415" s="229">
        <f>IF(O415="zákl. přenesená",K415,0)</f>
        <v>0</v>
      </c>
      <c r="BH415" s="229">
        <f>IF(O415="sníž. přenesená",K415,0)</f>
        <v>0</v>
      </c>
      <c r="BI415" s="229">
        <f>IF(O415="nulová",K415,0)</f>
        <v>0</v>
      </c>
      <c r="BJ415" s="18" t="s">
        <v>83</v>
      </c>
      <c r="BK415" s="229">
        <f>ROUND(P415*H415,2)</f>
        <v>0</v>
      </c>
      <c r="BL415" s="18" t="s">
        <v>180</v>
      </c>
      <c r="BM415" s="228" t="s">
        <v>499</v>
      </c>
    </row>
    <row r="416" s="13" customFormat="1">
      <c r="A416" s="13"/>
      <c r="B416" s="230"/>
      <c r="C416" s="231"/>
      <c r="D416" s="232" t="s">
        <v>182</v>
      </c>
      <c r="E416" s="233" t="s">
        <v>1</v>
      </c>
      <c r="F416" s="234" t="s">
        <v>482</v>
      </c>
      <c r="G416" s="231"/>
      <c r="H416" s="233" t="s">
        <v>1</v>
      </c>
      <c r="I416" s="235"/>
      <c r="J416" s="235"/>
      <c r="K416" s="231"/>
      <c r="L416" s="231"/>
      <c r="M416" s="236"/>
      <c r="N416" s="237"/>
      <c r="O416" s="238"/>
      <c r="P416" s="238"/>
      <c r="Q416" s="238"/>
      <c r="R416" s="238"/>
      <c r="S416" s="238"/>
      <c r="T416" s="238"/>
      <c r="U416" s="238"/>
      <c r="V416" s="238"/>
      <c r="W416" s="238"/>
      <c r="X416" s="239"/>
      <c r="Y416" s="13"/>
      <c r="Z416" s="13"/>
      <c r="AA416" s="13"/>
      <c r="AB416" s="13"/>
      <c r="AC416" s="13"/>
      <c r="AD416" s="13"/>
      <c r="AE416" s="13"/>
      <c r="AT416" s="240" t="s">
        <v>182</v>
      </c>
      <c r="AU416" s="240" t="s">
        <v>89</v>
      </c>
      <c r="AV416" s="13" t="s">
        <v>83</v>
      </c>
      <c r="AW416" s="13" t="s">
        <v>5</v>
      </c>
      <c r="AX416" s="13" t="s">
        <v>78</v>
      </c>
      <c r="AY416" s="240" t="s">
        <v>173</v>
      </c>
    </row>
    <row r="417" s="14" customFormat="1">
      <c r="A417" s="14"/>
      <c r="B417" s="241"/>
      <c r="C417" s="242"/>
      <c r="D417" s="232" t="s">
        <v>182</v>
      </c>
      <c r="E417" s="243" t="s">
        <v>1</v>
      </c>
      <c r="F417" s="244" t="s">
        <v>500</v>
      </c>
      <c r="G417" s="242"/>
      <c r="H417" s="245">
        <v>21.622</v>
      </c>
      <c r="I417" s="246"/>
      <c r="J417" s="246"/>
      <c r="K417" s="242"/>
      <c r="L417" s="242"/>
      <c r="M417" s="247"/>
      <c r="N417" s="248"/>
      <c r="O417" s="249"/>
      <c r="P417" s="249"/>
      <c r="Q417" s="249"/>
      <c r="R417" s="249"/>
      <c r="S417" s="249"/>
      <c r="T417" s="249"/>
      <c r="U417" s="249"/>
      <c r="V417" s="249"/>
      <c r="W417" s="249"/>
      <c r="X417" s="250"/>
      <c r="Y417" s="14"/>
      <c r="Z417" s="14"/>
      <c r="AA417" s="14"/>
      <c r="AB417" s="14"/>
      <c r="AC417" s="14"/>
      <c r="AD417" s="14"/>
      <c r="AE417" s="14"/>
      <c r="AT417" s="251" t="s">
        <v>182</v>
      </c>
      <c r="AU417" s="251" t="s">
        <v>89</v>
      </c>
      <c r="AV417" s="14" t="s">
        <v>89</v>
      </c>
      <c r="AW417" s="14" t="s">
        <v>5</v>
      </c>
      <c r="AX417" s="14" t="s">
        <v>78</v>
      </c>
      <c r="AY417" s="251" t="s">
        <v>173</v>
      </c>
    </row>
    <row r="418" s="15" customFormat="1">
      <c r="A418" s="15"/>
      <c r="B418" s="252"/>
      <c r="C418" s="253"/>
      <c r="D418" s="232" t="s">
        <v>182</v>
      </c>
      <c r="E418" s="254" t="s">
        <v>1</v>
      </c>
      <c r="F418" s="255" t="s">
        <v>187</v>
      </c>
      <c r="G418" s="253"/>
      <c r="H418" s="256">
        <v>21.622</v>
      </c>
      <c r="I418" s="257"/>
      <c r="J418" s="257"/>
      <c r="K418" s="253"/>
      <c r="L418" s="253"/>
      <c r="M418" s="258"/>
      <c r="N418" s="259"/>
      <c r="O418" s="260"/>
      <c r="P418" s="260"/>
      <c r="Q418" s="260"/>
      <c r="R418" s="260"/>
      <c r="S418" s="260"/>
      <c r="T418" s="260"/>
      <c r="U418" s="260"/>
      <c r="V418" s="260"/>
      <c r="W418" s="260"/>
      <c r="X418" s="261"/>
      <c r="Y418" s="15"/>
      <c r="Z418" s="15"/>
      <c r="AA418" s="15"/>
      <c r="AB418" s="15"/>
      <c r="AC418" s="15"/>
      <c r="AD418" s="15"/>
      <c r="AE418" s="15"/>
      <c r="AT418" s="262" t="s">
        <v>182</v>
      </c>
      <c r="AU418" s="262" t="s">
        <v>89</v>
      </c>
      <c r="AV418" s="15" t="s">
        <v>180</v>
      </c>
      <c r="AW418" s="15" t="s">
        <v>5</v>
      </c>
      <c r="AX418" s="15" t="s">
        <v>83</v>
      </c>
      <c r="AY418" s="262" t="s">
        <v>173</v>
      </c>
    </row>
    <row r="419" s="2" customFormat="1" ht="33" customHeight="1">
      <c r="A419" s="39"/>
      <c r="B419" s="40"/>
      <c r="C419" s="216" t="s">
        <v>501</v>
      </c>
      <c r="D419" s="216" t="s">
        <v>176</v>
      </c>
      <c r="E419" s="217" t="s">
        <v>502</v>
      </c>
      <c r="F419" s="218" t="s">
        <v>503</v>
      </c>
      <c r="G419" s="219" t="s">
        <v>87</v>
      </c>
      <c r="H419" s="220">
        <v>308.44799999999998</v>
      </c>
      <c r="I419" s="221"/>
      <c r="J419" s="221"/>
      <c r="K419" s="222">
        <f>ROUND(P419*H419,2)</f>
        <v>0</v>
      </c>
      <c r="L419" s="218" t="s">
        <v>179</v>
      </c>
      <c r="M419" s="45"/>
      <c r="N419" s="223" t="s">
        <v>1</v>
      </c>
      <c r="O419" s="224" t="s">
        <v>41</v>
      </c>
      <c r="P419" s="225">
        <f>I419+J419</f>
        <v>0</v>
      </c>
      <c r="Q419" s="225">
        <f>ROUND(I419*H419,2)</f>
        <v>0</v>
      </c>
      <c r="R419" s="225">
        <f>ROUND(J419*H419,2)</f>
        <v>0</v>
      </c>
      <c r="S419" s="92"/>
      <c r="T419" s="226">
        <f>S419*H419</f>
        <v>0</v>
      </c>
      <c r="U419" s="226">
        <v>0</v>
      </c>
      <c r="V419" s="226">
        <f>U419*H419</f>
        <v>0</v>
      </c>
      <c r="W419" s="226">
        <v>0.014500000000000001</v>
      </c>
      <c r="X419" s="227">
        <f>W419*H419</f>
        <v>4.4724959999999996</v>
      </c>
      <c r="Y419" s="39"/>
      <c r="Z419" s="39"/>
      <c r="AA419" s="39"/>
      <c r="AB419" s="39"/>
      <c r="AC419" s="39"/>
      <c r="AD419" s="39"/>
      <c r="AE419" s="39"/>
      <c r="AR419" s="228" t="s">
        <v>268</v>
      </c>
      <c r="AT419" s="228" t="s">
        <v>176</v>
      </c>
      <c r="AU419" s="228" t="s">
        <v>89</v>
      </c>
      <c r="AY419" s="18" t="s">
        <v>173</v>
      </c>
      <c r="BE419" s="229">
        <f>IF(O419="základní",K419,0)</f>
        <v>0</v>
      </c>
      <c r="BF419" s="229">
        <f>IF(O419="snížená",K419,0)</f>
        <v>0</v>
      </c>
      <c r="BG419" s="229">
        <f>IF(O419="zákl. přenesená",K419,0)</f>
        <v>0</v>
      </c>
      <c r="BH419" s="229">
        <f>IF(O419="sníž. přenesená",K419,0)</f>
        <v>0</v>
      </c>
      <c r="BI419" s="229">
        <f>IF(O419="nulová",K419,0)</f>
        <v>0</v>
      </c>
      <c r="BJ419" s="18" t="s">
        <v>83</v>
      </c>
      <c r="BK419" s="229">
        <f>ROUND(P419*H419,2)</f>
        <v>0</v>
      </c>
      <c r="BL419" s="18" t="s">
        <v>268</v>
      </c>
      <c r="BM419" s="228" t="s">
        <v>504</v>
      </c>
    </row>
    <row r="420" s="13" customFormat="1">
      <c r="A420" s="13"/>
      <c r="B420" s="230"/>
      <c r="C420" s="231"/>
      <c r="D420" s="232" t="s">
        <v>182</v>
      </c>
      <c r="E420" s="233" t="s">
        <v>1</v>
      </c>
      <c r="F420" s="234" t="s">
        <v>505</v>
      </c>
      <c r="G420" s="231"/>
      <c r="H420" s="233" t="s">
        <v>1</v>
      </c>
      <c r="I420" s="235"/>
      <c r="J420" s="235"/>
      <c r="K420" s="231"/>
      <c r="L420" s="231"/>
      <c r="M420" s="236"/>
      <c r="N420" s="237"/>
      <c r="O420" s="238"/>
      <c r="P420" s="238"/>
      <c r="Q420" s="238"/>
      <c r="R420" s="238"/>
      <c r="S420" s="238"/>
      <c r="T420" s="238"/>
      <c r="U420" s="238"/>
      <c r="V420" s="238"/>
      <c r="W420" s="238"/>
      <c r="X420" s="239"/>
      <c r="Y420" s="13"/>
      <c r="Z420" s="13"/>
      <c r="AA420" s="13"/>
      <c r="AB420" s="13"/>
      <c r="AC420" s="13"/>
      <c r="AD420" s="13"/>
      <c r="AE420" s="13"/>
      <c r="AT420" s="240" t="s">
        <v>182</v>
      </c>
      <c r="AU420" s="240" t="s">
        <v>89</v>
      </c>
      <c r="AV420" s="13" t="s">
        <v>83</v>
      </c>
      <c r="AW420" s="13" t="s">
        <v>5</v>
      </c>
      <c r="AX420" s="13" t="s">
        <v>78</v>
      </c>
      <c r="AY420" s="240" t="s">
        <v>173</v>
      </c>
    </row>
    <row r="421" s="14" customFormat="1">
      <c r="A421" s="14"/>
      <c r="B421" s="241"/>
      <c r="C421" s="242"/>
      <c r="D421" s="232" t="s">
        <v>182</v>
      </c>
      <c r="E421" s="243" t="s">
        <v>1</v>
      </c>
      <c r="F421" s="244" t="s">
        <v>506</v>
      </c>
      <c r="G421" s="242"/>
      <c r="H421" s="245">
        <v>308.44799999999998</v>
      </c>
      <c r="I421" s="246"/>
      <c r="J421" s="246"/>
      <c r="K421" s="242"/>
      <c r="L421" s="242"/>
      <c r="M421" s="247"/>
      <c r="N421" s="248"/>
      <c r="O421" s="249"/>
      <c r="P421" s="249"/>
      <c r="Q421" s="249"/>
      <c r="R421" s="249"/>
      <c r="S421" s="249"/>
      <c r="T421" s="249"/>
      <c r="U421" s="249"/>
      <c r="V421" s="249"/>
      <c r="W421" s="249"/>
      <c r="X421" s="250"/>
      <c r="Y421" s="14"/>
      <c r="Z421" s="14"/>
      <c r="AA421" s="14"/>
      <c r="AB421" s="14"/>
      <c r="AC421" s="14"/>
      <c r="AD421" s="14"/>
      <c r="AE421" s="14"/>
      <c r="AT421" s="251" t="s">
        <v>182</v>
      </c>
      <c r="AU421" s="251" t="s">
        <v>89</v>
      </c>
      <c r="AV421" s="14" t="s">
        <v>89</v>
      </c>
      <c r="AW421" s="14" t="s">
        <v>5</v>
      </c>
      <c r="AX421" s="14" t="s">
        <v>78</v>
      </c>
      <c r="AY421" s="251" t="s">
        <v>173</v>
      </c>
    </row>
    <row r="422" s="15" customFormat="1">
      <c r="A422" s="15"/>
      <c r="B422" s="252"/>
      <c r="C422" s="253"/>
      <c r="D422" s="232" t="s">
        <v>182</v>
      </c>
      <c r="E422" s="254" t="s">
        <v>1</v>
      </c>
      <c r="F422" s="255" t="s">
        <v>187</v>
      </c>
      <c r="G422" s="253"/>
      <c r="H422" s="256">
        <v>308.44799999999998</v>
      </c>
      <c r="I422" s="257"/>
      <c r="J422" s="257"/>
      <c r="K422" s="253"/>
      <c r="L422" s="253"/>
      <c r="M422" s="258"/>
      <c r="N422" s="259"/>
      <c r="O422" s="260"/>
      <c r="P422" s="260"/>
      <c r="Q422" s="260"/>
      <c r="R422" s="260"/>
      <c r="S422" s="260"/>
      <c r="T422" s="260"/>
      <c r="U422" s="260"/>
      <c r="V422" s="260"/>
      <c r="W422" s="260"/>
      <c r="X422" s="261"/>
      <c r="Y422" s="15"/>
      <c r="Z422" s="15"/>
      <c r="AA422" s="15"/>
      <c r="AB422" s="15"/>
      <c r="AC422" s="15"/>
      <c r="AD422" s="15"/>
      <c r="AE422" s="15"/>
      <c r="AT422" s="262" t="s">
        <v>182</v>
      </c>
      <c r="AU422" s="262" t="s">
        <v>89</v>
      </c>
      <c r="AV422" s="15" t="s">
        <v>180</v>
      </c>
      <c r="AW422" s="15" t="s">
        <v>5</v>
      </c>
      <c r="AX422" s="15" t="s">
        <v>83</v>
      </c>
      <c r="AY422" s="262" t="s">
        <v>173</v>
      </c>
    </row>
    <row r="423" s="2" customFormat="1" ht="33" customHeight="1">
      <c r="A423" s="39"/>
      <c r="B423" s="40"/>
      <c r="C423" s="216" t="s">
        <v>507</v>
      </c>
      <c r="D423" s="216" t="s">
        <v>176</v>
      </c>
      <c r="E423" s="217" t="s">
        <v>508</v>
      </c>
      <c r="F423" s="218" t="s">
        <v>509</v>
      </c>
      <c r="G423" s="219" t="s">
        <v>87</v>
      </c>
      <c r="H423" s="220">
        <v>773.37199999999996</v>
      </c>
      <c r="I423" s="221"/>
      <c r="J423" s="221"/>
      <c r="K423" s="222">
        <f>ROUND(P423*H423,2)</f>
        <v>0</v>
      </c>
      <c r="L423" s="218" t="s">
        <v>179</v>
      </c>
      <c r="M423" s="45"/>
      <c r="N423" s="223" t="s">
        <v>1</v>
      </c>
      <c r="O423" s="224" t="s">
        <v>41</v>
      </c>
      <c r="P423" s="225">
        <f>I423+J423</f>
        <v>0</v>
      </c>
      <c r="Q423" s="225">
        <f>ROUND(I423*H423,2)</f>
        <v>0</v>
      </c>
      <c r="R423" s="225">
        <f>ROUND(J423*H423,2)</f>
        <v>0</v>
      </c>
      <c r="S423" s="92"/>
      <c r="T423" s="226">
        <f>S423*H423</f>
        <v>0</v>
      </c>
      <c r="U423" s="226">
        <v>0.00012</v>
      </c>
      <c r="V423" s="226">
        <f>U423*H423</f>
        <v>0.092804639999999994</v>
      </c>
      <c r="W423" s="226">
        <v>0</v>
      </c>
      <c r="X423" s="227">
        <f>W423*H423</f>
        <v>0</v>
      </c>
      <c r="Y423" s="39"/>
      <c r="Z423" s="39"/>
      <c r="AA423" s="39"/>
      <c r="AB423" s="39"/>
      <c r="AC423" s="39"/>
      <c r="AD423" s="39"/>
      <c r="AE423" s="39"/>
      <c r="AR423" s="228" t="s">
        <v>268</v>
      </c>
      <c r="AT423" s="228" t="s">
        <v>176</v>
      </c>
      <c r="AU423" s="228" t="s">
        <v>89</v>
      </c>
      <c r="AY423" s="18" t="s">
        <v>173</v>
      </c>
      <c r="BE423" s="229">
        <f>IF(O423="základní",K423,0)</f>
        <v>0</v>
      </c>
      <c r="BF423" s="229">
        <f>IF(O423="snížená",K423,0)</f>
        <v>0</v>
      </c>
      <c r="BG423" s="229">
        <f>IF(O423="zákl. přenesená",K423,0)</f>
        <v>0</v>
      </c>
      <c r="BH423" s="229">
        <f>IF(O423="sníž. přenesená",K423,0)</f>
        <v>0</v>
      </c>
      <c r="BI423" s="229">
        <f>IF(O423="nulová",K423,0)</f>
        <v>0</v>
      </c>
      <c r="BJ423" s="18" t="s">
        <v>83</v>
      </c>
      <c r="BK423" s="229">
        <f>ROUND(P423*H423,2)</f>
        <v>0</v>
      </c>
      <c r="BL423" s="18" t="s">
        <v>268</v>
      </c>
      <c r="BM423" s="228" t="s">
        <v>510</v>
      </c>
    </row>
    <row r="424" s="13" customFormat="1">
      <c r="A424" s="13"/>
      <c r="B424" s="230"/>
      <c r="C424" s="231"/>
      <c r="D424" s="232" t="s">
        <v>182</v>
      </c>
      <c r="E424" s="233" t="s">
        <v>1</v>
      </c>
      <c r="F424" s="234" t="s">
        <v>511</v>
      </c>
      <c r="G424" s="231"/>
      <c r="H424" s="233" t="s">
        <v>1</v>
      </c>
      <c r="I424" s="235"/>
      <c r="J424" s="235"/>
      <c r="K424" s="231"/>
      <c r="L424" s="231"/>
      <c r="M424" s="236"/>
      <c r="N424" s="237"/>
      <c r="O424" s="238"/>
      <c r="P424" s="238"/>
      <c r="Q424" s="238"/>
      <c r="R424" s="238"/>
      <c r="S424" s="238"/>
      <c r="T424" s="238"/>
      <c r="U424" s="238"/>
      <c r="V424" s="238"/>
      <c r="W424" s="238"/>
      <c r="X424" s="239"/>
      <c r="Y424" s="13"/>
      <c r="Z424" s="13"/>
      <c r="AA424" s="13"/>
      <c r="AB424" s="13"/>
      <c r="AC424" s="13"/>
      <c r="AD424" s="13"/>
      <c r="AE424" s="13"/>
      <c r="AT424" s="240" t="s">
        <v>182</v>
      </c>
      <c r="AU424" s="240" t="s">
        <v>89</v>
      </c>
      <c r="AV424" s="13" t="s">
        <v>83</v>
      </c>
      <c r="AW424" s="13" t="s">
        <v>5</v>
      </c>
      <c r="AX424" s="13" t="s">
        <v>78</v>
      </c>
      <c r="AY424" s="240" t="s">
        <v>173</v>
      </c>
    </row>
    <row r="425" s="14" customFormat="1">
      <c r="A425" s="14"/>
      <c r="B425" s="241"/>
      <c r="C425" s="242"/>
      <c r="D425" s="232" t="s">
        <v>182</v>
      </c>
      <c r="E425" s="243" t="s">
        <v>1</v>
      </c>
      <c r="F425" s="244" t="s">
        <v>512</v>
      </c>
      <c r="G425" s="242"/>
      <c r="H425" s="245">
        <v>46.822000000000003</v>
      </c>
      <c r="I425" s="246"/>
      <c r="J425" s="246"/>
      <c r="K425" s="242"/>
      <c r="L425" s="242"/>
      <c r="M425" s="247"/>
      <c r="N425" s="248"/>
      <c r="O425" s="249"/>
      <c r="P425" s="249"/>
      <c r="Q425" s="249"/>
      <c r="R425" s="249"/>
      <c r="S425" s="249"/>
      <c r="T425" s="249"/>
      <c r="U425" s="249"/>
      <c r="V425" s="249"/>
      <c r="W425" s="249"/>
      <c r="X425" s="250"/>
      <c r="Y425" s="14"/>
      <c r="Z425" s="14"/>
      <c r="AA425" s="14"/>
      <c r="AB425" s="14"/>
      <c r="AC425" s="14"/>
      <c r="AD425" s="14"/>
      <c r="AE425" s="14"/>
      <c r="AT425" s="251" t="s">
        <v>182</v>
      </c>
      <c r="AU425" s="251" t="s">
        <v>89</v>
      </c>
      <c r="AV425" s="14" t="s">
        <v>89</v>
      </c>
      <c r="AW425" s="14" t="s">
        <v>5</v>
      </c>
      <c r="AX425" s="14" t="s">
        <v>78</v>
      </c>
      <c r="AY425" s="251" t="s">
        <v>173</v>
      </c>
    </row>
    <row r="426" s="13" customFormat="1">
      <c r="A426" s="13"/>
      <c r="B426" s="230"/>
      <c r="C426" s="231"/>
      <c r="D426" s="232" t="s">
        <v>182</v>
      </c>
      <c r="E426" s="233" t="s">
        <v>1</v>
      </c>
      <c r="F426" s="234" t="s">
        <v>513</v>
      </c>
      <c r="G426" s="231"/>
      <c r="H426" s="233" t="s">
        <v>1</v>
      </c>
      <c r="I426" s="235"/>
      <c r="J426" s="235"/>
      <c r="K426" s="231"/>
      <c r="L426" s="231"/>
      <c r="M426" s="236"/>
      <c r="N426" s="237"/>
      <c r="O426" s="238"/>
      <c r="P426" s="238"/>
      <c r="Q426" s="238"/>
      <c r="R426" s="238"/>
      <c r="S426" s="238"/>
      <c r="T426" s="238"/>
      <c r="U426" s="238"/>
      <c r="V426" s="238"/>
      <c r="W426" s="238"/>
      <c r="X426" s="239"/>
      <c r="Y426" s="13"/>
      <c r="Z426" s="13"/>
      <c r="AA426" s="13"/>
      <c r="AB426" s="13"/>
      <c r="AC426" s="13"/>
      <c r="AD426" s="13"/>
      <c r="AE426" s="13"/>
      <c r="AT426" s="240" t="s">
        <v>182</v>
      </c>
      <c r="AU426" s="240" t="s">
        <v>89</v>
      </c>
      <c r="AV426" s="13" t="s">
        <v>83</v>
      </c>
      <c r="AW426" s="13" t="s">
        <v>5</v>
      </c>
      <c r="AX426" s="13" t="s">
        <v>78</v>
      </c>
      <c r="AY426" s="240" t="s">
        <v>173</v>
      </c>
    </row>
    <row r="427" s="14" customFormat="1">
      <c r="A427" s="14"/>
      <c r="B427" s="241"/>
      <c r="C427" s="242"/>
      <c r="D427" s="232" t="s">
        <v>182</v>
      </c>
      <c r="E427" s="243" t="s">
        <v>1</v>
      </c>
      <c r="F427" s="244" t="s">
        <v>514</v>
      </c>
      <c r="G427" s="242"/>
      <c r="H427" s="245">
        <v>226.08600000000001</v>
      </c>
      <c r="I427" s="246"/>
      <c r="J427" s="246"/>
      <c r="K427" s="242"/>
      <c r="L427" s="242"/>
      <c r="M427" s="247"/>
      <c r="N427" s="248"/>
      <c r="O427" s="249"/>
      <c r="P427" s="249"/>
      <c r="Q427" s="249"/>
      <c r="R427" s="249"/>
      <c r="S427" s="249"/>
      <c r="T427" s="249"/>
      <c r="U427" s="249"/>
      <c r="V427" s="249"/>
      <c r="W427" s="249"/>
      <c r="X427" s="250"/>
      <c r="Y427" s="14"/>
      <c r="Z427" s="14"/>
      <c r="AA427" s="14"/>
      <c r="AB427" s="14"/>
      <c r="AC427" s="14"/>
      <c r="AD427" s="14"/>
      <c r="AE427" s="14"/>
      <c r="AT427" s="251" t="s">
        <v>182</v>
      </c>
      <c r="AU427" s="251" t="s">
        <v>89</v>
      </c>
      <c r="AV427" s="14" t="s">
        <v>89</v>
      </c>
      <c r="AW427" s="14" t="s">
        <v>5</v>
      </c>
      <c r="AX427" s="14" t="s">
        <v>78</v>
      </c>
      <c r="AY427" s="251" t="s">
        <v>173</v>
      </c>
    </row>
    <row r="428" s="13" customFormat="1">
      <c r="A428" s="13"/>
      <c r="B428" s="230"/>
      <c r="C428" s="231"/>
      <c r="D428" s="232" t="s">
        <v>182</v>
      </c>
      <c r="E428" s="233" t="s">
        <v>1</v>
      </c>
      <c r="F428" s="234" t="s">
        <v>515</v>
      </c>
      <c r="G428" s="231"/>
      <c r="H428" s="233" t="s">
        <v>1</v>
      </c>
      <c r="I428" s="235"/>
      <c r="J428" s="235"/>
      <c r="K428" s="231"/>
      <c r="L428" s="231"/>
      <c r="M428" s="236"/>
      <c r="N428" s="237"/>
      <c r="O428" s="238"/>
      <c r="P428" s="238"/>
      <c r="Q428" s="238"/>
      <c r="R428" s="238"/>
      <c r="S428" s="238"/>
      <c r="T428" s="238"/>
      <c r="U428" s="238"/>
      <c r="V428" s="238"/>
      <c r="W428" s="238"/>
      <c r="X428" s="239"/>
      <c r="Y428" s="13"/>
      <c r="Z428" s="13"/>
      <c r="AA428" s="13"/>
      <c r="AB428" s="13"/>
      <c r="AC428" s="13"/>
      <c r="AD428" s="13"/>
      <c r="AE428" s="13"/>
      <c r="AT428" s="240" t="s">
        <v>182</v>
      </c>
      <c r="AU428" s="240" t="s">
        <v>89</v>
      </c>
      <c r="AV428" s="13" t="s">
        <v>83</v>
      </c>
      <c r="AW428" s="13" t="s">
        <v>5</v>
      </c>
      <c r="AX428" s="13" t="s">
        <v>78</v>
      </c>
      <c r="AY428" s="240" t="s">
        <v>173</v>
      </c>
    </row>
    <row r="429" s="14" customFormat="1">
      <c r="A429" s="14"/>
      <c r="B429" s="241"/>
      <c r="C429" s="242"/>
      <c r="D429" s="232" t="s">
        <v>182</v>
      </c>
      <c r="E429" s="243" t="s">
        <v>1</v>
      </c>
      <c r="F429" s="244" t="s">
        <v>514</v>
      </c>
      <c r="G429" s="242"/>
      <c r="H429" s="245">
        <v>226.08600000000001</v>
      </c>
      <c r="I429" s="246"/>
      <c r="J429" s="246"/>
      <c r="K429" s="242"/>
      <c r="L429" s="242"/>
      <c r="M429" s="247"/>
      <c r="N429" s="248"/>
      <c r="O429" s="249"/>
      <c r="P429" s="249"/>
      <c r="Q429" s="249"/>
      <c r="R429" s="249"/>
      <c r="S429" s="249"/>
      <c r="T429" s="249"/>
      <c r="U429" s="249"/>
      <c r="V429" s="249"/>
      <c r="W429" s="249"/>
      <c r="X429" s="250"/>
      <c r="Y429" s="14"/>
      <c r="Z429" s="14"/>
      <c r="AA429" s="14"/>
      <c r="AB429" s="14"/>
      <c r="AC429" s="14"/>
      <c r="AD429" s="14"/>
      <c r="AE429" s="14"/>
      <c r="AT429" s="251" t="s">
        <v>182</v>
      </c>
      <c r="AU429" s="251" t="s">
        <v>89</v>
      </c>
      <c r="AV429" s="14" t="s">
        <v>89</v>
      </c>
      <c r="AW429" s="14" t="s">
        <v>5</v>
      </c>
      <c r="AX429" s="14" t="s">
        <v>78</v>
      </c>
      <c r="AY429" s="251" t="s">
        <v>173</v>
      </c>
    </row>
    <row r="430" s="13" customFormat="1">
      <c r="A430" s="13"/>
      <c r="B430" s="230"/>
      <c r="C430" s="231"/>
      <c r="D430" s="232" t="s">
        <v>182</v>
      </c>
      <c r="E430" s="233" t="s">
        <v>1</v>
      </c>
      <c r="F430" s="234" t="s">
        <v>516</v>
      </c>
      <c r="G430" s="231"/>
      <c r="H430" s="233" t="s">
        <v>1</v>
      </c>
      <c r="I430" s="235"/>
      <c r="J430" s="235"/>
      <c r="K430" s="231"/>
      <c r="L430" s="231"/>
      <c r="M430" s="236"/>
      <c r="N430" s="237"/>
      <c r="O430" s="238"/>
      <c r="P430" s="238"/>
      <c r="Q430" s="238"/>
      <c r="R430" s="238"/>
      <c r="S430" s="238"/>
      <c r="T430" s="238"/>
      <c r="U430" s="238"/>
      <c r="V430" s="238"/>
      <c r="W430" s="238"/>
      <c r="X430" s="239"/>
      <c r="Y430" s="13"/>
      <c r="Z430" s="13"/>
      <c r="AA430" s="13"/>
      <c r="AB430" s="13"/>
      <c r="AC430" s="13"/>
      <c r="AD430" s="13"/>
      <c r="AE430" s="13"/>
      <c r="AT430" s="240" t="s">
        <v>182</v>
      </c>
      <c r="AU430" s="240" t="s">
        <v>89</v>
      </c>
      <c r="AV430" s="13" t="s">
        <v>83</v>
      </c>
      <c r="AW430" s="13" t="s">
        <v>5</v>
      </c>
      <c r="AX430" s="13" t="s">
        <v>78</v>
      </c>
      <c r="AY430" s="240" t="s">
        <v>173</v>
      </c>
    </row>
    <row r="431" s="14" customFormat="1">
      <c r="A431" s="14"/>
      <c r="B431" s="241"/>
      <c r="C431" s="242"/>
      <c r="D431" s="232" t="s">
        <v>182</v>
      </c>
      <c r="E431" s="243" t="s">
        <v>1</v>
      </c>
      <c r="F431" s="244" t="s">
        <v>517</v>
      </c>
      <c r="G431" s="242"/>
      <c r="H431" s="245">
        <v>248.49700000000001</v>
      </c>
      <c r="I431" s="246"/>
      <c r="J431" s="246"/>
      <c r="K431" s="242"/>
      <c r="L431" s="242"/>
      <c r="M431" s="247"/>
      <c r="N431" s="248"/>
      <c r="O431" s="249"/>
      <c r="P431" s="249"/>
      <c r="Q431" s="249"/>
      <c r="R431" s="249"/>
      <c r="S431" s="249"/>
      <c r="T431" s="249"/>
      <c r="U431" s="249"/>
      <c r="V431" s="249"/>
      <c r="W431" s="249"/>
      <c r="X431" s="250"/>
      <c r="Y431" s="14"/>
      <c r="Z431" s="14"/>
      <c r="AA431" s="14"/>
      <c r="AB431" s="14"/>
      <c r="AC431" s="14"/>
      <c r="AD431" s="14"/>
      <c r="AE431" s="14"/>
      <c r="AT431" s="251" t="s">
        <v>182</v>
      </c>
      <c r="AU431" s="251" t="s">
        <v>89</v>
      </c>
      <c r="AV431" s="14" t="s">
        <v>89</v>
      </c>
      <c r="AW431" s="14" t="s">
        <v>5</v>
      </c>
      <c r="AX431" s="14" t="s">
        <v>78</v>
      </c>
      <c r="AY431" s="251" t="s">
        <v>173</v>
      </c>
    </row>
    <row r="432" s="13" customFormat="1">
      <c r="A432" s="13"/>
      <c r="B432" s="230"/>
      <c r="C432" s="231"/>
      <c r="D432" s="232" t="s">
        <v>182</v>
      </c>
      <c r="E432" s="233" t="s">
        <v>1</v>
      </c>
      <c r="F432" s="234" t="s">
        <v>518</v>
      </c>
      <c r="G432" s="231"/>
      <c r="H432" s="233" t="s">
        <v>1</v>
      </c>
      <c r="I432" s="235"/>
      <c r="J432" s="235"/>
      <c r="K432" s="231"/>
      <c r="L432" s="231"/>
      <c r="M432" s="236"/>
      <c r="N432" s="237"/>
      <c r="O432" s="238"/>
      <c r="P432" s="238"/>
      <c r="Q432" s="238"/>
      <c r="R432" s="238"/>
      <c r="S432" s="238"/>
      <c r="T432" s="238"/>
      <c r="U432" s="238"/>
      <c r="V432" s="238"/>
      <c r="W432" s="238"/>
      <c r="X432" s="239"/>
      <c r="Y432" s="13"/>
      <c r="Z432" s="13"/>
      <c r="AA432" s="13"/>
      <c r="AB432" s="13"/>
      <c r="AC432" s="13"/>
      <c r="AD432" s="13"/>
      <c r="AE432" s="13"/>
      <c r="AT432" s="240" t="s">
        <v>182</v>
      </c>
      <c r="AU432" s="240" t="s">
        <v>89</v>
      </c>
      <c r="AV432" s="13" t="s">
        <v>83</v>
      </c>
      <c r="AW432" s="13" t="s">
        <v>5</v>
      </c>
      <c r="AX432" s="13" t="s">
        <v>78</v>
      </c>
      <c r="AY432" s="240" t="s">
        <v>173</v>
      </c>
    </row>
    <row r="433" s="14" customFormat="1">
      <c r="A433" s="14"/>
      <c r="B433" s="241"/>
      <c r="C433" s="242"/>
      <c r="D433" s="232" t="s">
        <v>182</v>
      </c>
      <c r="E433" s="243" t="s">
        <v>1</v>
      </c>
      <c r="F433" s="244" t="s">
        <v>114</v>
      </c>
      <c r="G433" s="242"/>
      <c r="H433" s="245">
        <v>23.411000000000001</v>
      </c>
      <c r="I433" s="246"/>
      <c r="J433" s="246"/>
      <c r="K433" s="242"/>
      <c r="L433" s="242"/>
      <c r="M433" s="247"/>
      <c r="N433" s="248"/>
      <c r="O433" s="249"/>
      <c r="P433" s="249"/>
      <c r="Q433" s="249"/>
      <c r="R433" s="249"/>
      <c r="S433" s="249"/>
      <c r="T433" s="249"/>
      <c r="U433" s="249"/>
      <c r="V433" s="249"/>
      <c r="W433" s="249"/>
      <c r="X433" s="250"/>
      <c r="Y433" s="14"/>
      <c r="Z433" s="14"/>
      <c r="AA433" s="14"/>
      <c r="AB433" s="14"/>
      <c r="AC433" s="14"/>
      <c r="AD433" s="14"/>
      <c r="AE433" s="14"/>
      <c r="AT433" s="251" t="s">
        <v>182</v>
      </c>
      <c r="AU433" s="251" t="s">
        <v>89</v>
      </c>
      <c r="AV433" s="14" t="s">
        <v>89</v>
      </c>
      <c r="AW433" s="14" t="s">
        <v>5</v>
      </c>
      <c r="AX433" s="14" t="s">
        <v>78</v>
      </c>
      <c r="AY433" s="251" t="s">
        <v>173</v>
      </c>
    </row>
    <row r="434" s="13" customFormat="1">
      <c r="A434" s="13"/>
      <c r="B434" s="230"/>
      <c r="C434" s="231"/>
      <c r="D434" s="232" t="s">
        <v>182</v>
      </c>
      <c r="E434" s="233" t="s">
        <v>1</v>
      </c>
      <c r="F434" s="234" t="s">
        <v>519</v>
      </c>
      <c r="G434" s="231"/>
      <c r="H434" s="233" t="s">
        <v>1</v>
      </c>
      <c r="I434" s="235"/>
      <c r="J434" s="235"/>
      <c r="K434" s="231"/>
      <c r="L434" s="231"/>
      <c r="M434" s="236"/>
      <c r="N434" s="237"/>
      <c r="O434" s="238"/>
      <c r="P434" s="238"/>
      <c r="Q434" s="238"/>
      <c r="R434" s="238"/>
      <c r="S434" s="238"/>
      <c r="T434" s="238"/>
      <c r="U434" s="238"/>
      <c r="V434" s="238"/>
      <c r="W434" s="238"/>
      <c r="X434" s="239"/>
      <c r="Y434" s="13"/>
      <c r="Z434" s="13"/>
      <c r="AA434" s="13"/>
      <c r="AB434" s="13"/>
      <c r="AC434" s="13"/>
      <c r="AD434" s="13"/>
      <c r="AE434" s="13"/>
      <c r="AT434" s="240" t="s">
        <v>182</v>
      </c>
      <c r="AU434" s="240" t="s">
        <v>89</v>
      </c>
      <c r="AV434" s="13" t="s">
        <v>83</v>
      </c>
      <c r="AW434" s="13" t="s">
        <v>5</v>
      </c>
      <c r="AX434" s="13" t="s">
        <v>78</v>
      </c>
      <c r="AY434" s="240" t="s">
        <v>173</v>
      </c>
    </row>
    <row r="435" s="14" customFormat="1">
      <c r="A435" s="14"/>
      <c r="B435" s="241"/>
      <c r="C435" s="242"/>
      <c r="D435" s="232" t="s">
        <v>182</v>
      </c>
      <c r="E435" s="243" t="s">
        <v>1</v>
      </c>
      <c r="F435" s="244" t="s">
        <v>520</v>
      </c>
      <c r="G435" s="242"/>
      <c r="H435" s="245">
        <v>2</v>
      </c>
      <c r="I435" s="246"/>
      <c r="J435" s="246"/>
      <c r="K435" s="242"/>
      <c r="L435" s="242"/>
      <c r="M435" s="247"/>
      <c r="N435" s="248"/>
      <c r="O435" s="249"/>
      <c r="P435" s="249"/>
      <c r="Q435" s="249"/>
      <c r="R435" s="249"/>
      <c r="S435" s="249"/>
      <c r="T435" s="249"/>
      <c r="U435" s="249"/>
      <c r="V435" s="249"/>
      <c r="W435" s="249"/>
      <c r="X435" s="250"/>
      <c r="Y435" s="14"/>
      <c r="Z435" s="14"/>
      <c r="AA435" s="14"/>
      <c r="AB435" s="14"/>
      <c r="AC435" s="14"/>
      <c r="AD435" s="14"/>
      <c r="AE435" s="14"/>
      <c r="AT435" s="251" t="s">
        <v>182</v>
      </c>
      <c r="AU435" s="251" t="s">
        <v>89</v>
      </c>
      <c r="AV435" s="14" t="s">
        <v>89</v>
      </c>
      <c r="AW435" s="14" t="s">
        <v>5</v>
      </c>
      <c r="AX435" s="14" t="s">
        <v>78</v>
      </c>
      <c r="AY435" s="251" t="s">
        <v>173</v>
      </c>
    </row>
    <row r="436" s="13" customFormat="1">
      <c r="A436" s="13"/>
      <c r="B436" s="230"/>
      <c r="C436" s="231"/>
      <c r="D436" s="232" t="s">
        <v>182</v>
      </c>
      <c r="E436" s="233" t="s">
        <v>1</v>
      </c>
      <c r="F436" s="234" t="s">
        <v>521</v>
      </c>
      <c r="G436" s="231"/>
      <c r="H436" s="233" t="s">
        <v>1</v>
      </c>
      <c r="I436" s="235"/>
      <c r="J436" s="235"/>
      <c r="K436" s="231"/>
      <c r="L436" s="231"/>
      <c r="M436" s="236"/>
      <c r="N436" s="237"/>
      <c r="O436" s="238"/>
      <c r="P436" s="238"/>
      <c r="Q436" s="238"/>
      <c r="R436" s="238"/>
      <c r="S436" s="238"/>
      <c r="T436" s="238"/>
      <c r="U436" s="238"/>
      <c r="V436" s="238"/>
      <c r="W436" s="238"/>
      <c r="X436" s="239"/>
      <c r="Y436" s="13"/>
      <c r="Z436" s="13"/>
      <c r="AA436" s="13"/>
      <c r="AB436" s="13"/>
      <c r="AC436" s="13"/>
      <c r="AD436" s="13"/>
      <c r="AE436" s="13"/>
      <c r="AT436" s="240" t="s">
        <v>182</v>
      </c>
      <c r="AU436" s="240" t="s">
        <v>89</v>
      </c>
      <c r="AV436" s="13" t="s">
        <v>83</v>
      </c>
      <c r="AW436" s="13" t="s">
        <v>5</v>
      </c>
      <c r="AX436" s="13" t="s">
        <v>78</v>
      </c>
      <c r="AY436" s="240" t="s">
        <v>173</v>
      </c>
    </row>
    <row r="437" s="14" customFormat="1">
      <c r="A437" s="14"/>
      <c r="B437" s="241"/>
      <c r="C437" s="242"/>
      <c r="D437" s="232" t="s">
        <v>182</v>
      </c>
      <c r="E437" s="243" t="s">
        <v>1</v>
      </c>
      <c r="F437" s="244" t="s">
        <v>522</v>
      </c>
      <c r="G437" s="242"/>
      <c r="H437" s="245">
        <v>0.46999999999999997</v>
      </c>
      <c r="I437" s="246"/>
      <c r="J437" s="246"/>
      <c r="K437" s="242"/>
      <c r="L437" s="242"/>
      <c r="M437" s="247"/>
      <c r="N437" s="248"/>
      <c r="O437" s="249"/>
      <c r="P437" s="249"/>
      <c r="Q437" s="249"/>
      <c r="R437" s="249"/>
      <c r="S437" s="249"/>
      <c r="T437" s="249"/>
      <c r="U437" s="249"/>
      <c r="V437" s="249"/>
      <c r="W437" s="249"/>
      <c r="X437" s="250"/>
      <c r="Y437" s="14"/>
      <c r="Z437" s="14"/>
      <c r="AA437" s="14"/>
      <c r="AB437" s="14"/>
      <c r="AC437" s="14"/>
      <c r="AD437" s="14"/>
      <c r="AE437" s="14"/>
      <c r="AT437" s="251" t="s">
        <v>182</v>
      </c>
      <c r="AU437" s="251" t="s">
        <v>89</v>
      </c>
      <c r="AV437" s="14" t="s">
        <v>89</v>
      </c>
      <c r="AW437" s="14" t="s">
        <v>5</v>
      </c>
      <c r="AX437" s="14" t="s">
        <v>78</v>
      </c>
      <c r="AY437" s="251" t="s">
        <v>173</v>
      </c>
    </row>
    <row r="438" s="15" customFormat="1">
      <c r="A438" s="15"/>
      <c r="B438" s="252"/>
      <c r="C438" s="253"/>
      <c r="D438" s="232" t="s">
        <v>182</v>
      </c>
      <c r="E438" s="254" t="s">
        <v>1</v>
      </c>
      <c r="F438" s="255" t="s">
        <v>187</v>
      </c>
      <c r="G438" s="253"/>
      <c r="H438" s="256">
        <v>773.37199999999996</v>
      </c>
      <c r="I438" s="257"/>
      <c r="J438" s="257"/>
      <c r="K438" s="253"/>
      <c r="L438" s="253"/>
      <c r="M438" s="258"/>
      <c r="N438" s="259"/>
      <c r="O438" s="260"/>
      <c r="P438" s="260"/>
      <c r="Q438" s="260"/>
      <c r="R438" s="260"/>
      <c r="S438" s="260"/>
      <c r="T438" s="260"/>
      <c r="U438" s="260"/>
      <c r="V438" s="260"/>
      <c r="W438" s="260"/>
      <c r="X438" s="261"/>
      <c r="Y438" s="15"/>
      <c r="Z438" s="15"/>
      <c r="AA438" s="15"/>
      <c r="AB438" s="15"/>
      <c r="AC438" s="15"/>
      <c r="AD438" s="15"/>
      <c r="AE438" s="15"/>
      <c r="AT438" s="262" t="s">
        <v>182</v>
      </c>
      <c r="AU438" s="262" t="s">
        <v>89</v>
      </c>
      <c r="AV438" s="15" t="s">
        <v>180</v>
      </c>
      <c r="AW438" s="15" t="s">
        <v>5</v>
      </c>
      <c r="AX438" s="15" t="s">
        <v>83</v>
      </c>
      <c r="AY438" s="262" t="s">
        <v>173</v>
      </c>
    </row>
    <row r="439" s="2" customFormat="1">
      <c r="A439" s="39"/>
      <c r="B439" s="40"/>
      <c r="C439" s="263" t="s">
        <v>523</v>
      </c>
      <c r="D439" s="263" t="s">
        <v>197</v>
      </c>
      <c r="E439" s="264" t="s">
        <v>524</v>
      </c>
      <c r="F439" s="265" t="s">
        <v>525</v>
      </c>
      <c r="G439" s="266" t="s">
        <v>87</v>
      </c>
      <c r="H439" s="267">
        <v>54.781999999999996</v>
      </c>
      <c r="I439" s="268"/>
      <c r="J439" s="269"/>
      <c r="K439" s="270">
        <f>ROUND(P439*H439,2)</f>
        <v>0</v>
      </c>
      <c r="L439" s="265" t="s">
        <v>179</v>
      </c>
      <c r="M439" s="271"/>
      <c r="N439" s="272" t="s">
        <v>1</v>
      </c>
      <c r="O439" s="224" t="s">
        <v>41</v>
      </c>
      <c r="P439" s="225">
        <f>I439+J439</f>
        <v>0</v>
      </c>
      <c r="Q439" s="225">
        <f>ROUND(I439*H439,2)</f>
        <v>0</v>
      </c>
      <c r="R439" s="225">
        <f>ROUND(J439*H439,2)</f>
        <v>0</v>
      </c>
      <c r="S439" s="92"/>
      <c r="T439" s="226">
        <f>S439*H439</f>
        <v>0</v>
      </c>
      <c r="U439" s="226">
        <v>0.0015</v>
      </c>
      <c r="V439" s="226">
        <f>U439*H439</f>
        <v>0.082172999999999996</v>
      </c>
      <c r="W439" s="226">
        <v>0</v>
      </c>
      <c r="X439" s="227">
        <f>W439*H439</f>
        <v>0</v>
      </c>
      <c r="Y439" s="39"/>
      <c r="Z439" s="39"/>
      <c r="AA439" s="39"/>
      <c r="AB439" s="39"/>
      <c r="AC439" s="39"/>
      <c r="AD439" s="39"/>
      <c r="AE439" s="39"/>
      <c r="AR439" s="228" t="s">
        <v>345</v>
      </c>
      <c r="AT439" s="228" t="s">
        <v>197</v>
      </c>
      <c r="AU439" s="228" t="s">
        <v>89</v>
      </c>
      <c r="AY439" s="18" t="s">
        <v>173</v>
      </c>
      <c r="BE439" s="229">
        <f>IF(O439="základní",K439,0)</f>
        <v>0</v>
      </c>
      <c r="BF439" s="229">
        <f>IF(O439="snížená",K439,0)</f>
        <v>0</v>
      </c>
      <c r="BG439" s="229">
        <f>IF(O439="zákl. přenesená",K439,0)</f>
        <v>0</v>
      </c>
      <c r="BH439" s="229">
        <f>IF(O439="sníž. přenesená",K439,0)</f>
        <v>0</v>
      </c>
      <c r="BI439" s="229">
        <f>IF(O439="nulová",K439,0)</f>
        <v>0</v>
      </c>
      <c r="BJ439" s="18" t="s">
        <v>83</v>
      </c>
      <c r="BK439" s="229">
        <f>ROUND(P439*H439,2)</f>
        <v>0</v>
      </c>
      <c r="BL439" s="18" t="s">
        <v>268</v>
      </c>
      <c r="BM439" s="228" t="s">
        <v>526</v>
      </c>
    </row>
    <row r="440" s="13" customFormat="1">
      <c r="A440" s="13"/>
      <c r="B440" s="230"/>
      <c r="C440" s="231"/>
      <c r="D440" s="232" t="s">
        <v>182</v>
      </c>
      <c r="E440" s="233" t="s">
        <v>1</v>
      </c>
      <c r="F440" s="234" t="s">
        <v>511</v>
      </c>
      <c r="G440" s="231"/>
      <c r="H440" s="233" t="s">
        <v>1</v>
      </c>
      <c r="I440" s="235"/>
      <c r="J440" s="235"/>
      <c r="K440" s="231"/>
      <c r="L440" s="231"/>
      <c r="M440" s="236"/>
      <c r="N440" s="237"/>
      <c r="O440" s="238"/>
      <c r="P440" s="238"/>
      <c r="Q440" s="238"/>
      <c r="R440" s="238"/>
      <c r="S440" s="238"/>
      <c r="T440" s="238"/>
      <c r="U440" s="238"/>
      <c r="V440" s="238"/>
      <c r="W440" s="238"/>
      <c r="X440" s="239"/>
      <c r="Y440" s="13"/>
      <c r="Z440" s="13"/>
      <c r="AA440" s="13"/>
      <c r="AB440" s="13"/>
      <c r="AC440" s="13"/>
      <c r="AD440" s="13"/>
      <c r="AE440" s="13"/>
      <c r="AT440" s="240" t="s">
        <v>182</v>
      </c>
      <c r="AU440" s="240" t="s">
        <v>89</v>
      </c>
      <c r="AV440" s="13" t="s">
        <v>83</v>
      </c>
      <c r="AW440" s="13" t="s">
        <v>5</v>
      </c>
      <c r="AX440" s="13" t="s">
        <v>78</v>
      </c>
      <c r="AY440" s="240" t="s">
        <v>173</v>
      </c>
    </row>
    <row r="441" s="14" customFormat="1">
      <c r="A441" s="14"/>
      <c r="B441" s="241"/>
      <c r="C441" s="242"/>
      <c r="D441" s="232" t="s">
        <v>182</v>
      </c>
      <c r="E441" s="243" t="s">
        <v>1</v>
      </c>
      <c r="F441" s="244" t="s">
        <v>527</v>
      </c>
      <c r="G441" s="242"/>
      <c r="H441" s="245">
        <v>54.781999999999996</v>
      </c>
      <c r="I441" s="246"/>
      <c r="J441" s="246"/>
      <c r="K441" s="242"/>
      <c r="L441" s="242"/>
      <c r="M441" s="247"/>
      <c r="N441" s="248"/>
      <c r="O441" s="249"/>
      <c r="P441" s="249"/>
      <c r="Q441" s="249"/>
      <c r="R441" s="249"/>
      <c r="S441" s="249"/>
      <c r="T441" s="249"/>
      <c r="U441" s="249"/>
      <c r="V441" s="249"/>
      <c r="W441" s="249"/>
      <c r="X441" s="250"/>
      <c r="Y441" s="14"/>
      <c r="Z441" s="14"/>
      <c r="AA441" s="14"/>
      <c r="AB441" s="14"/>
      <c r="AC441" s="14"/>
      <c r="AD441" s="14"/>
      <c r="AE441" s="14"/>
      <c r="AT441" s="251" t="s">
        <v>182</v>
      </c>
      <c r="AU441" s="251" t="s">
        <v>89</v>
      </c>
      <c r="AV441" s="14" t="s">
        <v>89</v>
      </c>
      <c r="AW441" s="14" t="s">
        <v>5</v>
      </c>
      <c r="AX441" s="14" t="s">
        <v>78</v>
      </c>
      <c r="AY441" s="251" t="s">
        <v>173</v>
      </c>
    </row>
    <row r="442" s="15" customFormat="1">
      <c r="A442" s="15"/>
      <c r="B442" s="252"/>
      <c r="C442" s="253"/>
      <c r="D442" s="232" t="s">
        <v>182</v>
      </c>
      <c r="E442" s="254" t="s">
        <v>1</v>
      </c>
      <c r="F442" s="255" t="s">
        <v>187</v>
      </c>
      <c r="G442" s="253"/>
      <c r="H442" s="256">
        <v>54.781999999999996</v>
      </c>
      <c r="I442" s="257"/>
      <c r="J442" s="257"/>
      <c r="K442" s="253"/>
      <c r="L442" s="253"/>
      <c r="M442" s="258"/>
      <c r="N442" s="259"/>
      <c r="O442" s="260"/>
      <c r="P442" s="260"/>
      <c r="Q442" s="260"/>
      <c r="R442" s="260"/>
      <c r="S442" s="260"/>
      <c r="T442" s="260"/>
      <c r="U442" s="260"/>
      <c r="V442" s="260"/>
      <c r="W442" s="260"/>
      <c r="X442" s="261"/>
      <c r="Y442" s="15"/>
      <c r="Z442" s="15"/>
      <c r="AA442" s="15"/>
      <c r="AB442" s="15"/>
      <c r="AC442" s="15"/>
      <c r="AD442" s="15"/>
      <c r="AE442" s="15"/>
      <c r="AT442" s="262" t="s">
        <v>182</v>
      </c>
      <c r="AU442" s="262" t="s">
        <v>89</v>
      </c>
      <c r="AV442" s="15" t="s">
        <v>180</v>
      </c>
      <c r="AW442" s="15" t="s">
        <v>5</v>
      </c>
      <c r="AX442" s="15" t="s">
        <v>83</v>
      </c>
      <c r="AY442" s="262" t="s">
        <v>173</v>
      </c>
    </row>
    <row r="443" s="2" customFormat="1">
      <c r="A443" s="39"/>
      <c r="B443" s="40"/>
      <c r="C443" s="263" t="s">
        <v>528</v>
      </c>
      <c r="D443" s="263" t="s">
        <v>197</v>
      </c>
      <c r="E443" s="264" t="s">
        <v>529</v>
      </c>
      <c r="F443" s="265" t="s">
        <v>530</v>
      </c>
      <c r="G443" s="266" t="s">
        <v>87</v>
      </c>
      <c r="H443" s="267">
        <v>27.390999999999998</v>
      </c>
      <c r="I443" s="268"/>
      <c r="J443" s="269"/>
      <c r="K443" s="270">
        <f>ROUND(P443*H443,2)</f>
        <v>0</v>
      </c>
      <c r="L443" s="265" t="s">
        <v>179</v>
      </c>
      <c r="M443" s="271"/>
      <c r="N443" s="272" t="s">
        <v>1</v>
      </c>
      <c r="O443" s="224" t="s">
        <v>41</v>
      </c>
      <c r="P443" s="225">
        <f>I443+J443</f>
        <v>0</v>
      </c>
      <c r="Q443" s="225">
        <f>ROUND(I443*H443,2)</f>
        <v>0</v>
      </c>
      <c r="R443" s="225">
        <f>ROUND(J443*H443,2)</f>
        <v>0</v>
      </c>
      <c r="S443" s="92"/>
      <c r="T443" s="226">
        <f>S443*H443</f>
        <v>0</v>
      </c>
      <c r="U443" s="226">
        <v>0.01</v>
      </c>
      <c r="V443" s="226">
        <f>U443*H443</f>
        <v>0.27390999999999999</v>
      </c>
      <c r="W443" s="226">
        <v>0</v>
      </c>
      <c r="X443" s="227">
        <f>W443*H443</f>
        <v>0</v>
      </c>
      <c r="Y443" s="39"/>
      <c r="Z443" s="39"/>
      <c r="AA443" s="39"/>
      <c r="AB443" s="39"/>
      <c r="AC443" s="39"/>
      <c r="AD443" s="39"/>
      <c r="AE443" s="39"/>
      <c r="AR443" s="228" t="s">
        <v>345</v>
      </c>
      <c r="AT443" s="228" t="s">
        <v>197</v>
      </c>
      <c r="AU443" s="228" t="s">
        <v>89</v>
      </c>
      <c r="AY443" s="18" t="s">
        <v>173</v>
      </c>
      <c r="BE443" s="229">
        <f>IF(O443="základní",K443,0)</f>
        <v>0</v>
      </c>
      <c r="BF443" s="229">
        <f>IF(O443="snížená",K443,0)</f>
        <v>0</v>
      </c>
      <c r="BG443" s="229">
        <f>IF(O443="zákl. přenesená",K443,0)</f>
        <v>0</v>
      </c>
      <c r="BH443" s="229">
        <f>IF(O443="sníž. přenesená",K443,0)</f>
        <v>0</v>
      </c>
      <c r="BI443" s="229">
        <f>IF(O443="nulová",K443,0)</f>
        <v>0</v>
      </c>
      <c r="BJ443" s="18" t="s">
        <v>83</v>
      </c>
      <c r="BK443" s="229">
        <f>ROUND(P443*H443,2)</f>
        <v>0</v>
      </c>
      <c r="BL443" s="18" t="s">
        <v>268</v>
      </c>
      <c r="BM443" s="228" t="s">
        <v>531</v>
      </c>
    </row>
    <row r="444" s="13" customFormat="1">
      <c r="A444" s="13"/>
      <c r="B444" s="230"/>
      <c r="C444" s="231"/>
      <c r="D444" s="232" t="s">
        <v>182</v>
      </c>
      <c r="E444" s="233" t="s">
        <v>1</v>
      </c>
      <c r="F444" s="234" t="s">
        <v>518</v>
      </c>
      <c r="G444" s="231"/>
      <c r="H444" s="233" t="s">
        <v>1</v>
      </c>
      <c r="I444" s="235"/>
      <c r="J444" s="235"/>
      <c r="K444" s="231"/>
      <c r="L444" s="231"/>
      <c r="M444" s="236"/>
      <c r="N444" s="237"/>
      <c r="O444" s="238"/>
      <c r="P444" s="238"/>
      <c r="Q444" s="238"/>
      <c r="R444" s="238"/>
      <c r="S444" s="238"/>
      <c r="T444" s="238"/>
      <c r="U444" s="238"/>
      <c r="V444" s="238"/>
      <c r="W444" s="238"/>
      <c r="X444" s="239"/>
      <c r="Y444" s="13"/>
      <c r="Z444" s="13"/>
      <c r="AA444" s="13"/>
      <c r="AB444" s="13"/>
      <c r="AC444" s="13"/>
      <c r="AD444" s="13"/>
      <c r="AE444" s="13"/>
      <c r="AT444" s="240" t="s">
        <v>182</v>
      </c>
      <c r="AU444" s="240" t="s">
        <v>89</v>
      </c>
      <c r="AV444" s="13" t="s">
        <v>83</v>
      </c>
      <c r="AW444" s="13" t="s">
        <v>5</v>
      </c>
      <c r="AX444" s="13" t="s">
        <v>78</v>
      </c>
      <c r="AY444" s="240" t="s">
        <v>173</v>
      </c>
    </row>
    <row r="445" s="14" customFormat="1">
      <c r="A445" s="14"/>
      <c r="B445" s="241"/>
      <c r="C445" s="242"/>
      <c r="D445" s="232" t="s">
        <v>182</v>
      </c>
      <c r="E445" s="243" t="s">
        <v>1</v>
      </c>
      <c r="F445" s="244" t="s">
        <v>532</v>
      </c>
      <c r="G445" s="242"/>
      <c r="H445" s="245">
        <v>27.390999999999998</v>
      </c>
      <c r="I445" s="246"/>
      <c r="J445" s="246"/>
      <c r="K445" s="242"/>
      <c r="L445" s="242"/>
      <c r="M445" s="247"/>
      <c r="N445" s="248"/>
      <c r="O445" s="249"/>
      <c r="P445" s="249"/>
      <c r="Q445" s="249"/>
      <c r="R445" s="249"/>
      <c r="S445" s="249"/>
      <c r="T445" s="249"/>
      <c r="U445" s="249"/>
      <c r="V445" s="249"/>
      <c r="W445" s="249"/>
      <c r="X445" s="250"/>
      <c r="Y445" s="14"/>
      <c r="Z445" s="14"/>
      <c r="AA445" s="14"/>
      <c r="AB445" s="14"/>
      <c r="AC445" s="14"/>
      <c r="AD445" s="14"/>
      <c r="AE445" s="14"/>
      <c r="AT445" s="251" t="s">
        <v>182</v>
      </c>
      <c r="AU445" s="251" t="s">
        <v>89</v>
      </c>
      <c r="AV445" s="14" t="s">
        <v>89</v>
      </c>
      <c r="AW445" s="14" t="s">
        <v>5</v>
      </c>
      <c r="AX445" s="14" t="s">
        <v>78</v>
      </c>
      <c r="AY445" s="251" t="s">
        <v>173</v>
      </c>
    </row>
    <row r="446" s="15" customFormat="1">
      <c r="A446" s="15"/>
      <c r="B446" s="252"/>
      <c r="C446" s="253"/>
      <c r="D446" s="232" t="s">
        <v>182</v>
      </c>
      <c r="E446" s="254" t="s">
        <v>1</v>
      </c>
      <c r="F446" s="255" t="s">
        <v>187</v>
      </c>
      <c r="G446" s="253"/>
      <c r="H446" s="256">
        <v>27.390999999999998</v>
      </c>
      <c r="I446" s="257"/>
      <c r="J446" s="257"/>
      <c r="K446" s="253"/>
      <c r="L446" s="253"/>
      <c r="M446" s="258"/>
      <c r="N446" s="259"/>
      <c r="O446" s="260"/>
      <c r="P446" s="260"/>
      <c r="Q446" s="260"/>
      <c r="R446" s="260"/>
      <c r="S446" s="260"/>
      <c r="T446" s="260"/>
      <c r="U446" s="260"/>
      <c r="V446" s="260"/>
      <c r="W446" s="260"/>
      <c r="X446" s="261"/>
      <c r="Y446" s="15"/>
      <c r="Z446" s="15"/>
      <c r="AA446" s="15"/>
      <c r="AB446" s="15"/>
      <c r="AC446" s="15"/>
      <c r="AD446" s="15"/>
      <c r="AE446" s="15"/>
      <c r="AT446" s="262" t="s">
        <v>182</v>
      </c>
      <c r="AU446" s="262" t="s">
        <v>89</v>
      </c>
      <c r="AV446" s="15" t="s">
        <v>180</v>
      </c>
      <c r="AW446" s="15" t="s">
        <v>5</v>
      </c>
      <c r="AX446" s="15" t="s">
        <v>83</v>
      </c>
      <c r="AY446" s="262" t="s">
        <v>173</v>
      </c>
    </row>
    <row r="447" s="2" customFormat="1">
      <c r="A447" s="39"/>
      <c r="B447" s="40"/>
      <c r="C447" s="263" t="s">
        <v>533</v>
      </c>
      <c r="D447" s="263" t="s">
        <v>197</v>
      </c>
      <c r="E447" s="264" t="s">
        <v>198</v>
      </c>
      <c r="F447" s="265" t="s">
        <v>199</v>
      </c>
      <c r="G447" s="266" t="s">
        <v>87</v>
      </c>
      <c r="H447" s="267">
        <v>264.52100000000002</v>
      </c>
      <c r="I447" s="268"/>
      <c r="J447" s="269"/>
      <c r="K447" s="270">
        <f>ROUND(P447*H447,2)</f>
        <v>0</v>
      </c>
      <c r="L447" s="265" t="s">
        <v>179</v>
      </c>
      <c r="M447" s="271"/>
      <c r="N447" s="272" t="s">
        <v>1</v>
      </c>
      <c r="O447" s="224" t="s">
        <v>41</v>
      </c>
      <c r="P447" s="225">
        <f>I447+J447</f>
        <v>0</v>
      </c>
      <c r="Q447" s="225">
        <f>ROUND(I447*H447,2)</f>
        <v>0</v>
      </c>
      <c r="R447" s="225">
        <f>ROUND(J447*H447,2)</f>
        <v>0</v>
      </c>
      <c r="S447" s="92"/>
      <c r="T447" s="226">
        <f>S447*H447</f>
        <v>0</v>
      </c>
      <c r="U447" s="226">
        <v>0.0025000000000000001</v>
      </c>
      <c r="V447" s="226">
        <f>U447*H447</f>
        <v>0.66130250000000002</v>
      </c>
      <c r="W447" s="226">
        <v>0</v>
      </c>
      <c r="X447" s="227">
        <f>W447*H447</f>
        <v>0</v>
      </c>
      <c r="Y447" s="39"/>
      <c r="Z447" s="39"/>
      <c r="AA447" s="39"/>
      <c r="AB447" s="39"/>
      <c r="AC447" s="39"/>
      <c r="AD447" s="39"/>
      <c r="AE447" s="39"/>
      <c r="AR447" s="228" t="s">
        <v>345</v>
      </c>
      <c r="AT447" s="228" t="s">
        <v>197</v>
      </c>
      <c r="AU447" s="228" t="s">
        <v>89</v>
      </c>
      <c r="AY447" s="18" t="s">
        <v>173</v>
      </c>
      <c r="BE447" s="229">
        <f>IF(O447="základní",K447,0)</f>
        <v>0</v>
      </c>
      <c r="BF447" s="229">
        <f>IF(O447="snížená",K447,0)</f>
        <v>0</v>
      </c>
      <c r="BG447" s="229">
        <f>IF(O447="zákl. přenesená",K447,0)</f>
        <v>0</v>
      </c>
      <c r="BH447" s="229">
        <f>IF(O447="sníž. přenesená",K447,0)</f>
        <v>0</v>
      </c>
      <c r="BI447" s="229">
        <f>IF(O447="nulová",K447,0)</f>
        <v>0</v>
      </c>
      <c r="BJ447" s="18" t="s">
        <v>83</v>
      </c>
      <c r="BK447" s="229">
        <f>ROUND(P447*H447,2)</f>
        <v>0</v>
      </c>
      <c r="BL447" s="18" t="s">
        <v>268</v>
      </c>
      <c r="BM447" s="228" t="s">
        <v>534</v>
      </c>
    </row>
    <row r="448" s="13" customFormat="1">
      <c r="A448" s="13"/>
      <c r="B448" s="230"/>
      <c r="C448" s="231"/>
      <c r="D448" s="232" t="s">
        <v>182</v>
      </c>
      <c r="E448" s="233" t="s">
        <v>1</v>
      </c>
      <c r="F448" s="234" t="s">
        <v>513</v>
      </c>
      <c r="G448" s="231"/>
      <c r="H448" s="233" t="s">
        <v>1</v>
      </c>
      <c r="I448" s="235"/>
      <c r="J448" s="235"/>
      <c r="K448" s="231"/>
      <c r="L448" s="231"/>
      <c r="M448" s="236"/>
      <c r="N448" s="237"/>
      <c r="O448" s="238"/>
      <c r="P448" s="238"/>
      <c r="Q448" s="238"/>
      <c r="R448" s="238"/>
      <c r="S448" s="238"/>
      <c r="T448" s="238"/>
      <c r="U448" s="238"/>
      <c r="V448" s="238"/>
      <c r="W448" s="238"/>
      <c r="X448" s="239"/>
      <c r="Y448" s="13"/>
      <c r="Z448" s="13"/>
      <c r="AA448" s="13"/>
      <c r="AB448" s="13"/>
      <c r="AC448" s="13"/>
      <c r="AD448" s="13"/>
      <c r="AE448" s="13"/>
      <c r="AT448" s="240" t="s">
        <v>182</v>
      </c>
      <c r="AU448" s="240" t="s">
        <v>89</v>
      </c>
      <c r="AV448" s="13" t="s">
        <v>83</v>
      </c>
      <c r="AW448" s="13" t="s">
        <v>5</v>
      </c>
      <c r="AX448" s="13" t="s">
        <v>78</v>
      </c>
      <c r="AY448" s="240" t="s">
        <v>173</v>
      </c>
    </row>
    <row r="449" s="14" customFormat="1">
      <c r="A449" s="14"/>
      <c r="B449" s="241"/>
      <c r="C449" s="242"/>
      <c r="D449" s="232" t="s">
        <v>182</v>
      </c>
      <c r="E449" s="243" t="s">
        <v>1</v>
      </c>
      <c r="F449" s="244" t="s">
        <v>535</v>
      </c>
      <c r="G449" s="242"/>
      <c r="H449" s="245">
        <v>264.52100000000002</v>
      </c>
      <c r="I449" s="246"/>
      <c r="J449" s="246"/>
      <c r="K449" s="242"/>
      <c r="L449" s="242"/>
      <c r="M449" s="247"/>
      <c r="N449" s="248"/>
      <c r="O449" s="249"/>
      <c r="P449" s="249"/>
      <c r="Q449" s="249"/>
      <c r="R449" s="249"/>
      <c r="S449" s="249"/>
      <c r="T449" s="249"/>
      <c r="U449" s="249"/>
      <c r="V449" s="249"/>
      <c r="W449" s="249"/>
      <c r="X449" s="250"/>
      <c r="Y449" s="14"/>
      <c r="Z449" s="14"/>
      <c r="AA449" s="14"/>
      <c r="AB449" s="14"/>
      <c r="AC449" s="14"/>
      <c r="AD449" s="14"/>
      <c r="AE449" s="14"/>
      <c r="AT449" s="251" t="s">
        <v>182</v>
      </c>
      <c r="AU449" s="251" t="s">
        <v>89</v>
      </c>
      <c r="AV449" s="14" t="s">
        <v>89</v>
      </c>
      <c r="AW449" s="14" t="s">
        <v>5</v>
      </c>
      <c r="AX449" s="14" t="s">
        <v>78</v>
      </c>
      <c r="AY449" s="251" t="s">
        <v>173</v>
      </c>
    </row>
    <row r="450" s="15" customFormat="1">
      <c r="A450" s="15"/>
      <c r="B450" s="252"/>
      <c r="C450" s="253"/>
      <c r="D450" s="232" t="s">
        <v>182</v>
      </c>
      <c r="E450" s="254" t="s">
        <v>1</v>
      </c>
      <c r="F450" s="255" t="s">
        <v>187</v>
      </c>
      <c r="G450" s="253"/>
      <c r="H450" s="256">
        <v>264.52100000000002</v>
      </c>
      <c r="I450" s="257"/>
      <c r="J450" s="257"/>
      <c r="K450" s="253"/>
      <c r="L450" s="253"/>
      <c r="M450" s="258"/>
      <c r="N450" s="259"/>
      <c r="O450" s="260"/>
      <c r="P450" s="260"/>
      <c r="Q450" s="260"/>
      <c r="R450" s="260"/>
      <c r="S450" s="260"/>
      <c r="T450" s="260"/>
      <c r="U450" s="260"/>
      <c r="V450" s="260"/>
      <c r="W450" s="260"/>
      <c r="X450" s="261"/>
      <c r="Y450" s="15"/>
      <c r="Z450" s="15"/>
      <c r="AA450" s="15"/>
      <c r="AB450" s="15"/>
      <c r="AC450" s="15"/>
      <c r="AD450" s="15"/>
      <c r="AE450" s="15"/>
      <c r="AT450" s="262" t="s">
        <v>182</v>
      </c>
      <c r="AU450" s="262" t="s">
        <v>89</v>
      </c>
      <c r="AV450" s="15" t="s">
        <v>180</v>
      </c>
      <c r="AW450" s="15" t="s">
        <v>5</v>
      </c>
      <c r="AX450" s="15" t="s">
        <v>83</v>
      </c>
      <c r="AY450" s="262" t="s">
        <v>173</v>
      </c>
    </row>
    <row r="451" s="2" customFormat="1">
      <c r="A451" s="39"/>
      <c r="B451" s="40"/>
      <c r="C451" s="263" t="s">
        <v>536</v>
      </c>
      <c r="D451" s="263" t="s">
        <v>197</v>
      </c>
      <c r="E451" s="264" t="s">
        <v>537</v>
      </c>
      <c r="F451" s="265" t="s">
        <v>538</v>
      </c>
      <c r="G451" s="266" t="s">
        <v>87</v>
      </c>
      <c r="H451" s="267">
        <v>264.52100000000002</v>
      </c>
      <c r="I451" s="268"/>
      <c r="J451" s="269"/>
      <c r="K451" s="270">
        <f>ROUND(P451*H451,2)</f>
        <v>0</v>
      </c>
      <c r="L451" s="265" t="s">
        <v>179</v>
      </c>
      <c r="M451" s="271"/>
      <c r="N451" s="272" t="s">
        <v>1</v>
      </c>
      <c r="O451" s="224" t="s">
        <v>41</v>
      </c>
      <c r="P451" s="225">
        <f>I451+J451</f>
        <v>0</v>
      </c>
      <c r="Q451" s="225">
        <f>ROUND(I451*H451,2)</f>
        <v>0</v>
      </c>
      <c r="R451" s="225">
        <f>ROUND(J451*H451,2)</f>
        <v>0</v>
      </c>
      <c r="S451" s="92"/>
      <c r="T451" s="226">
        <f>S451*H451</f>
        <v>0</v>
      </c>
      <c r="U451" s="226">
        <v>0.00175</v>
      </c>
      <c r="V451" s="226">
        <f>U451*H451</f>
        <v>0.46291175000000001</v>
      </c>
      <c r="W451" s="226">
        <v>0</v>
      </c>
      <c r="X451" s="227">
        <f>W451*H451</f>
        <v>0</v>
      </c>
      <c r="Y451" s="39"/>
      <c r="Z451" s="39"/>
      <c r="AA451" s="39"/>
      <c r="AB451" s="39"/>
      <c r="AC451" s="39"/>
      <c r="AD451" s="39"/>
      <c r="AE451" s="39"/>
      <c r="AR451" s="228" t="s">
        <v>345</v>
      </c>
      <c r="AT451" s="228" t="s">
        <v>197</v>
      </c>
      <c r="AU451" s="228" t="s">
        <v>89</v>
      </c>
      <c r="AY451" s="18" t="s">
        <v>173</v>
      </c>
      <c r="BE451" s="229">
        <f>IF(O451="základní",K451,0)</f>
        <v>0</v>
      </c>
      <c r="BF451" s="229">
        <f>IF(O451="snížená",K451,0)</f>
        <v>0</v>
      </c>
      <c r="BG451" s="229">
        <f>IF(O451="zákl. přenesená",K451,0)</f>
        <v>0</v>
      </c>
      <c r="BH451" s="229">
        <f>IF(O451="sníž. přenesená",K451,0)</f>
        <v>0</v>
      </c>
      <c r="BI451" s="229">
        <f>IF(O451="nulová",K451,0)</f>
        <v>0</v>
      </c>
      <c r="BJ451" s="18" t="s">
        <v>83</v>
      </c>
      <c r="BK451" s="229">
        <f>ROUND(P451*H451,2)</f>
        <v>0</v>
      </c>
      <c r="BL451" s="18" t="s">
        <v>268</v>
      </c>
      <c r="BM451" s="228" t="s">
        <v>539</v>
      </c>
    </row>
    <row r="452" s="13" customFormat="1">
      <c r="A452" s="13"/>
      <c r="B452" s="230"/>
      <c r="C452" s="231"/>
      <c r="D452" s="232" t="s">
        <v>182</v>
      </c>
      <c r="E452" s="233" t="s">
        <v>1</v>
      </c>
      <c r="F452" s="234" t="s">
        <v>515</v>
      </c>
      <c r="G452" s="231"/>
      <c r="H452" s="233" t="s">
        <v>1</v>
      </c>
      <c r="I452" s="235"/>
      <c r="J452" s="235"/>
      <c r="K452" s="231"/>
      <c r="L452" s="231"/>
      <c r="M452" s="236"/>
      <c r="N452" s="237"/>
      <c r="O452" s="238"/>
      <c r="P452" s="238"/>
      <c r="Q452" s="238"/>
      <c r="R452" s="238"/>
      <c r="S452" s="238"/>
      <c r="T452" s="238"/>
      <c r="U452" s="238"/>
      <c r="V452" s="238"/>
      <c r="W452" s="238"/>
      <c r="X452" s="239"/>
      <c r="Y452" s="13"/>
      <c r="Z452" s="13"/>
      <c r="AA452" s="13"/>
      <c r="AB452" s="13"/>
      <c r="AC452" s="13"/>
      <c r="AD452" s="13"/>
      <c r="AE452" s="13"/>
      <c r="AT452" s="240" t="s">
        <v>182</v>
      </c>
      <c r="AU452" s="240" t="s">
        <v>89</v>
      </c>
      <c r="AV452" s="13" t="s">
        <v>83</v>
      </c>
      <c r="AW452" s="13" t="s">
        <v>5</v>
      </c>
      <c r="AX452" s="13" t="s">
        <v>78</v>
      </c>
      <c r="AY452" s="240" t="s">
        <v>173</v>
      </c>
    </row>
    <row r="453" s="14" customFormat="1">
      <c r="A453" s="14"/>
      <c r="B453" s="241"/>
      <c r="C453" s="242"/>
      <c r="D453" s="232" t="s">
        <v>182</v>
      </c>
      <c r="E453" s="243" t="s">
        <v>1</v>
      </c>
      <c r="F453" s="244" t="s">
        <v>535</v>
      </c>
      <c r="G453" s="242"/>
      <c r="H453" s="245">
        <v>264.52100000000002</v>
      </c>
      <c r="I453" s="246"/>
      <c r="J453" s="246"/>
      <c r="K453" s="242"/>
      <c r="L453" s="242"/>
      <c r="M453" s="247"/>
      <c r="N453" s="248"/>
      <c r="O453" s="249"/>
      <c r="P453" s="249"/>
      <c r="Q453" s="249"/>
      <c r="R453" s="249"/>
      <c r="S453" s="249"/>
      <c r="T453" s="249"/>
      <c r="U453" s="249"/>
      <c r="V453" s="249"/>
      <c r="W453" s="249"/>
      <c r="X453" s="250"/>
      <c r="Y453" s="14"/>
      <c r="Z453" s="14"/>
      <c r="AA453" s="14"/>
      <c r="AB453" s="14"/>
      <c r="AC453" s="14"/>
      <c r="AD453" s="14"/>
      <c r="AE453" s="14"/>
      <c r="AT453" s="251" t="s">
        <v>182</v>
      </c>
      <c r="AU453" s="251" t="s">
        <v>89</v>
      </c>
      <c r="AV453" s="14" t="s">
        <v>89</v>
      </c>
      <c r="AW453" s="14" t="s">
        <v>5</v>
      </c>
      <c r="AX453" s="14" t="s">
        <v>78</v>
      </c>
      <c r="AY453" s="251" t="s">
        <v>173</v>
      </c>
    </row>
    <row r="454" s="15" customFormat="1">
      <c r="A454" s="15"/>
      <c r="B454" s="252"/>
      <c r="C454" s="253"/>
      <c r="D454" s="232" t="s">
        <v>182</v>
      </c>
      <c r="E454" s="254" t="s">
        <v>1</v>
      </c>
      <c r="F454" s="255" t="s">
        <v>187</v>
      </c>
      <c r="G454" s="253"/>
      <c r="H454" s="256">
        <v>264.52100000000002</v>
      </c>
      <c r="I454" s="257"/>
      <c r="J454" s="257"/>
      <c r="K454" s="253"/>
      <c r="L454" s="253"/>
      <c r="M454" s="258"/>
      <c r="N454" s="259"/>
      <c r="O454" s="260"/>
      <c r="P454" s="260"/>
      <c r="Q454" s="260"/>
      <c r="R454" s="260"/>
      <c r="S454" s="260"/>
      <c r="T454" s="260"/>
      <c r="U454" s="260"/>
      <c r="V454" s="260"/>
      <c r="W454" s="260"/>
      <c r="X454" s="261"/>
      <c r="Y454" s="15"/>
      <c r="Z454" s="15"/>
      <c r="AA454" s="15"/>
      <c r="AB454" s="15"/>
      <c r="AC454" s="15"/>
      <c r="AD454" s="15"/>
      <c r="AE454" s="15"/>
      <c r="AT454" s="262" t="s">
        <v>182</v>
      </c>
      <c r="AU454" s="262" t="s">
        <v>89</v>
      </c>
      <c r="AV454" s="15" t="s">
        <v>180</v>
      </c>
      <c r="AW454" s="15" t="s">
        <v>5</v>
      </c>
      <c r="AX454" s="15" t="s">
        <v>83</v>
      </c>
      <c r="AY454" s="262" t="s">
        <v>173</v>
      </c>
    </row>
    <row r="455" s="2" customFormat="1">
      <c r="A455" s="39"/>
      <c r="B455" s="40"/>
      <c r="C455" s="263" t="s">
        <v>540</v>
      </c>
      <c r="D455" s="263" t="s">
        <v>197</v>
      </c>
      <c r="E455" s="264" t="s">
        <v>541</v>
      </c>
      <c r="F455" s="265" t="s">
        <v>542</v>
      </c>
      <c r="G455" s="266" t="s">
        <v>543</v>
      </c>
      <c r="H455" s="267">
        <v>72.685000000000002</v>
      </c>
      <c r="I455" s="268"/>
      <c r="J455" s="269"/>
      <c r="K455" s="270">
        <f>ROUND(P455*H455,2)</f>
        <v>0</v>
      </c>
      <c r="L455" s="265" t="s">
        <v>179</v>
      </c>
      <c r="M455" s="271"/>
      <c r="N455" s="272" t="s">
        <v>1</v>
      </c>
      <c r="O455" s="224" t="s">
        <v>41</v>
      </c>
      <c r="P455" s="225">
        <f>I455+J455</f>
        <v>0</v>
      </c>
      <c r="Q455" s="225">
        <f>ROUND(I455*H455,2)</f>
        <v>0</v>
      </c>
      <c r="R455" s="225">
        <f>ROUND(J455*H455,2)</f>
        <v>0</v>
      </c>
      <c r="S455" s="92"/>
      <c r="T455" s="226">
        <f>S455*H455</f>
        <v>0</v>
      </c>
      <c r="U455" s="226">
        <v>0.02</v>
      </c>
      <c r="V455" s="226">
        <f>U455*H455</f>
        <v>1.4537</v>
      </c>
      <c r="W455" s="226">
        <v>0</v>
      </c>
      <c r="X455" s="227">
        <f>W455*H455</f>
        <v>0</v>
      </c>
      <c r="Y455" s="39"/>
      <c r="Z455" s="39"/>
      <c r="AA455" s="39"/>
      <c r="AB455" s="39"/>
      <c r="AC455" s="39"/>
      <c r="AD455" s="39"/>
      <c r="AE455" s="39"/>
      <c r="AR455" s="228" t="s">
        <v>345</v>
      </c>
      <c r="AT455" s="228" t="s">
        <v>197</v>
      </c>
      <c r="AU455" s="228" t="s">
        <v>89</v>
      </c>
      <c r="AY455" s="18" t="s">
        <v>173</v>
      </c>
      <c r="BE455" s="229">
        <f>IF(O455="základní",K455,0)</f>
        <v>0</v>
      </c>
      <c r="BF455" s="229">
        <f>IF(O455="snížená",K455,0)</f>
        <v>0</v>
      </c>
      <c r="BG455" s="229">
        <f>IF(O455="zákl. přenesená",K455,0)</f>
        <v>0</v>
      </c>
      <c r="BH455" s="229">
        <f>IF(O455="sníž. přenesená",K455,0)</f>
        <v>0</v>
      </c>
      <c r="BI455" s="229">
        <f>IF(O455="nulová",K455,0)</f>
        <v>0</v>
      </c>
      <c r="BJ455" s="18" t="s">
        <v>83</v>
      </c>
      <c r="BK455" s="229">
        <f>ROUND(P455*H455,2)</f>
        <v>0</v>
      </c>
      <c r="BL455" s="18" t="s">
        <v>268</v>
      </c>
      <c r="BM455" s="228" t="s">
        <v>544</v>
      </c>
    </row>
    <row r="456" s="13" customFormat="1">
      <c r="A456" s="13"/>
      <c r="B456" s="230"/>
      <c r="C456" s="231"/>
      <c r="D456" s="232" t="s">
        <v>182</v>
      </c>
      <c r="E456" s="233" t="s">
        <v>1</v>
      </c>
      <c r="F456" s="234" t="s">
        <v>516</v>
      </c>
      <c r="G456" s="231"/>
      <c r="H456" s="233" t="s">
        <v>1</v>
      </c>
      <c r="I456" s="235"/>
      <c r="J456" s="235"/>
      <c r="K456" s="231"/>
      <c r="L456" s="231"/>
      <c r="M456" s="236"/>
      <c r="N456" s="237"/>
      <c r="O456" s="238"/>
      <c r="P456" s="238"/>
      <c r="Q456" s="238"/>
      <c r="R456" s="238"/>
      <c r="S456" s="238"/>
      <c r="T456" s="238"/>
      <c r="U456" s="238"/>
      <c r="V456" s="238"/>
      <c r="W456" s="238"/>
      <c r="X456" s="239"/>
      <c r="Y456" s="13"/>
      <c r="Z456" s="13"/>
      <c r="AA456" s="13"/>
      <c r="AB456" s="13"/>
      <c r="AC456" s="13"/>
      <c r="AD456" s="13"/>
      <c r="AE456" s="13"/>
      <c r="AT456" s="240" t="s">
        <v>182</v>
      </c>
      <c r="AU456" s="240" t="s">
        <v>89</v>
      </c>
      <c r="AV456" s="13" t="s">
        <v>83</v>
      </c>
      <c r="AW456" s="13" t="s">
        <v>5</v>
      </c>
      <c r="AX456" s="13" t="s">
        <v>78</v>
      </c>
      <c r="AY456" s="240" t="s">
        <v>173</v>
      </c>
    </row>
    <row r="457" s="14" customFormat="1">
      <c r="A457" s="14"/>
      <c r="B457" s="241"/>
      <c r="C457" s="242"/>
      <c r="D457" s="232" t="s">
        <v>182</v>
      </c>
      <c r="E457" s="243" t="s">
        <v>1</v>
      </c>
      <c r="F457" s="244" t="s">
        <v>545</v>
      </c>
      <c r="G457" s="242"/>
      <c r="H457" s="245">
        <v>72.685000000000002</v>
      </c>
      <c r="I457" s="246"/>
      <c r="J457" s="246"/>
      <c r="K457" s="242"/>
      <c r="L457" s="242"/>
      <c r="M457" s="247"/>
      <c r="N457" s="248"/>
      <c r="O457" s="249"/>
      <c r="P457" s="249"/>
      <c r="Q457" s="249"/>
      <c r="R457" s="249"/>
      <c r="S457" s="249"/>
      <c r="T457" s="249"/>
      <c r="U457" s="249"/>
      <c r="V457" s="249"/>
      <c r="W457" s="249"/>
      <c r="X457" s="250"/>
      <c r="Y457" s="14"/>
      <c r="Z457" s="14"/>
      <c r="AA457" s="14"/>
      <c r="AB457" s="14"/>
      <c r="AC457" s="14"/>
      <c r="AD457" s="14"/>
      <c r="AE457" s="14"/>
      <c r="AT457" s="251" t="s">
        <v>182</v>
      </c>
      <c r="AU457" s="251" t="s">
        <v>89</v>
      </c>
      <c r="AV457" s="14" t="s">
        <v>89</v>
      </c>
      <c r="AW457" s="14" t="s">
        <v>5</v>
      </c>
      <c r="AX457" s="14" t="s">
        <v>78</v>
      </c>
      <c r="AY457" s="251" t="s">
        <v>173</v>
      </c>
    </row>
    <row r="458" s="15" customFormat="1">
      <c r="A458" s="15"/>
      <c r="B458" s="252"/>
      <c r="C458" s="253"/>
      <c r="D458" s="232" t="s">
        <v>182</v>
      </c>
      <c r="E458" s="254" t="s">
        <v>1</v>
      </c>
      <c r="F458" s="255" t="s">
        <v>187</v>
      </c>
      <c r="G458" s="253"/>
      <c r="H458" s="256">
        <v>72.685000000000002</v>
      </c>
      <c r="I458" s="257"/>
      <c r="J458" s="257"/>
      <c r="K458" s="253"/>
      <c r="L458" s="253"/>
      <c r="M458" s="258"/>
      <c r="N458" s="259"/>
      <c r="O458" s="260"/>
      <c r="P458" s="260"/>
      <c r="Q458" s="260"/>
      <c r="R458" s="260"/>
      <c r="S458" s="260"/>
      <c r="T458" s="260"/>
      <c r="U458" s="260"/>
      <c r="V458" s="260"/>
      <c r="W458" s="260"/>
      <c r="X458" s="261"/>
      <c r="Y458" s="15"/>
      <c r="Z458" s="15"/>
      <c r="AA458" s="15"/>
      <c r="AB458" s="15"/>
      <c r="AC458" s="15"/>
      <c r="AD458" s="15"/>
      <c r="AE458" s="15"/>
      <c r="AT458" s="262" t="s">
        <v>182</v>
      </c>
      <c r="AU458" s="262" t="s">
        <v>89</v>
      </c>
      <c r="AV458" s="15" t="s">
        <v>180</v>
      </c>
      <c r="AW458" s="15" t="s">
        <v>5</v>
      </c>
      <c r="AX458" s="15" t="s">
        <v>83</v>
      </c>
      <c r="AY458" s="262" t="s">
        <v>173</v>
      </c>
    </row>
    <row r="459" s="2" customFormat="1" ht="24.15" customHeight="1">
      <c r="A459" s="39"/>
      <c r="B459" s="40"/>
      <c r="C459" s="263" t="s">
        <v>546</v>
      </c>
      <c r="D459" s="263" t="s">
        <v>197</v>
      </c>
      <c r="E459" s="264" t="s">
        <v>547</v>
      </c>
      <c r="F459" s="265" t="s">
        <v>548</v>
      </c>
      <c r="G459" s="266" t="s">
        <v>543</v>
      </c>
      <c r="H459" s="267">
        <v>0.082000000000000003</v>
      </c>
      <c r="I459" s="268"/>
      <c r="J459" s="269"/>
      <c r="K459" s="270">
        <f>ROUND(P459*H459,2)</f>
        <v>0</v>
      </c>
      <c r="L459" s="265" t="s">
        <v>179</v>
      </c>
      <c r="M459" s="271"/>
      <c r="N459" s="272" t="s">
        <v>1</v>
      </c>
      <c r="O459" s="224" t="s">
        <v>41</v>
      </c>
      <c r="P459" s="225">
        <f>I459+J459</f>
        <v>0</v>
      </c>
      <c r="Q459" s="225">
        <f>ROUND(I459*H459,2)</f>
        <v>0</v>
      </c>
      <c r="R459" s="225">
        <f>ROUND(J459*H459,2)</f>
        <v>0</v>
      </c>
      <c r="S459" s="92"/>
      <c r="T459" s="226">
        <f>S459*H459</f>
        <v>0</v>
      </c>
      <c r="U459" s="226">
        <v>0.029999999999999999</v>
      </c>
      <c r="V459" s="226">
        <f>U459*H459</f>
        <v>0.0024599999999999999</v>
      </c>
      <c r="W459" s="226">
        <v>0</v>
      </c>
      <c r="X459" s="227">
        <f>W459*H459</f>
        <v>0</v>
      </c>
      <c r="Y459" s="39"/>
      <c r="Z459" s="39"/>
      <c r="AA459" s="39"/>
      <c r="AB459" s="39"/>
      <c r="AC459" s="39"/>
      <c r="AD459" s="39"/>
      <c r="AE459" s="39"/>
      <c r="AR459" s="228" t="s">
        <v>345</v>
      </c>
      <c r="AT459" s="228" t="s">
        <v>197</v>
      </c>
      <c r="AU459" s="228" t="s">
        <v>89</v>
      </c>
      <c r="AY459" s="18" t="s">
        <v>173</v>
      </c>
      <c r="BE459" s="229">
        <f>IF(O459="základní",K459,0)</f>
        <v>0</v>
      </c>
      <c r="BF459" s="229">
        <f>IF(O459="snížená",K459,0)</f>
        <v>0</v>
      </c>
      <c r="BG459" s="229">
        <f>IF(O459="zákl. přenesená",K459,0)</f>
        <v>0</v>
      </c>
      <c r="BH459" s="229">
        <f>IF(O459="sníž. přenesená",K459,0)</f>
        <v>0</v>
      </c>
      <c r="BI459" s="229">
        <f>IF(O459="nulová",K459,0)</f>
        <v>0</v>
      </c>
      <c r="BJ459" s="18" t="s">
        <v>83</v>
      </c>
      <c r="BK459" s="229">
        <f>ROUND(P459*H459,2)</f>
        <v>0</v>
      </c>
      <c r="BL459" s="18" t="s">
        <v>268</v>
      </c>
      <c r="BM459" s="228" t="s">
        <v>549</v>
      </c>
    </row>
    <row r="460" s="13" customFormat="1">
      <c r="A460" s="13"/>
      <c r="B460" s="230"/>
      <c r="C460" s="231"/>
      <c r="D460" s="232" t="s">
        <v>182</v>
      </c>
      <c r="E460" s="233" t="s">
        <v>1</v>
      </c>
      <c r="F460" s="234" t="s">
        <v>521</v>
      </c>
      <c r="G460" s="231"/>
      <c r="H460" s="233" t="s">
        <v>1</v>
      </c>
      <c r="I460" s="235"/>
      <c r="J460" s="235"/>
      <c r="K460" s="231"/>
      <c r="L460" s="231"/>
      <c r="M460" s="236"/>
      <c r="N460" s="237"/>
      <c r="O460" s="238"/>
      <c r="P460" s="238"/>
      <c r="Q460" s="238"/>
      <c r="R460" s="238"/>
      <c r="S460" s="238"/>
      <c r="T460" s="238"/>
      <c r="U460" s="238"/>
      <c r="V460" s="238"/>
      <c r="W460" s="238"/>
      <c r="X460" s="239"/>
      <c r="Y460" s="13"/>
      <c r="Z460" s="13"/>
      <c r="AA460" s="13"/>
      <c r="AB460" s="13"/>
      <c r="AC460" s="13"/>
      <c r="AD460" s="13"/>
      <c r="AE460" s="13"/>
      <c r="AT460" s="240" t="s">
        <v>182</v>
      </c>
      <c r="AU460" s="240" t="s">
        <v>89</v>
      </c>
      <c r="AV460" s="13" t="s">
        <v>83</v>
      </c>
      <c r="AW460" s="13" t="s">
        <v>5</v>
      </c>
      <c r="AX460" s="13" t="s">
        <v>78</v>
      </c>
      <c r="AY460" s="240" t="s">
        <v>173</v>
      </c>
    </row>
    <row r="461" s="14" customFormat="1">
      <c r="A461" s="14"/>
      <c r="B461" s="241"/>
      <c r="C461" s="242"/>
      <c r="D461" s="232" t="s">
        <v>182</v>
      </c>
      <c r="E461" s="243" t="s">
        <v>1</v>
      </c>
      <c r="F461" s="244" t="s">
        <v>550</v>
      </c>
      <c r="G461" s="242"/>
      <c r="H461" s="245">
        <v>0.082000000000000003</v>
      </c>
      <c r="I461" s="246"/>
      <c r="J461" s="246"/>
      <c r="K461" s="242"/>
      <c r="L461" s="242"/>
      <c r="M461" s="247"/>
      <c r="N461" s="248"/>
      <c r="O461" s="249"/>
      <c r="P461" s="249"/>
      <c r="Q461" s="249"/>
      <c r="R461" s="249"/>
      <c r="S461" s="249"/>
      <c r="T461" s="249"/>
      <c r="U461" s="249"/>
      <c r="V461" s="249"/>
      <c r="W461" s="249"/>
      <c r="X461" s="250"/>
      <c r="Y461" s="14"/>
      <c r="Z461" s="14"/>
      <c r="AA461" s="14"/>
      <c r="AB461" s="14"/>
      <c r="AC461" s="14"/>
      <c r="AD461" s="14"/>
      <c r="AE461" s="14"/>
      <c r="AT461" s="251" t="s">
        <v>182</v>
      </c>
      <c r="AU461" s="251" t="s">
        <v>89</v>
      </c>
      <c r="AV461" s="14" t="s">
        <v>89</v>
      </c>
      <c r="AW461" s="14" t="s">
        <v>5</v>
      </c>
      <c r="AX461" s="14" t="s">
        <v>78</v>
      </c>
      <c r="AY461" s="251" t="s">
        <v>173</v>
      </c>
    </row>
    <row r="462" s="15" customFormat="1">
      <c r="A462" s="15"/>
      <c r="B462" s="252"/>
      <c r="C462" s="253"/>
      <c r="D462" s="232" t="s">
        <v>182</v>
      </c>
      <c r="E462" s="254" t="s">
        <v>1</v>
      </c>
      <c r="F462" s="255" t="s">
        <v>187</v>
      </c>
      <c r="G462" s="253"/>
      <c r="H462" s="256">
        <v>0.082000000000000003</v>
      </c>
      <c r="I462" s="257"/>
      <c r="J462" s="257"/>
      <c r="K462" s="253"/>
      <c r="L462" s="253"/>
      <c r="M462" s="258"/>
      <c r="N462" s="259"/>
      <c r="O462" s="260"/>
      <c r="P462" s="260"/>
      <c r="Q462" s="260"/>
      <c r="R462" s="260"/>
      <c r="S462" s="260"/>
      <c r="T462" s="260"/>
      <c r="U462" s="260"/>
      <c r="V462" s="260"/>
      <c r="W462" s="260"/>
      <c r="X462" s="261"/>
      <c r="Y462" s="15"/>
      <c r="Z462" s="15"/>
      <c r="AA462" s="15"/>
      <c r="AB462" s="15"/>
      <c r="AC462" s="15"/>
      <c r="AD462" s="15"/>
      <c r="AE462" s="15"/>
      <c r="AT462" s="262" t="s">
        <v>182</v>
      </c>
      <c r="AU462" s="262" t="s">
        <v>89</v>
      </c>
      <c r="AV462" s="15" t="s">
        <v>180</v>
      </c>
      <c r="AW462" s="15" t="s">
        <v>5</v>
      </c>
      <c r="AX462" s="15" t="s">
        <v>83</v>
      </c>
      <c r="AY462" s="262" t="s">
        <v>173</v>
      </c>
    </row>
    <row r="463" s="2" customFormat="1">
      <c r="A463" s="39"/>
      <c r="B463" s="40"/>
      <c r="C463" s="263" t="s">
        <v>551</v>
      </c>
      <c r="D463" s="263" t="s">
        <v>197</v>
      </c>
      <c r="E463" s="264" t="s">
        <v>552</v>
      </c>
      <c r="F463" s="265" t="s">
        <v>553</v>
      </c>
      <c r="G463" s="266" t="s">
        <v>543</v>
      </c>
      <c r="H463" s="267">
        <v>0.46800000000000003</v>
      </c>
      <c r="I463" s="268"/>
      <c r="J463" s="269"/>
      <c r="K463" s="270">
        <f>ROUND(P463*H463,2)</f>
        <v>0</v>
      </c>
      <c r="L463" s="265" t="s">
        <v>179</v>
      </c>
      <c r="M463" s="271"/>
      <c r="N463" s="272" t="s">
        <v>1</v>
      </c>
      <c r="O463" s="224" t="s">
        <v>41</v>
      </c>
      <c r="P463" s="225">
        <f>I463+J463</f>
        <v>0</v>
      </c>
      <c r="Q463" s="225">
        <f>ROUND(I463*H463,2)</f>
        <v>0</v>
      </c>
      <c r="R463" s="225">
        <f>ROUND(J463*H463,2)</f>
        <v>0</v>
      </c>
      <c r="S463" s="92"/>
      <c r="T463" s="226">
        <f>S463*H463</f>
        <v>0</v>
      </c>
      <c r="U463" s="226">
        <v>0.029999999999999999</v>
      </c>
      <c r="V463" s="226">
        <f>U463*H463</f>
        <v>0.01404</v>
      </c>
      <c r="W463" s="226">
        <v>0</v>
      </c>
      <c r="X463" s="227">
        <f>W463*H463</f>
        <v>0</v>
      </c>
      <c r="Y463" s="39"/>
      <c r="Z463" s="39"/>
      <c r="AA463" s="39"/>
      <c r="AB463" s="39"/>
      <c r="AC463" s="39"/>
      <c r="AD463" s="39"/>
      <c r="AE463" s="39"/>
      <c r="AR463" s="228" t="s">
        <v>345</v>
      </c>
      <c r="AT463" s="228" t="s">
        <v>197</v>
      </c>
      <c r="AU463" s="228" t="s">
        <v>89</v>
      </c>
      <c r="AY463" s="18" t="s">
        <v>173</v>
      </c>
      <c r="BE463" s="229">
        <f>IF(O463="základní",K463,0)</f>
        <v>0</v>
      </c>
      <c r="BF463" s="229">
        <f>IF(O463="snížená",K463,0)</f>
        <v>0</v>
      </c>
      <c r="BG463" s="229">
        <f>IF(O463="zákl. přenesená",K463,0)</f>
        <v>0</v>
      </c>
      <c r="BH463" s="229">
        <f>IF(O463="sníž. přenesená",K463,0)</f>
        <v>0</v>
      </c>
      <c r="BI463" s="229">
        <f>IF(O463="nulová",K463,0)</f>
        <v>0</v>
      </c>
      <c r="BJ463" s="18" t="s">
        <v>83</v>
      </c>
      <c r="BK463" s="229">
        <f>ROUND(P463*H463,2)</f>
        <v>0</v>
      </c>
      <c r="BL463" s="18" t="s">
        <v>268</v>
      </c>
      <c r="BM463" s="228" t="s">
        <v>554</v>
      </c>
    </row>
    <row r="464" s="13" customFormat="1">
      <c r="A464" s="13"/>
      <c r="B464" s="230"/>
      <c r="C464" s="231"/>
      <c r="D464" s="232" t="s">
        <v>182</v>
      </c>
      <c r="E464" s="233" t="s">
        <v>1</v>
      </c>
      <c r="F464" s="234" t="s">
        <v>519</v>
      </c>
      <c r="G464" s="231"/>
      <c r="H464" s="233" t="s">
        <v>1</v>
      </c>
      <c r="I464" s="235"/>
      <c r="J464" s="235"/>
      <c r="K464" s="231"/>
      <c r="L464" s="231"/>
      <c r="M464" s="236"/>
      <c r="N464" s="237"/>
      <c r="O464" s="238"/>
      <c r="P464" s="238"/>
      <c r="Q464" s="238"/>
      <c r="R464" s="238"/>
      <c r="S464" s="238"/>
      <c r="T464" s="238"/>
      <c r="U464" s="238"/>
      <c r="V464" s="238"/>
      <c r="W464" s="238"/>
      <c r="X464" s="239"/>
      <c r="Y464" s="13"/>
      <c r="Z464" s="13"/>
      <c r="AA464" s="13"/>
      <c r="AB464" s="13"/>
      <c r="AC464" s="13"/>
      <c r="AD464" s="13"/>
      <c r="AE464" s="13"/>
      <c r="AT464" s="240" t="s">
        <v>182</v>
      </c>
      <c r="AU464" s="240" t="s">
        <v>89</v>
      </c>
      <c r="AV464" s="13" t="s">
        <v>83</v>
      </c>
      <c r="AW464" s="13" t="s">
        <v>5</v>
      </c>
      <c r="AX464" s="13" t="s">
        <v>78</v>
      </c>
      <c r="AY464" s="240" t="s">
        <v>173</v>
      </c>
    </row>
    <row r="465" s="14" customFormat="1">
      <c r="A465" s="14"/>
      <c r="B465" s="241"/>
      <c r="C465" s="242"/>
      <c r="D465" s="232" t="s">
        <v>182</v>
      </c>
      <c r="E465" s="243" t="s">
        <v>1</v>
      </c>
      <c r="F465" s="244" t="s">
        <v>555</v>
      </c>
      <c r="G465" s="242"/>
      <c r="H465" s="245">
        <v>0.46800000000000003</v>
      </c>
      <c r="I465" s="246"/>
      <c r="J465" s="246"/>
      <c r="K465" s="242"/>
      <c r="L465" s="242"/>
      <c r="M465" s="247"/>
      <c r="N465" s="248"/>
      <c r="O465" s="249"/>
      <c r="P465" s="249"/>
      <c r="Q465" s="249"/>
      <c r="R465" s="249"/>
      <c r="S465" s="249"/>
      <c r="T465" s="249"/>
      <c r="U465" s="249"/>
      <c r="V465" s="249"/>
      <c r="W465" s="249"/>
      <c r="X465" s="250"/>
      <c r="Y465" s="14"/>
      <c r="Z465" s="14"/>
      <c r="AA465" s="14"/>
      <c r="AB465" s="14"/>
      <c r="AC465" s="14"/>
      <c r="AD465" s="14"/>
      <c r="AE465" s="14"/>
      <c r="AT465" s="251" t="s">
        <v>182</v>
      </c>
      <c r="AU465" s="251" t="s">
        <v>89</v>
      </c>
      <c r="AV465" s="14" t="s">
        <v>89</v>
      </c>
      <c r="AW465" s="14" t="s">
        <v>5</v>
      </c>
      <c r="AX465" s="14" t="s">
        <v>78</v>
      </c>
      <c r="AY465" s="251" t="s">
        <v>173</v>
      </c>
    </row>
    <row r="466" s="15" customFormat="1">
      <c r="A466" s="15"/>
      <c r="B466" s="252"/>
      <c r="C466" s="253"/>
      <c r="D466" s="232" t="s">
        <v>182</v>
      </c>
      <c r="E466" s="254" t="s">
        <v>1</v>
      </c>
      <c r="F466" s="255" t="s">
        <v>187</v>
      </c>
      <c r="G466" s="253"/>
      <c r="H466" s="256">
        <v>0.46800000000000003</v>
      </c>
      <c r="I466" s="257"/>
      <c r="J466" s="257"/>
      <c r="K466" s="253"/>
      <c r="L466" s="253"/>
      <c r="M466" s="258"/>
      <c r="N466" s="259"/>
      <c r="O466" s="260"/>
      <c r="P466" s="260"/>
      <c r="Q466" s="260"/>
      <c r="R466" s="260"/>
      <c r="S466" s="260"/>
      <c r="T466" s="260"/>
      <c r="U466" s="260"/>
      <c r="V466" s="260"/>
      <c r="W466" s="260"/>
      <c r="X466" s="261"/>
      <c r="Y466" s="15"/>
      <c r="Z466" s="15"/>
      <c r="AA466" s="15"/>
      <c r="AB466" s="15"/>
      <c r="AC466" s="15"/>
      <c r="AD466" s="15"/>
      <c r="AE466" s="15"/>
      <c r="AT466" s="262" t="s">
        <v>182</v>
      </c>
      <c r="AU466" s="262" t="s">
        <v>89</v>
      </c>
      <c r="AV466" s="15" t="s">
        <v>180</v>
      </c>
      <c r="AW466" s="15" t="s">
        <v>5</v>
      </c>
      <c r="AX466" s="15" t="s">
        <v>83</v>
      </c>
      <c r="AY466" s="262" t="s">
        <v>173</v>
      </c>
    </row>
    <row r="467" s="2" customFormat="1">
      <c r="A467" s="39"/>
      <c r="B467" s="40"/>
      <c r="C467" s="216" t="s">
        <v>556</v>
      </c>
      <c r="D467" s="216" t="s">
        <v>176</v>
      </c>
      <c r="E467" s="217" t="s">
        <v>557</v>
      </c>
      <c r="F467" s="218" t="s">
        <v>558</v>
      </c>
      <c r="G467" s="219" t="s">
        <v>105</v>
      </c>
      <c r="H467" s="220">
        <v>77.5</v>
      </c>
      <c r="I467" s="221"/>
      <c r="J467" s="221"/>
      <c r="K467" s="222">
        <f>ROUND(P467*H467,2)</f>
        <v>0</v>
      </c>
      <c r="L467" s="218" t="s">
        <v>179</v>
      </c>
      <c r="M467" s="45"/>
      <c r="N467" s="223" t="s">
        <v>1</v>
      </c>
      <c r="O467" s="224" t="s">
        <v>41</v>
      </c>
      <c r="P467" s="225">
        <f>I467+J467</f>
        <v>0</v>
      </c>
      <c r="Q467" s="225">
        <f>ROUND(I467*H467,2)</f>
        <v>0</v>
      </c>
      <c r="R467" s="225">
        <f>ROUND(J467*H467,2)</f>
        <v>0</v>
      </c>
      <c r="S467" s="92"/>
      <c r="T467" s="226">
        <f>S467*H467</f>
        <v>0</v>
      </c>
      <c r="U467" s="226">
        <v>3.0000000000000001E-05</v>
      </c>
      <c r="V467" s="226">
        <f>U467*H467</f>
        <v>0.0023250000000000002</v>
      </c>
      <c r="W467" s="226">
        <v>0</v>
      </c>
      <c r="X467" s="227">
        <f>W467*H467</f>
        <v>0</v>
      </c>
      <c r="Y467" s="39"/>
      <c r="Z467" s="39"/>
      <c r="AA467" s="39"/>
      <c r="AB467" s="39"/>
      <c r="AC467" s="39"/>
      <c r="AD467" s="39"/>
      <c r="AE467" s="39"/>
      <c r="AR467" s="228" t="s">
        <v>268</v>
      </c>
      <c r="AT467" s="228" t="s">
        <v>176</v>
      </c>
      <c r="AU467" s="228" t="s">
        <v>89</v>
      </c>
      <c r="AY467" s="18" t="s">
        <v>173</v>
      </c>
      <c r="BE467" s="229">
        <f>IF(O467="základní",K467,0)</f>
        <v>0</v>
      </c>
      <c r="BF467" s="229">
        <f>IF(O467="snížená",K467,0)</f>
        <v>0</v>
      </c>
      <c r="BG467" s="229">
        <f>IF(O467="zákl. přenesená",K467,0)</f>
        <v>0</v>
      </c>
      <c r="BH467" s="229">
        <f>IF(O467="sníž. přenesená",K467,0)</f>
        <v>0</v>
      </c>
      <c r="BI467" s="229">
        <f>IF(O467="nulová",K467,0)</f>
        <v>0</v>
      </c>
      <c r="BJ467" s="18" t="s">
        <v>83</v>
      </c>
      <c r="BK467" s="229">
        <f>ROUND(P467*H467,2)</f>
        <v>0</v>
      </c>
      <c r="BL467" s="18" t="s">
        <v>268</v>
      </c>
      <c r="BM467" s="228" t="s">
        <v>559</v>
      </c>
    </row>
    <row r="468" s="13" customFormat="1">
      <c r="A468" s="13"/>
      <c r="B468" s="230"/>
      <c r="C468" s="231"/>
      <c r="D468" s="232" t="s">
        <v>182</v>
      </c>
      <c r="E468" s="233" t="s">
        <v>1</v>
      </c>
      <c r="F468" s="234" t="s">
        <v>224</v>
      </c>
      <c r="G468" s="231"/>
      <c r="H468" s="233" t="s">
        <v>1</v>
      </c>
      <c r="I468" s="235"/>
      <c r="J468" s="235"/>
      <c r="K468" s="231"/>
      <c r="L468" s="231"/>
      <c r="M468" s="236"/>
      <c r="N468" s="237"/>
      <c r="O468" s="238"/>
      <c r="P468" s="238"/>
      <c r="Q468" s="238"/>
      <c r="R468" s="238"/>
      <c r="S468" s="238"/>
      <c r="T468" s="238"/>
      <c r="U468" s="238"/>
      <c r="V468" s="238"/>
      <c r="W468" s="238"/>
      <c r="X468" s="239"/>
      <c r="Y468" s="13"/>
      <c r="Z468" s="13"/>
      <c r="AA468" s="13"/>
      <c r="AB468" s="13"/>
      <c r="AC468" s="13"/>
      <c r="AD468" s="13"/>
      <c r="AE468" s="13"/>
      <c r="AT468" s="240" t="s">
        <v>182</v>
      </c>
      <c r="AU468" s="240" t="s">
        <v>89</v>
      </c>
      <c r="AV468" s="13" t="s">
        <v>83</v>
      </c>
      <c r="AW468" s="13" t="s">
        <v>5</v>
      </c>
      <c r="AX468" s="13" t="s">
        <v>78</v>
      </c>
      <c r="AY468" s="240" t="s">
        <v>173</v>
      </c>
    </row>
    <row r="469" s="14" customFormat="1">
      <c r="A469" s="14"/>
      <c r="B469" s="241"/>
      <c r="C469" s="242"/>
      <c r="D469" s="232" t="s">
        <v>182</v>
      </c>
      <c r="E469" s="243" t="s">
        <v>1</v>
      </c>
      <c r="F469" s="244" t="s">
        <v>117</v>
      </c>
      <c r="G469" s="242"/>
      <c r="H469" s="245">
        <v>70.200000000000003</v>
      </c>
      <c r="I469" s="246"/>
      <c r="J469" s="246"/>
      <c r="K469" s="242"/>
      <c r="L469" s="242"/>
      <c r="M469" s="247"/>
      <c r="N469" s="248"/>
      <c r="O469" s="249"/>
      <c r="P469" s="249"/>
      <c r="Q469" s="249"/>
      <c r="R469" s="249"/>
      <c r="S469" s="249"/>
      <c r="T469" s="249"/>
      <c r="U469" s="249"/>
      <c r="V469" s="249"/>
      <c r="W469" s="249"/>
      <c r="X469" s="250"/>
      <c r="Y469" s="14"/>
      <c r="Z469" s="14"/>
      <c r="AA469" s="14"/>
      <c r="AB469" s="14"/>
      <c r="AC469" s="14"/>
      <c r="AD469" s="14"/>
      <c r="AE469" s="14"/>
      <c r="AT469" s="251" t="s">
        <v>182</v>
      </c>
      <c r="AU469" s="251" t="s">
        <v>89</v>
      </c>
      <c r="AV469" s="14" t="s">
        <v>89</v>
      </c>
      <c r="AW469" s="14" t="s">
        <v>5</v>
      </c>
      <c r="AX469" s="14" t="s">
        <v>78</v>
      </c>
      <c r="AY469" s="251" t="s">
        <v>173</v>
      </c>
    </row>
    <row r="470" s="13" customFormat="1">
      <c r="A470" s="13"/>
      <c r="B470" s="230"/>
      <c r="C470" s="231"/>
      <c r="D470" s="232" t="s">
        <v>182</v>
      </c>
      <c r="E470" s="233" t="s">
        <v>1</v>
      </c>
      <c r="F470" s="234" t="s">
        <v>193</v>
      </c>
      <c r="G470" s="231"/>
      <c r="H470" s="233" t="s">
        <v>1</v>
      </c>
      <c r="I470" s="235"/>
      <c r="J470" s="235"/>
      <c r="K470" s="231"/>
      <c r="L470" s="231"/>
      <c r="M470" s="236"/>
      <c r="N470" s="237"/>
      <c r="O470" s="238"/>
      <c r="P470" s="238"/>
      <c r="Q470" s="238"/>
      <c r="R470" s="238"/>
      <c r="S470" s="238"/>
      <c r="T470" s="238"/>
      <c r="U470" s="238"/>
      <c r="V470" s="238"/>
      <c r="W470" s="238"/>
      <c r="X470" s="239"/>
      <c r="Y470" s="13"/>
      <c r="Z470" s="13"/>
      <c r="AA470" s="13"/>
      <c r="AB470" s="13"/>
      <c r="AC470" s="13"/>
      <c r="AD470" s="13"/>
      <c r="AE470" s="13"/>
      <c r="AT470" s="240" t="s">
        <v>182</v>
      </c>
      <c r="AU470" s="240" t="s">
        <v>89</v>
      </c>
      <c r="AV470" s="13" t="s">
        <v>83</v>
      </c>
      <c r="AW470" s="13" t="s">
        <v>5</v>
      </c>
      <c r="AX470" s="13" t="s">
        <v>78</v>
      </c>
      <c r="AY470" s="240" t="s">
        <v>173</v>
      </c>
    </row>
    <row r="471" s="14" customFormat="1">
      <c r="A471" s="14"/>
      <c r="B471" s="241"/>
      <c r="C471" s="242"/>
      <c r="D471" s="232" t="s">
        <v>182</v>
      </c>
      <c r="E471" s="243" t="s">
        <v>1</v>
      </c>
      <c r="F471" s="244" t="s">
        <v>560</v>
      </c>
      <c r="G471" s="242"/>
      <c r="H471" s="245">
        <v>4.5999999999999996</v>
      </c>
      <c r="I471" s="246"/>
      <c r="J471" s="246"/>
      <c r="K471" s="242"/>
      <c r="L471" s="242"/>
      <c r="M471" s="247"/>
      <c r="N471" s="248"/>
      <c r="O471" s="249"/>
      <c r="P471" s="249"/>
      <c r="Q471" s="249"/>
      <c r="R471" s="249"/>
      <c r="S471" s="249"/>
      <c r="T471" s="249"/>
      <c r="U471" s="249"/>
      <c r="V471" s="249"/>
      <c r="W471" s="249"/>
      <c r="X471" s="250"/>
      <c r="Y471" s="14"/>
      <c r="Z471" s="14"/>
      <c r="AA471" s="14"/>
      <c r="AB471" s="14"/>
      <c r="AC471" s="14"/>
      <c r="AD471" s="14"/>
      <c r="AE471" s="14"/>
      <c r="AT471" s="251" t="s">
        <v>182</v>
      </c>
      <c r="AU471" s="251" t="s">
        <v>89</v>
      </c>
      <c r="AV471" s="14" t="s">
        <v>89</v>
      </c>
      <c r="AW471" s="14" t="s">
        <v>5</v>
      </c>
      <c r="AX471" s="14" t="s">
        <v>78</v>
      </c>
      <c r="AY471" s="251" t="s">
        <v>173</v>
      </c>
    </row>
    <row r="472" s="13" customFormat="1">
      <c r="A472" s="13"/>
      <c r="B472" s="230"/>
      <c r="C472" s="231"/>
      <c r="D472" s="232" t="s">
        <v>182</v>
      </c>
      <c r="E472" s="233" t="s">
        <v>1</v>
      </c>
      <c r="F472" s="234" t="s">
        <v>226</v>
      </c>
      <c r="G472" s="231"/>
      <c r="H472" s="233" t="s">
        <v>1</v>
      </c>
      <c r="I472" s="235"/>
      <c r="J472" s="235"/>
      <c r="K472" s="231"/>
      <c r="L472" s="231"/>
      <c r="M472" s="236"/>
      <c r="N472" s="237"/>
      <c r="O472" s="238"/>
      <c r="P472" s="238"/>
      <c r="Q472" s="238"/>
      <c r="R472" s="238"/>
      <c r="S472" s="238"/>
      <c r="T472" s="238"/>
      <c r="U472" s="238"/>
      <c r="V472" s="238"/>
      <c r="W472" s="238"/>
      <c r="X472" s="239"/>
      <c r="Y472" s="13"/>
      <c r="Z472" s="13"/>
      <c r="AA472" s="13"/>
      <c r="AB472" s="13"/>
      <c r="AC472" s="13"/>
      <c r="AD472" s="13"/>
      <c r="AE472" s="13"/>
      <c r="AT472" s="240" t="s">
        <v>182</v>
      </c>
      <c r="AU472" s="240" t="s">
        <v>89</v>
      </c>
      <c r="AV472" s="13" t="s">
        <v>83</v>
      </c>
      <c r="AW472" s="13" t="s">
        <v>5</v>
      </c>
      <c r="AX472" s="13" t="s">
        <v>78</v>
      </c>
      <c r="AY472" s="240" t="s">
        <v>173</v>
      </c>
    </row>
    <row r="473" s="14" customFormat="1">
      <c r="A473" s="14"/>
      <c r="B473" s="241"/>
      <c r="C473" s="242"/>
      <c r="D473" s="232" t="s">
        <v>182</v>
      </c>
      <c r="E473" s="243" t="s">
        <v>1</v>
      </c>
      <c r="F473" s="244" t="s">
        <v>120</v>
      </c>
      <c r="G473" s="242"/>
      <c r="H473" s="245">
        <v>2.2999999999999998</v>
      </c>
      <c r="I473" s="246"/>
      <c r="J473" s="246"/>
      <c r="K473" s="242"/>
      <c r="L473" s="242"/>
      <c r="M473" s="247"/>
      <c r="N473" s="248"/>
      <c r="O473" s="249"/>
      <c r="P473" s="249"/>
      <c r="Q473" s="249"/>
      <c r="R473" s="249"/>
      <c r="S473" s="249"/>
      <c r="T473" s="249"/>
      <c r="U473" s="249"/>
      <c r="V473" s="249"/>
      <c r="W473" s="249"/>
      <c r="X473" s="250"/>
      <c r="Y473" s="14"/>
      <c r="Z473" s="14"/>
      <c r="AA473" s="14"/>
      <c r="AB473" s="14"/>
      <c r="AC473" s="14"/>
      <c r="AD473" s="14"/>
      <c r="AE473" s="14"/>
      <c r="AT473" s="251" t="s">
        <v>182</v>
      </c>
      <c r="AU473" s="251" t="s">
        <v>89</v>
      </c>
      <c r="AV473" s="14" t="s">
        <v>89</v>
      </c>
      <c r="AW473" s="14" t="s">
        <v>5</v>
      </c>
      <c r="AX473" s="14" t="s">
        <v>78</v>
      </c>
      <c r="AY473" s="251" t="s">
        <v>173</v>
      </c>
    </row>
    <row r="474" s="14" customFormat="1">
      <c r="A474" s="14"/>
      <c r="B474" s="241"/>
      <c r="C474" s="242"/>
      <c r="D474" s="232" t="s">
        <v>182</v>
      </c>
      <c r="E474" s="243" t="s">
        <v>1</v>
      </c>
      <c r="F474" s="244" t="s">
        <v>561</v>
      </c>
      <c r="G474" s="242"/>
      <c r="H474" s="245">
        <v>0.40000000000000002</v>
      </c>
      <c r="I474" s="246"/>
      <c r="J474" s="246"/>
      <c r="K474" s="242"/>
      <c r="L474" s="242"/>
      <c r="M474" s="247"/>
      <c r="N474" s="248"/>
      <c r="O474" s="249"/>
      <c r="P474" s="249"/>
      <c r="Q474" s="249"/>
      <c r="R474" s="249"/>
      <c r="S474" s="249"/>
      <c r="T474" s="249"/>
      <c r="U474" s="249"/>
      <c r="V474" s="249"/>
      <c r="W474" s="249"/>
      <c r="X474" s="250"/>
      <c r="Y474" s="14"/>
      <c r="Z474" s="14"/>
      <c r="AA474" s="14"/>
      <c r="AB474" s="14"/>
      <c r="AC474" s="14"/>
      <c r="AD474" s="14"/>
      <c r="AE474" s="14"/>
      <c r="AT474" s="251" t="s">
        <v>182</v>
      </c>
      <c r="AU474" s="251" t="s">
        <v>89</v>
      </c>
      <c r="AV474" s="14" t="s">
        <v>89</v>
      </c>
      <c r="AW474" s="14" t="s">
        <v>5</v>
      </c>
      <c r="AX474" s="14" t="s">
        <v>78</v>
      </c>
      <c r="AY474" s="251" t="s">
        <v>173</v>
      </c>
    </row>
    <row r="475" s="15" customFormat="1">
      <c r="A475" s="15"/>
      <c r="B475" s="252"/>
      <c r="C475" s="253"/>
      <c r="D475" s="232" t="s">
        <v>182</v>
      </c>
      <c r="E475" s="254" t="s">
        <v>1</v>
      </c>
      <c r="F475" s="255" t="s">
        <v>187</v>
      </c>
      <c r="G475" s="253"/>
      <c r="H475" s="256">
        <v>77.5</v>
      </c>
      <c r="I475" s="257"/>
      <c r="J475" s="257"/>
      <c r="K475" s="253"/>
      <c r="L475" s="253"/>
      <c r="M475" s="258"/>
      <c r="N475" s="259"/>
      <c r="O475" s="260"/>
      <c r="P475" s="260"/>
      <c r="Q475" s="260"/>
      <c r="R475" s="260"/>
      <c r="S475" s="260"/>
      <c r="T475" s="260"/>
      <c r="U475" s="260"/>
      <c r="V475" s="260"/>
      <c r="W475" s="260"/>
      <c r="X475" s="261"/>
      <c r="Y475" s="15"/>
      <c r="Z475" s="15"/>
      <c r="AA475" s="15"/>
      <c r="AB475" s="15"/>
      <c r="AC475" s="15"/>
      <c r="AD475" s="15"/>
      <c r="AE475" s="15"/>
      <c r="AT475" s="262" t="s">
        <v>182</v>
      </c>
      <c r="AU475" s="262" t="s">
        <v>89</v>
      </c>
      <c r="AV475" s="15" t="s">
        <v>180</v>
      </c>
      <c r="AW475" s="15" t="s">
        <v>5</v>
      </c>
      <c r="AX475" s="15" t="s">
        <v>83</v>
      </c>
      <c r="AY475" s="262" t="s">
        <v>173</v>
      </c>
    </row>
    <row r="476" s="2" customFormat="1">
      <c r="A476" s="39"/>
      <c r="B476" s="40"/>
      <c r="C476" s="263" t="s">
        <v>562</v>
      </c>
      <c r="D476" s="263" t="s">
        <v>197</v>
      </c>
      <c r="E476" s="264" t="s">
        <v>563</v>
      </c>
      <c r="F476" s="265" t="s">
        <v>564</v>
      </c>
      <c r="G476" s="266" t="s">
        <v>105</v>
      </c>
      <c r="H476" s="267">
        <v>79.049999999999997</v>
      </c>
      <c r="I476" s="268"/>
      <c r="J476" s="269"/>
      <c r="K476" s="270">
        <f>ROUND(P476*H476,2)</f>
        <v>0</v>
      </c>
      <c r="L476" s="265" t="s">
        <v>179</v>
      </c>
      <c r="M476" s="271"/>
      <c r="N476" s="272" t="s">
        <v>1</v>
      </c>
      <c r="O476" s="224" t="s">
        <v>41</v>
      </c>
      <c r="P476" s="225">
        <f>I476+J476</f>
        <v>0</v>
      </c>
      <c r="Q476" s="225">
        <f>ROUND(I476*H476,2)</f>
        <v>0</v>
      </c>
      <c r="R476" s="225">
        <f>ROUND(J476*H476,2)</f>
        <v>0</v>
      </c>
      <c r="S476" s="92"/>
      <c r="T476" s="226">
        <f>S476*H476</f>
        <v>0</v>
      </c>
      <c r="U476" s="226">
        <v>0.00038000000000000002</v>
      </c>
      <c r="V476" s="226">
        <f>U476*H476</f>
        <v>0.030039</v>
      </c>
      <c r="W476" s="226">
        <v>0</v>
      </c>
      <c r="X476" s="227">
        <f>W476*H476</f>
        <v>0</v>
      </c>
      <c r="Y476" s="39"/>
      <c r="Z476" s="39"/>
      <c r="AA476" s="39"/>
      <c r="AB476" s="39"/>
      <c r="AC476" s="39"/>
      <c r="AD476" s="39"/>
      <c r="AE476" s="39"/>
      <c r="AR476" s="228" t="s">
        <v>345</v>
      </c>
      <c r="AT476" s="228" t="s">
        <v>197</v>
      </c>
      <c r="AU476" s="228" t="s">
        <v>89</v>
      </c>
      <c r="AY476" s="18" t="s">
        <v>173</v>
      </c>
      <c r="BE476" s="229">
        <f>IF(O476="základní",K476,0)</f>
        <v>0</v>
      </c>
      <c r="BF476" s="229">
        <f>IF(O476="snížená",K476,0)</f>
        <v>0</v>
      </c>
      <c r="BG476" s="229">
        <f>IF(O476="zákl. přenesená",K476,0)</f>
        <v>0</v>
      </c>
      <c r="BH476" s="229">
        <f>IF(O476="sníž. přenesená",K476,0)</f>
        <v>0</v>
      </c>
      <c r="BI476" s="229">
        <f>IF(O476="nulová",K476,0)</f>
        <v>0</v>
      </c>
      <c r="BJ476" s="18" t="s">
        <v>83</v>
      </c>
      <c r="BK476" s="229">
        <f>ROUND(P476*H476,2)</f>
        <v>0</v>
      </c>
      <c r="BL476" s="18" t="s">
        <v>268</v>
      </c>
      <c r="BM476" s="228" t="s">
        <v>565</v>
      </c>
    </row>
    <row r="477" s="13" customFormat="1">
      <c r="A477" s="13"/>
      <c r="B477" s="230"/>
      <c r="C477" s="231"/>
      <c r="D477" s="232" t="s">
        <v>182</v>
      </c>
      <c r="E477" s="233" t="s">
        <v>1</v>
      </c>
      <c r="F477" s="234" t="s">
        <v>224</v>
      </c>
      <c r="G477" s="231"/>
      <c r="H477" s="233" t="s">
        <v>1</v>
      </c>
      <c r="I477" s="235"/>
      <c r="J477" s="235"/>
      <c r="K477" s="231"/>
      <c r="L477" s="231"/>
      <c r="M477" s="236"/>
      <c r="N477" s="237"/>
      <c r="O477" s="238"/>
      <c r="P477" s="238"/>
      <c r="Q477" s="238"/>
      <c r="R477" s="238"/>
      <c r="S477" s="238"/>
      <c r="T477" s="238"/>
      <c r="U477" s="238"/>
      <c r="V477" s="238"/>
      <c r="W477" s="238"/>
      <c r="X477" s="239"/>
      <c r="Y477" s="13"/>
      <c r="Z477" s="13"/>
      <c r="AA477" s="13"/>
      <c r="AB477" s="13"/>
      <c r="AC477" s="13"/>
      <c r="AD477" s="13"/>
      <c r="AE477" s="13"/>
      <c r="AT477" s="240" t="s">
        <v>182</v>
      </c>
      <c r="AU477" s="240" t="s">
        <v>89</v>
      </c>
      <c r="AV477" s="13" t="s">
        <v>83</v>
      </c>
      <c r="AW477" s="13" t="s">
        <v>5</v>
      </c>
      <c r="AX477" s="13" t="s">
        <v>78</v>
      </c>
      <c r="AY477" s="240" t="s">
        <v>173</v>
      </c>
    </row>
    <row r="478" s="14" customFormat="1">
      <c r="A478" s="14"/>
      <c r="B478" s="241"/>
      <c r="C478" s="242"/>
      <c r="D478" s="232" t="s">
        <v>182</v>
      </c>
      <c r="E478" s="243" t="s">
        <v>1</v>
      </c>
      <c r="F478" s="244" t="s">
        <v>566</v>
      </c>
      <c r="G478" s="242"/>
      <c r="H478" s="245">
        <v>71.603999999999999</v>
      </c>
      <c r="I478" s="246"/>
      <c r="J478" s="246"/>
      <c r="K478" s="242"/>
      <c r="L478" s="242"/>
      <c r="M478" s="247"/>
      <c r="N478" s="248"/>
      <c r="O478" s="249"/>
      <c r="P478" s="249"/>
      <c r="Q478" s="249"/>
      <c r="R478" s="249"/>
      <c r="S478" s="249"/>
      <c r="T478" s="249"/>
      <c r="U478" s="249"/>
      <c r="V478" s="249"/>
      <c r="W478" s="249"/>
      <c r="X478" s="250"/>
      <c r="Y478" s="14"/>
      <c r="Z478" s="14"/>
      <c r="AA478" s="14"/>
      <c r="AB478" s="14"/>
      <c r="AC478" s="14"/>
      <c r="AD478" s="14"/>
      <c r="AE478" s="14"/>
      <c r="AT478" s="251" t="s">
        <v>182</v>
      </c>
      <c r="AU478" s="251" t="s">
        <v>89</v>
      </c>
      <c r="AV478" s="14" t="s">
        <v>89</v>
      </c>
      <c r="AW478" s="14" t="s">
        <v>5</v>
      </c>
      <c r="AX478" s="14" t="s">
        <v>78</v>
      </c>
      <c r="AY478" s="251" t="s">
        <v>173</v>
      </c>
    </row>
    <row r="479" s="13" customFormat="1">
      <c r="A479" s="13"/>
      <c r="B479" s="230"/>
      <c r="C479" s="231"/>
      <c r="D479" s="232" t="s">
        <v>182</v>
      </c>
      <c r="E479" s="233" t="s">
        <v>1</v>
      </c>
      <c r="F479" s="234" t="s">
        <v>193</v>
      </c>
      <c r="G479" s="231"/>
      <c r="H479" s="233" t="s">
        <v>1</v>
      </c>
      <c r="I479" s="235"/>
      <c r="J479" s="235"/>
      <c r="K479" s="231"/>
      <c r="L479" s="231"/>
      <c r="M479" s="236"/>
      <c r="N479" s="237"/>
      <c r="O479" s="238"/>
      <c r="P479" s="238"/>
      <c r="Q479" s="238"/>
      <c r="R479" s="238"/>
      <c r="S479" s="238"/>
      <c r="T479" s="238"/>
      <c r="U479" s="238"/>
      <c r="V479" s="238"/>
      <c r="W479" s="238"/>
      <c r="X479" s="239"/>
      <c r="Y479" s="13"/>
      <c r="Z479" s="13"/>
      <c r="AA479" s="13"/>
      <c r="AB479" s="13"/>
      <c r="AC479" s="13"/>
      <c r="AD479" s="13"/>
      <c r="AE479" s="13"/>
      <c r="AT479" s="240" t="s">
        <v>182</v>
      </c>
      <c r="AU479" s="240" t="s">
        <v>89</v>
      </c>
      <c r="AV479" s="13" t="s">
        <v>83</v>
      </c>
      <c r="AW479" s="13" t="s">
        <v>5</v>
      </c>
      <c r="AX479" s="13" t="s">
        <v>78</v>
      </c>
      <c r="AY479" s="240" t="s">
        <v>173</v>
      </c>
    </row>
    <row r="480" s="14" customFormat="1">
      <c r="A480" s="14"/>
      <c r="B480" s="241"/>
      <c r="C480" s="242"/>
      <c r="D480" s="232" t="s">
        <v>182</v>
      </c>
      <c r="E480" s="243" t="s">
        <v>1</v>
      </c>
      <c r="F480" s="244" t="s">
        <v>567</v>
      </c>
      <c r="G480" s="242"/>
      <c r="H480" s="245">
        <v>4.6920000000000002</v>
      </c>
      <c r="I480" s="246"/>
      <c r="J480" s="246"/>
      <c r="K480" s="242"/>
      <c r="L480" s="242"/>
      <c r="M480" s="247"/>
      <c r="N480" s="248"/>
      <c r="O480" s="249"/>
      <c r="P480" s="249"/>
      <c r="Q480" s="249"/>
      <c r="R480" s="249"/>
      <c r="S480" s="249"/>
      <c r="T480" s="249"/>
      <c r="U480" s="249"/>
      <c r="V480" s="249"/>
      <c r="W480" s="249"/>
      <c r="X480" s="250"/>
      <c r="Y480" s="14"/>
      <c r="Z480" s="14"/>
      <c r="AA480" s="14"/>
      <c r="AB480" s="14"/>
      <c r="AC480" s="14"/>
      <c r="AD480" s="14"/>
      <c r="AE480" s="14"/>
      <c r="AT480" s="251" t="s">
        <v>182</v>
      </c>
      <c r="AU480" s="251" t="s">
        <v>89</v>
      </c>
      <c r="AV480" s="14" t="s">
        <v>89</v>
      </c>
      <c r="AW480" s="14" t="s">
        <v>5</v>
      </c>
      <c r="AX480" s="14" t="s">
        <v>78</v>
      </c>
      <c r="AY480" s="251" t="s">
        <v>173</v>
      </c>
    </row>
    <row r="481" s="13" customFormat="1">
      <c r="A481" s="13"/>
      <c r="B481" s="230"/>
      <c r="C481" s="231"/>
      <c r="D481" s="232" t="s">
        <v>182</v>
      </c>
      <c r="E481" s="233" t="s">
        <v>1</v>
      </c>
      <c r="F481" s="234" t="s">
        <v>226</v>
      </c>
      <c r="G481" s="231"/>
      <c r="H481" s="233" t="s">
        <v>1</v>
      </c>
      <c r="I481" s="235"/>
      <c r="J481" s="235"/>
      <c r="K481" s="231"/>
      <c r="L481" s="231"/>
      <c r="M481" s="236"/>
      <c r="N481" s="237"/>
      <c r="O481" s="238"/>
      <c r="P481" s="238"/>
      <c r="Q481" s="238"/>
      <c r="R481" s="238"/>
      <c r="S481" s="238"/>
      <c r="T481" s="238"/>
      <c r="U481" s="238"/>
      <c r="V481" s="238"/>
      <c r="W481" s="238"/>
      <c r="X481" s="239"/>
      <c r="Y481" s="13"/>
      <c r="Z481" s="13"/>
      <c r="AA481" s="13"/>
      <c r="AB481" s="13"/>
      <c r="AC481" s="13"/>
      <c r="AD481" s="13"/>
      <c r="AE481" s="13"/>
      <c r="AT481" s="240" t="s">
        <v>182</v>
      </c>
      <c r="AU481" s="240" t="s">
        <v>89</v>
      </c>
      <c r="AV481" s="13" t="s">
        <v>83</v>
      </c>
      <c r="AW481" s="13" t="s">
        <v>5</v>
      </c>
      <c r="AX481" s="13" t="s">
        <v>78</v>
      </c>
      <c r="AY481" s="240" t="s">
        <v>173</v>
      </c>
    </row>
    <row r="482" s="14" customFormat="1">
      <c r="A482" s="14"/>
      <c r="B482" s="241"/>
      <c r="C482" s="242"/>
      <c r="D482" s="232" t="s">
        <v>182</v>
      </c>
      <c r="E482" s="243" t="s">
        <v>1</v>
      </c>
      <c r="F482" s="244" t="s">
        <v>568</v>
      </c>
      <c r="G482" s="242"/>
      <c r="H482" s="245">
        <v>2.3460000000000001</v>
      </c>
      <c r="I482" s="246"/>
      <c r="J482" s="246"/>
      <c r="K482" s="242"/>
      <c r="L482" s="242"/>
      <c r="M482" s="247"/>
      <c r="N482" s="248"/>
      <c r="O482" s="249"/>
      <c r="P482" s="249"/>
      <c r="Q482" s="249"/>
      <c r="R482" s="249"/>
      <c r="S482" s="249"/>
      <c r="T482" s="249"/>
      <c r="U482" s="249"/>
      <c r="V482" s="249"/>
      <c r="W482" s="249"/>
      <c r="X482" s="250"/>
      <c r="Y482" s="14"/>
      <c r="Z482" s="14"/>
      <c r="AA482" s="14"/>
      <c r="AB482" s="14"/>
      <c r="AC482" s="14"/>
      <c r="AD482" s="14"/>
      <c r="AE482" s="14"/>
      <c r="AT482" s="251" t="s">
        <v>182</v>
      </c>
      <c r="AU482" s="251" t="s">
        <v>89</v>
      </c>
      <c r="AV482" s="14" t="s">
        <v>89</v>
      </c>
      <c r="AW482" s="14" t="s">
        <v>5</v>
      </c>
      <c r="AX482" s="14" t="s">
        <v>78</v>
      </c>
      <c r="AY482" s="251" t="s">
        <v>173</v>
      </c>
    </row>
    <row r="483" s="14" customFormat="1">
      <c r="A483" s="14"/>
      <c r="B483" s="241"/>
      <c r="C483" s="242"/>
      <c r="D483" s="232" t="s">
        <v>182</v>
      </c>
      <c r="E483" s="243" t="s">
        <v>1</v>
      </c>
      <c r="F483" s="244" t="s">
        <v>569</v>
      </c>
      <c r="G483" s="242"/>
      <c r="H483" s="245">
        <v>0.40799999999999997</v>
      </c>
      <c r="I483" s="246"/>
      <c r="J483" s="246"/>
      <c r="K483" s="242"/>
      <c r="L483" s="242"/>
      <c r="M483" s="247"/>
      <c r="N483" s="248"/>
      <c r="O483" s="249"/>
      <c r="P483" s="249"/>
      <c r="Q483" s="249"/>
      <c r="R483" s="249"/>
      <c r="S483" s="249"/>
      <c r="T483" s="249"/>
      <c r="U483" s="249"/>
      <c r="V483" s="249"/>
      <c r="W483" s="249"/>
      <c r="X483" s="250"/>
      <c r="Y483" s="14"/>
      <c r="Z483" s="14"/>
      <c r="AA483" s="14"/>
      <c r="AB483" s="14"/>
      <c r="AC483" s="14"/>
      <c r="AD483" s="14"/>
      <c r="AE483" s="14"/>
      <c r="AT483" s="251" t="s">
        <v>182</v>
      </c>
      <c r="AU483" s="251" t="s">
        <v>89</v>
      </c>
      <c r="AV483" s="14" t="s">
        <v>89</v>
      </c>
      <c r="AW483" s="14" t="s">
        <v>5</v>
      </c>
      <c r="AX483" s="14" t="s">
        <v>78</v>
      </c>
      <c r="AY483" s="251" t="s">
        <v>173</v>
      </c>
    </row>
    <row r="484" s="15" customFormat="1">
      <c r="A484" s="15"/>
      <c r="B484" s="252"/>
      <c r="C484" s="253"/>
      <c r="D484" s="232" t="s">
        <v>182</v>
      </c>
      <c r="E484" s="254" t="s">
        <v>1</v>
      </c>
      <c r="F484" s="255" t="s">
        <v>187</v>
      </c>
      <c r="G484" s="253"/>
      <c r="H484" s="256">
        <v>79.049999999999997</v>
      </c>
      <c r="I484" s="257"/>
      <c r="J484" s="257"/>
      <c r="K484" s="253"/>
      <c r="L484" s="253"/>
      <c r="M484" s="258"/>
      <c r="N484" s="259"/>
      <c r="O484" s="260"/>
      <c r="P484" s="260"/>
      <c r="Q484" s="260"/>
      <c r="R484" s="260"/>
      <c r="S484" s="260"/>
      <c r="T484" s="260"/>
      <c r="U484" s="260"/>
      <c r="V484" s="260"/>
      <c r="W484" s="260"/>
      <c r="X484" s="261"/>
      <c r="Y484" s="15"/>
      <c r="Z484" s="15"/>
      <c r="AA484" s="15"/>
      <c r="AB484" s="15"/>
      <c r="AC484" s="15"/>
      <c r="AD484" s="15"/>
      <c r="AE484" s="15"/>
      <c r="AT484" s="262" t="s">
        <v>182</v>
      </c>
      <c r="AU484" s="262" t="s">
        <v>89</v>
      </c>
      <c r="AV484" s="15" t="s">
        <v>180</v>
      </c>
      <c r="AW484" s="15" t="s">
        <v>5</v>
      </c>
      <c r="AX484" s="15" t="s">
        <v>83</v>
      </c>
      <c r="AY484" s="262" t="s">
        <v>173</v>
      </c>
    </row>
    <row r="485" s="2" customFormat="1">
      <c r="A485" s="39"/>
      <c r="B485" s="40"/>
      <c r="C485" s="216" t="s">
        <v>570</v>
      </c>
      <c r="D485" s="216" t="s">
        <v>176</v>
      </c>
      <c r="E485" s="217" t="s">
        <v>571</v>
      </c>
      <c r="F485" s="218" t="s">
        <v>572</v>
      </c>
      <c r="G485" s="219" t="s">
        <v>465</v>
      </c>
      <c r="H485" s="284"/>
      <c r="I485" s="221"/>
      <c r="J485" s="221"/>
      <c r="K485" s="222">
        <f>ROUND(P485*H485,2)</f>
        <v>0</v>
      </c>
      <c r="L485" s="218" t="s">
        <v>179</v>
      </c>
      <c r="M485" s="45"/>
      <c r="N485" s="223" t="s">
        <v>1</v>
      </c>
      <c r="O485" s="224" t="s">
        <v>41</v>
      </c>
      <c r="P485" s="225">
        <f>I485+J485</f>
        <v>0</v>
      </c>
      <c r="Q485" s="225">
        <f>ROUND(I485*H485,2)</f>
        <v>0</v>
      </c>
      <c r="R485" s="225">
        <f>ROUND(J485*H485,2)</f>
        <v>0</v>
      </c>
      <c r="S485" s="92"/>
      <c r="T485" s="226">
        <f>S485*H485</f>
        <v>0</v>
      </c>
      <c r="U485" s="226">
        <v>0</v>
      </c>
      <c r="V485" s="226">
        <f>U485*H485</f>
        <v>0</v>
      </c>
      <c r="W485" s="226">
        <v>0</v>
      </c>
      <c r="X485" s="227">
        <f>W485*H485</f>
        <v>0</v>
      </c>
      <c r="Y485" s="39"/>
      <c r="Z485" s="39"/>
      <c r="AA485" s="39"/>
      <c r="AB485" s="39"/>
      <c r="AC485" s="39"/>
      <c r="AD485" s="39"/>
      <c r="AE485" s="39"/>
      <c r="AR485" s="228" t="s">
        <v>268</v>
      </c>
      <c r="AT485" s="228" t="s">
        <v>176</v>
      </c>
      <c r="AU485" s="228" t="s">
        <v>89</v>
      </c>
      <c r="AY485" s="18" t="s">
        <v>173</v>
      </c>
      <c r="BE485" s="229">
        <f>IF(O485="základní",K485,0)</f>
        <v>0</v>
      </c>
      <c r="BF485" s="229">
        <f>IF(O485="snížená",K485,0)</f>
        <v>0</v>
      </c>
      <c r="BG485" s="229">
        <f>IF(O485="zákl. přenesená",K485,0)</f>
        <v>0</v>
      </c>
      <c r="BH485" s="229">
        <f>IF(O485="sníž. přenesená",K485,0)</f>
        <v>0</v>
      </c>
      <c r="BI485" s="229">
        <f>IF(O485="nulová",K485,0)</f>
        <v>0</v>
      </c>
      <c r="BJ485" s="18" t="s">
        <v>83</v>
      </c>
      <c r="BK485" s="229">
        <f>ROUND(P485*H485,2)</f>
        <v>0</v>
      </c>
      <c r="BL485" s="18" t="s">
        <v>268</v>
      </c>
      <c r="BM485" s="228" t="s">
        <v>573</v>
      </c>
    </row>
    <row r="486" s="12" customFormat="1" ht="22.8" customHeight="1">
      <c r="A486" s="12"/>
      <c r="B486" s="199"/>
      <c r="C486" s="200"/>
      <c r="D486" s="201" t="s">
        <v>77</v>
      </c>
      <c r="E486" s="214" t="s">
        <v>574</v>
      </c>
      <c r="F486" s="214" t="s">
        <v>575</v>
      </c>
      <c r="G486" s="200"/>
      <c r="H486" s="200"/>
      <c r="I486" s="203"/>
      <c r="J486" s="203"/>
      <c r="K486" s="215">
        <f>BK486</f>
        <v>0</v>
      </c>
      <c r="L486" s="200"/>
      <c r="M486" s="205"/>
      <c r="N486" s="206"/>
      <c r="O486" s="207"/>
      <c r="P486" s="207"/>
      <c r="Q486" s="208">
        <f>SUM(Q487:Q498)</f>
        <v>0</v>
      </c>
      <c r="R486" s="208">
        <f>SUM(R487:R498)</f>
        <v>0</v>
      </c>
      <c r="S486" s="207"/>
      <c r="T486" s="209">
        <f>SUM(T487:T498)</f>
        <v>0</v>
      </c>
      <c r="U486" s="207"/>
      <c r="V486" s="209">
        <f>SUM(V487:V498)</f>
        <v>0.05484</v>
      </c>
      <c r="W486" s="207"/>
      <c r="X486" s="210">
        <f>SUM(X487:X498)</f>
        <v>0.034419999999999999</v>
      </c>
      <c r="Y486" s="12"/>
      <c r="Z486" s="12"/>
      <c r="AA486" s="12"/>
      <c r="AB486" s="12"/>
      <c r="AC486" s="12"/>
      <c r="AD486" s="12"/>
      <c r="AE486" s="12"/>
      <c r="AR486" s="211" t="s">
        <v>89</v>
      </c>
      <c r="AT486" s="212" t="s">
        <v>77</v>
      </c>
      <c r="AU486" s="212" t="s">
        <v>83</v>
      </c>
      <c r="AY486" s="211" t="s">
        <v>173</v>
      </c>
      <c r="BK486" s="213">
        <f>SUM(BK487:BK498)</f>
        <v>0</v>
      </c>
    </row>
    <row r="487" s="2" customFormat="1">
      <c r="A487" s="39"/>
      <c r="B487" s="40"/>
      <c r="C487" s="216" t="s">
        <v>576</v>
      </c>
      <c r="D487" s="216" t="s">
        <v>176</v>
      </c>
      <c r="E487" s="217" t="s">
        <v>577</v>
      </c>
      <c r="F487" s="218" t="s">
        <v>578</v>
      </c>
      <c r="G487" s="219" t="s">
        <v>250</v>
      </c>
      <c r="H487" s="220">
        <v>2</v>
      </c>
      <c r="I487" s="221"/>
      <c r="J487" s="221"/>
      <c r="K487" s="222">
        <f>ROUND(P487*H487,2)</f>
        <v>0</v>
      </c>
      <c r="L487" s="218" t="s">
        <v>1</v>
      </c>
      <c r="M487" s="45"/>
      <c r="N487" s="223" t="s">
        <v>1</v>
      </c>
      <c r="O487" s="224" t="s">
        <v>41</v>
      </c>
      <c r="P487" s="225">
        <f>I487+J487</f>
        <v>0</v>
      </c>
      <c r="Q487" s="225">
        <f>ROUND(I487*H487,2)</f>
        <v>0</v>
      </c>
      <c r="R487" s="225">
        <f>ROUND(J487*H487,2)</f>
        <v>0</v>
      </c>
      <c r="S487" s="92"/>
      <c r="T487" s="226">
        <f>S487*H487</f>
        <v>0</v>
      </c>
      <c r="U487" s="226">
        <v>0</v>
      </c>
      <c r="V487" s="226">
        <f>U487*H487</f>
        <v>0</v>
      </c>
      <c r="W487" s="226">
        <v>0.017049999999999999</v>
      </c>
      <c r="X487" s="227">
        <f>W487*H487</f>
        <v>0.034099999999999998</v>
      </c>
      <c r="Y487" s="39"/>
      <c r="Z487" s="39"/>
      <c r="AA487" s="39"/>
      <c r="AB487" s="39"/>
      <c r="AC487" s="39"/>
      <c r="AD487" s="39"/>
      <c r="AE487" s="39"/>
      <c r="AR487" s="228" t="s">
        <v>268</v>
      </c>
      <c r="AT487" s="228" t="s">
        <v>176</v>
      </c>
      <c r="AU487" s="228" t="s">
        <v>89</v>
      </c>
      <c r="AY487" s="18" t="s">
        <v>173</v>
      </c>
      <c r="BE487" s="229">
        <f>IF(O487="základní",K487,0)</f>
        <v>0</v>
      </c>
      <c r="BF487" s="229">
        <f>IF(O487="snížená",K487,0)</f>
        <v>0</v>
      </c>
      <c r="BG487" s="229">
        <f>IF(O487="zákl. přenesená",K487,0)</f>
        <v>0</v>
      </c>
      <c r="BH487" s="229">
        <f>IF(O487="sníž. přenesená",K487,0)</f>
        <v>0</v>
      </c>
      <c r="BI487" s="229">
        <f>IF(O487="nulová",K487,0)</f>
        <v>0</v>
      </c>
      <c r="BJ487" s="18" t="s">
        <v>83</v>
      </c>
      <c r="BK487" s="229">
        <f>ROUND(P487*H487,2)</f>
        <v>0</v>
      </c>
      <c r="BL487" s="18" t="s">
        <v>268</v>
      </c>
      <c r="BM487" s="228" t="s">
        <v>579</v>
      </c>
    </row>
    <row r="488" s="2" customFormat="1" ht="66.75" customHeight="1">
      <c r="A488" s="39"/>
      <c r="B488" s="40"/>
      <c r="C488" s="216" t="s">
        <v>580</v>
      </c>
      <c r="D488" s="216" t="s">
        <v>176</v>
      </c>
      <c r="E488" s="217" t="s">
        <v>581</v>
      </c>
      <c r="F488" s="218" t="s">
        <v>582</v>
      </c>
      <c r="G488" s="219" t="s">
        <v>250</v>
      </c>
      <c r="H488" s="220">
        <v>2</v>
      </c>
      <c r="I488" s="221"/>
      <c r="J488" s="221"/>
      <c r="K488" s="222">
        <f>ROUND(P488*H488,2)</f>
        <v>0</v>
      </c>
      <c r="L488" s="218" t="s">
        <v>1</v>
      </c>
      <c r="M488" s="45"/>
      <c r="N488" s="223" t="s">
        <v>1</v>
      </c>
      <c r="O488" s="224" t="s">
        <v>41</v>
      </c>
      <c r="P488" s="225">
        <f>I488+J488</f>
        <v>0</v>
      </c>
      <c r="Q488" s="225">
        <f>ROUND(I488*H488,2)</f>
        <v>0</v>
      </c>
      <c r="R488" s="225">
        <f>ROUND(J488*H488,2)</f>
        <v>0</v>
      </c>
      <c r="S488" s="92"/>
      <c r="T488" s="226">
        <f>S488*H488</f>
        <v>0</v>
      </c>
      <c r="U488" s="226">
        <v>0.00167</v>
      </c>
      <c r="V488" s="226">
        <f>U488*H488</f>
        <v>0.0033400000000000001</v>
      </c>
      <c r="W488" s="226">
        <v>0</v>
      </c>
      <c r="X488" s="227">
        <f>W488*H488</f>
        <v>0</v>
      </c>
      <c r="Y488" s="39"/>
      <c r="Z488" s="39"/>
      <c r="AA488" s="39"/>
      <c r="AB488" s="39"/>
      <c r="AC488" s="39"/>
      <c r="AD488" s="39"/>
      <c r="AE488" s="39"/>
      <c r="AR488" s="228" t="s">
        <v>268</v>
      </c>
      <c r="AT488" s="228" t="s">
        <v>176</v>
      </c>
      <c r="AU488" s="228" t="s">
        <v>89</v>
      </c>
      <c r="AY488" s="18" t="s">
        <v>173</v>
      </c>
      <c r="BE488" s="229">
        <f>IF(O488="základní",K488,0)</f>
        <v>0</v>
      </c>
      <c r="BF488" s="229">
        <f>IF(O488="snížená",K488,0)</f>
        <v>0</v>
      </c>
      <c r="BG488" s="229">
        <f>IF(O488="zákl. přenesená",K488,0)</f>
        <v>0</v>
      </c>
      <c r="BH488" s="229">
        <f>IF(O488="sníž. přenesená",K488,0)</f>
        <v>0</v>
      </c>
      <c r="BI488" s="229">
        <f>IF(O488="nulová",K488,0)</f>
        <v>0</v>
      </c>
      <c r="BJ488" s="18" t="s">
        <v>83</v>
      </c>
      <c r="BK488" s="229">
        <f>ROUND(P488*H488,2)</f>
        <v>0</v>
      </c>
      <c r="BL488" s="18" t="s">
        <v>268</v>
      </c>
      <c r="BM488" s="228" t="s">
        <v>583</v>
      </c>
    </row>
    <row r="489" s="13" customFormat="1">
      <c r="A489" s="13"/>
      <c r="B489" s="230"/>
      <c r="C489" s="231"/>
      <c r="D489" s="232" t="s">
        <v>182</v>
      </c>
      <c r="E489" s="233" t="s">
        <v>1</v>
      </c>
      <c r="F489" s="234" t="s">
        <v>584</v>
      </c>
      <c r="G489" s="231"/>
      <c r="H489" s="233" t="s">
        <v>1</v>
      </c>
      <c r="I489" s="235"/>
      <c r="J489" s="235"/>
      <c r="K489" s="231"/>
      <c r="L489" s="231"/>
      <c r="M489" s="236"/>
      <c r="N489" s="237"/>
      <c r="O489" s="238"/>
      <c r="P489" s="238"/>
      <c r="Q489" s="238"/>
      <c r="R489" s="238"/>
      <c r="S489" s="238"/>
      <c r="T489" s="238"/>
      <c r="U489" s="238"/>
      <c r="V489" s="238"/>
      <c r="W489" s="238"/>
      <c r="X489" s="239"/>
      <c r="Y489" s="13"/>
      <c r="Z489" s="13"/>
      <c r="AA489" s="13"/>
      <c r="AB489" s="13"/>
      <c r="AC489" s="13"/>
      <c r="AD489" s="13"/>
      <c r="AE489" s="13"/>
      <c r="AT489" s="240" t="s">
        <v>182</v>
      </c>
      <c r="AU489" s="240" t="s">
        <v>89</v>
      </c>
      <c r="AV489" s="13" t="s">
        <v>83</v>
      </c>
      <c r="AW489" s="13" t="s">
        <v>5</v>
      </c>
      <c r="AX489" s="13" t="s">
        <v>78</v>
      </c>
      <c r="AY489" s="240" t="s">
        <v>173</v>
      </c>
    </row>
    <row r="490" s="14" customFormat="1">
      <c r="A490" s="14"/>
      <c r="B490" s="241"/>
      <c r="C490" s="242"/>
      <c r="D490" s="232" t="s">
        <v>182</v>
      </c>
      <c r="E490" s="243" t="s">
        <v>1</v>
      </c>
      <c r="F490" s="244" t="s">
        <v>89</v>
      </c>
      <c r="G490" s="242"/>
      <c r="H490" s="245">
        <v>2</v>
      </c>
      <c r="I490" s="246"/>
      <c r="J490" s="246"/>
      <c r="K490" s="242"/>
      <c r="L490" s="242"/>
      <c r="M490" s="247"/>
      <c r="N490" s="248"/>
      <c r="O490" s="249"/>
      <c r="P490" s="249"/>
      <c r="Q490" s="249"/>
      <c r="R490" s="249"/>
      <c r="S490" s="249"/>
      <c r="T490" s="249"/>
      <c r="U490" s="249"/>
      <c r="V490" s="249"/>
      <c r="W490" s="249"/>
      <c r="X490" s="250"/>
      <c r="Y490" s="14"/>
      <c r="Z490" s="14"/>
      <c r="AA490" s="14"/>
      <c r="AB490" s="14"/>
      <c r="AC490" s="14"/>
      <c r="AD490" s="14"/>
      <c r="AE490" s="14"/>
      <c r="AT490" s="251" t="s">
        <v>182</v>
      </c>
      <c r="AU490" s="251" t="s">
        <v>89</v>
      </c>
      <c r="AV490" s="14" t="s">
        <v>89</v>
      </c>
      <c r="AW490" s="14" t="s">
        <v>5</v>
      </c>
      <c r="AX490" s="14" t="s">
        <v>78</v>
      </c>
      <c r="AY490" s="251" t="s">
        <v>173</v>
      </c>
    </row>
    <row r="491" s="15" customFormat="1">
      <c r="A491" s="15"/>
      <c r="B491" s="252"/>
      <c r="C491" s="253"/>
      <c r="D491" s="232" t="s">
        <v>182</v>
      </c>
      <c r="E491" s="254" t="s">
        <v>1</v>
      </c>
      <c r="F491" s="255" t="s">
        <v>187</v>
      </c>
      <c r="G491" s="253"/>
      <c r="H491" s="256">
        <v>2</v>
      </c>
      <c r="I491" s="257"/>
      <c r="J491" s="257"/>
      <c r="K491" s="253"/>
      <c r="L491" s="253"/>
      <c r="M491" s="258"/>
      <c r="N491" s="259"/>
      <c r="O491" s="260"/>
      <c r="P491" s="260"/>
      <c r="Q491" s="260"/>
      <c r="R491" s="260"/>
      <c r="S491" s="260"/>
      <c r="T491" s="260"/>
      <c r="U491" s="260"/>
      <c r="V491" s="260"/>
      <c r="W491" s="260"/>
      <c r="X491" s="261"/>
      <c r="Y491" s="15"/>
      <c r="Z491" s="15"/>
      <c r="AA491" s="15"/>
      <c r="AB491" s="15"/>
      <c r="AC491" s="15"/>
      <c r="AD491" s="15"/>
      <c r="AE491" s="15"/>
      <c r="AT491" s="262" t="s">
        <v>182</v>
      </c>
      <c r="AU491" s="262" t="s">
        <v>89</v>
      </c>
      <c r="AV491" s="15" t="s">
        <v>180</v>
      </c>
      <c r="AW491" s="15" t="s">
        <v>5</v>
      </c>
      <c r="AX491" s="15" t="s">
        <v>83</v>
      </c>
      <c r="AY491" s="262" t="s">
        <v>173</v>
      </c>
    </row>
    <row r="492" s="2" customFormat="1" ht="16.5" customHeight="1">
      <c r="A492" s="39"/>
      <c r="B492" s="40"/>
      <c r="C492" s="216" t="s">
        <v>585</v>
      </c>
      <c r="D492" s="216" t="s">
        <v>176</v>
      </c>
      <c r="E492" s="217" t="s">
        <v>586</v>
      </c>
      <c r="F492" s="218" t="s">
        <v>587</v>
      </c>
      <c r="G492" s="219" t="s">
        <v>243</v>
      </c>
      <c r="H492" s="220">
        <v>2</v>
      </c>
      <c r="I492" s="221"/>
      <c r="J492" s="221"/>
      <c r="K492" s="222">
        <f>ROUND(P492*H492,2)</f>
        <v>0</v>
      </c>
      <c r="L492" s="218" t="s">
        <v>1</v>
      </c>
      <c r="M492" s="45"/>
      <c r="N492" s="223" t="s">
        <v>1</v>
      </c>
      <c r="O492" s="224" t="s">
        <v>41</v>
      </c>
      <c r="P492" s="225">
        <f>I492+J492</f>
        <v>0</v>
      </c>
      <c r="Q492" s="225">
        <f>ROUND(I492*H492,2)</f>
        <v>0</v>
      </c>
      <c r="R492" s="225">
        <f>ROUND(J492*H492,2)</f>
        <v>0</v>
      </c>
      <c r="S492" s="92"/>
      <c r="T492" s="226">
        <f>S492*H492</f>
        <v>0</v>
      </c>
      <c r="U492" s="226">
        <v>0</v>
      </c>
      <c r="V492" s="226">
        <f>U492*H492</f>
        <v>0</v>
      </c>
      <c r="W492" s="226">
        <v>0.00016000000000000001</v>
      </c>
      <c r="X492" s="227">
        <f>W492*H492</f>
        <v>0.00032000000000000003</v>
      </c>
      <c r="Y492" s="39"/>
      <c r="Z492" s="39"/>
      <c r="AA492" s="39"/>
      <c r="AB492" s="39"/>
      <c r="AC492" s="39"/>
      <c r="AD492" s="39"/>
      <c r="AE492" s="39"/>
      <c r="AR492" s="228" t="s">
        <v>268</v>
      </c>
      <c r="AT492" s="228" t="s">
        <v>176</v>
      </c>
      <c r="AU492" s="228" t="s">
        <v>89</v>
      </c>
      <c r="AY492" s="18" t="s">
        <v>173</v>
      </c>
      <c r="BE492" s="229">
        <f>IF(O492="základní",K492,0)</f>
        <v>0</v>
      </c>
      <c r="BF492" s="229">
        <f>IF(O492="snížená",K492,0)</f>
        <v>0</v>
      </c>
      <c r="BG492" s="229">
        <f>IF(O492="zákl. přenesená",K492,0)</f>
        <v>0</v>
      </c>
      <c r="BH492" s="229">
        <f>IF(O492="sníž. přenesená",K492,0)</f>
        <v>0</v>
      </c>
      <c r="BI492" s="229">
        <f>IF(O492="nulová",K492,0)</f>
        <v>0</v>
      </c>
      <c r="BJ492" s="18" t="s">
        <v>83</v>
      </c>
      <c r="BK492" s="229">
        <f>ROUND(P492*H492,2)</f>
        <v>0</v>
      </c>
      <c r="BL492" s="18" t="s">
        <v>268</v>
      </c>
      <c r="BM492" s="228" t="s">
        <v>588</v>
      </c>
    </row>
    <row r="493" s="14" customFormat="1">
      <c r="A493" s="14"/>
      <c r="B493" s="241"/>
      <c r="C493" s="242"/>
      <c r="D493" s="232" t="s">
        <v>182</v>
      </c>
      <c r="E493" s="243" t="s">
        <v>1</v>
      </c>
      <c r="F493" s="244" t="s">
        <v>89</v>
      </c>
      <c r="G493" s="242"/>
      <c r="H493" s="245">
        <v>2</v>
      </c>
      <c r="I493" s="246"/>
      <c r="J493" s="246"/>
      <c r="K493" s="242"/>
      <c r="L493" s="242"/>
      <c r="M493" s="247"/>
      <c r="N493" s="248"/>
      <c r="O493" s="249"/>
      <c r="P493" s="249"/>
      <c r="Q493" s="249"/>
      <c r="R493" s="249"/>
      <c r="S493" s="249"/>
      <c r="T493" s="249"/>
      <c r="U493" s="249"/>
      <c r="V493" s="249"/>
      <c r="W493" s="249"/>
      <c r="X493" s="250"/>
      <c r="Y493" s="14"/>
      <c r="Z493" s="14"/>
      <c r="AA493" s="14"/>
      <c r="AB493" s="14"/>
      <c r="AC493" s="14"/>
      <c r="AD493" s="14"/>
      <c r="AE493" s="14"/>
      <c r="AT493" s="251" t="s">
        <v>182</v>
      </c>
      <c r="AU493" s="251" t="s">
        <v>89</v>
      </c>
      <c r="AV493" s="14" t="s">
        <v>89</v>
      </c>
      <c r="AW493" s="14" t="s">
        <v>5</v>
      </c>
      <c r="AX493" s="14" t="s">
        <v>78</v>
      </c>
      <c r="AY493" s="251" t="s">
        <v>173</v>
      </c>
    </row>
    <row r="494" s="15" customFormat="1">
      <c r="A494" s="15"/>
      <c r="B494" s="252"/>
      <c r="C494" s="253"/>
      <c r="D494" s="232" t="s">
        <v>182</v>
      </c>
      <c r="E494" s="254" t="s">
        <v>1</v>
      </c>
      <c r="F494" s="255" t="s">
        <v>187</v>
      </c>
      <c r="G494" s="253"/>
      <c r="H494" s="256">
        <v>2</v>
      </c>
      <c r="I494" s="257"/>
      <c r="J494" s="257"/>
      <c r="K494" s="253"/>
      <c r="L494" s="253"/>
      <c r="M494" s="258"/>
      <c r="N494" s="259"/>
      <c r="O494" s="260"/>
      <c r="P494" s="260"/>
      <c r="Q494" s="260"/>
      <c r="R494" s="260"/>
      <c r="S494" s="260"/>
      <c r="T494" s="260"/>
      <c r="U494" s="260"/>
      <c r="V494" s="260"/>
      <c r="W494" s="260"/>
      <c r="X494" s="261"/>
      <c r="Y494" s="15"/>
      <c r="Z494" s="15"/>
      <c r="AA494" s="15"/>
      <c r="AB494" s="15"/>
      <c r="AC494" s="15"/>
      <c r="AD494" s="15"/>
      <c r="AE494" s="15"/>
      <c r="AT494" s="262" t="s">
        <v>182</v>
      </c>
      <c r="AU494" s="262" t="s">
        <v>89</v>
      </c>
      <c r="AV494" s="15" t="s">
        <v>180</v>
      </c>
      <c r="AW494" s="15" t="s">
        <v>5</v>
      </c>
      <c r="AX494" s="15" t="s">
        <v>83</v>
      </c>
      <c r="AY494" s="262" t="s">
        <v>173</v>
      </c>
    </row>
    <row r="495" s="2" customFormat="1">
      <c r="A495" s="39"/>
      <c r="B495" s="40"/>
      <c r="C495" s="216" t="s">
        <v>589</v>
      </c>
      <c r="D495" s="216" t="s">
        <v>176</v>
      </c>
      <c r="E495" s="217" t="s">
        <v>590</v>
      </c>
      <c r="F495" s="218" t="s">
        <v>591</v>
      </c>
      <c r="G495" s="219" t="s">
        <v>250</v>
      </c>
      <c r="H495" s="220">
        <v>2</v>
      </c>
      <c r="I495" s="221"/>
      <c r="J495" s="221"/>
      <c r="K495" s="222">
        <f>ROUND(P495*H495,2)</f>
        <v>0</v>
      </c>
      <c r="L495" s="218" t="s">
        <v>1</v>
      </c>
      <c r="M495" s="45"/>
      <c r="N495" s="223" t="s">
        <v>1</v>
      </c>
      <c r="O495" s="224" t="s">
        <v>41</v>
      </c>
      <c r="P495" s="225">
        <f>I495+J495</f>
        <v>0</v>
      </c>
      <c r="Q495" s="225">
        <f>ROUND(I495*H495,2)</f>
        <v>0</v>
      </c>
      <c r="R495" s="225">
        <f>ROUND(J495*H495,2)</f>
        <v>0</v>
      </c>
      <c r="S495" s="92"/>
      <c r="T495" s="226">
        <f>S495*H495</f>
        <v>0</v>
      </c>
      <c r="U495" s="226">
        <v>0.025749999999999999</v>
      </c>
      <c r="V495" s="226">
        <f>U495*H495</f>
        <v>0.051499999999999997</v>
      </c>
      <c r="W495" s="226">
        <v>0</v>
      </c>
      <c r="X495" s="227">
        <f>W495*H495</f>
        <v>0</v>
      </c>
      <c r="Y495" s="39"/>
      <c r="Z495" s="39"/>
      <c r="AA495" s="39"/>
      <c r="AB495" s="39"/>
      <c r="AC495" s="39"/>
      <c r="AD495" s="39"/>
      <c r="AE495" s="39"/>
      <c r="AR495" s="228" t="s">
        <v>268</v>
      </c>
      <c r="AT495" s="228" t="s">
        <v>176</v>
      </c>
      <c r="AU495" s="228" t="s">
        <v>89</v>
      </c>
      <c r="AY495" s="18" t="s">
        <v>173</v>
      </c>
      <c r="BE495" s="229">
        <f>IF(O495="základní",K495,0)</f>
        <v>0</v>
      </c>
      <c r="BF495" s="229">
        <f>IF(O495="snížená",K495,0)</f>
        <v>0</v>
      </c>
      <c r="BG495" s="229">
        <f>IF(O495="zákl. přenesená",K495,0)</f>
        <v>0</v>
      </c>
      <c r="BH495" s="229">
        <f>IF(O495="sníž. přenesená",K495,0)</f>
        <v>0</v>
      </c>
      <c r="BI495" s="229">
        <f>IF(O495="nulová",K495,0)</f>
        <v>0</v>
      </c>
      <c r="BJ495" s="18" t="s">
        <v>83</v>
      </c>
      <c r="BK495" s="229">
        <f>ROUND(P495*H495,2)</f>
        <v>0</v>
      </c>
      <c r="BL495" s="18" t="s">
        <v>268</v>
      </c>
      <c r="BM495" s="228" t="s">
        <v>592</v>
      </c>
    </row>
    <row r="496" s="14" customFormat="1">
      <c r="A496" s="14"/>
      <c r="B496" s="241"/>
      <c r="C496" s="242"/>
      <c r="D496" s="232" t="s">
        <v>182</v>
      </c>
      <c r="E496" s="243" t="s">
        <v>1</v>
      </c>
      <c r="F496" s="244" t="s">
        <v>89</v>
      </c>
      <c r="G496" s="242"/>
      <c r="H496" s="245">
        <v>2</v>
      </c>
      <c r="I496" s="246"/>
      <c r="J496" s="246"/>
      <c r="K496" s="242"/>
      <c r="L496" s="242"/>
      <c r="M496" s="247"/>
      <c r="N496" s="248"/>
      <c r="O496" s="249"/>
      <c r="P496" s="249"/>
      <c r="Q496" s="249"/>
      <c r="R496" s="249"/>
      <c r="S496" s="249"/>
      <c r="T496" s="249"/>
      <c r="U496" s="249"/>
      <c r="V496" s="249"/>
      <c r="W496" s="249"/>
      <c r="X496" s="250"/>
      <c r="Y496" s="14"/>
      <c r="Z496" s="14"/>
      <c r="AA496" s="14"/>
      <c r="AB496" s="14"/>
      <c r="AC496" s="14"/>
      <c r="AD496" s="14"/>
      <c r="AE496" s="14"/>
      <c r="AT496" s="251" t="s">
        <v>182</v>
      </c>
      <c r="AU496" s="251" t="s">
        <v>89</v>
      </c>
      <c r="AV496" s="14" t="s">
        <v>89</v>
      </c>
      <c r="AW496" s="14" t="s">
        <v>5</v>
      </c>
      <c r="AX496" s="14" t="s">
        <v>78</v>
      </c>
      <c r="AY496" s="251" t="s">
        <v>173</v>
      </c>
    </row>
    <row r="497" s="15" customFormat="1">
      <c r="A497" s="15"/>
      <c r="B497" s="252"/>
      <c r="C497" s="253"/>
      <c r="D497" s="232" t="s">
        <v>182</v>
      </c>
      <c r="E497" s="254" t="s">
        <v>1</v>
      </c>
      <c r="F497" s="255" t="s">
        <v>187</v>
      </c>
      <c r="G497" s="253"/>
      <c r="H497" s="256">
        <v>2</v>
      </c>
      <c r="I497" s="257"/>
      <c r="J497" s="257"/>
      <c r="K497" s="253"/>
      <c r="L497" s="253"/>
      <c r="M497" s="258"/>
      <c r="N497" s="259"/>
      <c r="O497" s="260"/>
      <c r="P497" s="260"/>
      <c r="Q497" s="260"/>
      <c r="R497" s="260"/>
      <c r="S497" s="260"/>
      <c r="T497" s="260"/>
      <c r="U497" s="260"/>
      <c r="V497" s="260"/>
      <c r="W497" s="260"/>
      <c r="X497" s="261"/>
      <c r="Y497" s="15"/>
      <c r="Z497" s="15"/>
      <c r="AA497" s="15"/>
      <c r="AB497" s="15"/>
      <c r="AC497" s="15"/>
      <c r="AD497" s="15"/>
      <c r="AE497" s="15"/>
      <c r="AT497" s="262" t="s">
        <v>182</v>
      </c>
      <c r="AU497" s="262" t="s">
        <v>89</v>
      </c>
      <c r="AV497" s="15" t="s">
        <v>180</v>
      </c>
      <c r="AW497" s="15" t="s">
        <v>5</v>
      </c>
      <c r="AX497" s="15" t="s">
        <v>83</v>
      </c>
      <c r="AY497" s="262" t="s">
        <v>173</v>
      </c>
    </row>
    <row r="498" s="2" customFormat="1">
      <c r="A498" s="39"/>
      <c r="B498" s="40"/>
      <c r="C498" s="216" t="s">
        <v>593</v>
      </c>
      <c r="D498" s="216" t="s">
        <v>176</v>
      </c>
      <c r="E498" s="217" t="s">
        <v>594</v>
      </c>
      <c r="F498" s="218" t="s">
        <v>595</v>
      </c>
      <c r="G498" s="219" t="s">
        <v>465</v>
      </c>
      <c r="H498" s="284"/>
      <c r="I498" s="221"/>
      <c r="J498" s="221"/>
      <c r="K498" s="222">
        <f>ROUND(P498*H498,2)</f>
        <v>0</v>
      </c>
      <c r="L498" s="218" t="s">
        <v>179</v>
      </c>
      <c r="M498" s="45"/>
      <c r="N498" s="223" t="s">
        <v>1</v>
      </c>
      <c r="O498" s="224" t="s">
        <v>41</v>
      </c>
      <c r="P498" s="225">
        <f>I498+J498</f>
        <v>0</v>
      </c>
      <c r="Q498" s="225">
        <f>ROUND(I498*H498,2)</f>
        <v>0</v>
      </c>
      <c r="R498" s="225">
        <f>ROUND(J498*H498,2)</f>
        <v>0</v>
      </c>
      <c r="S498" s="92"/>
      <c r="T498" s="226">
        <f>S498*H498</f>
        <v>0</v>
      </c>
      <c r="U498" s="226">
        <v>0</v>
      </c>
      <c r="V498" s="226">
        <f>U498*H498</f>
        <v>0</v>
      </c>
      <c r="W498" s="226">
        <v>0</v>
      </c>
      <c r="X498" s="227">
        <f>W498*H498</f>
        <v>0</v>
      </c>
      <c r="Y498" s="39"/>
      <c r="Z498" s="39"/>
      <c r="AA498" s="39"/>
      <c r="AB498" s="39"/>
      <c r="AC498" s="39"/>
      <c r="AD498" s="39"/>
      <c r="AE498" s="39"/>
      <c r="AR498" s="228" t="s">
        <v>268</v>
      </c>
      <c r="AT498" s="228" t="s">
        <v>176</v>
      </c>
      <c r="AU498" s="228" t="s">
        <v>89</v>
      </c>
      <c r="AY498" s="18" t="s">
        <v>173</v>
      </c>
      <c r="BE498" s="229">
        <f>IF(O498="základní",K498,0)</f>
        <v>0</v>
      </c>
      <c r="BF498" s="229">
        <f>IF(O498="snížená",K498,0)</f>
        <v>0</v>
      </c>
      <c r="BG498" s="229">
        <f>IF(O498="zákl. přenesená",K498,0)</f>
        <v>0</v>
      </c>
      <c r="BH498" s="229">
        <f>IF(O498="sníž. přenesená",K498,0)</f>
        <v>0</v>
      </c>
      <c r="BI498" s="229">
        <f>IF(O498="nulová",K498,0)</f>
        <v>0</v>
      </c>
      <c r="BJ498" s="18" t="s">
        <v>83</v>
      </c>
      <c r="BK498" s="229">
        <f>ROUND(P498*H498,2)</f>
        <v>0</v>
      </c>
      <c r="BL498" s="18" t="s">
        <v>268</v>
      </c>
      <c r="BM498" s="228" t="s">
        <v>596</v>
      </c>
    </row>
    <row r="499" s="12" customFormat="1" ht="22.8" customHeight="1">
      <c r="A499" s="12"/>
      <c r="B499" s="199"/>
      <c r="C499" s="200"/>
      <c r="D499" s="201" t="s">
        <v>77</v>
      </c>
      <c r="E499" s="214" t="s">
        <v>597</v>
      </c>
      <c r="F499" s="214" t="s">
        <v>598</v>
      </c>
      <c r="G499" s="200"/>
      <c r="H499" s="200"/>
      <c r="I499" s="203"/>
      <c r="J499" s="203"/>
      <c r="K499" s="215">
        <f>BK499</f>
        <v>0</v>
      </c>
      <c r="L499" s="200"/>
      <c r="M499" s="205"/>
      <c r="N499" s="206"/>
      <c r="O499" s="207"/>
      <c r="P499" s="207"/>
      <c r="Q499" s="208">
        <f>SUM(Q500:Q501)</f>
        <v>0</v>
      </c>
      <c r="R499" s="208">
        <f>SUM(R500:R501)</f>
        <v>0</v>
      </c>
      <c r="S499" s="207"/>
      <c r="T499" s="209">
        <f>SUM(T500:T501)</f>
        <v>0</v>
      </c>
      <c r="U499" s="207"/>
      <c r="V499" s="209">
        <f>SUM(V500:V501)</f>
        <v>0</v>
      </c>
      <c r="W499" s="207"/>
      <c r="X499" s="210">
        <f>SUM(X500:X501)</f>
        <v>0</v>
      </c>
      <c r="Y499" s="12"/>
      <c r="Z499" s="12"/>
      <c r="AA499" s="12"/>
      <c r="AB499" s="12"/>
      <c r="AC499" s="12"/>
      <c r="AD499" s="12"/>
      <c r="AE499" s="12"/>
      <c r="AR499" s="211" t="s">
        <v>89</v>
      </c>
      <c r="AT499" s="212" t="s">
        <v>77</v>
      </c>
      <c r="AU499" s="212" t="s">
        <v>83</v>
      </c>
      <c r="AY499" s="211" t="s">
        <v>173</v>
      </c>
      <c r="BK499" s="213">
        <f>SUM(BK500:BK501)</f>
        <v>0</v>
      </c>
    </row>
    <row r="500" s="2" customFormat="1" ht="66.75" customHeight="1">
      <c r="A500" s="39"/>
      <c r="B500" s="40"/>
      <c r="C500" s="216" t="s">
        <v>599</v>
      </c>
      <c r="D500" s="216" t="s">
        <v>176</v>
      </c>
      <c r="E500" s="217" t="s">
        <v>600</v>
      </c>
      <c r="F500" s="218" t="s">
        <v>601</v>
      </c>
      <c r="G500" s="219" t="s">
        <v>250</v>
      </c>
      <c r="H500" s="220">
        <v>1</v>
      </c>
      <c r="I500" s="221"/>
      <c r="J500" s="221"/>
      <c r="K500" s="222">
        <f>ROUND(P500*H500,2)</f>
        <v>0</v>
      </c>
      <c r="L500" s="218" t="s">
        <v>1</v>
      </c>
      <c r="M500" s="45"/>
      <c r="N500" s="223" t="s">
        <v>1</v>
      </c>
      <c r="O500" s="224" t="s">
        <v>41</v>
      </c>
      <c r="P500" s="225">
        <f>I500+J500</f>
        <v>0</v>
      </c>
      <c r="Q500" s="225">
        <f>ROUND(I500*H500,2)</f>
        <v>0</v>
      </c>
      <c r="R500" s="225">
        <f>ROUND(J500*H500,2)</f>
        <v>0</v>
      </c>
      <c r="S500" s="92"/>
      <c r="T500" s="226">
        <f>S500*H500</f>
        <v>0</v>
      </c>
      <c r="U500" s="226">
        <v>0</v>
      </c>
      <c r="V500" s="226">
        <f>U500*H500</f>
        <v>0</v>
      </c>
      <c r="W500" s="226">
        <v>0</v>
      </c>
      <c r="X500" s="227">
        <f>W500*H500</f>
        <v>0</v>
      </c>
      <c r="Y500" s="39"/>
      <c r="Z500" s="39"/>
      <c r="AA500" s="39"/>
      <c r="AB500" s="39"/>
      <c r="AC500" s="39"/>
      <c r="AD500" s="39"/>
      <c r="AE500" s="39"/>
      <c r="AR500" s="228" t="s">
        <v>268</v>
      </c>
      <c r="AT500" s="228" t="s">
        <v>176</v>
      </c>
      <c r="AU500" s="228" t="s">
        <v>89</v>
      </c>
      <c r="AY500" s="18" t="s">
        <v>173</v>
      </c>
      <c r="BE500" s="229">
        <f>IF(O500="základní",K500,0)</f>
        <v>0</v>
      </c>
      <c r="BF500" s="229">
        <f>IF(O500="snížená",K500,0)</f>
        <v>0</v>
      </c>
      <c r="BG500" s="229">
        <f>IF(O500="zákl. přenesená",K500,0)</f>
        <v>0</v>
      </c>
      <c r="BH500" s="229">
        <f>IF(O500="sníž. přenesená",K500,0)</f>
        <v>0</v>
      </c>
      <c r="BI500" s="229">
        <f>IF(O500="nulová",K500,0)</f>
        <v>0</v>
      </c>
      <c r="BJ500" s="18" t="s">
        <v>83</v>
      </c>
      <c r="BK500" s="229">
        <f>ROUND(P500*H500,2)</f>
        <v>0</v>
      </c>
      <c r="BL500" s="18" t="s">
        <v>268</v>
      </c>
      <c r="BM500" s="228" t="s">
        <v>602</v>
      </c>
    </row>
    <row r="501" s="2" customFormat="1">
      <c r="A501" s="39"/>
      <c r="B501" s="40"/>
      <c r="C501" s="216" t="s">
        <v>603</v>
      </c>
      <c r="D501" s="216" t="s">
        <v>176</v>
      </c>
      <c r="E501" s="217" t="s">
        <v>604</v>
      </c>
      <c r="F501" s="218" t="s">
        <v>605</v>
      </c>
      <c r="G501" s="219" t="s">
        <v>465</v>
      </c>
      <c r="H501" s="284"/>
      <c r="I501" s="221"/>
      <c r="J501" s="221"/>
      <c r="K501" s="222">
        <f>ROUND(P501*H501,2)</f>
        <v>0</v>
      </c>
      <c r="L501" s="218" t="s">
        <v>179</v>
      </c>
      <c r="M501" s="45"/>
      <c r="N501" s="223" t="s">
        <v>1</v>
      </c>
      <c r="O501" s="224" t="s">
        <v>41</v>
      </c>
      <c r="P501" s="225">
        <f>I501+J501</f>
        <v>0</v>
      </c>
      <c r="Q501" s="225">
        <f>ROUND(I501*H501,2)</f>
        <v>0</v>
      </c>
      <c r="R501" s="225">
        <f>ROUND(J501*H501,2)</f>
        <v>0</v>
      </c>
      <c r="S501" s="92"/>
      <c r="T501" s="226">
        <f>S501*H501</f>
        <v>0</v>
      </c>
      <c r="U501" s="226">
        <v>0</v>
      </c>
      <c r="V501" s="226">
        <f>U501*H501</f>
        <v>0</v>
      </c>
      <c r="W501" s="226">
        <v>0</v>
      </c>
      <c r="X501" s="227">
        <f>W501*H501</f>
        <v>0</v>
      </c>
      <c r="Y501" s="39"/>
      <c r="Z501" s="39"/>
      <c r="AA501" s="39"/>
      <c r="AB501" s="39"/>
      <c r="AC501" s="39"/>
      <c r="AD501" s="39"/>
      <c r="AE501" s="39"/>
      <c r="AR501" s="228" t="s">
        <v>268</v>
      </c>
      <c r="AT501" s="228" t="s">
        <v>176</v>
      </c>
      <c r="AU501" s="228" t="s">
        <v>89</v>
      </c>
      <c r="AY501" s="18" t="s">
        <v>173</v>
      </c>
      <c r="BE501" s="229">
        <f>IF(O501="základní",K501,0)</f>
        <v>0</v>
      </c>
      <c r="BF501" s="229">
        <f>IF(O501="snížená",K501,0)</f>
        <v>0</v>
      </c>
      <c r="BG501" s="229">
        <f>IF(O501="zákl. přenesená",K501,0)</f>
        <v>0</v>
      </c>
      <c r="BH501" s="229">
        <f>IF(O501="sníž. přenesená",K501,0)</f>
        <v>0</v>
      </c>
      <c r="BI501" s="229">
        <f>IF(O501="nulová",K501,0)</f>
        <v>0</v>
      </c>
      <c r="BJ501" s="18" t="s">
        <v>83</v>
      </c>
      <c r="BK501" s="229">
        <f>ROUND(P501*H501,2)</f>
        <v>0</v>
      </c>
      <c r="BL501" s="18" t="s">
        <v>268</v>
      </c>
      <c r="BM501" s="228" t="s">
        <v>606</v>
      </c>
    </row>
    <row r="502" s="12" customFormat="1" ht="22.8" customHeight="1">
      <c r="A502" s="12"/>
      <c r="B502" s="199"/>
      <c r="C502" s="200"/>
      <c r="D502" s="201" t="s">
        <v>77</v>
      </c>
      <c r="E502" s="214" t="s">
        <v>607</v>
      </c>
      <c r="F502" s="214" t="s">
        <v>608</v>
      </c>
      <c r="G502" s="200"/>
      <c r="H502" s="200"/>
      <c r="I502" s="203"/>
      <c r="J502" s="203"/>
      <c r="K502" s="215">
        <f>BK502</f>
        <v>0</v>
      </c>
      <c r="L502" s="200"/>
      <c r="M502" s="205"/>
      <c r="N502" s="206"/>
      <c r="O502" s="207"/>
      <c r="P502" s="207"/>
      <c r="Q502" s="208">
        <f>SUM(Q503:Q506)</f>
        <v>0</v>
      </c>
      <c r="R502" s="208">
        <f>SUM(R503:R506)</f>
        <v>0</v>
      </c>
      <c r="S502" s="207"/>
      <c r="T502" s="209">
        <f>SUM(T503:T506)</f>
        <v>0</v>
      </c>
      <c r="U502" s="207"/>
      <c r="V502" s="209">
        <f>SUM(V503:V506)</f>
        <v>0.00080999999999999996</v>
      </c>
      <c r="W502" s="207"/>
      <c r="X502" s="210">
        <f>SUM(X503:X506)</f>
        <v>0</v>
      </c>
      <c r="Y502" s="12"/>
      <c r="Z502" s="12"/>
      <c r="AA502" s="12"/>
      <c r="AB502" s="12"/>
      <c r="AC502" s="12"/>
      <c r="AD502" s="12"/>
      <c r="AE502" s="12"/>
      <c r="AR502" s="211" t="s">
        <v>89</v>
      </c>
      <c r="AT502" s="212" t="s">
        <v>77</v>
      </c>
      <c r="AU502" s="212" t="s">
        <v>83</v>
      </c>
      <c r="AY502" s="211" t="s">
        <v>173</v>
      </c>
      <c r="BK502" s="213">
        <f>SUM(BK503:BK506)</f>
        <v>0</v>
      </c>
    </row>
    <row r="503" s="2" customFormat="1">
      <c r="A503" s="39"/>
      <c r="B503" s="40"/>
      <c r="C503" s="216" t="s">
        <v>609</v>
      </c>
      <c r="D503" s="216" t="s">
        <v>176</v>
      </c>
      <c r="E503" s="217" t="s">
        <v>610</v>
      </c>
      <c r="F503" s="218" t="s">
        <v>611</v>
      </c>
      <c r="G503" s="219" t="s">
        <v>250</v>
      </c>
      <c r="H503" s="220">
        <v>1</v>
      </c>
      <c r="I503" s="221"/>
      <c r="J503" s="221"/>
      <c r="K503" s="222">
        <f>ROUND(P503*H503,2)</f>
        <v>0</v>
      </c>
      <c r="L503" s="218" t="s">
        <v>1</v>
      </c>
      <c r="M503" s="45"/>
      <c r="N503" s="223" t="s">
        <v>1</v>
      </c>
      <c r="O503" s="224" t="s">
        <v>41</v>
      </c>
      <c r="P503" s="225">
        <f>I503+J503</f>
        <v>0</v>
      </c>
      <c r="Q503" s="225">
        <f>ROUND(I503*H503,2)</f>
        <v>0</v>
      </c>
      <c r="R503" s="225">
        <f>ROUND(J503*H503,2)</f>
        <v>0</v>
      </c>
      <c r="S503" s="92"/>
      <c r="T503" s="226">
        <f>S503*H503</f>
        <v>0</v>
      </c>
      <c r="U503" s="226">
        <v>0.00080999999999999996</v>
      </c>
      <c r="V503" s="226">
        <f>U503*H503</f>
        <v>0.00080999999999999996</v>
      </c>
      <c r="W503" s="226">
        <v>0</v>
      </c>
      <c r="X503" s="227">
        <f>W503*H503</f>
        <v>0</v>
      </c>
      <c r="Y503" s="39"/>
      <c r="Z503" s="39"/>
      <c r="AA503" s="39"/>
      <c r="AB503" s="39"/>
      <c r="AC503" s="39"/>
      <c r="AD503" s="39"/>
      <c r="AE503" s="39"/>
      <c r="AR503" s="228" t="s">
        <v>268</v>
      </c>
      <c r="AT503" s="228" t="s">
        <v>176</v>
      </c>
      <c r="AU503" s="228" t="s">
        <v>89</v>
      </c>
      <c r="AY503" s="18" t="s">
        <v>173</v>
      </c>
      <c r="BE503" s="229">
        <f>IF(O503="základní",K503,0)</f>
        <v>0</v>
      </c>
      <c r="BF503" s="229">
        <f>IF(O503="snížená",K503,0)</f>
        <v>0</v>
      </c>
      <c r="BG503" s="229">
        <f>IF(O503="zákl. přenesená",K503,0)</f>
        <v>0</v>
      </c>
      <c r="BH503" s="229">
        <f>IF(O503="sníž. přenesená",K503,0)</f>
        <v>0</v>
      </c>
      <c r="BI503" s="229">
        <f>IF(O503="nulová",K503,0)</f>
        <v>0</v>
      </c>
      <c r="BJ503" s="18" t="s">
        <v>83</v>
      </c>
      <c r="BK503" s="229">
        <f>ROUND(P503*H503,2)</f>
        <v>0</v>
      </c>
      <c r="BL503" s="18" t="s">
        <v>268</v>
      </c>
      <c r="BM503" s="228" t="s">
        <v>612</v>
      </c>
    </row>
    <row r="504" s="14" customFormat="1">
      <c r="A504" s="14"/>
      <c r="B504" s="241"/>
      <c r="C504" s="242"/>
      <c r="D504" s="232" t="s">
        <v>182</v>
      </c>
      <c r="E504" s="243" t="s">
        <v>1</v>
      </c>
      <c r="F504" s="244" t="s">
        <v>83</v>
      </c>
      <c r="G504" s="242"/>
      <c r="H504" s="245">
        <v>1</v>
      </c>
      <c r="I504" s="246"/>
      <c r="J504" s="246"/>
      <c r="K504" s="242"/>
      <c r="L504" s="242"/>
      <c r="M504" s="247"/>
      <c r="N504" s="248"/>
      <c r="O504" s="249"/>
      <c r="P504" s="249"/>
      <c r="Q504" s="249"/>
      <c r="R504" s="249"/>
      <c r="S504" s="249"/>
      <c r="T504" s="249"/>
      <c r="U504" s="249"/>
      <c r="V504" s="249"/>
      <c r="W504" s="249"/>
      <c r="X504" s="250"/>
      <c r="Y504" s="14"/>
      <c r="Z504" s="14"/>
      <c r="AA504" s="14"/>
      <c r="AB504" s="14"/>
      <c r="AC504" s="14"/>
      <c r="AD504" s="14"/>
      <c r="AE504" s="14"/>
      <c r="AT504" s="251" t="s">
        <v>182</v>
      </c>
      <c r="AU504" s="251" t="s">
        <v>89</v>
      </c>
      <c r="AV504" s="14" t="s">
        <v>89</v>
      </c>
      <c r="AW504" s="14" t="s">
        <v>5</v>
      </c>
      <c r="AX504" s="14" t="s">
        <v>78</v>
      </c>
      <c r="AY504" s="251" t="s">
        <v>173</v>
      </c>
    </row>
    <row r="505" s="15" customFormat="1">
      <c r="A505" s="15"/>
      <c r="B505" s="252"/>
      <c r="C505" s="253"/>
      <c r="D505" s="232" t="s">
        <v>182</v>
      </c>
      <c r="E505" s="254" t="s">
        <v>1</v>
      </c>
      <c r="F505" s="255" t="s">
        <v>187</v>
      </c>
      <c r="G505" s="253"/>
      <c r="H505" s="256">
        <v>1</v>
      </c>
      <c r="I505" s="257"/>
      <c r="J505" s="257"/>
      <c r="K505" s="253"/>
      <c r="L505" s="253"/>
      <c r="M505" s="258"/>
      <c r="N505" s="259"/>
      <c r="O505" s="260"/>
      <c r="P505" s="260"/>
      <c r="Q505" s="260"/>
      <c r="R505" s="260"/>
      <c r="S505" s="260"/>
      <c r="T505" s="260"/>
      <c r="U505" s="260"/>
      <c r="V505" s="260"/>
      <c r="W505" s="260"/>
      <c r="X505" s="261"/>
      <c r="Y505" s="15"/>
      <c r="Z505" s="15"/>
      <c r="AA505" s="15"/>
      <c r="AB505" s="15"/>
      <c r="AC505" s="15"/>
      <c r="AD505" s="15"/>
      <c r="AE505" s="15"/>
      <c r="AT505" s="262" t="s">
        <v>182</v>
      </c>
      <c r="AU505" s="262" t="s">
        <v>89</v>
      </c>
      <c r="AV505" s="15" t="s">
        <v>180</v>
      </c>
      <c r="AW505" s="15" t="s">
        <v>5</v>
      </c>
      <c r="AX505" s="15" t="s">
        <v>83</v>
      </c>
      <c r="AY505" s="262" t="s">
        <v>173</v>
      </c>
    </row>
    <row r="506" s="2" customFormat="1">
      <c r="A506" s="39"/>
      <c r="B506" s="40"/>
      <c r="C506" s="216" t="s">
        <v>613</v>
      </c>
      <c r="D506" s="216" t="s">
        <v>176</v>
      </c>
      <c r="E506" s="217" t="s">
        <v>614</v>
      </c>
      <c r="F506" s="218" t="s">
        <v>615</v>
      </c>
      <c r="G506" s="219" t="s">
        <v>465</v>
      </c>
      <c r="H506" s="284"/>
      <c r="I506" s="221"/>
      <c r="J506" s="221"/>
      <c r="K506" s="222">
        <f>ROUND(P506*H506,2)</f>
        <v>0</v>
      </c>
      <c r="L506" s="218" t="s">
        <v>179</v>
      </c>
      <c r="M506" s="45"/>
      <c r="N506" s="223" t="s">
        <v>1</v>
      </c>
      <c r="O506" s="224" t="s">
        <v>41</v>
      </c>
      <c r="P506" s="225">
        <f>I506+J506</f>
        <v>0</v>
      </c>
      <c r="Q506" s="225">
        <f>ROUND(I506*H506,2)</f>
        <v>0</v>
      </c>
      <c r="R506" s="225">
        <f>ROUND(J506*H506,2)</f>
        <v>0</v>
      </c>
      <c r="S506" s="92"/>
      <c r="T506" s="226">
        <f>S506*H506</f>
        <v>0</v>
      </c>
      <c r="U506" s="226">
        <v>0</v>
      </c>
      <c r="V506" s="226">
        <f>U506*H506</f>
        <v>0</v>
      </c>
      <c r="W506" s="226">
        <v>0</v>
      </c>
      <c r="X506" s="227">
        <f>W506*H506</f>
        <v>0</v>
      </c>
      <c r="Y506" s="39"/>
      <c r="Z506" s="39"/>
      <c r="AA506" s="39"/>
      <c r="AB506" s="39"/>
      <c r="AC506" s="39"/>
      <c r="AD506" s="39"/>
      <c r="AE506" s="39"/>
      <c r="AR506" s="228" t="s">
        <v>268</v>
      </c>
      <c r="AT506" s="228" t="s">
        <v>176</v>
      </c>
      <c r="AU506" s="228" t="s">
        <v>89</v>
      </c>
      <c r="AY506" s="18" t="s">
        <v>173</v>
      </c>
      <c r="BE506" s="229">
        <f>IF(O506="základní",K506,0)</f>
        <v>0</v>
      </c>
      <c r="BF506" s="229">
        <f>IF(O506="snížená",K506,0)</f>
        <v>0</v>
      </c>
      <c r="BG506" s="229">
        <f>IF(O506="zákl. přenesená",K506,0)</f>
        <v>0</v>
      </c>
      <c r="BH506" s="229">
        <f>IF(O506="sníž. přenesená",K506,0)</f>
        <v>0</v>
      </c>
      <c r="BI506" s="229">
        <f>IF(O506="nulová",K506,0)</f>
        <v>0</v>
      </c>
      <c r="BJ506" s="18" t="s">
        <v>83</v>
      </c>
      <c r="BK506" s="229">
        <f>ROUND(P506*H506,2)</f>
        <v>0</v>
      </c>
      <c r="BL506" s="18" t="s">
        <v>268</v>
      </c>
      <c r="BM506" s="228" t="s">
        <v>616</v>
      </c>
    </row>
    <row r="507" s="12" customFormat="1" ht="22.8" customHeight="1">
      <c r="A507" s="12"/>
      <c r="B507" s="199"/>
      <c r="C507" s="200"/>
      <c r="D507" s="201" t="s">
        <v>77</v>
      </c>
      <c r="E507" s="214" t="s">
        <v>617</v>
      </c>
      <c r="F507" s="214" t="s">
        <v>618</v>
      </c>
      <c r="G507" s="200"/>
      <c r="H507" s="200"/>
      <c r="I507" s="203"/>
      <c r="J507" s="203"/>
      <c r="K507" s="215">
        <f>BK507</f>
        <v>0</v>
      </c>
      <c r="L507" s="200"/>
      <c r="M507" s="205"/>
      <c r="N507" s="206"/>
      <c r="O507" s="207"/>
      <c r="P507" s="207"/>
      <c r="Q507" s="208">
        <f>SUM(Q508:Q524)</f>
        <v>0</v>
      </c>
      <c r="R507" s="208">
        <f>SUM(R508:R524)</f>
        <v>0</v>
      </c>
      <c r="S507" s="207"/>
      <c r="T507" s="209">
        <f>SUM(T508:T524)</f>
        <v>0</v>
      </c>
      <c r="U507" s="207"/>
      <c r="V507" s="209">
        <f>SUM(V508:V524)</f>
        <v>0</v>
      </c>
      <c r="W507" s="207"/>
      <c r="X507" s="210">
        <f>SUM(X508:X524)</f>
        <v>4.6163620799999991</v>
      </c>
      <c r="Y507" s="12"/>
      <c r="Z507" s="12"/>
      <c r="AA507" s="12"/>
      <c r="AB507" s="12"/>
      <c r="AC507" s="12"/>
      <c r="AD507" s="12"/>
      <c r="AE507" s="12"/>
      <c r="AR507" s="211" t="s">
        <v>89</v>
      </c>
      <c r="AT507" s="212" t="s">
        <v>77</v>
      </c>
      <c r="AU507" s="212" t="s">
        <v>83</v>
      </c>
      <c r="AY507" s="211" t="s">
        <v>173</v>
      </c>
      <c r="BK507" s="213">
        <f>SUM(BK508:BK524)</f>
        <v>0</v>
      </c>
    </row>
    <row r="508" s="2" customFormat="1" ht="24.15" customHeight="1">
      <c r="A508" s="39"/>
      <c r="B508" s="40"/>
      <c r="C508" s="216" t="s">
        <v>619</v>
      </c>
      <c r="D508" s="216" t="s">
        <v>176</v>
      </c>
      <c r="E508" s="217" t="s">
        <v>620</v>
      </c>
      <c r="F508" s="218" t="s">
        <v>621</v>
      </c>
      <c r="G508" s="219" t="s">
        <v>87</v>
      </c>
      <c r="H508" s="220">
        <v>282.87599999999998</v>
      </c>
      <c r="I508" s="221"/>
      <c r="J508" s="221"/>
      <c r="K508" s="222">
        <f>ROUND(P508*H508,2)</f>
        <v>0</v>
      </c>
      <c r="L508" s="218" t="s">
        <v>179</v>
      </c>
      <c r="M508" s="45"/>
      <c r="N508" s="223" t="s">
        <v>1</v>
      </c>
      <c r="O508" s="224" t="s">
        <v>41</v>
      </c>
      <c r="P508" s="225">
        <f>I508+J508</f>
        <v>0</v>
      </c>
      <c r="Q508" s="225">
        <f>ROUND(I508*H508,2)</f>
        <v>0</v>
      </c>
      <c r="R508" s="225">
        <f>ROUND(J508*H508,2)</f>
        <v>0</v>
      </c>
      <c r="S508" s="92"/>
      <c r="T508" s="226">
        <f>S508*H508</f>
        <v>0</v>
      </c>
      <c r="U508" s="226">
        <v>0</v>
      </c>
      <c r="V508" s="226">
        <f>U508*H508</f>
        <v>0</v>
      </c>
      <c r="W508" s="226">
        <v>0.014999999999999999</v>
      </c>
      <c r="X508" s="227">
        <f>W508*H508</f>
        <v>4.2431399999999995</v>
      </c>
      <c r="Y508" s="39"/>
      <c r="Z508" s="39"/>
      <c r="AA508" s="39"/>
      <c r="AB508" s="39"/>
      <c r="AC508" s="39"/>
      <c r="AD508" s="39"/>
      <c r="AE508" s="39"/>
      <c r="AR508" s="228" t="s">
        <v>268</v>
      </c>
      <c r="AT508" s="228" t="s">
        <v>176</v>
      </c>
      <c r="AU508" s="228" t="s">
        <v>89</v>
      </c>
      <c r="AY508" s="18" t="s">
        <v>173</v>
      </c>
      <c r="BE508" s="229">
        <f>IF(O508="základní",K508,0)</f>
        <v>0</v>
      </c>
      <c r="BF508" s="229">
        <f>IF(O508="snížená",K508,0)</f>
        <v>0</v>
      </c>
      <c r="BG508" s="229">
        <f>IF(O508="zákl. přenesená",K508,0)</f>
        <v>0</v>
      </c>
      <c r="BH508" s="229">
        <f>IF(O508="sníž. přenesená",K508,0)</f>
        <v>0</v>
      </c>
      <c r="BI508" s="229">
        <f>IF(O508="nulová",K508,0)</f>
        <v>0</v>
      </c>
      <c r="BJ508" s="18" t="s">
        <v>83</v>
      </c>
      <c r="BK508" s="229">
        <f>ROUND(P508*H508,2)</f>
        <v>0</v>
      </c>
      <c r="BL508" s="18" t="s">
        <v>268</v>
      </c>
      <c r="BM508" s="228" t="s">
        <v>622</v>
      </c>
    </row>
    <row r="509" s="13" customFormat="1">
      <c r="A509" s="13"/>
      <c r="B509" s="230"/>
      <c r="C509" s="231"/>
      <c r="D509" s="232" t="s">
        <v>182</v>
      </c>
      <c r="E509" s="233" t="s">
        <v>1</v>
      </c>
      <c r="F509" s="234" t="s">
        <v>623</v>
      </c>
      <c r="G509" s="231"/>
      <c r="H509" s="233" t="s">
        <v>1</v>
      </c>
      <c r="I509" s="235"/>
      <c r="J509" s="235"/>
      <c r="K509" s="231"/>
      <c r="L509" s="231"/>
      <c r="M509" s="236"/>
      <c r="N509" s="237"/>
      <c r="O509" s="238"/>
      <c r="P509" s="238"/>
      <c r="Q509" s="238"/>
      <c r="R509" s="238"/>
      <c r="S509" s="238"/>
      <c r="T509" s="238"/>
      <c r="U509" s="238"/>
      <c r="V509" s="238"/>
      <c r="W509" s="238"/>
      <c r="X509" s="239"/>
      <c r="Y509" s="13"/>
      <c r="Z509" s="13"/>
      <c r="AA509" s="13"/>
      <c r="AB509" s="13"/>
      <c r="AC509" s="13"/>
      <c r="AD509" s="13"/>
      <c r="AE509" s="13"/>
      <c r="AT509" s="240" t="s">
        <v>182</v>
      </c>
      <c r="AU509" s="240" t="s">
        <v>89</v>
      </c>
      <c r="AV509" s="13" t="s">
        <v>83</v>
      </c>
      <c r="AW509" s="13" t="s">
        <v>5</v>
      </c>
      <c r="AX509" s="13" t="s">
        <v>78</v>
      </c>
      <c r="AY509" s="240" t="s">
        <v>173</v>
      </c>
    </row>
    <row r="510" s="14" customFormat="1">
      <c r="A510" s="14"/>
      <c r="B510" s="241"/>
      <c r="C510" s="242"/>
      <c r="D510" s="232" t="s">
        <v>182</v>
      </c>
      <c r="E510" s="243" t="s">
        <v>1</v>
      </c>
      <c r="F510" s="244" t="s">
        <v>624</v>
      </c>
      <c r="G510" s="242"/>
      <c r="H510" s="245">
        <v>282.87599999999998</v>
      </c>
      <c r="I510" s="246"/>
      <c r="J510" s="246"/>
      <c r="K510" s="242"/>
      <c r="L510" s="242"/>
      <c r="M510" s="247"/>
      <c r="N510" s="248"/>
      <c r="O510" s="249"/>
      <c r="P510" s="249"/>
      <c r="Q510" s="249"/>
      <c r="R510" s="249"/>
      <c r="S510" s="249"/>
      <c r="T510" s="249"/>
      <c r="U510" s="249"/>
      <c r="V510" s="249"/>
      <c r="W510" s="249"/>
      <c r="X510" s="250"/>
      <c r="Y510" s="14"/>
      <c r="Z510" s="14"/>
      <c r="AA510" s="14"/>
      <c r="AB510" s="14"/>
      <c r="AC510" s="14"/>
      <c r="AD510" s="14"/>
      <c r="AE510" s="14"/>
      <c r="AT510" s="251" t="s">
        <v>182</v>
      </c>
      <c r="AU510" s="251" t="s">
        <v>89</v>
      </c>
      <c r="AV510" s="14" t="s">
        <v>89</v>
      </c>
      <c r="AW510" s="14" t="s">
        <v>5</v>
      </c>
      <c r="AX510" s="14" t="s">
        <v>78</v>
      </c>
      <c r="AY510" s="251" t="s">
        <v>173</v>
      </c>
    </row>
    <row r="511" s="15" customFormat="1">
      <c r="A511" s="15"/>
      <c r="B511" s="252"/>
      <c r="C511" s="253"/>
      <c r="D511" s="232" t="s">
        <v>182</v>
      </c>
      <c r="E511" s="254" t="s">
        <v>1</v>
      </c>
      <c r="F511" s="255" t="s">
        <v>187</v>
      </c>
      <c r="G511" s="253"/>
      <c r="H511" s="256">
        <v>282.87599999999998</v>
      </c>
      <c r="I511" s="257"/>
      <c r="J511" s="257"/>
      <c r="K511" s="253"/>
      <c r="L511" s="253"/>
      <c r="M511" s="258"/>
      <c r="N511" s="259"/>
      <c r="O511" s="260"/>
      <c r="P511" s="260"/>
      <c r="Q511" s="260"/>
      <c r="R511" s="260"/>
      <c r="S511" s="260"/>
      <c r="T511" s="260"/>
      <c r="U511" s="260"/>
      <c r="V511" s="260"/>
      <c r="W511" s="260"/>
      <c r="X511" s="261"/>
      <c r="Y511" s="15"/>
      <c r="Z511" s="15"/>
      <c r="AA511" s="15"/>
      <c r="AB511" s="15"/>
      <c r="AC511" s="15"/>
      <c r="AD511" s="15"/>
      <c r="AE511" s="15"/>
      <c r="AT511" s="262" t="s">
        <v>182</v>
      </c>
      <c r="AU511" s="262" t="s">
        <v>89</v>
      </c>
      <c r="AV511" s="15" t="s">
        <v>180</v>
      </c>
      <c r="AW511" s="15" t="s">
        <v>5</v>
      </c>
      <c r="AX511" s="15" t="s">
        <v>83</v>
      </c>
      <c r="AY511" s="262" t="s">
        <v>173</v>
      </c>
    </row>
    <row r="512" s="2" customFormat="1" ht="24.15" customHeight="1">
      <c r="A512" s="39"/>
      <c r="B512" s="40"/>
      <c r="C512" s="216" t="s">
        <v>625</v>
      </c>
      <c r="D512" s="216" t="s">
        <v>176</v>
      </c>
      <c r="E512" s="217" t="s">
        <v>626</v>
      </c>
      <c r="F512" s="218" t="s">
        <v>627</v>
      </c>
      <c r="G512" s="219" t="s">
        <v>87</v>
      </c>
      <c r="H512" s="220">
        <v>282.74400000000003</v>
      </c>
      <c r="I512" s="221"/>
      <c r="J512" s="221"/>
      <c r="K512" s="222">
        <f>ROUND(P512*H512,2)</f>
        <v>0</v>
      </c>
      <c r="L512" s="218" t="s">
        <v>179</v>
      </c>
      <c r="M512" s="45"/>
      <c r="N512" s="223" t="s">
        <v>1</v>
      </c>
      <c r="O512" s="224" t="s">
        <v>41</v>
      </c>
      <c r="P512" s="225">
        <f>I512+J512</f>
        <v>0</v>
      </c>
      <c r="Q512" s="225">
        <f>ROUND(I512*H512,2)</f>
        <v>0</v>
      </c>
      <c r="R512" s="225">
        <f>ROUND(J512*H512,2)</f>
        <v>0</v>
      </c>
      <c r="S512" s="92"/>
      <c r="T512" s="226">
        <f>S512*H512</f>
        <v>0</v>
      </c>
      <c r="U512" s="226">
        <v>0</v>
      </c>
      <c r="V512" s="226">
        <f>U512*H512</f>
        <v>0</v>
      </c>
      <c r="W512" s="226">
        <v>0.00132</v>
      </c>
      <c r="X512" s="227">
        <f>W512*H512</f>
        <v>0.37322208000000001</v>
      </c>
      <c r="Y512" s="39"/>
      <c r="Z512" s="39"/>
      <c r="AA512" s="39"/>
      <c r="AB512" s="39"/>
      <c r="AC512" s="39"/>
      <c r="AD512" s="39"/>
      <c r="AE512" s="39"/>
      <c r="AR512" s="228" t="s">
        <v>268</v>
      </c>
      <c r="AT512" s="228" t="s">
        <v>176</v>
      </c>
      <c r="AU512" s="228" t="s">
        <v>89</v>
      </c>
      <c r="AY512" s="18" t="s">
        <v>173</v>
      </c>
      <c r="BE512" s="229">
        <f>IF(O512="základní",K512,0)</f>
        <v>0</v>
      </c>
      <c r="BF512" s="229">
        <f>IF(O512="snížená",K512,0)</f>
        <v>0</v>
      </c>
      <c r="BG512" s="229">
        <f>IF(O512="zákl. přenesená",K512,0)</f>
        <v>0</v>
      </c>
      <c r="BH512" s="229">
        <f>IF(O512="sníž. přenesená",K512,0)</f>
        <v>0</v>
      </c>
      <c r="BI512" s="229">
        <f>IF(O512="nulová",K512,0)</f>
        <v>0</v>
      </c>
      <c r="BJ512" s="18" t="s">
        <v>83</v>
      </c>
      <c r="BK512" s="229">
        <f>ROUND(P512*H512,2)</f>
        <v>0</v>
      </c>
      <c r="BL512" s="18" t="s">
        <v>268</v>
      </c>
      <c r="BM512" s="228" t="s">
        <v>628</v>
      </c>
    </row>
    <row r="513" s="13" customFormat="1">
      <c r="A513" s="13"/>
      <c r="B513" s="230"/>
      <c r="C513" s="231"/>
      <c r="D513" s="232" t="s">
        <v>182</v>
      </c>
      <c r="E513" s="233" t="s">
        <v>1</v>
      </c>
      <c r="F513" s="234" t="s">
        <v>629</v>
      </c>
      <c r="G513" s="231"/>
      <c r="H513" s="233" t="s">
        <v>1</v>
      </c>
      <c r="I513" s="235"/>
      <c r="J513" s="235"/>
      <c r="K513" s="231"/>
      <c r="L513" s="231"/>
      <c r="M513" s="236"/>
      <c r="N513" s="237"/>
      <c r="O513" s="238"/>
      <c r="P513" s="238"/>
      <c r="Q513" s="238"/>
      <c r="R513" s="238"/>
      <c r="S513" s="238"/>
      <c r="T513" s="238"/>
      <c r="U513" s="238"/>
      <c r="V513" s="238"/>
      <c r="W513" s="238"/>
      <c r="X513" s="239"/>
      <c r="Y513" s="13"/>
      <c r="Z513" s="13"/>
      <c r="AA513" s="13"/>
      <c r="AB513" s="13"/>
      <c r="AC513" s="13"/>
      <c r="AD513" s="13"/>
      <c r="AE513" s="13"/>
      <c r="AT513" s="240" t="s">
        <v>182</v>
      </c>
      <c r="AU513" s="240" t="s">
        <v>89</v>
      </c>
      <c r="AV513" s="13" t="s">
        <v>83</v>
      </c>
      <c r="AW513" s="13" t="s">
        <v>5</v>
      </c>
      <c r="AX513" s="13" t="s">
        <v>78</v>
      </c>
      <c r="AY513" s="240" t="s">
        <v>173</v>
      </c>
    </row>
    <row r="514" s="14" customFormat="1">
      <c r="A514" s="14"/>
      <c r="B514" s="241"/>
      <c r="C514" s="242"/>
      <c r="D514" s="232" t="s">
        <v>182</v>
      </c>
      <c r="E514" s="243" t="s">
        <v>1</v>
      </c>
      <c r="F514" s="244" t="s">
        <v>630</v>
      </c>
      <c r="G514" s="242"/>
      <c r="H514" s="245">
        <v>282.74400000000003</v>
      </c>
      <c r="I514" s="246"/>
      <c r="J514" s="246"/>
      <c r="K514" s="242"/>
      <c r="L514" s="242"/>
      <c r="M514" s="247"/>
      <c r="N514" s="248"/>
      <c r="O514" s="249"/>
      <c r="P514" s="249"/>
      <c r="Q514" s="249"/>
      <c r="R514" s="249"/>
      <c r="S514" s="249"/>
      <c r="T514" s="249"/>
      <c r="U514" s="249"/>
      <c r="V514" s="249"/>
      <c r="W514" s="249"/>
      <c r="X514" s="250"/>
      <c r="Y514" s="14"/>
      <c r="Z514" s="14"/>
      <c r="AA514" s="14"/>
      <c r="AB514" s="14"/>
      <c r="AC514" s="14"/>
      <c r="AD514" s="14"/>
      <c r="AE514" s="14"/>
      <c r="AT514" s="251" t="s">
        <v>182</v>
      </c>
      <c r="AU514" s="251" t="s">
        <v>89</v>
      </c>
      <c r="AV514" s="14" t="s">
        <v>89</v>
      </c>
      <c r="AW514" s="14" t="s">
        <v>5</v>
      </c>
      <c r="AX514" s="14" t="s">
        <v>78</v>
      </c>
      <c r="AY514" s="251" t="s">
        <v>173</v>
      </c>
    </row>
    <row r="515" s="15" customFormat="1">
      <c r="A515" s="15"/>
      <c r="B515" s="252"/>
      <c r="C515" s="253"/>
      <c r="D515" s="232" t="s">
        <v>182</v>
      </c>
      <c r="E515" s="254" t="s">
        <v>1</v>
      </c>
      <c r="F515" s="255" t="s">
        <v>187</v>
      </c>
      <c r="G515" s="253"/>
      <c r="H515" s="256">
        <v>282.74400000000003</v>
      </c>
      <c r="I515" s="257"/>
      <c r="J515" s="257"/>
      <c r="K515" s="253"/>
      <c r="L515" s="253"/>
      <c r="M515" s="258"/>
      <c r="N515" s="259"/>
      <c r="O515" s="260"/>
      <c r="P515" s="260"/>
      <c r="Q515" s="260"/>
      <c r="R515" s="260"/>
      <c r="S515" s="260"/>
      <c r="T515" s="260"/>
      <c r="U515" s="260"/>
      <c r="V515" s="260"/>
      <c r="W515" s="260"/>
      <c r="X515" s="261"/>
      <c r="Y515" s="15"/>
      <c r="Z515" s="15"/>
      <c r="AA515" s="15"/>
      <c r="AB515" s="15"/>
      <c r="AC515" s="15"/>
      <c r="AD515" s="15"/>
      <c r="AE515" s="15"/>
      <c r="AT515" s="262" t="s">
        <v>182</v>
      </c>
      <c r="AU515" s="262" t="s">
        <v>89</v>
      </c>
      <c r="AV515" s="15" t="s">
        <v>180</v>
      </c>
      <c r="AW515" s="15" t="s">
        <v>5</v>
      </c>
      <c r="AX515" s="15" t="s">
        <v>83</v>
      </c>
      <c r="AY515" s="262" t="s">
        <v>173</v>
      </c>
    </row>
    <row r="516" s="2" customFormat="1">
      <c r="A516" s="39"/>
      <c r="B516" s="40"/>
      <c r="C516" s="216" t="s">
        <v>631</v>
      </c>
      <c r="D516" s="216" t="s">
        <v>176</v>
      </c>
      <c r="E516" s="217" t="s">
        <v>632</v>
      </c>
      <c r="F516" s="218" t="s">
        <v>633</v>
      </c>
      <c r="G516" s="219" t="s">
        <v>87</v>
      </c>
      <c r="H516" s="220">
        <v>36.854999999999997</v>
      </c>
      <c r="I516" s="221"/>
      <c r="J516" s="221"/>
      <c r="K516" s="222">
        <f>ROUND(P516*H516,2)</f>
        <v>0</v>
      </c>
      <c r="L516" s="218" t="s">
        <v>1</v>
      </c>
      <c r="M516" s="45"/>
      <c r="N516" s="223" t="s">
        <v>1</v>
      </c>
      <c r="O516" s="224" t="s">
        <v>41</v>
      </c>
      <c r="P516" s="225">
        <f>I516+J516</f>
        <v>0</v>
      </c>
      <c r="Q516" s="225">
        <f>ROUND(I516*H516,2)</f>
        <v>0</v>
      </c>
      <c r="R516" s="225">
        <f>ROUND(J516*H516,2)</f>
        <v>0</v>
      </c>
      <c r="S516" s="92"/>
      <c r="T516" s="226">
        <f>S516*H516</f>
        <v>0</v>
      </c>
      <c r="U516" s="226">
        <v>0</v>
      </c>
      <c r="V516" s="226">
        <f>U516*H516</f>
        <v>0</v>
      </c>
      <c r="W516" s="226">
        <v>0</v>
      </c>
      <c r="X516" s="227">
        <f>W516*H516</f>
        <v>0</v>
      </c>
      <c r="Y516" s="39"/>
      <c r="Z516" s="39"/>
      <c r="AA516" s="39"/>
      <c r="AB516" s="39"/>
      <c r="AC516" s="39"/>
      <c r="AD516" s="39"/>
      <c r="AE516" s="39"/>
      <c r="AR516" s="228" t="s">
        <v>268</v>
      </c>
      <c r="AT516" s="228" t="s">
        <v>176</v>
      </c>
      <c r="AU516" s="228" t="s">
        <v>89</v>
      </c>
      <c r="AY516" s="18" t="s">
        <v>173</v>
      </c>
      <c r="BE516" s="229">
        <f>IF(O516="základní",K516,0)</f>
        <v>0</v>
      </c>
      <c r="BF516" s="229">
        <f>IF(O516="snížená",K516,0)</f>
        <v>0</v>
      </c>
      <c r="BG516" s="229">
        <f>IF(O516="zákl. přenesená",K516,0)</f>
        <v>0</v>
      </c>
      <c r="BH516" s="229">
        <f>IF(O516="sníž. přenesená",K516,0)</f>
        <v>0</v>
      </c>
      <c r="BI516" s="229">
        <f>IF(O516="nulová",K516,0)</f>
        <v>0</v>
      </c>
      <c r="BJ516" s="18" t="s">
        <v>83</v>
      </c>
      <c r="BK516" s="229">
        <f>ROUND(P516*H516,2)</f>
        <v>0</v>
      </c>
      <c r="BL516" s="18" t="s">
        <v>268</v>
      </c>
      <c r="BM516" s="228" t="s">
        <v>634</v>
      </c>
    </row>
    <row r="517" s="13" customFormat="1">
      <c r="A517" s="13"/>
      <c r="B517" s="230"/>
      <c r="C517" s="231"/>
      <c r="D517" s="232" t="s">
        <v>182</v>
      </c>
      <c r="E517" s="233" t="s">
        <v>1</v>
      </c>
      <c r="F517" s="234" t="s">
        <v>224</v>
      </c>
      <c r="G517" s="231"/>
      <c r="H517" s="233" t="s">
        <v>1</v>
      </c>
      <c r="I517" s="235"/>
      <c r="J517" s="235"/>
      <c r="K517" s="231"/>
      <c r="L517" s="231"/>
      <c r="M517" s="236"/>
      <c r="N517" s="237"/>
      <c r="O517" s="238"/>
      <c r="P517" s="238"/>
      <c r="Q517" s="238"/>
      <c r="R517" s="238"/>
      <c r="S517" s="238"/>
      <c r="T517" s="238"/>
      <c r="U517" s="238"/>
      <c r="V517" s="238"/>
      <c r="W517" s="238"/>
      <c r="X517" s="239"/>
      <c r="Y517" s="13"/>
      <c r="Z517" s="13"/>
      <c r="AA517" s="13"/>
      <c r="AB517" s="13"/>
      <c r="AC517" s="13"/>
      <c r="AD517" s="13"/>
      <c r="AE517" s="13"/>
      <c r="AT517" s="240" t="s">
        <v>182</v>
      </c>
      <c r="AU517" s="240" t="s">
        <v>89</v>
      </c>
      <c r="AV517" s="13" t="s">
        <v>83</v>
      </c>
      <c r="AW517" s="13" t="s">
        <v>5</v>
      </c>
      <c r="AX517" s="13" t="s">
        <v>78</v>
      </c>
      <c r="AY517" s="240" t="s">
        <v>173</v>
      </c>
    </row>
    <row r="518" s="14" customFormat="1">
      <c r="A518" s="14"/>
      <c r="B518" s="241"/>
      <c r="C518" s="242"/>
      <c r="D518" s="232" t="s">
        <v>182</v>
      </c>
      <c r="E518" s="243" t="s">
        <v>1</v>
      </c>
      <c r="F518" s="244" t="s">
        <v>635</v>
      </c>
      <c r="G518" s="242"/>
      <c r="H518" s="245">
        <v>36.854999999999997</v>
      </c>
      <c r="I518" s="246"/>
      <c r="J518" s="246"/>
      <c r="K518" s="242"/>
      <c r="L518" s="242"/>
      <c r="M518" s="247"/>
      <c r="N518" s="248"/>
      <c r="O518" s="249"/>
      <c r="P518" s="249"/>
      <c r="Q518" s="249"/>
      <c r="R518" s="249"/>
      <c r="S518" s="249"/>
      <c r="T518" s="249"/>
      <c r="U518" s="249"/>
      <c r="V518" s="249"/>
      <c r="W518" s="249"/>
      <c r="X518" s="250"/>
      <c r="Y518" s="14"/>
      <c r="Z518" s="14"/>
      <c r="AA518" s="14"/>
      <c r="AB518" s="14"/>
      <c r="AC518" s="14"/>
      <c r="AD518" s="14"/>
      <c r="AE518" s="14"/>
      <c r="AT518" s="251" t="s">
        <v>182</v>
      </c>
      <c r="AU518" s="251" t="s">
        <v>89</v>
      </c>
      <c r="AV518" s="14" t="s">
        <v>89</v>
      </c>
      <c r="AW518" s="14" t="s">
        <v>5</v>
      </c>
      <c r="AX518" s="14" t="s">
        <v>78</v>
      </c>
      <c r="AY518" s="251" t="s">
        <v>173</v>
      </c>
    </row>
    <row r="519" s="15" customFormat="1">
      <c r="A519" s="15"/>
      <c r="B519" s="252"/>
      <c r="C519" s="253"/>
      <c r="D519" s="232" t="s">
        <v>182</v>
      </c>
      <c r="E519" s="254" t="s">
        <v>1</v>
      </c>
      <c r="F519" s="255" t="s">
        <v>187</v>
      </c>
      <c r="G519" s="253"/>
      <c r="H519" s="256">
        <v>36.854999999999997</v>
      </c>
      <c r="I519" s="257"/>
      <c r="J519" s="257"/>
      <c r="K519" s="253"/>
      <c r="L519" s="253"/>
      <c r="M519" s="258"/>
      <c r="N519" s="259"/>
      <c r="O519" s="260"/>
      <c r="P519" s="260"/>
      <c r="Q519" s="260"/>
      <c r="R519" s="260"/>
      <c r="S519" s="260"/>
      <c r="T519" s="260"/>
      <c r="U519" s="260"/>
      <c r="V519" s="260"/>
      <c r="W519" s="260"/>
      <c r="X519" s="261"/>
      <c r="Y519" s="15"/>
      <c r="Z519" s="15"/>
      <c r="AA519" s="15"/>
      <c r="AB519" s="15"/>
      <c r="AC519" s="15"/>
      <c r="AD519" s="15"/>
      <c r="AE519" s="15"/>
      <c r="AT519" s="262" t="s">
        <v>182</v>
      </c>
      <c r="AU519" s="262" t="s">
        <v>89</v>
      </c>
      <c r="AV519" s="15" t="s">
        <v>180</v>
      </c>
      <c r="AW519" s="15" t="s">
        <v>5</v>
      </c>
      <c r="AX519" s="15" t="s">
        <v>83</v>
      </c>
      <c r="AY519" s="262" t="s">
        <v>173</v>
      </c>
    </row>
    <row r="520" s="2" customFormat="1">
      <c r="A520" s="39"/>
      <c r="B520" s="40"/>
      <c r="C520" s="216" t="s">
        <v>636</v>
      </c>
      <c r="D520" s="216" t="s">
        <v>176</v>
      </c>
      <c r="E520" s="217" t="s">
        <v>637</v>
      </c>
      <c r="F520" s="218" t="s">
        <v>638</v>
      </c>
      <c r="G520" s="219" t="s">
        <v>87</v>
      </c>
      <c r="H520" s="220">
        <v>1.0800000000000001</v>
      </c>
      <c r="I520" s="221"/>
      <c r="J520" s="221"/>
      <c r="K520" s="222">
        <f>ROUND(P520*H520,2)</f>
        <v>0</v>
      </c>
      <c r="L520" s="218" t="s">
        <v>1</v>
      </c>
      <c r="M520" s="45"/>
      <c r="N520" s="223" t="s">
        <v>1</v>
      </c>
      <c r="O520" s="224" t="s">
        <v>41</v>
      </c>
      <c r="P520" s="225">
        <f>I520+J520</f>
        <v>0</v>
      </c>
      <c r="Q520" s="225">
        <f>ROUND(I520*H520,2)</f>
        <v>0</v>
      </c>
      <c r="R520" s="225">
        <f>ROUND(J520*H520,2)</f>
        <v>0</v>
      </c>
      <c r="S520" s="92"/>
      <c r="T520" s="226">
        <f>S520*H520</f>
        <v>0</v>
      </c>
      <c r="U520" s="226">
        <v>0</v>
      </c>
      <c r="V520" s="226">
        <f>U520*H520</f>
        <v>0</v>
      </c>
      <c r="W520" s="226">
        <v>0</v>
      </c>
      <c r="X520" s="227">
        <f>W520*H520</f>
        <v>0</v>
      </c>
      <c r="Y520" s="39"/>
      <c r="Z520" s="39"/>
      <c r="AA520" s="39"/>
      <c r="AB520" s="39"/>
      <c r="AC520" s="39"/>
      <c r="AD520" s="39"/>
      <c r="AE520" s="39"/>
      <c r="AR520" s="228" t="s">
        <v>268</v>
      </c>
      <c r="AT520" s="228" t="s">
        <v>176</v>
      </c>
      <c r="AU520" s="228" t="s">
        <v>89</v>
      </c>
      <c r="AY520" s="18" t="s">
        <v>173</v>
      </c>
      <c r="BE520" s="229">
        <f>IF(O520="základní",K520,0)</f>
        <v>0</v>
      </c>
      <c r="BF520" s="229">
        <f>IF(O520="snížená",K520,0)</f>
        <v>0</v>
      </c>
      <c r="BG520" s="229">
        <f>IF(O520="zákl. přenesená",K520,0)</f>
        <v>0</v>
      </c>
      <c r="BH520" s="229">
        <f>IF(O520="sníž. přenesená",K520,0)</f>
        <v>0</v>
      </c>
      <c r="BI520" s="229">
        <f>IF(O520="nulová",K520,0)</f>
        <v>0</v>
      </c>
      <c r="BJ520" s="18" t="s">
        <v>83</v>
      </c>
      <c r="BK520" s="229">
        <f>ROUND(P520*H520,2)</f>
        <v>0</v>
      </c>
      <c r="BL520" s="18" t="s">
        <v>268</v>
      </c>
      <c r="BM520" s="228" t="s">
        <v>639</v>
      </c>
    </row>
    <row r="521" s="13" customFormat="1">
      <c r="A521" s="13"/>
      <c r="B521" s="230"/>
      <c r="C521" s="231"/>
      <c r="D521" s="232" t="s">
        <v>182</v>
      </c>
      <c r="E521" s="233" t="s">
        <v>1</v>
      </c>
      <c r="F521" s="234" t="s">
        <v>193</v>
      </c>
      <c r="G521" s="231"/>
      <c r="H521" s="233" t="s">
        <v>1</v>
      </c>
      <c r="I521" s="235"/>
      <c r="J521" s="235"/>
      <c r="K521" s="231"/>
      <c r="L521" s="231"/>
      <c r="M521" s="236"/>
      <c r="N521" s="237"/>
      <c r="O521" s="238"/>
      <c r="P521" s="238"/>
      <c r="Q521" s="238"/>
      <c r="R521" s="238"/>
      <c r="S521" s="238"/>
      <c r="T521" s="238"/>
      <c r="U521" s="238"/>
      <c r="V521" s="238"/>
      <c r="W521" s="238"/>
      <c r="X521" s="239"/>
      <c r="Y521" s="13"/>
      <c r="Z521" s="13"/>
      <c r="AA521" s="13"/>
      <c r="AB521" s="13"/>
      <c r="AC521" s="13"/>
      <c r="AD521" s="13"/>
      <c r="AE521" s="13"/>
      <c r="AT521" s="240" t="s">
        <v>182</v>
      </c>
      <c r="AU521" s="240" t="s">
        <v>89</v>
      </c>
      <c r="AV521" s="13" t="s">
        <v>83</v>
      </c>
      <c r="AW521" s="13" t="s">
        <v>5</v>
      </c>
      <c r="AX521" s="13" t="s">
        <v>78</v>
      </c>
      <c r="AY521" s="240" t="s">
        <v>173</v>
      </c>
    </row>
    <row r="522" s="14" customFormat="1">
      <c r="A522" s="14"/>
      <c r="B522" s="241"/>
      <c r="C522" s="242"/>
      <c r="D522" s="232" t="s">
        <v>182</v>
      </c>
      <c r="E522" s="243" t="s">
        <v>1</v>
      </c>
      <c r="F522" s="244" t="s">
        <v>640</v>
      </c>
      <c r="G522" s="242"/>
      <c r="H522" s="245">
        <v>1.0800000000000001</v>
      </c>
      <c r="I522" s="246"/>
      <c r="J522" s="246"/>
      <c r="K522" s="242"/>
      <c r="L522" s="242"/>
      <c r="M522" s="247"/>
      <c r="N522" s="248"/>
      <c r="O522" s="249"/>
      <c r="P522" s="249"/>
      <c r="Q522" s="249"/>
      <c r="R522" s="249"/>
      <c r="S522" s="249"/>
      <c r="T522" s="249"/>
      <c r="U522" s="249"/>
      <c r="V522" s="249"/>
      <c r="W522" s="249"/>
      <c r="X522" s="250"/>
      <c r="Y522" s="14"/>
      <c r="Z522" s="14"/>
      <c r="AA522" s="14"/>
      <c r="AB522" s="14"/>
      <c r="AC522" s="14"/>
      <c r="AD522" s="14"/>
      <c r="AE522" s="14"/>
      <c r="AT522" s="251" t="s">
        <v>182</v>
      </c>
      <c r="AU522" s="251" t="s">
        <v>89</v>
      </c>
      <c r="AV522" s="14" t="s">
        <v>89</v>
      </c>
      <c r="AW522" s="14" t="s">
        <v>5</v>
      </c>
      <c r="AX522" s="14" t="s">
        <v>78</v>
      </c>
      <c r="AY522" s="251" t="s">
        <v>173</v>
      </c>
    </row>
    <row r="523" s="15" customFormat="1">
      <c r="A523" s="15"/>
      <c r="B523" s="252"/>
      <c r="C523" s="253"/>
      <c r="D523" s="232" t="s">
        <v>182</v>
      </c>
      <c r="E523" s="254" t="s">
        <v>1</v>
      </c>
      <c r="F523" s="255" t="s">
        <v>187</v>
      </c>
      <c r="G523" s="253"/>
      <c r="H523" s="256">
        <v>1.0800000000000001</v>
      </c>
      <c r="I523" s="257"/>
      <c r="J523" s="257"/>
      <c r="K523" s="253"/>
      <c r="L523" s="253"/>
      <c r="M523" s="258"/>
      <c r="N523" s="259"/>
      <c r="O523" s="260"/>
      <c r="P523" s="260"/>
      <c r="Q523" s="260"/>
      <c r="R523" s="260"/>
      <c r="S523" s="260"/>
      <c r="T523" s="260"/>
      <c r="U523" s="260"/>
      <c r="V523" s="260"/>
      <c r="W523" s="260"/>
      <c r="X523" s="261"/>
      <c r="Y523" s="15"/>
      <c r="Z523" s="15"/>
      <c r="AA523" s="15"/>
      <c r="AB523" s="15"/>
      <c r="AC523" s="15"/>
      <c r="AD523" s="15"/>
      <c r="AE523" s="15"/>
      <c r="AT523" s="262" t="s">
        <v>182</v>
      </c>
      <c r="AU523" s="262" t="s">
        <v>89</v>
      </c>
      <c r="AV523" s="15" t="s">
        <v>180</v>
      </c>
      <c r="AW523" s="15" t="s">
        <v>5</v>
      </c>
      <c r="AX523" s="15" t="s">
        <v>83</v>
      </c>
      <c r="AY523" s="262" t="s">
        <v>173</v>
      </c>
    </row>
    <row r="524" s="2" customFormat="1">
      <c r="A524" s="39"/>
      <c r="B524" s="40"/>
      <c r="C524" s="216" t="s">
        <v>641</v>
      </c>
      <c r="D524" s="216" t="s">
        <v>176</v>
      </c>
      <c r="E524" s="217" t="s">
        <v>642</v>
      </c>
      <c r="F524" s="218" t="s">
        <v>643</v>
      </c>
      <c r="G524" s="219" t="s">
        <v>465</v>
      </c>
      <c r="H524" s="284"/>
      <c r="I524" s="221"/>
      <c r="J524" s="221"/>
      <c r="K524" s="222">
        <f>ROUND(P524*H524,2)</f>
        <v>0</v>
      </c>
      <c r="L524" s="218" t="s">
        <v>179</v>
      </c>
      <c r="M524" s="45"/>
      <c r="N524" s="223" t="s">
        <v>1</v>
      </c>
      <c r="O524" s="224" t="s">
        <v>41</v>
      </c>
      <c r="P524" s="225">
        <f>I524+J524</f>
        <v>0</v>
      </c>
      <c r="Q524" s="225">
        <f>ROUND(I524*H524,2)</f>
        <v>0</v>
      </c>
      <c r="R524" s="225">
        <f>ROUND(J524*H524,2)</f>
        <v>0</v>
      </c>
      <c r="S524" s="92"/>
      <c r="T524" s="226">
        <f>S524*H524</f>
        <v>0</v>
      </c>
      <c r="U524" s="226">
        <v>0</v>
      </c>
      <c r="V524" s="226">
        <f>U524*H524</f>
        <v>0</v>
      </c>
      <c r="W524" s="226">
        <v>0</v>
      </c>
      <c r="X524" s="227">
        <f>W524*H524</f>
        <v>0</v>
      </c>
      <c r="Y524" s="39"/>
      <c r="Z524" s="39"/>
      <c r="AA524" s="39"/>
      <c r="AB524" s="39"/>
      <c r="AC524" s="39"/>
      <c r="AD524" s="39"/>
      <c r="AE524" s="39"/>
      <c r="AR524" s="228" t="s">
        <v>268</v>
      </c>
      <c r="AT524" s="228" t="s">
        <v>176</v>
      </c>
      <c r="AU524" s="228" t="s">
        <v>89</v>
      </c>
      <c r="AY524" s="18" t="s">
        <v>173</v>
      </c>
      <c r="BE524" s="229">
        <f>IF(O524="základní",K524,0)</f>
        <v>0</v>
      </c>
      <c r="BF524" s="229">
        <f>IF(O524="snížená",K524,0)</f>
        <v>0</v>
      </c>
      <c r="BG524" s="229">
        <f>IF(O524="zákl. přenesená",K524,0)</f>
        <v>0</v>
      </c>
      <c r="BH524" s="229">
        <f>IF(O524="sníž. přenesená",K524,0)</f>
        <v>0</v>
      </c>
      <c r="BI524" s="229">
        <f>IF(O524="nulová",K524,0)</f>
        <v>0</v>
      </c>
      <c r="BJ524" s="18" t="s">
        <v>83</v>
      </c>
      <c r="BK524" s="229">
        <f>ROUND(P524*H524,2)</f>
        <v>0</v>
      </c>
      <c r="BL524" s="18" t="s">
        <v>268</v>
      </c>
      <c r="BM524" s="228" t="s">
        <v>644</v>
      </c>
    </row>
    <row r="525" s="12" customFormat="1" ht="22.8" customHeight="1">
      <c r="A525" s="12"/>
      <c r="B525" s="199"/>
      <c r="C525" s="200"/>
      <c r="D525" s="201" t="s">
        <v>77</v>
      </c>
      <c r="E525" s="214" t="s">
        <v>645</v>
      </c>
      <c r="F525" s="214" t="s">
        <v>646</v>
      </c>
      <c r="G525" s="200"/>
      <c r="H525" s="200"/>
      <c r="I525" s="203"/>
      <c r="J525" s="203"/>
      <c r="K525" s="215">
        <f>BK525</f>
        <v>0</v>
      </c>
      <c r="L525" s="200"/>
      <c r="M525" s="205"/>
      <c r="N525" s="206"/>
      <c r="O525" s="207"/>
      <c r="P525" s="207"/>
      <c r="Q525" s="208">
        <f>SUM(Q526:Q564)</f>
        <v>0</v>
      </c>
      <c r="R525" s="208">
        <f>SUM(R526:R564)</f>
        <v>0</v>
      </c>
      <c r="S525" s="207"/>
      <c r="T525" s="209">
        <f>SUM(T526:T564)</f>
        <v>0</v>
      </c>
      <c r="U525" s="207"/>
      <c r="V525" s="209">
        <f>SUM(V526:V564)</f>
        <v>0.74542200000000003</v>
      </c>
      <c r="W525" s="207"/>
      <c r="X525" s="210">
        <f>SUM(X526:X564)</f>
        <v>0.26124199999999997</v>
      </c>
      <c r="Y525" s="12"/>
      <c r="Z525" s="12"/>
      <c r="AA525" s="12"/>
      <c r="AB525" s="12"/>
      <c r="AC525" s="12"/>
      <c r="AD525" s="12"/>
      <c r="AE525" s="12"/>
      <c r="AR525" s="211" t="s">
        <v>89</v>
      </c>
      <c r="AT525" s="212" t="s">
        <v>77</v>
      </c>
      <c r="AU525" s="212" t="s">
        <v>83</v>
      </c>
      <c r="AY525" s="211" t="s">
        <v>173</v>
      </c>
      <c r="BK525" s="213">
        <f>SUM(BK526:BK564)</f>
        <v>0</v>
      </c>
    </row>
    <row r="526" s="2" customFormat="1">
      <c r="A526" s="39"/>
      <c r="B526" s="40"/>
      <c r="C526" s="216" t="s">
        <v>647</v>
      </c>
      <c r="D526" s="216" t="s">
        <v>176</v>
      </c>
      <c r="E526" s="217" t="s">
        <v>648</v>
      </c>
      <c r="F526" s="218" t="s">
        <v>649</v>
      </c>
      <c r="G526" s="219" t="s">
        <v>105</v>
      </c>
      <c r="H526" s="220">
        <v>70.200000000000003</v>
      </c>
      <c r="I526" s="221"/>
      <c r="J526" s="221"/>
      <c r="K526" s="222">
        <f>ROUND(P526*H526,2)</f>
        <v>0</v>
      </c>
      <c r="L526" s="218" t="s">
        <v>179</v>
      </c>
      <c r="M526" s="45"/>
      <c r="N526" s="223" t="s">
        <v>1</v>
      </c>
      <c r="O526" s="224" t="s">
        <v>41</v>
      </c>
      <c r="P526" s="225">
        <f>I526+J526</f>
        <v>0</v>
      </c>
      <c r="Q526" s="225">
        <f>ROUND(I526*H526,2)</f>
        <v>0</v>
      </c>
      <c r="R526" s="225">
        <f>ROUND(J526*H526,2)</f>
        <v>0</v>
      </c>
      <c r="S526" s="92"/>
      <c r="T526" s="226">
        <f>S526*H526</f>
        <v>0</v>
      </c>
      <c r="U526" s="226">
        <v>0</v>
      </c>
      <c r="V526" s="226">
        <f>U526*H526</f>
        <v>0</v>
      </c>
      <c r="W526" s="226">
        <v>0.00191</v>
      </c>
      <c r="X526" s="227">
        <f>W526*H526</f>
        <v>0.13408200000000001</v>
      </c>
      <c r="Y526" s="39"/>
      <c r="Z526" s="39"/>
      <c r="AA526" s="39"/>
      <c r="AB526" s="39"/>
      <c r="AC526" s="39"/>
      <c r="AD526" s="39"/>
      <c r="AE526" s="39"/>
      <c r="AR526" s="228" t="s">
        <v>268</v>
      </c>
      <c r="AT526" s="228" t="s">
        <v>176</v>
      </c>
      <c r="AU526" s="228" t="s">
        <v>89</v>
      </c>
      <c r="AY526" s="18" t="s">
        <v>173</v>
      </c>
      <c r="BE526" s="229">
        <f>IF(O526="základní",K526,0)</f>
        <v>0</v>
      </c>
      <c r="BF526" s="229">
        <f>IF(O526="snížená",K526,0)</f>
        <v>0</v>
      </c>
      <c r="BG526" s="229">
        <f>IF(O526="zákl. přenesená",K526,0)</f>
        <v>0</v>
      </c>
      <c r="BH526" s="229">
        <f>IF(O526="sníž. přenesená",K526,0)</f>
        <v>0</v>
      </c>
      <c r="BI526" s="229">
        <f>IF(O526="nulová",K526,0)</f>
        <v>0</v>
      </c>
      <c r="BJ526" s="18" t="s">
        <v>83</v>
      </c>
      <c r="BK526" s="229">
        <f>ROUND(P526*H526,2)</f>
        <v>0</v>
      </c>
      <c r="BL526" s="18" t="s">
        <v>268</v>
      </c>
      <c r="BM526" s="228" t="s">
        <v>650</v>
      </c>
    </row>
    <row r="527" s="14" customFormat="1">
      <c r="A527" s="14"/>
      <c r="B527" s="241"/>
      <c r="C527" s="242"/>
      <c r="D527" s="232" t="s">
        <v>182</v>
      </c>
      <c r="E527" s="243" t="s">
        <v>1</v>
      </c>
      <c r="F527" s="244" t="s">
        <v>117</v>
      </c>
      <c r="G527" s="242"/>
      <c r="H527" s="245">
        <v>70.200000000000003</v>
      </c>
      <c r="I527" s="246"/>
      <c r="J527" s="246"/>
      <c r="K527" s="242"/>
      <c r="L527" s="242"/>
      <c r="M527" s="247"/>
      <c r="N527" s="248"/>
      <c r="O527" s="249"/>
      <c r="P527" s="249"/>
      <c r="Q527" s="249"/>
      <c r="R527" s="249"/>
      <c r="S527" s="249"/>
      <c r="T527" s="249"/>
      <c r="U527" s="249"/>
      <c r="V527" s="249"/>
      <c r="W527" s="249"/>
      <c r="X527" s="250"/>
      <c r="Y527" s="14"/>
      <c r="Z527" s="14"/>
      <c r="AA527" s="14"/>
      <c r="AB527" s="14"/>
      <c r="AC527" s="14"/>
      <c r="AD527" s="14"/>
      <c r="AE527" s="14"/>
      <c r="AT527" s="251" t="s">
        <v>182</v>
      </c>
      <c r="AU527" s="251" t="s">
        <v>89</v>
      </c>
      <c r="AV527" s="14" t="s">
        <v>89</v>
      </c>
      <c r="AW527" s="14" t="s">
        <v>5</v>
      </c>
      <c r="AX527" s="14" t="s">
        <v>78</v>
      </c>
      <c r="AY527" s="251" t="s">
        <v>173</v>
      </c>
    </row>
    <row r="528" s="15" customFormat="1">
      <c r="A528" s="15"/>
      <c r="B528" s="252"/>
      <c r="C528" s="253"/>
      <c r="D528" s="232" t="s">
        <v>182</v>
      </c>
      <c r="E528" s="254" t="s">
        <v>1</v>
      </c>
      <c r="F528" s="255" t="s">
        <v>187</v>
      </c>
      <c r="G528" s="253"/>
      <c r="H528" s="256">
        <v>70.200000000000003</v>
      </c>
      <c r="I528" s="257"/>
      <c r="J528" s="257"/>
      <c r="K528" s="253"/>
      <c r="L528" s="253"/>
      <c r="M528" s="258"/>
      <c r="N528" s="259"/>
      <c r="O528" s="260"/>
      <c r="P528" s="260"/>
      <c r="Q528" s="260"/>
      <c r="R528" s="260"/>
      <c r="S528" s="260"/>
      <c r="T528" s="260"/>
      <c r="U528" s="260"/>
      <c r="V528" s="260"/>
      <c r="W528" s="260"/>
      <c r="X528" s="261"/>
      <c r="Y528" s="15"/>
      <c r="Z528" s="15"/>
      <c r="AA528" s="15"/>
      <c r="AB528" s="15"/>
      <c r="AC528" s="15"/>
      <c r="AD528" s="15"/>
      <c r="AE528" s="15"/>
      <c r="AT528" s="262" t="s">
        <v>182</v>
      </c>
      <c r="AU528" s="262" t="s">
        <v>89</v>
      </c>
      <c r="AV528" s="15" t="s">
        <v>180</v>
      </c>
      <c r="AW528" s="15" t="s">
        <v>5</v>
      </c>
      <c r="AX528" s="15" t="s">
        <v>83</v>
      </c>
      <c r="AY528" s="262" t="s">
        <v>173</v>
      </c>
    </row>
    <row r="529" s="2" customFormat="1" ht="16.5" customHeight="1">
      <c r="A529" s="39"/>
      <c r="B529" s="40"/>
      <c r="C529" s="216" t="s">
        <v>651</v>
      </c>
      <c r="D529" s="216" t="s">
        <v>176</v>
      </c>
      <c r="E529" s="217" t="s">
        <v>652</v>
      </c>
      <c r="F529" s="218" t="s">
        <v>653</v>
      </c>
      <c r="G529" s="219" t="s">
        <v>105</v>
      </c>
      <c r="H529" s="220">
        <v>74.799999999999997</v>
      </c>
      <c r="I529" s="221"/>
      <c r="J529" s="221"/>
      <c r="K529" s="222">
        <f>ROUND(P529*H529,2)</f>
        <v>0</v>
      </c>
      <c r="L529" s="218" t="s">
        <v>1</v>
      </c>
      <c r="M529" s="45"/>
      <c r="N529" s="223" t="s">
        <v>1</v>
      </c>
      <c r="O529" s="224" t="s">
        <v>41</v>
      </c>
      <c r="P529" s="225">
        <f>I529+J529</f>
        <v>0</v>
      </c>
      <c r="Q529" s="225">
        <f>ROUND(I529*H529,2)</f>
        <v>0</v>
      </c>
      <c r="R529" s="225">
        <f>ROUND(J529*H529,2)</f>
        <v>0</v>
      </c>
      <c r="S529" s="92"/>
      <c r="T529" s="226">
        <f>S529*H529</f>
        <v>0</v>
      </c>
      <c r="U529" s="226">
        <v>0</v>
      </c>
      <c r="V529" s="226">
        <f>U529*H529</f>
        <v>0</v>
      </c>
      <c r="W529" s="226">
        <v>0.0016999999999999999</v>
      </c>
      <c r="X529" s="227">
        <f>W529*H529</f>
        <v>0.12716</v>
      </c>
      <c r="Y529" s="39"/>
      <c r="Z529" s="39"/>
      <c r="AA529" s="39"/>
      <c r="AB529" s="39"/>
      <c r="AC529" s="39"/>
      <c r="AD529" s="39"/>
      <c r="AE529" s="39"/>
      <c r="AR529" s="228" t="s">
        <v>268</v>
      </c>
      <c r="AT529" s="228" t="s">
        <v>176</v>
      </c>
      <c r="AU529" s="228" t="s">
        <v>89</v>
      </c>
      <c r="AY529" s="18" t="s">
        <v>173</v>
      </c>
      <c r="BE529" s="229">
        <f>IF(O529="základní",K529,0)</f>
        <v>0</v>
      </c>
      <c r="BF529" s="229">
        <f>IF(O529="snížená",K529,0)</f>
        <v>0</v>
      </c>
      <c r="BG529" s="229">
        <f>IF(O529="zákl. přenesená",K529,0)</f>
        <v>0</v>
      </c>
      <c r="BH529" s="229">
        <f>IF(O529="sníž. přenesená",K529,0)</f>
        <v>0</v>
      </c>
      <c r="BI529" s="229">
        <f>IF(O529="nulová",K529,0)</f>
        <v>0</v>
      </c>
      <c r="BJ529" s="18" t="s">
        <v>83</v>
      </c>
      <c r="BK529" s="229">
        <f>ROUND(P529*H529,2)</f>
        <v>0</v>
      </c>
      <c r="BL529" s="18" t="s">
        <v>268</v>
      </c>
      <c r="BM529" s="228" t="s">
        <v>654</v>
      </c>
    </row>
    <row r="530" s="14" customFormat="1">
      <c r="A530" s="14"/>
      <c r="B530" s="241"/>
      <c r="C530" s="242"/>
      <c r="D530" s="232" t="s">
        <v>182</v>
      </c>
      <c r="E530" s="243" t="s">
        <v>1</v>
      </c>
      <c r="F530" s="244" t="s">
        <v>655</v>
      </c>
      <c r="G530" s="242"/>
      <c r="H530" s="245">
        <v>74.799999999999997</v>
      </c>
      <c r="I530" s="246"/>
      <c r="J530" s="246"/>
      <c r="K530" s="242"/>
      <c r="L530" s="242"/>
      <c r="M530" s="247"/>
      <c r="N530" s="248"/>
      <c r="O530" s="249"/>
      <c r="P530" s="249"/>
      <c r="Q530" s="249"/>
      <c r="R530" s="249"/>
      <c r="S530" s="249"/>
      <c r="T530" s="249"/>
      <c r="U530" s="249"/>
      <c r="V530" s="249"/>
      <c r="W530" s="249"/>
      <c r="X530" s="250"/>
      <c r="Y530" s="14"/>
      <c r="Z530" s="14"/>
      <c r="AA530" s="14"/>
      <c r="AB530" s="14"/>
      <c r="AC530" s="14"/>
      <c r="AD530" s="14"/>
      <c r="AE530" s="14"/>
      <c r="AT530" s="251" t="s">
        <v>182</v>
      </c>
      <c r="AU530" s="251" t="s">
        <v>89</v>
      </c>
      <c r="AV530" s="14" t="s">
        <v>89</v>
      </c>
      <c r="AW530" s="14" t="s">
        <v>5</v>
      </c>
      <c r="AX530" s="14" t="s">
        <v>78</v>
      </c>
      <c r="AY530" s="251" t="s">
        <v>173</v>
      </c>
    </row>
    <row r="531" s="15" customFormat="1">
      <c r="A531" s="15"/>
      <c r="B531" s="252"/>
      <c r="C531" s="253"/>
      <c r="D531" s="232" t="s">
        <v>182</v>
      </c>
      <c r="E531" s="254" t="s">
        <v>1</v>
      </c>
      <c r="F531" s="255" t="s">
        <v>187</v>
      </c>
      <c r="G531" s="253"/>
      <c r="H531" s="256">
        <v>74.799999999999997</v>
      </c>
      <c r="I531" s="257"/>
      <c r="J531" s="257"/>
      <c r="K531" s="253"/>
      <c r="L531" s="253"/>
      <c r="M531" s="258"/>
      <c r="N531" s="259"/>
      <c r="O531" s="260"/>
      <c r="P531" s="260"/>
      <c r="Q531" s="260"/>
      <c r="R531" s="260"/>
      <c r="S531" s="260"/>
      <c r="T531" s="260"/>
      <c r="U531" s="260"/>
      <c r="V531" s="260"/>
      <c r="W531" s="260"/>
      <c r="X531" s="261"/>
      <c r="Y531" s="15"/>
      <c r="Z531" s="15"/>
      <c r="AA531" s="15"/>
      <c r="AB531" s="15"/>
      <c r="AC531" s="15"/>
      <c r="AD531" s="15"/>
      <c r="AE531" s="15"/>
      <c r="AT531" s="262" t="s">
        <v>182</v>
      </c>
      <c r="AU531" s="262" t="s">
        <v>89</v>
      </c>
      <c r="AV531" s="15" t="s">
        <v>180</v>
      </c>
      <c r="AW531" s="15" t="s">
        <v>5</v>
      </c>
      <c r="AX531" s="15" t="s">
        <v>83</v>
      </c>
      <c r="AY531" s="262" t="s">
        <v>173</v>
      </c>
    </row>
    <row r="532" s="2" customFormat="1">
      <c r="A532" s="39"/>
      <c r="B532" s="40"/>
      <c r="C532" s="216" t="s">
        <v>656</v>
      </c>
      <c r="D532" s="216" t="s">
        <v>176</v>
      </c>
      <c r="E532" s="217" t="s">
        <v>657</v>
      </c>
      <c r="F532" s="218" t="s">
        <v>658</v>
      </c>
      <c r="G532" s="219" t="s">
        <v>105</v>
      </c>
      <c r="H532" s="220">
        <v>2.2999999999999998</v>
      </c>
      <c r="I532" s="221"/>
      <c r="J532" s="221"/>
      <c r="K532" s="222">
        <f>ROUND(P532*H532,2)</f>
        <v>0</v>
      </c>
      <c r="L532" s="218" t="s">
        <v>1</v>
      </c>
      <c r="M532" s="45"/>
      <c r="N532" s="223" t="s">
        <v>1</v>
      </c>
      <c r="O532" s="224" t="s">
        <v>41</v>
      </c>
      <c r="P532" s="225">
        <f>I532+J532</f>
        <v>0</v>
      </c>
      <c r="Q532" s="225">
        <f>ROUND(I532*H532,2)</f>
        <v>0</v>
      </c>
      <c r="R532" s="225">
        <f>ROUND(J532*H532,2)</f>
        <v>0</v>
      </c>
      <c r="S532" s="92"/>
      <c r="T532" s="226">
        <f>S532*H532</f>
        <v>0</v>
      </c>
      <c r="U532" s="226">
        <v>0.00072999999999999996</v>
      </c>
      <c r="V532" s="226">
        <f>U532*H532</f>
        <v>0.0016789999999999997</v>
      </c>
      <c r="W532" s="226">
        <v>0</v>
      </c>
      <c r="X532" s="227">
        <f>W532*H532</f>
        <v>0</v>
      </c>
      <c r="Y532" s="39"/>
      <c r="Z532" s="39"/>
      <c r="AA532" s="39"/>
      <c r="AB532" s="39"/>
      <c r="AC532" s="39"/>
      <c r="AD532" s="39"/>
      <c r="AE532" s="39"/>
      <c r="AR532" s="228" t="s">
        <v>268</v>
      </c>
      <c r="AT532" s="228" t="s">
        <v>176</v>
      </c>
      <c r="AU532" s="228" t="s">
        <v>89</v>
      </c>
      <c r="AY532" s="18" t="s">
        <v>173</v>
      </c>
      <c r="BE532" s="229">
        <f>IF(O532="základní",K532,0)</f>
        <v>0</v>
      </c>
      <c r="BF532" s="229">
        <f>IF(O532="snížená",K532,0)</f>
        <v>0</v>
      </c>
      <c r="BG532" s="229">
        <f>IF(O532="zákl. přenesená",K532,0)</f>
        <v>0</v>
      </c>
      <c r="BH532" s="229">
        <f>IF(O532="sníž. přenesená",K532,0)</f>
        <v>0</v>
      </c>
      <c r="BI532" s="229">
        <f>IF(O532="nulová",K532,0)</f>
        <v>0</v>
      </c>
      <c r="BJ532" s="18" t="s">
        <v>83</v>
      </c>
      <c r="BK532" s="229">
        <f>ROUND(P532*H532,2)</f>
        <v>0</v>
      </c>
      <c r="BL532" s="18" t="s">
        <v>268</v>
      </c>
      <c r="BM532" s="228" t="s">
        <v>659</v>
      </c>
    </row>
    <row r="533" s="13" customFormat="1">
      <c r="A533" s="13"/>
      <c r="B533" s="230"/>
      <c r="C533" s="231"/>
      <c r="D533" s="232" t="s">
        <v>182</v>
      </c>
      <c r="E533" s="233" t="s">
        <v>1</v>
      </c>
      <c r="F533" s="234" t="s">
        <v>660</v>
      </c>
      <c r="G533" s="231"/>
      <c r="H533" s="233" t="s">
        <v>1</v>
      </c>
      <c r="I533" s="235"/>
      <c r="J533" s="235"/>
      <c r="K533" s="231"/>
      <c r="L533" s="231"/>
      <c r="M533" s="236"/>
      <c r="N533" s="237"/>
      <c r="O533" s="238"/>
      <c r="P533" s="238"/>
      <c r="Q533" s="238"/>
      <c r="R533" s="238"/>
      <c r="S533" s="238"/>
      <c r="T533" s="238"/>
      <c r="U533" s="238"/>
      <c r="V533" s="238"/>
      <c r="W533" s="238"/>
      <c r="X533" s="239"/>
      <c r="Y533" s="13"/>
      <c r="Z533" s="13"/>
      <c r="AA533" s="13"/>
      <c r="AB533" s="13"/>
      <c r="AC533" s="13"/>
      <c r="AD533" s="13"/>
      <c r="AE533" s="13"/>
      <c r="AT533" s="240" t="s">
        <v>182</v>
      </c>
      <c r="AU533" s="240" t="s">
        <v>89</v>
      </c>
      <c r="AV533" s="13" t="s">
        <v>83</v>
      </c>
      <c r="AW533" s="13" t="s">
        <v>5</v>
      </c>
      <c r="AX533" s="13" t="s">
        <v>78</v>
      </c>
      <c r="AY533" s="240" t="s">
        <v>173</v>
      </c>
    </row>
    <row r="534" s="14" customFormat="1">
      <c r="A534" s="14"/>
      <c r="B534" s="241"/>
      <c r="C534" s="242"/>
      <c r="D534" s="232" t="s">
        <v>182</v>
      </c>
      <c r="E534" s="243" t="s">
        <v>1</v>
      </c>
      <c r="F534" s="244" t="s">
        <v>120</v>
      </c>
      <c r="G534" s="242"/>
      <c r="H534" s="245">
        <v>2.2999999999999998</v>
      </c>
      <c r="I534" s="246"/>
      <c r="J534" s="246"/>
      <c r="K534" s="242"/>
      <c r="L534" s="242"/>
      <c r="M534" s="247"/>
      <c r="N534" s="248"/>
      <c r="O534" s="249"/>
      <c r="P534" s="249"/>
      <c r="Q534" s="249"/>
      <c r="R534" s="249"/>
      <c r="S534" s="249"/>
      <c r="T534" s="249"/>
      <c r="U534" s="249"/>
      <c r="V534" s="249"/>
      <c r="W534" s="249"/>
      <c r="X534" s="250"/>
      <c r="Y534" s="14"/>
      <c r="Z534" s="14"/>
      <c r="AA534" s="14"/>
      <c r="AB534" s="14"/>
      <c r="AC534" s="14"/>
      <c r="AD534" s="14"/>
      <c r="AE534" s="14"/>
      <c r="AT534" s="251" t="s">
        <v>182</v>
      </c>
      <c r="AU534" s="251" t="s">
        <v>89</v>
      </c>
      <c r="AV534" s="14" t="s">
        <v>89</v>
      </c>
      <c r="AW534" s="14" t="s">
        <v>5</v>
      </c>
      <c r="AX534" s="14" t="s">
        <v>78</v>
      </c>
      <c r="AY534" s="251" t="s">
        <v>173</v>
      </c>
    </row>
    <row r="535" s="15" customFormat="1">
      <c r="A535" s="15"/>
      <c r="B535" s="252"/>
      <c r="C535" s="253"/>
      <c r="D535" s="232" t="s">
        <v>182</v>
      </c>
      <c r="E535" s="254" t="s">
        <v>1</v>
      </c>
      <c r="F535" s="255" t="s">
        <v>187</v>
      </c>
      <c r="G535" s="253"/>
      <c r="H535" s="256">
        <v>2.2999999999999998</v>
      </c>
      <c r="I535" s="257"/>
      <c r="J535" s="257"/>
      <c r="K535" s="253"/>
      <c r="L535" s="253"/>
      <c r="M535" s="258"/>
      <c r="N535" s="259"/>
      <c r="O535" s="260"/>
      <c r="P535" s="260"/>
      <c r="Q535" s="260"/>
      <c r="R535" s="260"/>
      <c r="S535" s="260"/>
      <c r="T535" s="260"/>
      <c r="U535" s="260"/>
      <c r="V535" s="260"/>
      <c r="W535" s="260"/>
      <c r="X535" s="261"/>
      <c r="Y535" s="15"/>
      <c r="Z535" s="15"/>
      <c r="AA535" s="15"/>
      <c r="AB535" s="15"/>
      <c r="AC535" s="15"/>
      <c r="AD535" s="15"/>
      <c r="AE535" s="15"/>
      <c r="AT535" s="262" t="s">
        <v>182</v>
      </c>
      <c r="AU535" s="262" t="s">
        <v>89</v>
      </c>
      <c r="AV535" s="15" t="s">
        <v>180</v>
      </c>
      <c r="AW535" s="15" t="s">
        <v>5</v>
      </c>
      <c r="AX535" s="15" t="s">
        <v>83</v>
      </c>
      <c r="AY535" s="262" t="s">
        <v>173</v>
      </c>
    </row>
    <row r="536" s="2" customFormat="1" ht="33" customHeight="1">
      <c r="A536" s="39"/>
      <c r="B536" s="40"/>
      <c r="C536" s="216" t="s">
        <v>661</v>
      </c>
      <c r="D536" s="216" t="s">
        <v>176</v>
      </c>
      <c r="E536" s="217" t="s">
        <v>662</v>
      </c>
      <c r="F536" s="218" t="s">
        <v>663</v>
      </c>
      <c r="G536" s="219" t="s">
        <v>105</v>
      </c>
      <c r="H536" s="220">
        <v>2.2999999999999998</v>
      </c>
      <c r="I536" s="221"/>
      <c r="J536" s="221"/>
      <c r="K536" s="222">
        <f>ROUND(P536*H536,2)</f>
        <v>0</v>
      </c>
      <c r="L536" s="218" t="s">
        <v>179</v>
      </c>
      <c r="M536" s="45"/>
      <c r="N536" s="223" t="s">
        <v>1</v>
      </c>
      <c r="O536" s="224" t="s">
        <v>41</v>
      </c>
      <c r="P536" s="225">
        <f>I536+J536</f>
        <v>0</v>
      </c>
      <c r="Q536" s="225">
        <f>ROUND(I536*H536,2)</f>
        <v>0</v>
      </c>
      <c r="R536" s="225">
        <f>ROUND(J536*H536,2)</f>
        <v>0</v>
      </c>
      <c r="S536" s="92"/>
      <c r="T536" s="226">
        <f>S536*H536</f>
        <v>0</v>
      </c>
      <c r="U536" s="226">
        <v>0.00131</v>
      </c>
      <c r="V536" s="226">
        <f>U536*H536</f>
        <v>0.0030129999999999996</v>
      </c>
      <c r="W536" s="226">
        <v>0</v>
      </c>
      <c r="X536" s="227">
        <f>W536*H536</f>
        <v>0</v>
      </c>
      <c r="Y536" s="39"/>
      <c r="Z536" s="39"/>
      <c r="AA536" s="39"/>
      <c r="AB536" s="39"/>
      <c r="AC536" s="39"/>
      <c r="AD536" s="39"/>
      <c r="AE536" s="39"/>
      <c r="AR536" s="228" t="s">
        <v>268</v>
      </c>
      <c r="AT536" s="228" t="s">
        <v>176</v>
      </c>
      <c r="AU536" s="228" t="s">
        <v>89</v>
      </c>
      <c r="AY536" s="18" t="s">
        <v>173</v>
      </c>
      <c r="BE536" s="229">
        <f>IF(O536="základní",K536,0)</f>
        <v>0</v>
      </c>
      <c r="BF536" s="229">
        <f>IF(O536="snížená",K536,0)</f>
        <v>0</v>
      </c>
      <c r="BG536" s="229">
        <f>IF(O536="zákl. přenesená",K536,0)</f>
        <v>0</v>
      </c>
      <c r="BH536" s="229">
        <f>IF(O536="sníž. přenesená",K536,0)</f>
        <v>0</v>
      </c>
      <c r="BI536" s="229">
        <f>IF(O536="nulová",K536,0)</f>
        <v>0</v>
      </c>
      <c r="BJ536" s="18" t="s">
        <v>83</v>
      </c>
      <c r="BK536" s="229">
        <f>ROUND(P536*H536,2)</f>
        <v>0</v>
      </c>
      <c r="BL536" s="18" t="s">
        <v>268</v>
      </c>
      <c r="BM536" s="228" t="s">
        <v>664</v>
      </c>
    </row>
    <row r="537" s="13" customFormat="1">
      <c r="A537" s="13"/>
      <c r="B537" s="230"/>
      <c r="C537" s="231"/>
      <c r="D537" s="232" t="s">
        <v>182</v>
      </c>
      <c r="E537" s="233" t="s">
        <v>1</v>
      </c>
      <c r="F537" s="234" t="s">
        <v>665</v>
      </c>
      <c r="G537" s="231"/>
      <c r="H537" s="233" t="s">
        <v>1</v>
      </c>
      <c r="I537" s="235"/>
      <c r="J537" s="235"/>
      <c r="K537" s="231"/>
      <c r="L537" s="231"/>
      <c r="M537" s="236"/>
      <c r="N537" s="237"/>
      <c r="O537" s="238"/>
      <c r="P537" s="238"/>
      <c r="Q537" s="238"/>
      <c r="R537" s="238"/>
      <c r="S537" s="238"/>
      <c r="T537" s="238"/>
      <c r="U537" s="238"/>
      <c r="V537" s="238"/>
      <c r="W537" s="238"/>
      <c r="X537" s="239"/>
      <c r="Y537" s="13"/>
      <c r="Z537" s="13"/>
      <c r="AA537" s="13"/>
      <c r="AB537" s="13"/>
      <c r="AC537" s="13"/>
      <c r="AD537" s="13"/>
      <c r="AE537" s="13"/>
      <c r="AT537" s="240" t="s">
        <v>182</v>
      </c>
      <c r="AU537" s="240" t="s">
        <v>89</v>
      </c>
      <c r="AV537" s="13" t="s">
        <v>83</v>
      </c>
      <c r="AW537" s="13" t="s">
        <v>5</v>
      </c>
      <c r="AX537" s="13" t="s">
        <v>78</v>
      </c>
      <c r="AY537" s="240" t="s">
        <v>173</v>
      </c>
    </row>
    <row r="538" s="14" customFormat="1">
      <c r="A538" s="14"/>
      <c r="B538" s="241"/>
      <c r="C538" s="242"/>
      <c r="D538" s="232" t="s">
        <v>182</v>
      </c>
      <c r="E538" s="243" t="s">
        <v>1</v>
      </c>
      <c r="F538" s="244" t="s">
        <v>120</v>
      </c>
      <c r="G538" s="242"/>
      <c r="H538" s="245">
        <v>2.2999999999999998</v>
      </c>
      <c r="I538" s="246"/>
      <c r="J538" s="246"/>
      <c r="K538" s="242"/>
      <c r="L538" s="242"/>
      <c r="M538" s="247"/>
      <c r="N538" s="248"/>
      <c r="O538" s="249"/>
      <c r="P538" s="249"/>
      <c r="Q538" s="249"/>
      <c r="R538" s="249"/>
      <c r="S538" s="249"/>
      <c r="T538" s="249"/>
      <c r="U538" s="249"/>
      <c r="V538" s="249"/>
      <c r="W538" s="249"/>
      <c r="X538" s="250"/>
      <c r="Y538" s="14"/>
      <c r="Z538" s="14"/>
      <c r="AA538" s="14"/>
      <c r="AB538" s="14"/>
      <c r="AC538" s="14"/>
      <c r="AD538" s="14"/>
      <c r="AE538" s="14"/>
      <c r="AT538" s="251" t="s">
        <v>182</v>
      </c>
      <c r="AU538" s="251" t="s">
        <v>89</v>
      </c>
      <c r="AV538" s="14" t="s">
        <v>89</v>
      </c>
      <c r="AW538" s="14" t="s">
        <v>5</v>
      </c>
      <c r="AX538" s="14" t="s">
        <v>78</v>
      </c>
      <c r="AY538" s="251" t="s">
        <v>173</v>
      </c>
    </row>
    <row r="539" s="15" customFormat="1">
      <c r="A539" s="15"/>
      <c r="B539" s="252"/>
      <c r="C539" s="253"/>
      <c r="D539" s="232" t="s">
        <v>182</v>
      </c>
      <c r="E539" s="254" t="s">
        <v>1</v>
      </c>
      <c r="F539" s="255" t="s">
        <v>187</v>
      </c>
      <c r="G539" s="253"/>
      <c r="H539" s="256">
        <v>2.2999999999999998</v>
      </c>
      <c r="I539" s="257"/>
      <c r="J539" s="257"/>
      <c r="K539" s="253"/>
      <c r="L539" s="253"/>
      <c r="M539" s="258"/>
      <c r="N539" s="259"/>
      <c r="O539" s="260"/>
      <c r="P539" s="260"/>
      <c r="Q539" s="260"/>
      <c r="R539" s="260"/>
      <c r="S539" s="260"/>
      <c r="T539" s="260"/>
      <c r="U539" s="260"/>
      <c r="V539" s="260"/>
      <c r="W539" s="260"/>
      <c r="X539" s="261"/>
      <c r="Y539" s="15"/>
      <c r="Z539" s="15"/>
      <c r="AA539" s="15"/>
      <c r="AB539" s="15"/>
      <c r="AC539" s="15"/>
      <c r="AD539" s="15"/>
      <c r="AE539" s="15"/>
      <c r="AT539" s="262" t="s">
        <v>182</v>
      </c>
      <c r="AU539" s="262" t="s">
        <v>89</v>
      </c>
      <c r="AV539" s="15" t="s">
        <v>180</v>
      </c>
      <c r="AW539" s="15" t="s">
        <v>5</v>
      </c>
      <c r="AX539" s="15" t="s">
        <v>83</v>
      </c>
      <c r="AY539" s="262" t="s">
        <v>173</v>
      </c>
    </row>
    <row r="540" s="2" customFormat="1">
      <c r="A540" s="39"/>
      <c r="B540" s="40"/>
      <c r="C540" s="216" t="s">
        <v>666</v>
      </c>
      <c r="D540" s="216" t="s">
        <v>176</v>
      </c>
      <c r="E540" s="217" t="s">
        <v>667</v>
      </c>
      <c r="F540" s="218" t="s">
        <v>668</v>
      </c>
      <c r="G540" s="219" t="s">
        <v>105</v>
      </c>
      <c r="H540" s="220">
        <v>70.200000000000003</v>
      </c>
      <c r="I540" s="221"/>
      <c r="J540" s="221"/>
      <c r="K540" s="222">
        <f>ROUND(P540*H540,2)</f>
        <v>0</v>
      </c>
      <c r="L540" s="218" t="s">
        <v>1</v>
      </c>
      <c r="M540" s="45"/>
      <c r="N540" s="223" t="s">
        <v>1</v>
      </c>
      <c r="O540" s="224" t="s">
        <v>41</v>
      </c>
      <c r="P540" s="225">
        <f>I540+J540</f>
        <v>0</v>
      </c>
      <c r="Q540" s="225">
        <f>ROUND(I540*H540,2)</f>
        <v>0</v>
      </c>
      <c r="R540" s="225">
        <f>ROUND(J540*H540,2)</f>
        <v>0</v>
      </c>
      <c r="S540" s="92"/>
      <c r="T540" s="226">
        <f>S540*H540</f>
        <v>0</v>
      </c>
      <c r="U540" s="226">
        <v>0.0013400000000000001</v>
      </c>
      <c r="V540" s="226">
        <f>U540*H540</f>
        <v>0.094068000000000013</v>
      </c>
      <c r="W540" s="226">
        <v>0</v>
      </c>
      <c r="X540" s="227">
        <f>W540*H540</f>
        <v>0</v>
      </c>
      <c r="Y540" s="39"/>
      <c r="Z540" s="39"/>
      <c r="AA540" s="39"/>
      <c r="AB540" s="39"/>
      <c r="AC540" s="39"/>
      <c r="AD540" s="39"/>
      <c r="AE540" s="39"/>
      <c r="AR540" s="228" t="s">
        <v>268</v>
      </c>
      <c r="AT540" s="228" t="s">
        <v>176</v>
      </c>
      <c r="AU540" s="228" t="s">
        <v>89</v>
      </c>
      <c r="AY540" s="18" t="s">
        <v>173</v>
      </c>
      <c r="BE540" s="229">
        <f>IF(O540="základní",K540,0)</f>
        <v>0</v>
      </c>
      <c r="BF540" s="229">
        <f>IF(O540="snížená",K540,0)</f>
        <v>0</v>
      </c>
      <c r="BG540" s="229">
        <f>IF(O540="zákl. přenesená",K540,0)</f>
        <v>0</v>
      </c>
      <c r="BH540" s="229">
        <f>IF(O540="sníž. přenesená",K540,0)</f>
        <v>0</v>
      </c>
      <c r="BI540" s="229">
        <f>IF(O540="nulová",K540,0)</f>
        <v>0</v>
      </c>
      <c r="BJ540" s="18" t="s">
        <v>83</v>
      </c>
      <c r="BK540" s="229">
        <f>ROUND(P540*H540,2)</f>
        <v>0</v>
      </c>
      <c r="BL540" s="18" t="s">
        <v>268</v>
      </c>
      <c r="BM540" s="228" t="s">
        <v>669</v>
      </c>
    </row>
    <row r="541" s="13" customFormat="1">
      <c r="A541" s="13"/>
      <c r="B541" s="230"/>
      <c r="C541" s="231"/>
      <c r="D541" s="232" t="s">
        <v>182</v>
      </c>
      <c r="E541" s="233" t="s">
        <v>1</v>
      </c>
      <c r="F541" s="234" t="s">
        <v>670</v>
      </c>
      <c r="G541" s="231"/>
      <c r="H541" s="233" t="s">
        <v>1</v>
      </c>
      <c r="I541" s="235"/>
      <c r="J541" s="235"/>
      <c r="K541" s="231"/>
      <c r="L541" s="231"/>
      <c r="M541" s="236"/>
      <c r="N541" s="237"/>
      <c r="O541" s="238"/>
      <c r="P541" s="238"/>
      <c r="Q541" s="238"/>
      <c r="R541" s="238"/>
      <c r="S541" s="238"/>
      <c r="T541" s="238"/>
      <c r="U541" s="238"/>
      <c r="V541" s="238"/>
      <c r="W541" s="238"/>
      <c r="X541" s="239"/>
      <c r="Y541" s="13"/>
      <c r="Z541" s="13"/>
      <c r="AA541" s="13"/>
      <c r="AB541" s="13"/>
      <c r="AC541" s="13"/>
      <c r="AD541" s="13"/>
      <c r="AE541" s="13"/>
      <c r="AT541" s="240" t="s">
        <v>182</v>
      </c>
      <c r="AU541" s="240" t="s">
        <v>89</v>
      </c>
      <c r="AV541" s="13" t="s">
        <v>83</v>
      </c>
      <c r="AW541" s="13" t="s">
        <v>5</v>
      </c>
      <c r="AX541" s="13" t="s">
        <v>78</v>
      </c>
      <c r="AY541" s="240" t="s">
        <v>173</v>
      </c>
    </row>
    <row r="542" s="14" customFormat="1">
      <c r="A542" s="14"/>
      <c r="B542" s="241"/>
      <c r="C542" s="242"/>
      <c r="D542" s="232" t="s">
        <v>182</v>
      </c>
      <c r="E542" s="243" t="s">
        <v>1</v>
      </c>
      <c r="F542" s="244" t="s">
        <v>117</v>
      </c>
      <c r="G542" s="242"/>
      <c r="H542" s="245">
        <v>70.200000000000003</v>
      </c>
      <c r="I542" s="246"/>
      <c r="J542" s="246"/>
      <c r="K542" s="242"/>
      <c r="L542" s="242"/>
      <c r="M542" s="247"/>
      <c r="N542" s="248"/>
      <c r="O542" s="249"/>
      <c r="P542" s="249"/>
      <c r="Q542" s="249"/>
      <c r="R542" s="249"/>
      <c r="S542" s="249"/>
      <c r="T542" s="249"/>
      <c r="U542" s="249"/>
      <c r="V542" s="249"/>
      <c r="W542" s="249"/>
      <c r="X542" s="250"/>
      <c r="Y542" s="14"/>
      <c r="Z542" s="14"/>
      <c r="AA542" s="14"/>
      <c r="AB542" s="14"/>
      <c r="AC542" s="14"/>
      <c r="AD542" s="14"/>
      <c r="AE542" s="14"/>
      <c r="AT542" s="251" t="s">
        <v>182</v>
      </c>
      <c r="AU542" s="251" t="s">
        <v>89</v>
      </c>
      <c r="AV542" s="14" t="s">
        <v>89</v>
      </c>
      <c r="AW542" s="14" t="s">
        <v>5</v>
      </c>
      <c r="AX542" s="14" t="s">
        <v>78</v>
      </c>
      <c r="AY542" s="251" t="s">
        <v>173</v>
      </c>
    </row>
    <row r="543" s="15" customFormat="1">
      <c r="A543" s="15"/>
      <c r="B543" s="252"/>
      <c r="C543" s="253"/>
      <c r="D543" s="232" t="s">
        <v>182</v>
      </c>
      <c r="E543" s="254" t="s">
        <v>1</v>
      </c>
      <c r="F543" s="255" t="s">
        <v>187</v>
      </c>
      <c r="G543" s="253"/>
      <c r="H543" s="256">
        <v>70.200000000000003</v>
      </c>
      <c r="I543" s="257"/>
      <c r="J543" s="257"/>
      <c r="K543" s="253"/>
      <c r="L543" s="253"/>
      <c r="M543" s="258"/>
      <c r="N543" s="259"/>
      <c r="O543" s="260"/>
      <c r="P543" s="260"/>
      <c r="Q543" s="260"/>
      <c r="R543" s="260"/>
      <c r="S543" s="260"/>
      <c r="T543" s="260"/>
      <c r="U543" s="260"/>
      <c r="V543" s="260"/>
      <c r="W543" s="260"/>
      <c r="X543" s="261"/>
      <c r="Y543" s="15"/>
      <c r="Z543" s="15"/>
      <c r="AA543" s="15"/>
      <c r="AB543" s="15"/>
      <c r="AC543" s="15"/>
      <c r="AD543" s="15"/>
      <c r="AE543" s="15"/>
      <c r="AT543" s="262" t="s">
        <v>182</v>
      </c>
      <c r="AU543" s="262" t="s">
        <v>89</v>
      </c>
      <c r="AV543" s="15" t="s">
        <v>180</v>
      </c>
      <c r="AW543" s="15" t="s">
        <v>5</v>
      </c>
      <c r="AX543" s="15" t="s">
        <v>83</v>
      </c>
      <c r="AY543" s="262" t="s">
        <v>173</v>
      </c>
    </row>
    <row r="544" s="2" customFormat="1" ht="33" customHeight="1">
      <c r="A544" s="39"/>
      <c r="B544" s="40"/>
      <c r="C544" s="216" t="s">
        <v>671</v>
      </c>
      <c r="D544" s="216" t="s">
        <v>176</v>
      </c>
      <c r="E544" s="217" t="s">
        <v>672</v>
      </c>
      <c r="F544" s="218" t="s">
        <v>673</v>
      </c>
      <c r="G544" s="219" t="s">
        <v>105</v>
      </c>
      <c r="H544" s="220">
        <v>70.200000000000003</v>
      </c>
      <c r="I544" s="221"/>
      <c r="J544" s="221"/>
      <c r="K544" s="222">
        <f>ROUND(P544*H544,2)</f>
        <v>0</v>
      </c>
      <c r="L544" s="218" t="s">
        <v>1</v>
      </c>
      <c r="M544" s="45"/>
      <c r="N544" s="223" t="s">
        <v>1</v>
      </c>
      <c r="O544" s="224" t="s">
        <v>41</v>
      </c>
      <c r="P544" s="225">
        <f>I544+J544</f>
        <v>0</v>
      </c>
      <c r="Q544" s="225">
        <f>ROUND(I544*H544,2)</f>
        <v>0</v>
      </c>
      <c r="R544" s="225">
        <f>ROUND(J544*H544,2)</f>
        <v>0</v>
      </c>
      <c r="S544" s="92"/>
      <c r="T544" s="226">
        <f>S544*H544</f>
        <v>0</v>
      </c>
      <c r="U544" s="226">
        <v>0.0021800000000000001</v>
      </c>
      <c r="V544" s="226">
        <f>U544*H544</f>
        <v>0.15303600000000001</v>
      </c>
      <c r="W544" s="226">
        <v>0</v>
      </c>
      <c r="X544" s="227">
        <f>W544*H544</f>
        <v>0</v>
      </c>
      <c r="Y544" s="39"/>
      <c r="Z544" s="39"/>
      <c r="AA544" s="39"/>
      <c r="AB544" s="39"/>
      <c r="AC544" s="39"/>
      <c r="AD544" s="39"/>
      <c r="AE544" s="39"/>
      <c r="AR544" s="228" t="s">
        <v>268</v>
      </c>
      <c r="AT544" s="228" t="s">
        <v>176</v>
      </c>
      <c r="AU544" s="228" t="s">
        <v>89</v>
      </c>
      <c r="AY544" s="18" t="s">
        <v>173</v>
      </c>
      <c r="BE544" s="229">
        <f>IF(O544="základní",K544,0)</f>
        <v>0</v>
      </c>
      <c r="BF544" s="229">
        <f>IF(O544="snížená",K544,0)</f>
        <v>0</v>
      </c>
      <c r="BG544" s="229">
        <f>IF(O544="zákl. přenesená",K544,0)</f>
        <v>0</v>
      </c>
      <c r="BH544" s="229">
        <f>IF(O544="sníž. přenesená",K544,0)</f>
        <v>0</v>
      </c>
      <c r="BI544" s="229">
        <f>IF(O544="nulová",K544,0)</f>
        <v>0</v>
      </c>
      <c r="BJ544" s="18" t="s">
        <v>83</v>
      </c>
      <c r="BK544" s="229">
        <f>ROUND(P544*H544,2)</f>
        <v>0</v>
      </c>
      <c r="BL544" s="18" t="s">
        <v>268</v>
      </c>
      <c r="BM544" s="228" t="s">
        <v>674</v>
      </c>
    </row>
    <row r="545" s="13" customFormat="1">
      <c r="A545" s="13"/>
      <c r="B545" s="230"/>
      <c r="C545" s="231"/>
      <c r="D545" s="232" t="s">
        <v>182</v>
      </c>
      <c r="E545" s="233" t="s">
        <v>1</v>
      </c>
      <c r="F545" s="234" t="s">
        <v>675</v>
      </c>
      <c r="G545" s="231"/>
      <c r="H545" s="233" t="s">
        <v>1</v>
      </c>
      <c r="I545" s="235"/>
      <c r="J545" s="235"/>
      <c r="K545" s="231"/>
      <c r="L545" s="231"/>
      <c r="M545" s="236"/>
      <c r="N545" s="237"/>
      <c r="O545" s="238"/>
      <c r="P545" s="238"/>
      <c r="Q545" s="238"/>
      <c r="R545" s="238"/>
      <c r="S545" s="238"/>
      <c r="T545" s="238"/>
      <c r="U545" s="238"/>
      <c r="V545" s="238"/>
      <c r="W545" s="238"/>
      <c r="X545" s="239"/>
      <c r="Y545" s="13"/>
      <c r="Z545" s="13"/>
      <c r="AA545" s="13"/>
      <c r="AB545" s="13"/>
      <c r="AC545" s="13"/>
      <c r="AD545" s="13"/>
      <c r="AE545" s="13"/>
      <c r="AT545" s="240" t="s">
        <v>182</v>
      </c>
      <c r="AU545" s="240" t="s">
        <v>89</v>
      </c>
      <c r="AV545" s="13" t="s">
        <v>83</v>
      </c>
      <c r="AW545" s="13" t="s">
        <v>5</v>
      </c>
      <c r="AX545" s="13" t="s">
        <v>78</v>
      </c>
      <c r="AY545" s="240" t="s">
        <v>173</v>
      </c>
    </row>
    <row r="546" s="14" customFormat="1">
      <c r="A546" s="14"/>
      <c r="B546" s="241"/>
      <c r="C546" s="242"/>
      <c r="D546" s="232" t="s">
        <v>182</v>
      </c>
      <c r="E546" s="243" t="s">
        <v>1</v>
      </c>
      <c r="F546" s="244" t="s">
        <v>117</v>
      </c>
      <c r="G546" s="242"/>
      <c r="H546" s="245">
        <v>70.200000000000003</v>
      </c>
      <c r="I546" s="246"/>
      <c r="J546" s="246"/>
      <c r="K546" s="242"/>
      <c r="L546" s="242"/>
      <c r="M546" s="247"/>
      <c r="N546" s="248"/>
      <c r="O546" s="249"/>
      <c r="P546" s="249"/>
      <c r="Q546" s="249"/>
      <c r="R546" s="249"/>
      <c r="S546" s="249"/>
      <c r="T546" s="249"/>
      <c r="U546" s="249"/>
      <c r="V546" s="249"/>
      <c r="W546" s="249"/>
      <c r="X546" s="250"/>
      <c r="Y546" s="14"/>
      <c r="Z546" s="14"/>
      <c r="AA546" s="14"/>
      <c r="AB546" s="14"/>
      <c r="AC546" s="14"/>
      <c r="AD546" s="14"/>
      <c r="AE546" s="14"/>
      <c r="AT546" s="251" t="s">
        <v>182</v>
      </c>
      <c r="AU546" s="251" t="s">
        <v>89</v>
      </c>
      <c r="AV546" s="14" t="s">
        <v>89</v>
      </c>
      <c r="AW546" s="14" t="s">
        <v>5</v>
      </c>
      <c r="AX546" s="14" t="s">
        <v>78</v>
      </c>
      <c r="AY546" s="251" t="s">
        <v>173</v>
      </c>
    </row>
    <row r="547" s="15" customFormat="1">
      <c r="A547" s="15"/>
      <c r="B547" s="252"/>
      <c r="C547" s="253"/>
      <c r="D547" s="232" t="s">
        <v>182</v>
      </c>
      <c r="E547" s="254" t="s">
        <v>1</v>
      </c>
      <c r="F547" s="255" t="s">
        <v>187</v>
      </c>
      <c r="G547" s="253"/>
      <c r="H547" s="256">
        <v>70.200000000000003</v>
      </c>
      <c r="I547" s="257"/>
      <c r="J547" s="257"/>
      <c r="K547" s="253"/>
      <c r="L547" s="253"/>
      <c r="M547" s="258"/>
      <c r="N547" s="259"/>
      <c r="O547" s="260"/>
      <c r="P547" s="260"/>
      <c r="Q547" s="260"/>
      <c r="R547" s="260"/>
      <c r="S547" s="260"/>
      <c r="T547" s="260"/>
      <c r="U547" s="260"/>
      <c r="V547" s="260"/>
      <c r="W547" s="260"/>
      <c r="X547" s="261"/>
      <c r="Y547" s="15"/>
      <c r="Z547" s="15"/>
      <c r="AA547" s="15"/>
      <c r="AB547" s="15"/>
      <c r="AC547" s="15"/>
      <c r="AD547" s="15"/>
      <c r="AE547" s="15"/>
      <c r="AT547" s="262" t="s">
        <v>182</v>
      </c>
      <c r="AU547" s="262" t="s">
        <v>89</v>
      </c>
      <c r="AV547" s="15" t="s">
        <v>180</v>
      </c>
      <c r="AW547" s="15" t="s">
        <v>5</v>
      </c>
      <c r="AX547" s="15" t="s">
        <v>83</v>
      </c>
      <c r="AY547" s="262" t="s">
        <v>173</v>
      </c>
    </row>
    <row r="548" s="2" customFormat="1" ht="44.25" customHeight="1">
      <c r="A548" s="39"/>
      <c r="B548" s="40"/>
      <c r="C548" s="216" t="s">
        <v>676</v>
      </c>
      <c r="D548" s="216" t="s">
        <v>176</v>
      </c>
      <c r="E548" s="217" t="s">
        <v>677</v>
      </c>
      <c r="F548" s="218" t="s">
        <v>678</v>
      </c>
      <c r="G548" s="219" t="s">
        <v>105</v>
      </c>
      <c r="H548" s="220">
        <v>70.200000000000003</v>
      </c>
      <c r="I548" s="221"/>
      <c r="J548" s="221"/>
      <c r="K548" s="222">
        <f>ROUND(P548*H548,2)</f>
        <v>0</v>
      </c>
      <c r="L548" s="218" t="s">
        <v>1</v>
      </c>
      <c r="M548" s="45"/>
      <c r="N548" s="223" t="s">
        <v>1</v>
      </c>
      <c r="O548" s="224" t="s">
        <v>41</v>
      </c>
      <c r="P548" s="225">
        <f>I548+J548</f>
        <v>0</v>
      </c>
      <c r="Q548" s="225">
        <f>ROUND(I548*H548,2)</f>
        <v>0</v>
      </c>
      <c r="R548" s="225">
        <f>ROUND(J548*H548,2)</f>
        <v>0</v>
      </c>
      <c r="S548" s="92"/>
      <c r="T548" s="226">
        <f>S548*H548</f>
        <v>0</v>
      </c>
      <c r="U548" s="226">
        <v>0.0065300000000000002</v>
      </c>
      <c r="V548" s="226">
        <f>U548*H548</f>
        <v>0.45840600000000004</v>
      </c>
      <c r="W548" s="226">
        <v>0</v>
      </c>
      <c r="X548" s="227">
        <f>W548*H548</f>
        <v>0</v>
      </c>
      <c r="Y548" s="39"/>
      <c r="Z548" s="39"/>
      <c r="AA548" s="39"/>
      <c r="AB548" s="39"/>
      <c r="AC548" s="39"/>
      <c r="AD548" s="39"/>
      <c r="AE548" s="39"/>
      <c r="AR548" s="228" t="s">
        <v>268</v>
      </c>
      <c r="AT548" s="228" t="s">
        <v>176</v>
      </c>
      <c r="AU548" s="228" t="s">
        <v>89</v>
      </c>
      <c r="AY548" s="18" t="s">
        <v>173</v>
      </c>
      <c r="BE548" s="229">
        <f>IF(O548="základní",K548,0)</f>
        <v>0</v>
      </c>
      <c r="BF548" s="229">
        <f>IF(O548="snížená",K548,0)</f>
        <v>0</v>
      </c>
      <c r="BG548" s="229">
        <f>IF(O548="zákl. přenesená",K548,0)</f>
        <v>0</v>
      </c>
      <c r="BH548" s="229">
        <f>IF(O548="sníž. přenesená",K548,0)</f>
        <v>0</v>
      </c>
      <c r="BI548" s="229">
        <f>IF(O548="nulová",K548,0)</f>
        <v>0</v>
      </c>
      <c r="BJ548" s="18" t="s">
        <v>83</v>
      </c>
      <c r="BK548" s="229">
        <f>ROUND(P548*H548,2)</f>
        <v>0</v>
      </c>
      <c r="BL548" s="18" t="s">
        <v>268</v>
      </c>
      <c r="BM548" s="228" t="s">
        <v>679</v>
      </c>
    </row>
    <row r="549" s="13" customFormat="1">
      <c r="A549" s="13"/>
      <c r="B549" s="230"/>
      <c r="C549" s="231"/>
      <c r="D549" s="232" t="s">
        <v>182</v>
      </c>
      <c r="E549" s="233" t="s">
        <v>1</v>
      </c>
      <c r="F549" s="234" t="s">
        <v>680</v>
      </c>
      <c r="G549" s="231"/>
      <c r="H549" s="233" t="s">
        <v>1</v>
      </c>
      <c r="I549" s="235"/>
      <c r="J549" s="235"/>
      <c r="K549" s="231"/>
      <c r="L549" s="231"/>
      <c r="M549" s="236"/>
      <c r="N549" s="237"/>
      <c r="O549" s="238"/>
      <c r="P549" s="238"/>
      <c r="Q549" s="238"/>
      <c r="R549" s="238"/>
      <c r="S549" s="238"/>
      <c r="T549" s="238"/>
      <c r="U549" s="238"/>
      <c r="V549" s="238"/>
      <c r="W549" s="238"/>
      <c r="X549" s="239"/>
      <c r="Y549" s="13"/>
      <c r="Z549" s="13"/>
      <c r="AA549" s="13"/>
      <c r="AB549" s="13"/>
      <c r="AC549" s="13"/>
      <c r="AD549" s="13"/>
      <c r="AE549" s="13"/>
      <c r="AT549" s="240" t="s">
        <v>182</v>
      </c>
      <c r="AU549" s="240" t="s">
        <v>89</v>
      </c>
      <c r="AV549" s="13" t="s">
        <v>83</v>
      </c>
      <c r="AW549" s="13" t="s">
        <v>5</v>
      </c>
      <c r="AX549" s="13" t="s">
        <v>78</v>
      </c>
      <c r="AY549" s="240" t="s">
        <v>173</v>
      </c>
    </row>
    <row r="550" s="14" customFormat="1">
      <c r="A550" s="14"/>
      <c r="B550" s="241"/>
      <c r="C550" s="242"/>
      <c r="D550" s="232" t="s">
        <v>182</v>
      </c>
      <c r="E550" s="243" t="s">
        <v>1</v>
      </c>
      <c r="F550" s="244" t="s">
        <v>117</v>
      </c>
      <c r="G550" s="242"/>
      <c r="H550" s="245">
        <v>70.200000000000003</v>
      </c>
      <c r="I550" s="246"/>
      <c r="J550" s="246"/>
      <c r="K550" s="242"/>
      <c r="L550" s="242"/>
      <c r="M550" s="247"/>
      <c r="N550" s="248"/>
      <c r="O550" s="249"/>
      <c r="P550" s="249"/>
      <c r="Q550" s="249"/>
      <c r="R550" s="249"/>
      <c r="S550" s="249"/>
      <c r="T550" s="249"/>
      <c r="U550" s="249"/>
      <c r="V550" s="249"/>
      <c r="W550" s="249"/>
      <c r="X550" s="250"/>
      <c r="Y550" s="14"/>
      <c r="Z550" s="14"/>
      <c r="AA550" s="14"/>
      <c r="AB550" s="14"/>
      <c r="AC550" s="14"/>
      <c r="AD550" s="14"/>
      <c r="AE550" s="14"/>
      <c r="AT550" s="251" t="s">
        <v>182</v>
      </c>
      <c r="AU550" s="251" t="s">
        <v>89</v>
      </c>
      <c r="AV550" s="14" t="s">
        <v>89</v>
      </c>
      <c r="AW550" s="14" t="s">
        <v>5</v>
      </c>
      <c r="AX550" s="14" t="s">
        <v>78</v>
      </c>
      <c r="AY550" s="251" t="s">
        <v>173</v>
      </c>
    </row>
    <row r="551" s="15" customFormat="1">
      <c r="A551" s="15"/>
      <c r="B551" s="252"/>
      <c r="C551" s="253"/>
      <c r="D551" s="232" t="s">
        <v>182</v>
      </c>
      <c r="E551" s="254" t="s">
        <v>1</v>
      </c>
      <c r="F551" s="255" t="s">
        <v>187</v>
      </c>
      <c r="G551" s="253"/>
      <c r="H551" s="256">
        <v>70.200000000000003</v>
      </c>
      <c r="I551" s="257"/>
      <c r="J551" s="257"/>
      <c r="K551" s="253"/>
      <c r="L551" s="253"/>
      <c r="M551" s="258"/>
      <c r="N551" s="259"/>
      <c r="O551" s="260"/>
      <c r="P551" s="260"/>
      <c r="Q551" s="260"/>
      <c r="R551" s="260"/>
      <c r="S551" s="260"/>
      <c r="T551" s="260"/>
      <c r="U551" s="260"/>
      <c r="V551" s="260"/>
      <c r="W551" s="260"/>
      <c r="X551" s="261"/>
      <c r="Y551" s="15"/>
      <c r="Z551" s="15"/>
      <c r="AA551" s="15"/>
      <c r="AB551" s="15"/>
      <c r="AC551" s="15"/>
      <c r="AD551" s="15"/>
      <c r="AE551" s="15"/>
      <c r="AT551" s="262" t="s">
        <v>182</v>
      </c>
      <c r="AU551" s="262" t="s">
        <v>89</v>
      </c>
      <c r="AV551" s="15" t="s">
        <v>180</v>
      </c>
      <c r="AW551" s="15" t="s">
        <v>5</v>
      </c>
      <c r="AX551" s="15" t="s">
        <v>83</v>
      </c>
      <c r="AY551" s="262" t="s">
        <v>173</v>
      </c>
    </row>
    <row r="552" s="2" customFormat="1" ht="33" customHeight="1">
      <c r="A552" s="39"/>
      <c r="B552" s="40"/>
      <c r="C552" s="216" t="s">
        <v>681</v>
      </c>
      <c r="D552" s="216" t="s">
        <v>176</v>
      </c>
      <c r="E552" s="217" t="s">
        <v>682</v>
      </c>
      <c r="F552" s="218" t="s">
        <v>683</v>
      </c>
      <c r="G552" s="219" t="s">
        <v>243</v>
      </c>
      <c r="H552" s="220">
        <v>4</v>
      </c>
      <c r="I552" s="221"/>
      <c r="J552" s="221"/>
      <c r="K552" s="222">
        <f>ROUND(P552*H552,2)</f>
        <v>0</v>
      </c>
      <c r="L552" s="218" t="s">
        <v>179</v>
      </c>
      <c r="M552" s="45"/>
      <c r="N552" s="223" t="s">
        <v>1</v>
      </c>
      <c r="O552" s="224" t="s">
        <v>41</v>
      </c>
      <c r="P552" s="225">
        <f>I552+J552</f>
        <v>0</v>
      </c>
      <c r="Q552" s="225">
        <f>ROUND(I552*H552,2)</f>
        <v>0</v>
      </c>
      <c r="R552" s="225">
        <f>ROUND(J552*H552,2)</f>
        <v>0</v>
      </c>
      <c r="S552" s="92"/>
      <c r="T552" s="226">
        <f>S552*H552</f>
        <v>0</v>
      </c>
      <c r="U552" s="226">
        <v>0</v>
      </c>
      <c r="V552" s="226">
        <f>U552*H552</f>
        <v>0</v>
      </c>
      <c r="W552" s="226">
        <v>0</v>
      </c>
      <c r="X552" s="227">
        <f>W552*H552</f>
        <v>0</v>
      </c>
      <c r="Y552" s="39"/>
      <c r="Z552" s="39"/>
      <c r="AA552" s="39"/>
      <c r="AB552" s="39"/>
      <c r="AC552" s="39"/>
      <c r="AD552" s="39"/>
      <c r="AE552" s="39"/>
      <c r="AR552" s="228" t="s">
        <v>268</v>
      </c>
      <c r="AT552" s="228" t="s">
        <v>176</v>
      </c>
      <c r="AU552" s="228" t="s">
        <v>89</v>
      </c>
      <c r="AY552" s="18" t="s">
        <v>173</v>
      </c>
      <c r="BE552" s="229">
        <f>IF(O552="základní",K552,0)</f>
        <v>0</v>
      </c>
      <c r="BF552" s="229">
        <f>IF(O552="snížená",K552,0)</f>
        <v>0</v>
      </c>
      <c r="BG552" s="229">
        <f>IF(O552="zákl. přenesená",K552,0)</f>
        <v>0</v>
      </c>
      <c r="BH552" s="229">
        <f>IF(O552="sníž. přenesená",K552,0)</f>
        <v>0</v>
      </c>
      <c r="BI552" s="229">
        <f>IF(O552="nulová",K552,0)</f>
        <v>0</v>
      </c>
      <c r="BJ552" s="18" t="s">
        <v>83</v>
      </c>
      <c r="BK552" s="229">
        <f>ROUND(P552*H552,2)</f>
        <v>0</v>
      </c>
      <c r="BL552" s="18" t="s">
        <v>268</v>
      </c>
      <c r="BM552" s="228" t="s">
        <v>684</v>
      </c>
    </row>
    <row r="553" s="13" customFormat="1">
      <c r="A553" s="13"/>
      <c r="B553" s="230"/>
      <c r="C553" s="231"/>
      <c r="D553" s="232" t="s">
        <v>182</v>
      </c>
      <c r="E553" s="233" t="s">
        <v>1</v>
      </c>
      <c r="F553" s="234" t="s">
        <v>680</v>
      </c>
      <c r="G553" s="231"/>
      <c r="H553" s="233" t="s">
        <v>1</v>
      </c>
      <c r="I553" s="235"/>
      <c r="J553" s="235"/>
      <c r="K553" s="231"/>
      <c r="L553" s="231"/>
      <c r="M553" s="236"/>
      <c r="N553" s="237"/>
      <c r="O553" s="238"/>
      <c r="P553" s="238"/>
      <c r="Q553" s="238"/>
      <c r="R553" s="238"/>
      <c r="S553" s="238"/>
      <c r="T553" s="238"/>
      <c r="U553" s="238"/>
      <c r="V553" s="238"/>
      <c r="W553" s="238"/>
      <c r="X553" s="239"/>
      <c r="Y553" s="13"/>
      <c r="Z553" s="13"/>
      <c r="AA553" s="13"/>
      <c r="AB553" s="13"/>
      <c r="AC553" s="13"/>
      <c r="AD553" s="13"/>
      <c r="AE553" s="13"/>
      <c r="AT553" s="240" t="s">
        <v>182</v>
      </c>
      <c r="AU553" s="240" t="s">
        <v>89</v>
      </c>
      <c r="AV553" s="13" t="s">
        <v>83</v>
      </c>
      <c r="AW553" s="13" t="s">
        <v>5</v>
      </c>
      <c r="AX553" s="13" t="s">
        <v>78</v>
      </c>
      <c r="AY553" s="240" t="s">
        <v>173</v>
      </c>
    </row>
    <row r="554" s="14" customFormat="1">
      <c r="A554" s="14"/>
      <c r="B554" s="241"/>
      <c r="C554" s="242"/>
      <c r="D554" s="232" t="s">
        <v>182</v>
      </c>
      <c r="E554" s="243" t="s">
        <v>1</v>
      </c>
      <c r="F554" s="244" t="s">
        <v>180</v>
      </c>
      <c r="G554" s="242"/>
      <c r="H554" s="245">
        <v>4</v>
      </c>
      <c r="I554" s="246"/>
      <c r="J554" s="246"/>
      <c r="K554" s="242"/>
      <c r="L554" s="242"/>
      <c r="M554" s="247"/>
      <c r="N554" s="248"/>
      <c r="O554" s="249"/>
      <c r="P554" s="249"/>
      <c r="Q554" s="249"/>
      <c r="R554" s="249"/>
      <c r="S554" s="249"/>
      <c r="T554" s="249"/>
      <c r="U554" s="249"/>
      <c r="V554" s="249"/>
      <c r="W554" s="249"/>
      <c r="X554" s="250"/>
      <c r="Y554" s="14"/>
      <c r="Z554" s="14"/>
      <c r="AA554" s="14"/>
      <c r="AB554" s="14"/>
      <c r="AC554" s="14"/>
      <c r="AD554" s="14"/>
      <c r="AE554" s="14"/>
      <c r="AT554" s="251" t="s">
        <v>182</v>
      </c>
      <c r="AU554" s="251" t="s">
        <v>89</v>
      </c>
      <c r="AV554" s="14" t="s">
        <v>89</v>
      </c>
      <c r="AW554" s="14" t="s">
        <v>5</v>
      </c>
      <c r="AX554" s="14" t="s">
        <v>78</v>
      </c>
      <c r="AY554" s="251" t="s">
        <v>173</v>
      </c>
    </row>
    <row r="555" s="15" customFormat="1">
      <c r="A555" s="15"/>
      <c r="B555" s="252"/>
      <c r="C555" s="253"/>
      <c r="D555" s="232" t="s">
        <v>182</v>
      </c>
      <c r="E555" s="254" t="s">
        <v>1</v>
      </c>
      <c r="F555" s="255" t="s">
        <v>187</v>
      </c>
      <c r="G555" s="253"/>
      <c r="H555" s="256">
        <v>4</v>
      </c>
      <c r="I555" s="257"/>
      <c r="J555" s="257"/>
      <c r="K555" s="253"/>
      <c r="L555" s="253"/>
      <c r="M555" s="258"/>
      <c r="N555" s="259"/>
      <c r="O555" s="260"/>
      <c r="P555" s="260"/>
      <c r="Q555" s="260"/>
      <c r="R555" s="260"/>
      <c r="S555" s="260"/>
      <c r="T555" s="260"/>
      <c r="U555" s="260"/>
      <c r="V555" s="260"/>
      <c r="W555" s="260"/>
      <c r="X555" s="261"/>
      <c r="Y555" s="15"/>
      <c r="Z555" s="15"/>
      <c r="AA555" s="15"/>
      <c r="AB555" s="15"/>
      <c r="AC555" s="15"/>
      <c r="AD555" s="15"/>
      <c r="AE555" s="15"/>
      <c r="AT555" s="262" t="s">
        <v>182</v>
      </c>
      <c r="AU555" s="262" t="s">
        <v>89</v>
      </c>
      <c r="AV555" s="15" t="s">
        <v>180</v>
      </c>
      <c r="AW555" s="15" t="s">
        <v>5</v>
      </c>
      <c r="AX555" s="15" t="s">
        <v>83</v>
      </c>
      <c r="AY555" s="262" t="s">
        <v>173</v>
      </c>
    </row>
    <row r="556" s="2" customFormat="1" ht="44.25" customHeight="1">
      <c r="A556" s="39"/>
      <c r="B556" s="40"/>
      <c r="C556" s="216" t="s">
        <v>685</v>
      </c>
      <c r="D556" s="216" t="s">
        <v>176</v>
      </c>
      <c r="E556" s="217" t="s">
        <v>686</v>
      </c>
      <c r="F556" s="218" t="s">
        <v>687</v>
      </c>
      <c r="G556" s="219" t="s">
        <v>243</v>
      </c>
      <c r="H556" s="220">
        <v>2</v>
      </c>
      <c r="I556" s="221"/>
      <c r="J556" s="221"/>
      <c r="K556" s="222">
        <f>ROUND(P556*H556,2)</f>
        <v>0</v>
      </c>
      <c r="L556" s="218" t="s">
        <v>1</v>
      </c>
      <c r="M556" s="45"/>
      <c r="N556" s="223" t="s">
        <v>1</v>
      </c>
      <c r="O556" s="224" t="s">
        <v>41</v>
      </c>
      <c r="P556" s="225">
        <f>I556+J556</f>
        <v>0</v>
      </c>
      <c r="Q556" s="225">
        <f>ROUND(I556*H556,2)</f>
        <v>0</v>
      </c>
      <c r="R556" s="225">
        <f>ROUND(J556*H556,2)</f>
        <v>0</v>
      </c>
      <c r="S556" s="92"/>
      <c r="T556" s="226">
        <f>S556*H556</f>
        <v>0</v>
      </c>
      <c r="U556" s="226">
        <v>0.00025000000000000001</v>
      </c>
      <c r="V556" s="226">
        <f>U556*H556</f>
        <v>0.00050000000000000001</v>
      </c>
      <c r="W556" s="226">
        <v>0</v>
      </c>
      <c r="X556" s="227">
        <f>W556*H556</f>
        <v>0</v>
      </c>
      <c r="Y556" s="39"/>
      <c r="Z556" s="39"/>
      <c r="AA556" s="39"/>
      <c r="AB556" s="39"/>
      <c r="AC556" s="39"/>
      <c r="AD556" s="39"/>
      <c r="AE556" s="39"/>
      <c r="AR556" s="228" t="s">
        <v>268</v>
      </c>
      <c r="AT556" s="228" t="s">
        <v>176</v>
      </c>
      <c r="AU556" s="228" t="s">
        <v>89</v>
      </c>
      <c r="AY556" s="18" t="s">
        <v>173</v>
      </c>
      <c r="BE556" s="229">
        <f>IF(O556="základní",K556,0)</f>
        <v>0</v>
      </c>
      <c r="BF556" s="229">
        <f>IF(O556="snížená",K556,0)</f>
        <v>0</v>
      </c>
      <c r="BG556" s="229">
        <f>IF(O556="zákl. přenesená",K556,0)</f>
        <v>0</v>
      </c>
      <c r="BH556" s="229">
        <f>IF(O556="sníž. přenesená",K556,0)</f>
        <v>0</v>
      </c>
      <c r="BI556" s="229">
        <f>IF(O556="nulová",K556,0)</f>
        <v>0</v>
      </c>
      <c r="BJ556" s="18" t="s">
        <v>83</v>
      </c>
      <c r="BK556" s="229">
        <f>ROUND(P556*H556,2)</f>
        <v>0</v>
      </c>
      <c r="BL556" s="18" t="s">
        <v>268</v>
      </c>
      <c r="BM556" s="228" t="s">
        <v>688</v>
      </c>
    </row>
    <row r="557" s="13" customFormat="1">
      <c r="A557" s="13"/>
      <c r="B557" s="230"/>
      <c r="C557" s="231"/>
      <c r="D557" s="232" t="s">
        <v>182</v>
      </c>
      <c r="E557" s="233" t="s">
        <v>1</v>
      </c>
      <c r="F557" s="234" t="s">
        <v>584</v>
      </c>
      <c r="G557" s="231"/>
      <c r="H557" s="233" t="s">
        <v>1</v>
      </c>
      <c r="I557" s="235"/>
      <c r="J557" s="235"/>
      <c r="K557" s="231"/>
      <c r="L557" s="231"/>
      <c r="M557" s="236"/>
      <c r="N557" s="237"/>
      <c r="O557" s="238"/>
      <c r="P557" s="238"/>
      <c r="Q557" s="238"/>
      <c r="R557" s="238"/>
      <c r="S557" s="238"/>
      <c r="T557" s="238"/>
      <c r="U557" s="238"/>
      <c r="V557" s="238"/>
      <c r="W557" s="238"/>
      <c r="X557" s="239"/>
      <c r="Y557" s="13"/>
      <c r="Z557" s="13"/>
      <c r="AA557" s="13"/>
      <c r="AB557" s="13"/>
      <c r="AC557" s="13"/>
      <c r="AD557" s="13"/>
      <c r="AE557" s="13"/>
      <c r="AT557" s="240" t="s">
        <v>182</v>
      </c>
      <c r="AU557" s="240" t="s">
        <v>89</v>
      </c>
      <c r="AV557" s="13" t="s">
        <v>83</v>
      </c>
      <c r="AW557" s="13" t="s">
        <v>5</v>
      </c>
      <c r="AX557" s="13" t="s">
        <v>78</v>
      </c>
      <c r="AY557" s="240" t="s">
        <v>173</v>
      </c>
    </row>
    <row r="558" s="14" customFormat="1">
      <c r="A558" s="14"/>
      <c r="B558" s="241"/>
      <c r="C558" s="242"/>
      <c r="D558" s="232" t="s">
        <v>182</v>
      </c>
      <c r="E558" s="243" t="s">
        <v>1</v>
      </c>
      <c r="F558" s="244" t="s">
        <v>89</v>
      </c>
      <c r="G558" s="242"/>
      <c r="H558" s="245">
        <v>2</v>
      </c>
      <c r="I558" s="246"/>
      <c r="J558" s="246"/>
      <c r="K558" s="242"/>
      <c r="L558" s="242"/>
      <c r="M558" s="247"/>
      <c r="N558" s="248"/>
      <c r="O558" s="249"/>
      <c r="P558" s="249"/>
      <c r="Q558" s="249"/>
      <c r="R558" s="249"/>
      <c r="S558" s="249"/>
      <c r="T558" s="249"/>
      <c r="U558" s="249"/>
      <c r="V558" s="249"/>
      <c r="W558" s="249"/>
      <c r="X558" s="250"/>
      <c r="Y558" s="14"/>
      <c r="Z558" s="14"/>
      <c r="AA558" s="14"/>
      <c r="AB558" s="14"/>
      <c r="AC558" s="14"/>
      <c r="AD558" s="14"/>
      <c r="AE558" s="14"/>
      <c r="AT558" s="251" t="s">
        <v>182</v>
      </c>
      <c r="AU558" s="251" t="s">
        <v>89</v>
      </c>
      <c r="AV558" s="14" t="s">
        <v>89</v>
      </c>
      <c r="AW558" s="14" t="s">
        <v>5</v>
      </c>
      <c r="AX558" s="14" t="s">
        <v>78</v>
      </c>
      <c r="AY558" s="251" t="s">
        <v>173</v>
      </c>
    </row>
    <row r="559" s="15" customFormat="1">
      <c r="A559" s="15"/>
      <c r="B559" s="252"/>
      <c r="C559" s="253"/>
      <c r="D559" s="232" t="s">
        <v>182</v>
      </c>
      <c r="E559" s="254" t="s">
        <v>1</v>
      </c>
      <c r="F559" s="255" t="s">
        <v>187</v>
      </c>
      <c r="G559" s="253"/>
      <c r="H559" s="256">
        <v>2</v>
      </c>
      <c r="I559" s="257"/>
      <c r="J559" s="257"/>
      <c r="K559" s="253"/>
      <c r="L559" s="253"/>
      <c r="M559" s="258"/>
      <c r="N559" s="259"/>
      <c r="O559" s="260"/>
      <c r="P559" s="260"/>
      <c r="Q559" s="260"/>
      <c r="R559" s="260"/>
      <c r="S559" s="260"/>
      <c r="T559" s="260"/>
      <c r="U559" s="260"/>
      <c r="V559" s="260"/>
      <c r="W559" s="260"/>
      <c r="X559" s="261"/>
      <c r="Y559" s="15"/>
      <c r="Z559" s="15"/>
      <c r="AA559" s="15"/>
      <c r="AB559" s="15"/>
      <c r="AC559" s="15"/>
      <c r="AD559" s="15"/>
      <c r="AE559" s="15"/>
      <c r="AT559" s="262" t="s">
        <v>182</v>
      </c>
      <c r="AU559" s="262" t="s">
        <v>89</v>
      </c>
      <c r="AV559" s="15" t="s">
        <v>180</v>
      </c>
      <c r="AW559" s="15" t="s">
        <v>5</v>
      </c>
      <c r="AX559" s="15" t="s">
        <v>83</v>
      </c>
      <c r="AY559" s="262" t="s">
        <v>173</v>
      </c>
    </row>
    <row r="560" s="2" customFormat="1" ht="33" customHeight="1">
      <c r="A560" s="39"/>
      <c r="B560" s="40"/>
      <c r="C560" s="216" t="s">
        <v>689</v>
      </c>
      <c r="D560" s="216" t="s">
        <v>176</v>
      </c>
      <c r="E560" s="217" t="s">
        <v>690</v>
      </c>
      <c r="F560" s="218" t="s">
        <v>691</v>
      </c>
      <c r="G560" s="219" t="s">
        <v>105</v>
      </c>
      <c r="H560" s="220">
        <v>16</v>
      </c>
      <c r="I560" s="221"/>
      <c r="J560" s="221"/>
      <c r="K560" s="222">
        <f>ROUND(P560*H560,2)</f>
        <v>0</v>
      </c>
      <c r="L560" s="218" t="s">
        <v>1</v>
      </c>
      <c r="M560" s="45"/>
      <c r="N560" s="223" t="s">
        <v>1</v>
      </c>
      <c r="O560" s="224" t="s">
        <v>41</v>
      </c>
      <c r="P560" s="225">
        <f>I560+J560</f>
        <v>0</v>
      </c>
      <c r="Q560" s="225">
        <f>ROUND(I560*H560,2)</f>
        <v>0</v>
      </c>
      <c r="R560" s="225">
        <f>ROUND(J560*H560,2)</f>
        <v>0</v>
      </c>
      <c r="S560" s="92"/>
      <c r="T560" s="226">
        <f>S560*H560</f>
        <v>0</v>
      </c>
      <c r="U560" s="226">
        <v>0.0021700000000000001</v>
      </c>
      <c r="V560" s="226">
        <f>U560*H560</f>
        <v>0.034720000000000001</v>
      </c>
      <c r="W560" s="226">
        <v>0</v>
      </c>
      <c r="X560" s="227">
        <f>W560*H560</f>
        <v>0</v>
      </c>
      <c r="Y560" s="39"/>
      <c r="Z560" s="39"/>
      <c r="AA560" s="39"/>
      <c r="AB560" s="39"/>
      <c r="AC560" s="39"/>
      <c r="AD560" s="39"/>
      <c r="AE560" s="39"/>
      <c r="AR560" s="228" t="s">
        <v>268</v>
      </c>
      <c r="AT560" s="228" t="s">
        <v>176</v>
      </c>
      <c r="AU560" s="228" t="s">
        <v>89</v>
      </c>
      <c r="AY560" s="18" t="s">
        <v>173</v>
      </c>
      <c r="BE560" s="229">
        <f>IF(O560="základní",K560,0)</f>
        <v>0</v>
      </c>
      <c r="BF560" s="229">
        <f>IF(O560="snížená",K560,0)</f>
        <v>0</v>
      </c>
      <c r="BG560" s="229">
        <f>IF(O560="zákl. přenesená",K560,0)</f>
        <v>0</v>
      </c>
      <c r="BH560" s="229">
        <f>IF(O560="sníž. přenesená",K560,0)</f>
        <v>0</v>
      </c>
      <c r="BI560" s="229">
        <f>IF(O560="nulová",K560,0)</f>
        <v>0</v>
      </c>
      <c r="BJ560" s="18" t="s">
        <v>83</v>
      </c>
      <c r="BK560" s="229">
        <f>ROUND(P560*H560,2)</f>
        <v>0</v>
      </c>
      <c r="BL560" s="18" t="s">
        <v>268</v>
      </c>
      <c r="BM560" s="228" t="s">
        <v>692</v>
      </c>
    </row>
    <row r="561" s="13" customFormat="1">
      <c r="A561" s="13"/>
      <c r="B561" s="230"/>
      <c r="C561" s="231"/>
      <c r="D561" s="232" t="s">
        <v>182</v>
      </c>
      <c r="E561" s="233" t="s">
        <v>1</v>
      </c>
      <c r="F561" s="234" t="s">
        <v>693</v>
      </c>
      <c r="G561" s="231"/>
      <c r="H561" s="233" t="s">
        <v>1</v>
      </c>
      <c r="I561" s="235"/>
      <c r="J561" s="235"/>
      <c r="K561" s="231"/>
      <c r="L561" s="231"/>
      <c r="M561" s="236"/>
      <c r="N561" s="237"/>
      <c r="O561" s="238"/>
      <c r="P561" s="238"/>
      <c r="Q561" s="238"/>
      <c r="R561" s="238"/>
      <c r="S561" s="238"/>
      <c r="T561" s="238"/>
      <c r="U561" s="238"/>
      <c r="V561" s="238"/>
      <c r="W561" s="238"/>
      <c r="X561" s="239"/>
      <c r="Y561" s="13"/>
      <c r="Z561" s="13"/>
      <c r="AA561" s="13"/>
      <c r="AB561" s="13"/>
      <c r="AC561" s="13"/>
      <c r="AD561" s="13"/>
      <c r="AE561" s="13"/>
      <c r="AT561" s="240" t="s">
        <v>182</v>
      </c>
      <c r="AU561" s="240" t="s">
        <v>89</v>
      </c>
      <c r="AV561" s="13" t="s">
        <v>83</v>
      </c>
      <c r="AW561" s="13" t="s">
        <v>5</v>
      </c>
      <c r="AX561" s="13" t="s">
        <v>78</v>
      </c>
      <c r="AY561" s="240" t="s">
        <v>173</v>
      </c>
    </row>
    <row r="562" s="14" customFormat="1">
      <c r="A562" s="14"/>
      <c r="B562" s="241"/>
      <c r="C562" s="242"/>
      <c r="D562" s="232" t="s">
        <v>182</v>
      </c>
      <c r="E562" s="243" t="s">
        <v>1</v>
      </c>
      <c r="F562" s="244" t="s">
        <v>694</v>
      </c>
      <c r="G562" s="242"/>
      <c r="H562" s="245">
        <v>16</v>
      </c>
      <c r="I562" s="246"/>
      <c r="J562" s="246"/>
      <c r="K562" s="242"/>
      <c r="L562" s="242"/>
      <c r="M562" s="247"/>
      <c r="N562" s="248"/>
      <c r="O562" s="249"/>
      <c r="P562" s="249"/>
      <c r="Q562" s="249"/>
      <c r="R562" s="249"/>
      <c r="S562" s="249"/>
      <c r="T562" s="249"/>
      <c r="U562" s="249"/>
      <c r="V562" s="249"/>
      <c r="W562" s="249"/>
      <c r="X562" s="250"/>
      <c r="Y562" s="14"/>
      <c r="Z562" s="14"/>
      <c r="AA562" s="14"/>
      <c r="AB562" s="14"/>
      <c r="AC562" s="14"/>
      <c r="AD562" s="14"/>
      <c r="AE562" s="14"/>
      <c r="AT562" s="251" t="s">
        <v>182</v>
      </c>
      <c r="AU562" s="251" t="s">
        <v>89</v>
      </c>
      <c r="AV562" s="14" t="s">
        <v>89</v>
      </c>
      <c r="AW562" s="14" t="s">
        <v>5</v>
      </c>
      <c r="AX562" s="14" t="s">
        <v>78</v>
      </c>
      <c r="AY562" s="251" t="s">
        <v>173</v>
      </c>
    </row>
    <row r="563" s="15" customFormat="1">
      <c r="A563" s="15"/>
      <c r="B563" s="252"/>
      <c r="C563" s="253"/>
      <c r="D563" s="232" t="s">
        <v>182</v>
      </c>
      <c r="E563" s="254" t="s">
        <v>1</v>
      </c>
      <c r="F563" s="255" t="s">
        <v>187</v>
      </c>
      <c r="G563" s="253"/>
      <c r="H563" s="256">
        <v>16</v>
      </c>
      <c r="I563" s="257"/>
      <c r="J563" s="257"/>
      <c r="K563" s="253"/>
      <c r="L563" s="253"/>
      <c r="M563" s="258"/>
      <c r="N563" s="259"/>
      <c r="O563" s="260"/>
      <c r="P563" s="260"/>
      <c r="Q563" s="260"/>
      <c r="R563" s="260"/>
      <c r="S563" s="260"/>
      <c r="T563" s="260"/>
      <c r="U563" s="260"/>
      <c r="V563" s="260"/>
      <c r="W563" s="260"/>
      <c r="X563" s="261"/>
      <c r="Y563" s="15"/>
      <c r="Z563" s="15"/>
      <c r="AA563" s="15"/>
      <c r="AB563" s="15"/>
      <c r="AC563" s="15"/>
      <c r="AD563" s="15"/>
      <c r="AE563" s="15"/>
      <c r="AT563" s="262" t="s">
        <v>182</v>
      </c>
      <c r="AU563" s="262" t="s">
        <v>89</v>
      </c>
      <c r="AV563" s="15" t="s">
        <v>180</v>
      </c>
      <c r="AW563" s="15" t="s">
        <v>5</v>
      </c>
      <c r="AX563" s="15" t="s">
        <v>83</v>
      </c>
      <c r="AY563" s="262" t="s">
        <v>173</v>
      </c>
    </row>
    <row r="564" s="2" customFormat="1">
      <c r="A564" s="39"/>
      <c r="B564" s="40"/>
      <c r="C564" s="216" t="s">
        <v>695</v>
      </c>
      <c r="D564" s="216" t="s">
        <v>176</v>
      </c>
      <c r="E564" s="217" t="s">
        <v>696</v>
      </c>
      <c r="F564" s="218" t="s">
        <v>697</v>
      </c>
      <c r="G564" s="219" t="s">
        <v>465</v>
      </c>
      <c r="H564" s="284"/>
      <c r="I564" s="221"/>
      <c r="J564" s="221"/>
      <c r="K564" s="222">
        <f>ROUND(P564*H564,2)</f>
        <v>0</v>
      </c>
      <c r="L564" s="218" t="s">
        <v>179</v>
      </c>
      <c r="M564" s="45"/>
      <c r="N564" s="223" t="s">
        <v>1</v>
      </c>
      <c r="O564" s="224" t="s">
        <v>41</v>
      </c>
      <c r="P564" s="225">
        <f>I564+J564</f>
        <v>0</v>
      </c>
      <c r="Q564" s="225">
        <f>ROUND(I564*H564,2)</f>
        <v>0</v>
      </c>
      <c r="R564" s="225">
        <f>ROUND(J564*H564,2)</f>
        <v>0</v>
      </c>
      <c r="S564" s="92"/>
      <c r="T564" s="226">
        <f>S564*H564</f>
        <v>0</v>
      </c>
      <c r="U564" s="226">
        <v>0</v>
      </c>
      <c r="V564" s="226">
        <f>U564*H564</f>
        <v>0</v>
      </c>
      <c r="W564" s="226">
        <v>0</v>
      </c>
      <c r="X564" s="227">
        <f>W564*H564</f>
        <v>0</v>
      </c>
      <c r="Y564" s="39"/>
      <c r="Z564" s="39"/>
      <c r="AA564" s="39"/>
      <c r="AB564" s="39"/>
      <c r="AC564" s="39"/>
      <c r="AD564" s="39"/>
      <c r="AE564" s="39"/>
      <c r="AR564" s="228" t="s">
        <v>268</v>
      </c>
      <c r="AT564" s="228" t="s">
        <v>176</v>
      </c>
      <c r="AU564" s="228" t="s">
        <v>89</v>
      </c>
      <c r="AY564" s="18" t="s">
        <v>173</v>
      </c>
      <c r="BE564" s="229">
        <f>IF(O564="základní",K564,0)</f>
        <v>0</v>
      </c>
      <c r="BF564" s="229">
        <f>IF(O564="snížená",K564,0)</f>
        <v>0</v>
      </c>
      <c r="BG564" s="229">
        <f>IF(O564="zákl. přenesená",K564,0)</f>
        <v>0</v>
      </c>
      <c r="BH564" s="229">
        <f>IF(O564="sníž. přenesená",K564,0)</f>
        <v>0</v>
      </c>
      <c r="BI564" s="229">
        <f>IF(O564="nulová",K564,0)</f>
        <v>0</v>
      </c>
      <c r="BJ564" s="18" t="s">
        <v>83</v>
      </c>
      <c r="BK564" s="229">
        <f>ROUND(P564*H564,2)</f>
        <v>0</v>
      </c>
      <c r="BL564" s="18" t="s">
        <v>268</v>
      </c>
      <c r="BM564" s="228" t="s">
        <v>698</v>
      </c>
    </row>
    <row r="565" s="12" customFormat="1" ht="22.8" customHeight="1">
      <c r="A565" s="12"/>
      <c r="B565" s="199"/>
      <c r="C565" s="200"/>
      <c r="D565" s="201" t="s">
        <v>77</v>
      </c>
      <c r="E565" s="214" t="s">
        <v>699</v>
      </c>
      <c r="F565" s="214" t="s">
        <v>700</v>
      </c>
      <c r="G565" s="200"/>
      <c r="H565" s="200"/>
      <c r="I565" s="203"/>
      <c r="J565" s="203"/>
      <c r="K565" s="215">
        <f>BK565</f>
        <v>0</v>
      </c>
      <c r="L565" s="200"/>
      <c r="M565" s="205"/>
      <c r="N565" s="206"/>
      <c r="O565" s="207"/>
      <c r="P565" s="207"/>
      <c r="Q565" s="208">
        <f>SUM(Q566:Q578)</f>
        <v>0</v>
      </c>
      <c r="R565" s="208">
        <f>SUM(R566:R578)</f>
        <v>0</v>
      </c>
      <c r="S565" s="207"/>
      <c r="T565" s="209">
        <f>SUM(T566:T578)</f>
        <v>0</v>
      </c>
      <c r="U565" s="207"/>
      <c r="V565" s="209">
        <f>SUM(V566:V578)</f>
        <v>0.4824</v>
      </c>
      <c r="W565" s="207"/>
      <c r="X565" s="210">
        <f>SUM(X566:X578)</f>
        <v>0.23999999999999999</v>
      </c>
      <c r="Y565" s="12"/>
      <c r="Z565" s="12"/>
      <c r="AA565" s="12"/>
      <c r="AB565" s="12"/>
      <c r="AC565" s="12"/>
      <c r="AD565" s="12"/>
      <c r="AE565" s="12"/>
      <c r="AR565" s="211" t="s">
        <v>89</v>
      </c>
      <c r="AT565" s="212" t="s">
        <v>77</v>
      </c>
      <c r="AU565" s="212" t="s">
        <v>83</v>
      </c>
      <c r="AY565" s="211" t="s">
        <v>173</v>
      </c>
      <c r="BK565" s="213">
        <f>SUM(BK566:BK578)</f>
        <v>0</v>
      </c>
    </row>
    <row r="566" s="2" customFormat="1">
      <c r="A566" s="39"/>
      <c r="B566" s="40"/>
      <c r="C566" s="216" t="s">
        <v>701</v>
      </c>
      <c r="D566" s="216" t="s">
        <v>176</v>
      </c>
      <c r="E566" s="217" t="s">
        <v>702</v>
      </c>
      <c r="F566" s="218" t="s">
        <v>703</v>
      </c>
      <c r="G566" s="219" t="s">
        <v>105</v>
      </c>
      <c r="H566" s="220">
        <v>8</v>
      </c>
      <c r="I566" s="221"/>
      <c r="J566" s="221"/>
      <c r="K566" s="222">
        <f>ROUND(P566*H566,2)</f>
        <v>0</v>
      </c>
      <c r="L566" s="218" t="s">
        <v>179</v>
      </c>
      <c r="M566" s="45"/>
      <c r="N566" s="223" t="s">
        <v>1</v>
      </c>
      <c r="O566" s="224" t="s">
        <v>41</v>
      </c>
      <c r="P566" s="225">
        <f>I566+J566</f>
        <v>0</v>
      </c>
      <c r="Q566" s="225">
        <f>ROUND(I566*H566,2)</f>
        <v>0</v>
      </c>
      <c r="R566" s="225">
        <f>ROUND(J566*H566,2)</f>
        <v>0</v>
      </c>
      <c r="S566" s="92"/>
      <c r="T566" s="226">
        <f>S566*H566</f>
        <v>0</v>
      </c>
      <c r="U566" s="226">
        <v>0</v>
      </c>
      <c r="V566" s="226">
        <f>U566*H566</f>
        <v>0</v>
      </c>
      <c r="W566" s="226">
        <v>0</v>
      </c>
      <c r="X566" s="227">
        <f>W566*H566</f>
        <v>0</v>
      </c>
      <c r="Y566" s="39"/>
      <c r="Z566" s="39"/>
      <c r="AA566" s="39"/>
      <c r="AB566" s="39"/>
      <c r="AC566" s="39"/>
      <c r="AD566" s="39"/>
      <c r="AE566" s="39"/>
      <c r="AR566" s="228" t="s">
        <v>268</v>
      </c>
      <c r="AT566" s="228" t="s">
        <v>176</v>
      </c>
      <c r="AU566" s="228" t="s">
        <v>89</v>
      </c>
      <c r="AY566" s="18" t="s">
        <v>173</v>
      </c>
      <c r="BE566" s="229">
        <f>IF(O566="základní",K566,0)</f>
        <v>0</v>
      </c>
      <c r="BF566" s="229">
        <f>IF(O566="snížená",K566,0)</f>
        <v>0</v>
      </c>
      <c r="BG566" s="229">
        <f>IF(O566="zákl. přenesená",K566,0)</f>
        <v>0</v>
      </c>
      <c r="BH566" s="229">
        <f>IF(O566="sníž. přenesená",K566,0)</f>
        <v>0</v>
      </c>
      <c r="BI566" s="229">
        <f>IF(O566="nulová",K566,0)</f>
        <v>0</v>
      </c>
      <c r="BJ566" s="18" t="s">
        <v>83</v>
      </c>
      <c r="BK566" s="229">
        <f>ROUND(P566*H566,2)</f>
        <v>0</v>
      </c>
      <c r="BL566" s="18" t="s">
        <v>268</v>
      </c>
      <c r="BM566" s="228" t="s">
        <v>704</v>
      </c>
    </row>
    <row r="567" s="14" customFormat="1">
      <c r="A567" s="14"/>
      <c r="B567" s="241"/>
      <c r="C567" s="242"/>
      <c r="D567" s="232" t="s">
        <v>182</v>
      </c>
      <c r="E567" s="243" t="s">
        <v>1</v>
      </c>
      <c r="F567" s="244" t="s">
        <v>103</v>
      </c>
      <c r="G567" s="242"/>
      <c r="H567" s="245">
        <v>8</v>
      </c>
      <c r="I567" s="246"/>
      <c r="J567" s="246"/>
      <c r="K567" s="242"/>
      <c r="L567" s="242"/>
      <c r="M567" s="247"/>
      <c r="N567" s="248"/>
      <c r="O567" s="249"/>
      <c r="P567" s="249"/>
      <c r="Q567" s="249"/>
      <c r="R567" s="249"/>
      <c r="S567" s="249"/>
      <c r="T567" s="249"/>
      <c r="U567" s="249"/>
      <c r="V567" s="249"/>
      <c r="W567" s="249"/>
      <c r="X567" s="250"/>
      <c r="Y567" s="14"/>
      <c r="Z567" s="14"/>
      <c r="AA567" s="14"/>
      <c r="AB567" s="14"/>
      <c r="AC567" s="14"/>
      <c r="AD567" s="14"/>
      <c r="AE567" s="14"/>
      <c r="AT567" s="251" t="s">
        <v>182</v>
      </c>
      <c r="AU567" s="251" t="s">
        <v>89</v>
      </c>
      <c r="AV567" s="14" t="s">
        <v>89</v>
      </c>
      <c r="AW567" s="14" t="s">
        <v>5</v>
      </c>
      <c r="AX567" s="14" t="s">
        <v>78</v>
      </c>
      <c r="AY567" s="251" t="s">
        <v>173</v>
      </c>
    </row>
    <row r="568" s="15" customFormat="1">
      <c r="A568" s="15"/>
      <c r="B568" s="252"/>
      <c r="C568" s="253"/>
      <c r="D568" s="232" t="s">
        <v>182</v>
      </c>
      <c r="E568" s="254" t="s">
        <v>1</v>
      </c>
      <c r="F568" s="255" t="s">
        <v>187</v>
      </c>
      <c r="G568" s="253"/>
      <c r="H568" s="256">
        <v>8</v>
      </c>
      <c r="I568" s="257"/>
      <c r="J568" s="257"/>
      <c r="K568" s="253"/>
      <c r="L568" s="253"/>
      <c r="M568" s="258"/>
      <c r="N568" s="259"/>
      <c r="O568" s="260"/>
      <c r="P568" s="260"/>
      <c r="Q568" s="260"/>
      <c r="R568" s="260"/>
      <c r="S568" s="260"/>
      <c r="T568" s="260"/>
      <c r="U568" s="260"/>
      <c r="V568" s="260"/>
      <c r="W568" s="260"/>
      <c r="X568" s="261"/>
      <c r="Y568" s="15"/>
      <c r="Z568" s="15"/>
      <c r="AA568" s="15"/>
      <c r="AB568" s="15"/>
      <c r="AC568" s="15"/>
      <c r="AD568" s="15"/>
      <c r="AE568" s="15"/>
      <c r="AT568" s="262" t="s">
        <v>182</v>
      </c>
      <c r="AU568" s="262" t="s">
        <v>89</v>
      </c>
      <c r="AV568" s="15" t="s">
        <v>180</v>
      </c>
      <c r="AW568" s="15" t="s">
        <v>5</v>
      </c>
      <c r="AX568" s="15" t="s">
        <v>83</v>
      </c>
      <c r="AY568" s="262" t="s">
        <v>173</v>
      </c>
    </row>
    <row r="569" s="2" customFormat="1">
      <c r="A569" s="39"/>
      <c r="B569" s="40"/>
      <c r="C569" s="263" t="s">
        <v>705</v>
      </c>
      <c r="D569" s="263" t="s">
        <v>197</v>
      </c>
      <c r="E569" s="264" t="s">
        <v>706</v>
      </c>
      <c r="F569" s="265" t="s">
        <v>707</v>
      </c>
      <c r="G569" s="266" t="s">
        <v>105</v>
      </c>
      <c r="H569" s="267">
        <v>8</v>
      </c>
      <c r="I569" s="268"/>
      <c r="J569" s="269"/>
      <c r="K569" s="270">
        <f>ROUND(P569*H569,2)</f>
        <v>0</v>
      </c>
      <c r="L569" s="265" t="s">
        <v>179</v>
      </c>
      <c r="M569" s="271"/>
      <c r="N569" s="272" t="s">
        <v>1</v>
      </c>
      <c r="O569" s="224" t="s">
        <v>41</v>
      </c>
      <c r="P569" s="225">
        <f>I569+J569</f>
        <v>0</v>
      </c>
      <c r="Q569" s="225">
        <f>ROUND(I569*H569,2)</f>
        <v>0</v>
      </c>
      <c r="R569" s="225">
        <f>ROUND(J569*H569,2)</f>
        <v>0</v>
      </c>
      <c r="S569" s="92"/>
      <c r="T569" s="226">
        <f>S569*H569</f>
        <v>0</v>
      </c>
      <c r="U569" s="226">
        <v>0.060299999999999999</v>
      </c>
      <c r="V569" s="226">
        <f>U569*H569</f>
        <v>0.4824</v>
      </c>
      <c r="W569" s="226">
        <v>0</v>
      </c>
      <c r="X569" s="227">
        <f>W569*H569</f>
        <v>0</v>
      </c>
      <c r="Y569" s="39"/>
      <c r="Z569" s="39"/>
      <c r="AA569" s="39"/>
      <c r="AB569" s="39"/>
      <c r="AC569" s="39"/>
      <c r="AD569" s="39"/>
      <c r="AE569" s="39"/>
      <c r="AR569" s="228" t="s">
        <v>345</v>
      </c>
      <c r="AT569" s="228" t="s">
        <v>197</v>
      </c>
      <c r="AU569" s="228" t="s">
        <v>89</v>
      </c>
      <c r="AY569" s="18" t="s">
        <v>173</v>
      </c>
      <c r="BE569" s="229">
        <f>IF(O569="základní",K569,0)</f>
        <v>0</v>
      </c>
      <c r="BF569" s="229">
        <f>IF(O569="snížená",K569,0)</f>
        <v>0</v>
      </c>
      <c r="BG569" s="229">
        <f>IF(O569="zákl. přenesená",K569,0)</f>
        <v>0</v>
      </c>
      <c r="BH569" s="229">
        <f>IF(O569="sníž. přenesená",K569,0)</f>
        <v>0</v>
      </c>
      <c r="BI569" s="229">
        <f>IF(O569="nulová",K569,0)</f>
        <v>0</v>
      </c>
      <c r="BJ569" s="18" t="s">
        <v>83</v>
      </c>
      <c r="BK569" s="229">
        <f>ROUND(P569*H569,2)</f>
        <v>0</v>
      </c>
      <c r="BL569" s="18" t="s">
        <v>268</v>
      </c>
      <c r="BM569" s="228" t="s">
        <v>708</v>
      </c>
    </row>
    <row r="570" s="14" customFormat="1">
      <c r="A570" s="14"/>
      <c r="B570" s="241"/>
      <c r="C570" s="242"/>
      <c r="D570" s="232" t="s">
        <v>182</v>
      </c>
      <c r="E570" s="243" t="s">
        <v>1</v>
      </c>
      <c r="F570" s="244" t="s">
        <v>103</v>
      </c>
      <c r="G570" s="242"/>
      <c r="H570" s="245">
        <v>8</v>
      </c>
      <c r="I570" s="246"/>
      <c r="J570" s="246"/>
      <c r="K570" s="242"/>
      <c r="L570" s="242"/>
      <c r="M570" s="247"/>
      <c r="N570" s="248"/>
      <c r="O570" s="249"/>
      <c r="P570" s="249"/>
      <c r="Q570" s="249"/>
      <c r="R570" s="249"/>
      <c r="S570" s="249"/>
      <c r="T570" s="249"/>
      <c r="U570" s="249"/>
      <c r="V570" s="249"/>
      <c r="W570" s="249"/>
      <c r="X570" s="250"/>
      <c r="Y570" s="14"/>
      <c r="Z570" s="14"/>
      <c r="AA570" s="14"/>
      <c r="AB570" s="14"/>
      <c r="AC570" s="14"/>
      <c r="AD570" s="14"/>
      <c r="AE570" s="14"/>
      <c r="AT570" s="251" t="s">
        <v>182</v>
      </c>
      <c r="AU570" s="251" t="s">
        <v>89</v>
      </c>
      <c r="AV570" s="14" t="s">
        <v>89</v>
      </c>
      <c r="AW570" s="14" t="s">
        <v>5</v>
      </c>
      <c r="AX570" s="14" t="s">
        <v>78</v>
      </c>
      <c r="AY570" s="251" t="s">
        <v>173</v>
      </c>
    </row>
    <row r="571" s="15" customFormat="1">
      <c r="A571" s="15"/>
      <c r="B571" s="252"/>
      <c r="C571" s="253"/>
      <c r="D571" s="232" t="s">
        <v>182</v>
      </c>
      <c r="E571" s="254" t="s">
        <v>1</v>
      </c>
      <c r="F571" s="255" t="s">
        <v>187</v>
      </c>
      <c r="G571" s="253"/>
      <c r="H571" s="256">
        <v>8</v>
      </c>
      <c r="I571" s="257"/>
      <c r="J571" s="257"/>
      <c r="K571" s="253"/>
      <c r="L571" s="253"/>
      <c r="M571" s="258"/>
      <c r="N571" s="259"/>
      <c r="O571" s="260"/>
      <c r="P571" s="260"/>
      <c r="Q571" s="260"/>
      <c r="R571" s="260"/>
      <c r="S571" s="260"/>
      <c r="T571" s="260"/>
      <c r="U571" s="260"/>
      <c r="V571" s="260"/>
      <c r="W571" s="260"/>
      <c r="X571" s="261"/>
      <c r="Y571" s="15"/>
      <c r="Z571" s="15"/>
      <c r="AA571" s="15"/>
      <c r="AB571" s="15"/>
      <c r="AC571" s="15"/>
      <c r="AD571" s="15"/>
      <c r="AE571" s="15"/>
      <c r="AT571" s="262" t="s">
        <v>182</v>
      </c>
      <c r="AU571" s="262" t="s">
        <v>89</v>
      </c>
      <c r="AV571" s="15" t="s">
        <v>180</v>
      </c>
      <c r="AW571" s="15" t="s">
        <v>5</v>
      </c>
      <c r="AX571" s="15" t="s">
        <v>83</v>
      </c>
      <c r="AY571" s="262" t="s">
        <v>173</v>
      </c>
    </row>
    <row r="572" s="2" customFormat="1">
      <c r="A572" s="39"/>
      <c r="B572" s="40"/>
      <c r="C572" s="216" t="s">
        <v>709</v>
      </c>
      <c r="D572" s="216" t="s">
        <v>176</v>
      </c>
      <c r="E572" s="217" t="s">
        <v>710</v>
      </c>
      <c r="F572" s="218" t="s">
        <v>711</v>
      </c>
      <c r="G572" s="219" t="s">
        <v>105</v>
      </c>
      <c r="H572" s="220">
        <v>8</v>
      </c>
      <c r="I572" s="221"/>
      <c r="J572" s="221"/>
      <c r="K572" s="222">
        <f>ROUND(P572*H572,2)</f>
        <v>0</v>
      </c>
      <c r="L572" s="218" t="s">
        <v>179</v>
      </c>
      <c r="M572" s="45"/>
      <c r="N572" s="223" t="s">
        <v>1</v>
      </c>
      <c r="O572" s="224" t="s">
        <v>41</v>
      </c>
      <c r="P572" s="225">
        <f>I572+J572</f>
        <v>0</v>
      </c>
      <c r="Q572" s="225">
        <f>ROUND(I572*H572,2)</f>
        <v>0</v>
      </c>
      <c r="R572" s="225">
        <f>ROUND(J572*H572,2)</f>
        <v>0</v>
      </c>
      <c r="S572" s="92"/>
      <c r="T572" s="226">
        <f>S572*H572</f>
        <v>0</v>
      </c>
      <c r="U572" s="226">
        <v>0</v>
      </c>
      <c r="V572" s="226">
        <f>U572*H572</f>
        <v>0</v>
      </c>
      <c r="W572" s="226">
        <v>0</v>
      </c>
      <c r="X572" s="227">
        <f>W572*H572</f>
        <v>0</v>
      </c>
      <c r="Y572" s="39"/>
      <c r="Z572" s="39"/>
      <c r="AA572" s="39"/>
      <c r="AB572" s="39"/>
      <c r="AC572" s="39"/>
      <c r="AD572" s="39"/>
      <c r="AE572" s="39"/>
      <c r="AR572" s="228" t="s">
        <v>268</v>
      </c>
      <c r="AT572" s="228" t="s">
        <v>176</v>
      </c>
      <c r="AU572" s="228" t="s">
        <v>89</v>
      </c>
      <c r="AY572" s="18" t="s">
        <v>173</v>
      </c>
      <c r="BE572" s="229">
        <f>IF(O572="základní",K572,0)</f>
        <v>0</v>
      </c>
      <c r="BF572" s="229">
        <f>IF(O572="snížená",K572,0)</f>
        <v>0</v>
      </c>
      <c r="BG572" s="229">
        <f>IF(O572="zákl. přenesená",K572,0)</f>
        <v>0</v>
      </c>
      <c r="BH572" s="229">
        <f>IF(O572="sníž. přenesená",K572,0)</f>
        <v>0</v>
      </c>
      <c r="BI572" s="229">
        <f>IF(O572="nulová",K572,0)</f>
        <v>0</v>
      </c>
      <c r="BJ572" s="18" t="s">
        <v>83</v>
      </c>
      <c r="BK572" s="229">
        <f>ROUND(P572*H572,2)</f>
        <v>0</v>
      </c>
      <c r="BL572" s="18" t="s">
        <v>268</v>
      </c>
      <c r="BM572" s="228" t="s">
        <v>712</v>
      </c>
    </row>
    <row r="573" s="14" customFormat="1">
      <c r="A573" s="14"/>
      <c r="B573" s="241"/>
      <c r="C573" s="242"/>
      <c r="D573" s="232" t="s">
        <v>182</v>
      </c>
      <c r="E573" s="243" t="s">
        <v>1</v>
      </c>
      <c r="F573" s="244" t="s">
        <v>103</v>
      </c>
      <c r="G573" s="242"/>
      <c r="H573" s="245">
        <v>8</v>
      </c>
      <c r="I573" s="246"/>
      <c r="J573" s="246"/>
      <c r="K573" s="242"/>
      <c r="L573" s="242"/>
      <c r="M573" s="247"/>
      <c r="N573" s="248"/>
      <c r="O573" s="249"/>
      <c r="P573" s="249"/>
      <c r="Q573" s="249"/>
      <c r="R573" s="249"/>
      <c r="S573" s="249"/>
      <c r="T573" s="249"/>
      <c r="U573" s="249"/>
      <c r="V573" s="249"/>
      <c r="W573" s="249"/>
      <c r="X573" s="250"/>
      <c r="Y573" s="14"/>
      <c r="Z573" s="14"/>
      <c r="AA573" s="14"/>
      <c r="AB573" s="14"/>
      <c r="AC573" s="14"/>
      <c r="AD573" s="14"/>
      <c r="AE573" s="14"/>
      <c r="AT573" s="251" t="s">
        <v>182</v>
      </c>
      <c r="AU573" s="251" t="s">
        <v>89</v>
      </c>
      <c r="AV573" s="14" t="s">
        <v>89</v>
      </c>
      <c r="AW573" s="14" t="s">
        <v>5</v>
      </c>
      <c r="AX573" s="14" t="s">
        <v>78</v>
      </c>
      <c r="AY573" s="251" t="s">
        <v>173</v>
      </c>
    </row>
    <row r="574" s="15" customFormat="1">
      <c r="A574" s="15"/>
      <c r="B574" s="252"/>
      <c r="C574" s="253"/>
      <c r="D574" s="232" t="s">
        <v>182</v>
      </c>
      <c r="E574" s="254" t="s">
        <v>1</v>
      </c>
      <c r="F574" s="255" t="s">
        <v>187</v>
      </c>
      <c r="G574" s="253"/>
      <c r="H574" s="256">
        <v>8</v>
      </c>
      <c r="I574" s="257"/>
      <c r="J574" s="257"/>
      <c r="K574" s="253"/>
      <c r="L574" s="253"/>
      <c r="M574" s="258"/>
      <c r="N574" s="259"/>
      <c r="O574" s="260"/>
      <c r="P574" s="260"/>
      <c r="Q574" s="260"/>
      <c r="R574" s="260"/>
      <c r="S574" s="260"/>
      <c r="T574" s="260"/>
      <c r="U574" s="260"/>
      <c r="V574" s="260"/>
      <c r="W574" s="260"/>
      <c r="X574" s="261"/>
      <c r="Y574" s="15"/>
      <c r="Z574" s="15"/>
      <c r="AA574" s="15"/>
      <c r="AB574" s="15"/>
      <c r="AC574" s="15"/>
      <c r="AD574" s="15"/>
      <c r="AE574" s="15"/>
      <c r="AT574" s="262" t="s">
        <v>182</v>
      </c>
      <c r="AU574" s="262" t="s">
        <v>89</v>
      </c>
      <c r="AV574" s="15" t="s">
        <v>180</v>
      </c>
      <c r="AW574" s="15" t="s">
        <v>5</v>
      </c>
      <c r="AX574" s="15" t="s">
        <v>83</v>
      </c>
      <c r="AY574" s="262" t="s">
        <v>173</v>
      </c>
    </row>
    <row r="575" s="2" customFormat="1">
      <c r="A575" s="39"/>
      <c r="B575" s="40"/>
      <c r="C575" s="216" t="s">
        <v>713</v>
      </c>
      <c r="D575" s="216" t="s">
        <v>176</v>
      </c>
      <c r="E575" s="217" t="s">
        <v>714</v>
      </c>
      <c r="F575" s="218" t="s">
        <v>715</v>
      </c>
      <c r="G575" s="219" t="s">
        <v>105</v>
      </c>
      <c r="H575" s="220">
        <v>8</v>
      </c>
      <c r="I575" s="221"/>
      <c r="J575" s="221"/>
      <c r="K575" s="222">
        <f>ROUND(P575*H575,2)</f>
        <v>0</v>
      </c>
      <c r="L575" s="218" t="s">
        <v>179</v>
      </c>
      <c r="M575" s="45"/>
      <c r="N575" s="223" t="s">
        <v>1</v>
      </c>
      <c r="O575" s="224" t="s">
        <v>41</v>
      </c>
      <c r="P575" s="225">
        <f>I575+J575</f>
        <v>0</v>
      </c>
      <c r="Q575" s="225">
        <f>ROUND(I575*H575,2)</f>
        <v>0</v>
      </c>
      <c r="R575" s="225">
        <f>ROUND(J575*H575,2)</f>
        <v>0</v>
      </c>
      <c r="S575" s="92"/>
      <c r="T575" s="226">
        <f>S575*H575</f>
        <v>0</v>
      </c>
      <c r="U575" s="226">
        <v>0</v>
      </c>
      <c r="V575" s="226">
        <f>U575*H575</f>
        <v>0</v>
      </c>
      <c r="W575" s="226">
        <v>0.029999999999999999</v>
      </c>
      <c r="X575" s="227">
        <f>W575*H575</f>
        <v>0.23999999999999999</v>
      </c>
      <c r="Y575" s="39"/>
      <c r="Z575" s="39"/>
      <c r="AA575" s="39"/>
      <c r="AB575" s="39"/>
      <c r="AC575" s="39"/>
      <c r="AD575" s="39"/>
      <c r="AE575" s="39"/>
      <c r="AR575" s="228" t="s">
        <v>268</v>
      </c>
      <c r="AT575" s="228" t="s">
        <v>176</v>
      </c>
      <c r="AU575" s="228" t="s">
        <v>89</v>
      </c>
      <c r="AY575" s="18" t="s">
        <v>173</v>
      </c>
      <c r="BE575" s="229">
        <f>IF(O575="základní",K575,0)</f>
        <v>0</v>
      </c>
      <c r="BF575" s="229">
        <f>IF(O575="snížená",K575,0)</f>
        <v>0</v>
      </c>
      <c r="BG575" s="229">
        <f>IF(O575="zákl. přenesená",K575,0)</f>
        <v>0</v>
      </c>
      <c r="BH575" s="229">
        <f>IF(O575="sníž. přenesená",K575,0)</f>
        <v>0</v>
      </c>
      <c r="BI575" s="229">
        <f>IF(O575="nulová",K575,0)</f>
        <v>0</v>
      </c>
      <c r="BJ575" s="18" t="s">
        <v>83</v>
      </c>
      <c r="BK575" s="229">
        <f>ROUND(P575*H575,2)</f>
        <v>0</v>
      </c>
      <c r="BL575" s="18" t="s">
        <v>268</v>
      </c>
      <c r="BM575" s="228" t="s">
        <v>716</v>
      </c>
    </row>
    <row r="576" s="14" customFormat="1">
      <c r="A576" s="14"/>
      <c r="B576" s="241"/>
      <c r="C576" s="242"/>
      <c r="D576" s="232" t="s">
        <v>182</v>
      </c>
      <c r="E576" s="243" t="s">
        <v>1</v>
      </c>
      <c r="F576" s="244" t="s">
        <v>103</v>
      </c>
      <c r="G576" s="242"/>
      <c r="H576" s="245">
        <v>8</v>
      </c>
      <c r="I576" s="246"/>
      <c r="J576" s="246"/>
      <c r="K576" s="242"/>
      <c r="L576" s="242"/>
      <c r="M576" s="247"/>
      <c r="N576" s="248"/>
      <c r="O576" s="249"/>
      <c r="P576" s="249"/>
      <c r="Q576" s="249"/>
      <c r="R576" s="249"/>
      <c r="S576" s="249"/>
      <c r="T576" s="249"/>
      <c r="U576" s="249"/>
      <c r="V576" s="249"/>
      <c r="W576" s="249"/>
      <c r="X576" s="250"/>
      <c r="Y576" s="14"/>
      <c r="Z576" s="14"/>
      <c r="AA576" s="14"/>
      <c r="AB576" s="14"/>
      <c r="AC576" s="14"/>
      <c r="AD576" s="14"/>
      <c r="AE576" s="14"/>
      <c r="AT576" s="251" t="s">
        <v>182</v>
      </c>
      <c r="AU576" s="251" t="s">
        <v>89</v>
      </c>
      <c r="AV576" s="14" t="s">
        <v>89</v>
      </c>
      <c r="AW576" s="14" t="s">
        <v>5</v>
      </c>
      <c r="AX576" s="14" t="s">
        <v>78</v>
      </c>
      <c r="AY576" s="251" t="s">
        <v>173</v>
      </c>
    </row>
    <row r="577" s="15" customFormat="1">
      <c r="A577" s="15"/>
      <c r="B577" s="252"/>
      <c r="C577" s="253"/>
      <c r="D577" s="232" t="s">
        <v>182</v>
      </c>
      <c r="E577" s="254" t="s">
        <v>1</v>
      </c>
      <c r="F577" s="255" t="s">
        <v>187</v>
      </c>
      <c r="G577" s="253"/>
      <c r="H577" s="256">
        <v>8</v>
      </c>
      <c r="I577" s="257"/>
      <c r="J577" s="257"/>
      <c r="K577" s="253"/>
      <c r="L577" s="253"/>
      <c r="M577" s="258"/>
      <c r="N577" s="259"/>
      <c r="O577" s="260"/>
      <c r="P577" s="260"/>
      <c r="Q577" s="260"/>
      <c r="R577" s="260"/>
      <c r="S577" s="260"/>
      <c r="T577" s="260"/>
      <c r="U577" s="260"/>
      <c r="V577" s="260"/>
      <c r="W577" s="260"/>
      <c r="X577" s="261"/>
      <c r="Y577" s="15"/>
      <c r="Z577" s="15"/>
      <c r="AA577" s="15"/>
      <c r="AB577" s="15"/>
      <c r="AC577" s="15"/>
      <c r="AD577" s="15"/>
      <c r="AE577" s="15"/>
      <c r="AT577" s="262" t="s">
        <v>182</v>
      </c>
      <c r="AU577" s="262" t="s">
        <v>89</v>
      </c>
      <c r="AV577" s="15" t="s">
        <v>180</v>
      </c>
      <c r="AW577" s="15" t="s">
        <v>5</v>
      </c>
      <c r="AX577" s="15" t="s">
        <v>83</v>
      </c>
      <c r="AY577" s="262" t="s">
        <v>173</v>
      </c>
    </row>
    <row r="578" s="2" customFormat="1">
      <c r="A578" s="39"/>
      <c r="B578" s="40"/>
      <c r="C578" s="216" t="s">
        <v>717</v>
      </c>
      <c r="D578" s="216" t="s">
        <v>176</v>
      </c>
      <c r="E578" s="217" t="s">
        <v>718</v>
      </c>
      <c r="F578" s="218" t="s">
        <v>719</v>
      </c>
      <c r="G578" s="219" t="s">
        <v>465</v>
      </c>
      <c r="H578" s="284"/>
      <c r="I578" s="221"/>
      <c r="J578" s="221"/>
      <c r="K578" s="222">
        <f>ROUND(P578*H578,2)</f>
        <v>0</v>
      </c>
      <c r="L578" s="218" t="s">
        <v>179</v>
      </c>
      <c r="M578" s="45"/>
      <c r="N578" s="223" t="s">
        <v>1</v>
      </c>
      <c r="O578" s="224" t="s">
        <v>41</v>
      </c>
      <c r="P578" s="225">
        <f>I578+J578</f>
        <v>0</v>
      </c>
      <c r="Q578" s="225">
        <f>ROUND(I578*H578,2)</f>
        <v>0</v>
      </c>
      <c r="R578" s="225">
        <f>ROUND(J578*H578,2)</f>
        <v>0</v>
      </c>
      <c r="S578" s="92"/>
      <c r="T578" s="226">
        <f>S578*H578</f>
        <v>0</v>
      </c>
      <c r="U578" s="226">
        <v>0</v>
      </c>
      <c r="V578" s="226">
        <f>U578*H578</f>
        <v>0</v>
      </c>
      <c r="W578" s="226">
        <v>0</v>
      </c>
      <c r="X578" s="227">
        <f>W578*H578</f>
        <v>0</v>
      </c>
      <c r="Y578" s="39"/>
      <c r="Z578" s="39"/>
      <c r="AA578" s="39"/>
      <c r="AB578" s="39"/>
      <c r="AC578" s="39"/>
      <c r="AD578" s="39"/>
      <c r="AE578" s="39"/>
      <c r="AR578" s="228" t="s">
        <v>268</v>
      </c>
      <c r="AT578" s="228" t="s">
        <v>176</v>
      </c>
      <c r="AU578" s="228" t="s">
        <v>89</v>
      </c>
      <c r="AY578" s="18" t="s">
        <v>173</v>
      </c>
      <c r="BE578" s="229">
        <f>IF(O578="základní",K578,0)</f>
        <v>0</v>
      </c>
      <c r="BF578" s="229">
        <f>IF(O578="snížená",K578,0)</f>
        <v>0</v>
      </c>
      <c r="BG578" s="229">
        <f>IF(O578="zákl. přenesená",K578,0)</f>
        <v>0</v>
      </c>
      <c r="BH578" s="229">
        <f>IF(O578="sníž. přenesená",K578,0)</f>
        <v>0</v>
      </c>
      <c r="BI578" s="229">
        <f>IF(O578="nulová",K578,0)</f>
        <v>0</v>
      </c>
      <c r="BJ578" s="18" t="s">
        <v>83</v>
      </c>
      <c r="BK578" s="229">
        <f>ROUND(P578*H578,2)</f>
        <v>0</v>
      </c>
      <c r="BL578" s="18" t="s">
        <v>268</v>
      </c>
      <c r="BM578" s="228" t="s">
        <v>720</v>
      </c>
    </row>
    <row r="579" s="12" customFormat="1" ht="22.8" customHeight="1">
      <c r="A579" s="12"/>
      <c r="B579" s="199"/>
      <c r="C579" s="200"/>
      <c r="D579" s="201" t="s">
        <v>77</v>
      </c>
      <c r="E579" s="214" t="s">
        <v>721</v>
      </c>
      <c r="F579" s="214" t="s">
        <v>722</v>
      </c>
      <c r="G579" s="200"/>
      <c r="H579" s="200"/>
      <c r="I579" s="203"/>
      <c r="J579" s="203"/>
      <c r="K579" s="215">
        <f>BK579</f>
        <v>0</v>
      </c>
      <c r="L579" s="200"/>
      <c r="M579" s="205"/>
      <c r="N579" s="206"/>
      <c r="O579" s="207"/>
      <c r="P579" s="207"/>
      <c r="Q579" s="208">
        <f>SUM(Q580:Q591)</f>
        <v>0</v>
      </c>
      <c r="R579" s="208">
        <f>SUM(R580:R591)</f>
        <v>0</v>
      </c>
      <c r="S579" s="207"/>
      <c r="T579" s="209">
        <f>SUM(T580:T591)</f>
        <v>0</v>
      </c>
      <c r="U579" s="207"/>
      <c r="V579" s="209">
        <f>SUM(V580:V591)</f>
        <v>0.25800000000000001</v>
      </c>
      <c r="W579" s="207"/>
      <c r="X579" s="210">
        <f>SUM(X580:X591)</f>
        <v>0.062</v>
      </c>
      <c r="Y579" s="12"/>
      <c r="Z579" s="12"/>
      <c r="AA579" s="12"/>
      <c r="AB579" s="12"/>
      <c r="AC579" s="12"/>
      <c r="AD579" s="12"/>
      <c r="AE579" s="12"/>
      <c r="AR579" s="211" t="s">
        <v>89</v>
      </c>
      <c r="AT579" s="212" t="s">
        <v>77</v>
      </c>
      <c r="AU579" s="212" t="s">
        <v>83</v>
      </c>
      <c r="AY579" s="211" t="s">
        <v>173</v>
      </c>
      <c r="BK579" s="213">
        <f>SUM(BK580:BK591)</f>
        <v>0</v>
      </c>
    </row>
    <row r="580" s="2" customFormat="1" ht="24.15" customHeight="1">
      <c r="A580" s="39"/>
      <c r="B580" s="40"/>
      <c r="C580" s="216" t="s">
        <v>723</v>
      </c>
      <c r="D580" s="216" t="s">
        <v>176</v>
      </c>
      <c r="E580" s="217" t="s">
        <v>724</v>
      </c>
      <c r="F580" s="218" t="s">
        <v>725</v>
      </c>
      <c r="G580" s="219" t="s">
        <v>87</v>
      </c>
      <c r="H580" s="220">
        <v>200</v>
      </c>
      <c r="I580" s="221"/>
      <c r="J580" s="221"/>
      <c r="K580" s="222">
        <f>ROUND(P580*H580,2)</f>
        <v>0</v>
      </c>
      <c r="L580" s="218" t="s">
        <v>179</v>
      </c>
      <c r="M580" s="45"/>
      <c r="N580" s="223" t="s">
        <v>1</v>
      </c>
      <c r="O580" s="224" t="s">
        <v>41</v>
      </c>
      <c r="P580" s="225">
        <f>I580+J580</f>
        <v>0</v>
      </c>
      <c r="Q580" s="225">
        <f>ROUND(I580*H580,2)</f>
        <v>0</v>
      </c>
      <c r="R580" s="225">
        <f>ROUND(J580*H580,2)</f>
        <v>0</v>
      </c>
      <c r="S580" s="92"/>
      <c r="T580" s="226">
        <f>S580*H580</f>
        <v>0</v>
      </c>
      <c r="U580" s="226">
        <v>0.001</v>
      </c>
      <c r="V580" s="226">
        <f>U580*H580</f>
        <v>0.20000000000000001</v>
      </c>
      <c r="W580" s="226">
        <v>0.00031</v>
      </c>
      <c r="X580" s="227">
        <f>W580*H580</f>
        <v>0.062</v>
      </c>
      <c r="Y580" s="39"/>
      <c r="Z580" s="39"/>
      <c r="AA580" s="39"/>
      <c r="AB580" s="39"/>
      <c r="AC580" s="39"/>
      <c r="AD580" s="39"/>
      <c r="AE580" s="39"/>
      <c r="AR580" s="228" t="s">
        <v>180</v>
      </c>
      <c r="AT580" s="228" t="s">
        <v>176</v>
      </c>
      <c r="AU580" s="228" t="s">
        <v>89</v>
      </c>
      <c r="AY580" s="18" t="s">
        <v>173</v>
      </c>
      <c r="BE580" s="229">
        <f>IF(O580="základní",K580,0)</f>
        <v>0</v>
      </c>
      <c r="BF580" s="229">
        <f>IF(O580="snížená",K580,0)</f>
        <v>0</v>
      </c>
      <c r="BG580" s="229">
        <f>IF(O580="zákl. přenesená",K580,0)</f>
        <v>0</v>
      </c>
      <c r="BH580" s="229">
        <f>IF(O580="sníž. přenesená",K580,0)</f>
        <v>0</v>
      </c>
      <c r="BI580" s="229">
        <f>IF(O580="nulová",K580,0)</f>
        <v>0</v>
      </c>
      <c r="BJ580" s="18" t="s">
        <v>83</v>
      </c>
      <c r="BK580" s="229">
        <f>ROUND(P580*H580,2)</f>
        <v>0</v>
      </c>
      <c r="BL580" s="18" t="s">
        <v>180</v>
      </c>
      <c r="BM580" s="228" t="s">
        <v>726</v>
      </c>
    </row>
    <row r="581" s="13" customFormat="1">
      <c r="A581" s="13"/>
      <c r="B581" s="230"/>
      <c r="C581" s="231"/>
      <c r="D581" s="232" t="s">
        <v>182</v>
      </c>
      <c r="E581" s="233" t="s">
        <v>1</v>
      </c>
      <c r="F581" s="234" t="s">
        <v>183</v>
      </c>
      <c r="G581" s="231"/>
      <c r="H581" s="233" t="s">
        <v>1</v>
      </c>
      <c r="I581" s="235"/>
      <c r="J581" s="235"/>
      <c r="K581" s="231"/>
      <c r="L581" s="231"/>
      <c r="M581" s="236"/>
      <c r="N581" s="237"/>
      <c r="O581" s="238"/>
      <c r="P581" s="238"/>
      <c r="Q581" s="238"/>
      <c r="R581" s="238"/>
      <c r="S581" s="238"/>
      <c r="T581" s="238"/>
      <c r="U581" s="238"/>
      <c r="V581" s="238"/>
      <c r="W581" s="238"/>
      <c r="X581" s="239"/>
      <c r="Y581" s="13"/>
      <c r="Z581" s="13"/>
      <c r="AA581" s="13"/>
      <c r="AB581" s="13"/>
      <c r="AC581" s="13"/>
      <c r="AD581" s="13"/>
      <c r="AE581" s="13"/>
      <c r="AT581" s="240" t="s">
        <v>182</v>
      </c>
      <c r="AU581" s="240" t="s">
        <v>89</v>
      </c>
      <c r="AV581" s="13" t="s">
        <v>83</v>
      </c>
      <c r="AW581" s="13" t="s">
        <v>5</v>
      </c>
      <c r="AX581" s="13" t="s">
        <v>78</v>
      </c>
      <c r="AY581" s="240" t="s">
        <v>173</v>
      </c>
    </row>
    <row r="582" s="13" customFormat="1">
      <c r="A582" s="13"/>
      <c r="B582" s="230"/>
      <c r="C582" s="231"/>
      <c r="D582" s="232" t="s">
        <v>182</v>
      </c>
      <c r="E582" s="233" t="s">
        <v>1</v>
      </c>
      <c r="F582" s="234" t="s">
        <v>184</v>
      </c>
      <c r="G582" s="231"/>
      <c r="H582" s="233" t="s">
        <v>1</v>
      </c>
      <c r="I582" s="235"/>
      <c r="J582" s="235"/>
      <c r="K582" s="231"/>
      <c r="L582" s="231"/>
      <c r="M582" s="236"/>
      <c r="N582" s="237"/>
      <c r="O582" s="238"/>
      <c r="P582" s="238"/>
      <c r="Q582" s="238"/>
      <c r="R582" s="238"/>
      <c r="S582" s="238"/>
      <c r="T582" s="238"/>
      <c r="U582" s="238"/>
      <c r="V582" s="238"/>
      <c r="W582" s="238"/>
      <c r="X582" s="239"/>
      <c r="Y582" s="13"/>
      <c r="Z582" s="13"/>
      <c r="AA582" s="13"/>
      <c r="AB582" s="13"/>
      <c r="AC582" s="13"/>
      <c r="AD582" s="13"/>
      <c r="AE582" s="13"/>
      <c r="AT582" s="240" t="s">
        <v>182</v>
      </c>
      <c r="AU582" s="240" t="s">
        <v>89</v>
      </c>
      <c r="AV582" s="13" t="s">
        <v>83</v>
      </c>
      <c r="AW582" s="13" t="s">
        <v>5</v>
      </c>
      <c r="AX582" s="13" t="s">
        <v>78</v>
      </c>
      <c r="AY582" s="240" t="s">
        <v>173</v>
      </c>
    </row>
    <row r="583" s="13" customFormat="1">
      <c r="A583" s="13"/>
      <c r="B583" s="230"/>
      <c r="C583" s="231"/>
      <c r="D583" s="232" t="s">
        <v>182</v>
      </c>
      <c r="E583" s="233" t="s">
        <v>1</v>
      </c>
      <c r="F583" s="234" t="s">
        <v>185</v>
      </c>
      <c r="G583" s="231"/>
      <c r="H583" s="233" t="s">
        <v>1</v>
      </c>
      <c r="I583" s="235"/>
      <c r="J583" s="235"/>
      <c r="K583" s="231"/>
      <c r="L583" s="231"/>
      <c r="M583" s="236"/>
      <c r="N583" s="237"/>
      <c r="O583" s="238"/>
      <c r="P583" s="238"/>
      <c r="Q583" s="238"/>
      <c r="R583" s="238"/>
      <c r="S583" s="238"/>
      <c r="T583" s="238"/>
      <c r="U583" s="238"/>
      <c r="V583" s="238"/>
      <c r="W583" s="238"/>
      <c r="X583" s="239"/>
      <c r="Y583" s="13"/>
      <c r="Z583" s="13"/>
      <c r="AA583" s="13"/>
      <c r="AB583" s="13"/>
      <c r="AC583" s="13"/>
      <c r="AD583" s="13"/>
      <c r="AE583" s="13"/>
      <c r="AT583" s="240" t="s">
        <v>182</v>
      </c>
      <c r="AU583" s="240" t="s">
        <v>89</v>
      </c>
      <c r="AV583" s="13" t="s">
        <v>83</v>
      </c>
      <c r="AW583" s="13" t="s">
        <v>5</v>
      </c>
      <c r="AX583" s="13" t="s">
        <v>78</v>
      </c>
      <c r="AY583" s="240" t="s">
        <v>173</v>
      </c>
    </row>
    <row r="584" s="14" customFormat="1">
      <c r="A584" s="14"/>
      <c r="B584" s="241"/>
      <c r="C584" s="242"/>
      <c r="D584" s="232" t="s">
        <v>182</v>
      </c>
      <c r="E584" s="243" t="s">
        <v>1</v>
      </c>
      <c r="F584" s="244" t="s">
        <v>186</v>
      </c>
      <c r="G584" s="242"/>
      <c r="H584" s="245">
        <v>200</v>
      </c>
      <c r="I584" s="246"/>
      <c r="J584" s="246"/>
      <c r="K584" s="242"/>
      <c r="L584" s="242"/>
      <c r="M584" s="247"/>
      <c r="N584" s="248"/>
      <c r="O584" s="249"/>
      <c r="P584" s="249"/>
      <c r="Q584" s="249"/>
      <c r="R584" s="249"/>
      <c r="S584" s="249"/>
      <c r="T584" s="249"/>
      <c r="U584" s="249"/>
      <c r="V584" s="249"/>
      <c r="W584" s="249"/>
      <c r="X584" s="250"/>
      <c r="Y584" s="14"/>
      <c r="Z584" s="14"/>
      <c r="AA584" s="14"/>
      <c r="AB584" s="14"/>
      <c r="AC584" s="14"/>
      <c r="AD584" s="14"/>
      <c r="AE584" s="14"/>
      <c r="AT584" s="251" t="s">
        <v>182</v>
      </c>
      <c r="AU584" s="251" t="s">
        <v>89</v>
      </c>
      <c r="AV584" s="14" t="s">
        <v>89</v>
      </c>
      <c r="AW584" s="14" t="s">
        <v>5</v>
      </c>
      <c r="AX584" s="14" t="s">
        <v>78</v>
      </c>
      <c r="AY584" s="251" t="s">
        <v>173</v>
      </c>
    </row>
    <row r="585" s="15" customFormat="1">
      <c r="A585" s="15"/>
      <c r="B585" s="252"/>
      <c r="C585" s="253"/>
      <c r="D585" s="232" t="s">
        <v>182</v>
      </c>
      <c r="E585" s="254" t="s">
        <v>1</v>
      </c>
      <c r="F585" s="255" t="s">
        <v>187</v>
      </c>
      <c r="G585" s="253"/>
      <c r="H585" s="256">
        <v>200</v>
      </c>
      <c r="I585" s="257"/>
      <c r="J585" s="257"/>
      <c r="K585" s="253"/>
      <c r="L585" s="253"/>
      <c r="M585" s="258"/>
      <c r="N585" s="259"/>
      <c r="O585" s="260"/>
      <c r="P585" s="260"/>
      <c r="Q585" s="260"/>
      <c r="R585" s="260"/>
      <c r="S585" s="260"/>
      <c r="T585" s="260"/>
      <c r="U585" s="260"/>
      <c r="V585" s="260"/>
      <c r="W585" s="260"/>
      <c r="X585" s="261"/>
      <c r="Y585" s="15"/>
      <c r="Z585" s="15"/>
      <c r="AA585" s="15"/>
      <c r="AB585" s="15"/>
      <c r="AC585" s="15"/>
      <c r="AD585" s="15"/>
      <c r="AE585" s="15"/>
      <c r="AT585" s="262" t="s">
        <v>182</v>
      </c>
      <c r="AU585" s="262" t="s">
        <v>89</v>
      </c>
      <c r="AV585" s="15" t="s">
        <v>180</v>
      </c>
      <c r="AW585" s="15" t="s">
        <v>5</v>
      </c>
      <c r="AX585" s="15" t="s">
        <v>83</v>
      </c>
      <c r="AY585" s="262" t="s">
        <v>173</v>
      </c>
    </row>
    <row r="586" s="2" customFormat="1">
      <c r="A586" s="39"/>
      <c r="B586" s="40"/>
      <c r="C586" s="216" t="s">
        <v>727</v>
      </c>
      <c r="D586" s="216" t="s">
        <v>176</v>
      </c>
      <c r="E586" s="217" t="s">
        <v>728</v>
      </c>
      <c r="F586" s="218" t="s">
        <v>729</v>
      </c>
      <c r="G586" s="219" t="s">
        <v>87</v>
      </c>
      <c r="H586" s="220">
        <v>200</v>
      </c>
      <c r="I586" s="221"/>
      <c r="J586" s="221"/>
      <c r="K586" s="222">
        <f>ROUND(P586*H586,2)</f>
        <v>0</v>
      </c>
      <c r="L586" s="218" t="s">
        <v>179</v>
      </c>
      <c r="M586" s="45"/>
      <c r="N586" s="223" t="s">
        <v>1</v>
      </c>
      <c r="O586" s="224" t="s">
        <v>41</v>
      </c>
      <c r="P586" s="225">
        <f>I586+J586</f>
        <v>0</v>
      </c>
      <c r="Q586" s="225">
        <f>ROUND(I586*H586,2)</f>
        <v>0</v>
      </c>
      <c r="R586" s="225">
        <f>ROUND(J586*H586,2)</f>
        <v>0</v>
      </c>
      <c r="S586" s="92"/>
      <c r="T586" s="226">
        <f>S586*H586</f>
        <v>0</v>
      </c>
      <c r="U586" s="226">
        <v>0.00029</v>
      </c>
      <c r="V586" s="226">
        <f>U586*H586</f>
        <v>0.058000000000000003</v>
      </c>
      <c r="W586" s="226">
        <v>0</v>
      </c>
      <c r="X586" s="227">
        <f>W586*H586</f>
        <v>0</v>
      </c>
      <c r="Y586" s="39"/>
      <c r="Z586" s="39"/>
      <c r="AA586" s="39"/>
      <c r="AB586" s="39"/>
      <c r="AC586" s="39"/>
      <c r="AD586" s="39"/>
      <c r="AE586" s="39"/>
      <c r="AR586" s="228" t="s">
        <v>268</v>
      </c>
      <c r="AT586" s="228" t="s">
        <v>176</v>
      </c>
      <c r="AU586" s="228" t="s">
        <v>89</v>
      </c>
      <c r="AY586" s="18" t="s">
        <v>173</v>
      </c>
      <c r="BE586" s="229">
        <f>IF(O586="základní",K586,0)</f>
        <v>0</v>
      </c>
      <c r="BF586" s="229">
        <f>IF(O586="snížená",K586,0)</f>
        <v>0</v>
      </c>
      <c r="BG586" s="229">
        <f>IF(O586="zákl. přenesená",K586,0)</f>
        <v>0</v>
      </c>
      <c r="BH586" s="229">
        <f>IF(O586="sníž. přenesená",K586,0)</f>
        <v>0</v>
      </c>
      <c r="BI586" s="229">
        <f>IF(O586="nulová",K586,0)</f>
        <v>0</v>
      </c>
      <c r="BJ586" s="18" t="s">
        <v>83</v>
      </c>
      <c r="BK586" s="229">
        <f>ROUND(P586*H586,2)</f>
        <v>0</v>
      </c>
      <c r="BL586" s="18" t="s">
        <v>268</v>
      </c>
      <c r="BM586" s="228" t="s">
        <v>730</v>
      </c>
    </row>
    <row r="587" s="13" customFormat="1">
      <c r="A587" s="13"/>
      <c r="B587" s="230"/>
      <c r="C587" s="231"/>
      <c r="D587" s="232" t="s">
        <v>182</v>
      </c>
      <c r="E587" s="233" t="s">
        <v>1</v>
      </c>
      <c r="F587" s="234" t="s">
        <v>183</v>
      </c>
      <c r="G587" s="231"/>
      <c r="H587" s="233" t="s">
        <v>1</v>
      </c>
      <c r="I587" s="235"/>
      <c r="J587" s="235"/>
      <c r="K587" s="231"/>
      <c r="L587" s="231"/>
      <c r="M587" s="236"/>
      <c r="N587" s="237"/>
      <c r="O587" s="238"/>
      <c r="P587" s="238"/>
      <c r="Q587" s="238"/>
      <c r="R587" s="238"/>
      <c r="S587" s="238"/>
      <c r="T587" s="238"/>
      <c r="U587" s="238"/>
      <c r="V587" s="238"/>
      <c r="W587" s="238"/>
      <c r="X587" s="239"/>
      <c r="Y587" s="13"/>
      <c r="Z587" s="13"/>
      <c r="AA587" s="13"/>
      <c r="AB587" s="13"/>
      <c r="AC587" s="13"/>
      <c r="AD587" s="13"/>
      <c r="AE587" s="13"/>
      <c r="AT587" s="240" t="s">
        <v>182</v>
      </c>
      <c r="AU587" s="240" t="s">
        <v>89</v>
      </c>
      <c r="AV587" s="13" t="s">
        <v>83</v>
      </c>
      <c r="AW587" s="13" t="s">
        <v>5</v>
      </c>
      <c r="AX587" s="13" t="s">
        <v>78</v>
      </c>
      <c r="AY587" s="240" t="s">
        <v>173</v>
      </c>
    </row>
    <row r="588" s="13" customFormat="1">
      <c r="A588" s="13"/>
      <c r="B588" s="230"/>
      <c r="C588" s="231"/>
      <c r="D588" s="232" t="s">
        <v>182</v>
      </c>
      <c r="E588" s="233" t="s">
        <v>1</v>
      </c>
      <c r="F588" s="234" t="s">
        <v>184</v>
      </c>
      <c r="G588" s="231"/>
      <c r="H588" s="233" t="s">
        <v>1</v>
      </c>
      <c r="I588" s="235"/>
      <c r="J588" s="235"/>
      <c r="K588" s="231"/>
      <c r="L588" s="231"/>
      <c r="M588" s="236"/>
      <c r="N588" s="237"/>
      <c r="O588" s="238"/>
      <c r="P588" s="238"/>
      <c r="Q588" s="238"/>
      <c r="R588" s="238"/>
      <c r="S588" s="238"/>
      <c r="T588" s="238"/>
      <c r="U588" s="238"/>
      <c r="V588" s="238"/>
      <c r="W588" s="238"/>
      <c r="X588" s="239"/>
      <c r="Y588" s="13"/>
      <c r="Z588" s="13"/>
      <c r="AA588" s="13"/>
      <c r="AB588" s="13"/>
      <c r="AC588" s="13"/>
      <c r="AD588" s="13"/>
      <c r="AE588" s="13"/>
      <c r="AT588" s="240" t="s">
        <v>182</v>
      </c>
      <c r="AU588" s="240" t="s">
        <v>89</v>
      </c>
      <c r="AV588" s="13" t="s">
        <v>83</v>
      </c>
      <c r="AW588" s="13" t="s">
        <v>5</v>
      </c>
      <c r="AX588" s="13" t="s">
        <v>78</v>
      </c>
      <c r="AY588" s="240" t="s">
        <v>173</v>
      </c>
    </row>
    <row r="589" s="13" customFormat="1">
      <c r="A589" s="13"/>
      <c r="B589" s="230"/>
      <c r="C589" s="231"/>
      <c r="D589" s="232" t="s">
        <v>182</v>
      </c>
      <c r="E589" s="233" t="s">
        <v>1</v>
      </c>
      <c r="F589" s="234" t="s">
        <v>185</v>
      </c>
      <c r="G589" s="231"/>
      <c r="H589" s="233" t="s">
        <v>1</v>
      </c>
      <c r="I589" s="235"/>
      <c r="J589" s="235"/>
      <c r="K589" s="231"/>
      <c r="L589" s="231"/>
      <c r="M589" s="236"/>
      <c r="N589" s="237"/>
      <c r="O589" s="238"/>
      <c r="P589" s="238"/>
      <c r="Q589" s="238"/>
      <c r="R589" s="238"/>
      <c r="S589" s="238"/>
      <c r="T589" s="238"/>
      <c r="U589" s="238"/>
      <c r="V589" s="238"/>
      <c r="W589" s="238"/>
      <c r="X589" s="239"/>
      <c r="Y589" s="13"/>
      <c r="Z589" s="13"/>
      <c r="AA589" s="13"/>
      <c r="AB589" s="13"/>
      <c r="AC589" s="13"/>
      <c r="AD589" s="13"/>
      <c r="AE589" s="13"/>
      <c r="AT589" s="240" t="s">
        <v>182</v>
      </c>
      <c r="AU589" s="240" t="s">
        <v>89</v>
      </c>
      <c r="AV589" s="13" t="s">
        <v>83</v>
      </c>
      <c r="AW589" s="13" t="s">
        <v>5</v>
      </c>
      <c r="AX589" s="13" t="s">
        <v>78</v>
      </c>
      <c r="AY589" s="240" t="s">
        <v>173</v>
      </c>
    </row>
    <row r="590" s="14" customFormat="1">
      <c r="A590" s="14"/>
      <c r="B590" s="241"/>
      <c r="C590" s="242"/>
      <c r="D590" s="232" t="s">
        <v>182</v>
      </c>
      <c r="E590" s="243" t="s">
        <v>1</v>
      </c>
      <c r="F590" s="244" t="s">
        <v>186</v>
      </c>
      <c r="G590" s="242"/>
      <c r="H590" s="245">
        <v>200</v>
      </c>
      <c r="I590" s="246"/>
      <c r="J590" s="246"/>
      <c r="K590" s="242"/>
      <c r="L590" s="242"/>
      <c r="M590" s="247"/>
      <c r="N590" s="248"/>
      <c r="O590" s="249"/>
      <c r="P590" s="249"/>
      <c r="Q590" s="249"/>
      <c r="R590" s="249"/>
      <c r="S590" s="249"/>
      <c r="T590" s="249"/>
      <c r="U590" s="249"/>
      <c r="V590" s="249"/>
      <c r="W590" s="249"/>
      <c r="X590" s="250"/>
      <c r="Y590" s="14"/>
      <c r="Z590" s="14"/>
      <c r="AA590" s="14"/>
      <c r="AB590" s="14"/>
      <c r="AC590" s="14"/>
      <c r="AD590" s="14"/>
      <c r="AE590" s="14"/>
      <c r="AT590" s="251" t="s">
        <v>182</v>
      </c>
      <c r="AU590" s="251" t="s">
        <v>89</v>
      </c>
      <c r="AV590" s="14" t="s">
        <v>89</v>
      </c>
      <c r="AW590" s="14" t="s">
        <v>5</v>
      </c>
      <c r="AX590" s="14" t="s">
        <v>78</v>
      </c>
      <c r="AY590" s="251" t="s">
        <v>173</v>
      </c>
    </row>
    <row r="591" s="15" customFormat="1">
      <c r="A591" s="15"/>
      <c r="B591" s="252"/>
      <c r="C591" s="253"/>
      <c r="D591" s="232" t="s">
        <v>182</v>
      </c>
      <c r="E591" s="254" t="s">
        <v>1</v>
      </c>
      <c r="F591" s="255" t="s">
        <v>187</v>
      </c>
      <c r="G591" s="253"/>
      <c r="H591" s="256">
        <v>200</v>
      </c>
      <c r="I591" s="257"/>
      <c r="J591" s="257"/>
      <c r="K591" s="253"/>
      <c r="L591" s="253"/>
      <c r="M591" s="258"/>
      <c r="N591" s="259"/>
      <c r="O591" s="260"/>
      <c r="P591" s="260"/>
      <c r="Q591" s="260"/>
      <c r="R591" s="260"/>
      <c r="S591" s="260"/>
      <c r="T591" s="260"/>
      <c r="U591" s="260"/>
      <c r="V591" s="260"/>
      <c r="W591" s="260"/>
      <c r="X591" s="261"/>
      <c r="Y591" s="15"/>
      <c r="Z591" s="15"/>
      <c r="AA591" s="15"/>
      <c r="AB591" s="15"/>
      <c r="AC591" s="15"/>
      <c r="AD591" s="15"/>
      <c r="AE591" s="15"/>
      <c r="AT591" s="262" t="s">
        <v>182</v>
      </c>
      <c r="AU591" s="262" t="s">
        <v>89</v>
      </c>
      <c r="AV591" s="15" t="s">
        <v>180</v>
      </c>
      <c r="AW591" s="15" t="s">
        <v>5</v>
      </c>
      <c r="AX591" s="15" t="s">
        <v>83</v>
      </c>
      <c r="AY591" s="262" t="s">
        <v>173</v>
      </c>
    </row>
    <row r="592" s="12" customFormat="1" ht="25.92" customHeight="1">
      <c r="A592" s="12"/>
      <c r="B592" s="199"/>
      <c r="C592" s="200"/>
      <c r="D592" s="201" t="s">
        <v>77</v>
      </c>
      <c r="E592" s="202" t="s">
        <v>731</v>
      </c>
      <c r="F592" s="202" t="s">
        <v>732</v>
      </c>
      <c r="G592" s="200"/>
      <c r="H592" s="200"/>
      <c r="I592" s="203"/>
      <c r="J592" s="203"/>
      <c r="K592" s="204">
        <f>BK592</f>
        <v>0</v>
      </c>
      <c r="L592" s="200"/>
      <c r="M592" s="205"/>
      <c r="N592" s="206"/>
      <c r="O592" s="207"/>
      <c r="P592" s="207"/>
      <c r="Q592" s="208">
        <f>Q593+Q596+Q598</f>
        <v>0</v>
      </c>
      <c r="R592" s="208">
        <f>R593+R596+R598</f>
        <v>0</v>
      </c>
      <c r="S592" s="207"/>
      <c r="T592" s="209">
        <f>T593+T596+T598</f>
        <v>0</v>
      </c>
      <c r="U592" s="207"/>
      <c r="V592" s="209">
        <f>V593+V596+V598</f>
        <v>0</v>
      </c>
      <c r="W592" s="207"/>
      <c r="X592" s="210">
        <f>X593+X596+X598</f>
        <v>0</v>
      </c>
      <c r="Y592" s="12"/>
      <c r="Z592" s="12"/>
      <c r="AA592" s="12"/>
      <c r="AB592" s="12"/>
      <c r="AC592" s="12"/>
      <c r="AD592" s="12"/>
      <c r="AE592" s="12"/>
      <c r="AR592" s="211" t="s">
        <v>209</v>
      </c>
      <c r="AT592" s="212" t="s">
        <v>77</v>
      </c>
      <c r="AU592" s="212" t="s">
        <v>78</v>
      </c>
      <c r="AY592" s="211" t="s">
        <v>173</v>
      </c>
      <c r="BK592" s="213">
        <f>BK593+BK596+BK598</f>
        <v>0</v>
      </c>
    </row>
    <row r="593" s="12" customFormat="1" ht="22.8" customHeight="1">
      <c r="A593" s="12"/>
      <c r="B593" s="199"/>
      <c r="C593" s="200"/>
      <c r="D593" s="201" t="s">
        <v>77</v>
      </c>
      <c r="E593" s="214" t="s">
        <v>733</v>
      </c>
      <c r="F593" s="214" t="s">
        <v>734</v>
      </c>
      <c r="G593" s="200"/>
      <c r="H593" s="200"/>
      <c r="I593" s="203"/>
      <c r="J593" s="203"/>
      <c r="K593" s="215">
        <f>BK593</f>
        <v>0</v>
      </c>
      <c r="L593" s="200"/>
      <c r="M593" s="205"/>
      <c r="N593" s="206"/>
      <c r="O593" s="207"/>
      <c r="P593" s="207"/>
      <c r="Q593" s="208">
        <f>SUM(Q594:Q595)</f>
        <v>0</v>
      </c>
      <c r="R593" s="208">
        <f>SUM(R594:R595)</f>
        <v>0</v>
      </c>
      <c r="S593" s="207"/>
      <c r="T593" s="209">
        <f>SUM(T594:T595)</f>
        <v>0</v>
      </c>
      <c r="U593" s="207"/>
      <c r="V593" s="209">
        <f>SUM(V594:V595)</f>
        <v>0</v>
      </c>
      <c r="W593" s="207"/>
      <c r="X593" s="210">
        <f>SUM(X594:X595)</f>
        <v>0</v>
      </c>
      <c r="Y593" s="12"/>
      <c r="Z593" s="12"/>
      <c r="AA593" s="12"/>
      <c r="AB593" s="12"/>
      <c r="AC593" s="12"/>
      <c r="AD593" s="12"/>
      <c r="AE593" s="12"/>
      <c r="AR593" s="211" t="s">
        <v>209</v>
      </c>
      <c r="AT593" s="212" t="s">
        <v>77</v>
      </c>
      <c r="AU593" s="212" t="s">
        <v>83</v>
      </c>
      <c r="AY593" s="211" t="s">
        <v>173</v>
      </c>
      <c r="BK593" s="213">
        <f>SUM(BK594:BK595)</f>
        <v>0</v>
      </c>
    </row>
    <row r="594" s="2" customFormat="1">
      <c r="A594" s="39"/>
      <c r="B594" s="40"/>
      <c r="C594" s="216" t="s">
        <v>735</v>
      </c>
      <c r="D594" s="216" t="s">
        <v>176</v>
      </c>
      <c r="E594" s="217" t="s">
        <v>736</v>
      </c>
      <c r="F594" s="218" t="s">
        <v>737</v>
      </c>
      <c r="G594" s="219" t="s">
        <v>250</v>
      </c>
      <c r="H594" s="220">
        <v>1</v>
      </c>
      <c r="I594" s="221"/>
      <c r="J594" s="221"/>
      <c r="K594" s="222">
        <f>ROUND(P594*H594,2)</f>
        <v>0</v>
      </c>
      <c r="L594" s="218" t="s">
        <v>1</v>
      </c>
      <c r="M594" s="45"/>
      <c r="N594" s="223" t="s">
        <v>1</v>
      </c>
      <c r="O594" s="224" t="s">
        <v>41</v>
      </c>
      <c r="P594" s="225">
        <f>I594+J594</f>
        <v>0</v>
      </c>
      <c r="Q594" s="225">
        <f>ROUND(I594*H594,2)</f>
        <v>0</v>
      </c>
      <c r="R594" s="225">
        <f>ROUND(J594*H594,2)</f>
        <v>0</v>
      </c>
      <c r="S594" s="92"/>
      <c r="T594" s="226">
        <f>S594*H594</f>
        <v>0</v>
      </c>
      <c r="U594" s="226">
        <v>0</v>
      </c>
      <c r="V594" s="226">
        <f>U594*H594</f>
        <v>0</v>
      </c>
      <c r="W594" s="226">
        <v>0</v>
      </c>
      <c r="X594" s="227">
        <f>W594*H594</f>
        <v>0</v>
      </c>
      <c r="Y594" s="39"/>
      <c r="Z594" s="39"/>
      <c r="AA594" s="39"/>
      <c r="AB594" s="39"/>
      <c r="AC594" s="39"/>
      <c r="AD594" s="39"/>
      <c r="AE594" s="39"/>
      <c r="AR594" s="228" t="s">
        <v>738</v>
      </c>
      <c r="AT594" s="228" t="s">
        <v>176</v>
      </c>
      <c r="AU594" s="228" t="s">
        <v>89</v>
      </c>
      <c r="AY594" s="18" t="s">
        <v>173</v>
      </c>
      <c r="BE594" s="229">
        <f>IF(O594="základní",K594,0)</f>
        <v>0</v>
      </c>
      <c r="BF594" s="229">
        <f>IF(O594="snížená",K594,0)</f>
        <v>0</v>
      </c>
      <c r="BG594" s="229">
        <f>IF(O594="zákl. přenesená",K594,0)</f>
        <v>0</v>
      </c>
      <c r="BH594" s="229">
        <f>IF(O594="sníž. přenesená",K594,0)</f>
        <v>0</v>
      </c>
      <c r="BI594" s="229">
        <f>IF(O594="nulová",K594,0)</f>
        <v>0</v>
      </c>
      <c r="BJ594" s="18" t="s">
        <v>83</v>
      </c>
      <c r="BK594" s="229">
        <f>ROUND(P594*H594,2)</f>
        <v>0</v>
      </c>
      <c r="BL594" s="18" t="s">
        <v>738</v>
      </c>
      <c r="BM594" s="228" t="s">
        <v>739</v>
      </c>
    </row>
    <row r="595" s="2" customFormat="1" ht="66.75" customHeight="1">
      <c r="A595" s="39"/>
      <c r="B595" s="40"/>
      <c r="C595" s="216" t="s">
        <v>740</v>
      </c>
      <c r="D595" s="216" t="s">
        <v>176</v>
      </c>
      <c r="E595" s="217" t="s">
        <v>741</v>
      </c>
      <c r="F595" s="218" t="s">
        <v>742</v>
      </c>
      <c r="G595" s="219" t="s">
        <v>250</v>
      </c>
      <c r="H595" s="220">
        <v>1</v>
      </c>
      <c r="I595" s="221"/>
      <c r="J595" s="221"/>
      <c r="K595" s="222">
        <f>ROUND(P595*H595,2)</f>
        <v>0</v>
      </c>
      <c r="L595" s="218" t="s">
        <v>1</v>
      </c>
      <c r="M595" s="45"/>
      <c r="N595" s="223" t="s">
        <v>1</v>
      </c>
      <c r="O595" s="224" t="s">
        <v>41</v>
      </c>
      <c r="P595" s="225">
        <f>I595+J595</f>
        <v>0</v>
      </c>
      <c r="Q595" s="225">
        <f>ROUND(I595*H595,2)</f>
        <v>0</v>
      </c>
      <c r="R595" s="225">
        <f>ROUND(J595*H595,2)</f>
        <v>0</v>
      </c>
      <c r="S595" s="92"/>
      <c r="T595" s="226">
        <f>S595*H595</f>
        <v>0</v>
      </c>
      <c r="U595" s="226">
        <v>0</v>
      </c>
      <c r="V595" s="226">
        <f>U595*H595</f>
        <v>0</v>
      </c>
      <c r="W595" s="226">
        <v>0</v>
      </c>
      <c r="X595" s="227">
        <f>W595*H595</f>
        <v>0</v>
      </c>
      <c r="Y595" s="39"/>
      <c r="Z595" s="39"/>
      <c r="AA595" s="39"/>
      <c r="AB595" s="39"/>
      <c r="AC595" s="39"/>
      <c r="AD595" s="39"/>
      <c r="AE595" s="39"/>
      <c r="AR595" s="228" t="s">
        <v>738</v>
      </c>
      <c r="AT595" s="228" t="s">
        <v>176</v>
      </c>
      <c r="AU595" s="228" t="s">
        <v>89</v>
      </c>
      <c r="AY595" s="18" t="s">
        <v>173</v>
      </c>
      <c r="BE595" s="229">
        <f>IF(O595="základní",K595,0)</f>
        <v>0</v>
      </c>
      <c r="BF595" s="229">
        <f>IF(O595="snížená",K595,0)</f>
        <v>0</v>
      </c>
      <c r="BG595" s="229">
        <f>IF(O595="zákl. přenesená",K595,0)</f>
        <v>0</v>
      </c>
      <c r="BH595" s="229">
        <f>IF(O595="sníž. přenesená",K595,0)</f>
        <v>0</v>
      </c>
      <c r="BI595" s="229">
        <f>IF(O595="nulová",K595,0)</f>
        <v>0</v>
      </c>
      <c r="BJ595" s="18" t="s">
        <v>83</v>
      </c>
      <c r="BK595" s="229">
        <f>ROUND(P595*H595,2)</f>
        <v>0</v>
      </c>
      <c r="BL595" s="18" t="s">
        <v>738</v>
      </c>
      <c r="BM595" s="228" t="s">
        <v>743</v>
      </c>
    </row>
    <row r="596" s="12" customFormat="1" ht="22.8" customHeight="1">
      <c r="A596" s="12"/>
      <c r="B596" s="199"/>
      <c r="C596" s="200"/>
      <c r="D596" s="201" t="s">
        <v>77</v>
      </c>
      <c r="E596" s="214" t="s">
        <v>744</v>
      </c>
      <c r="F596" s="214" t="s">
        <v>745</v>
      </c>
      <c r="G596" s="200"/>
      <c r="H596" s="200"/>
      <c r="I596" s="203"/>
      <c r="J596" s="203"/>
      <c r="K596" s="215">
        <f>BK596</f>
        <v>0</v>
      </c>
      <c r="L596" s="200"/>
      <c r="M596" s="205"/>
      <c r="N596" s="206"/>
      <c r="O596" s="207"/>
      <c r="P596" s="207"/>
      <c r="Q596" s="208">
        <f>Q597</f>
        <v>0</v>
      </c>
      <c r="R596" s="208">
        <f>R597</f>
        <v>0</v>
      </c>
      <c r="S596" s="207"/>
      <c r="T596" s="209">
        <f>T597</f>
        <v>0</v>
      </c>
      <c r="U596" s="207"/>
      <c r="V596" s="209">
        <f>V597</f>
        <v>0</v>
      </c>
      <c r="W596" s="207"/>
      <c r="X596" s="210">
        <f>X597</f>
        <v>0</v>
      </c>
      <c r="Y596" s="12"/>
      <c r="Z596" s="12"/>
      <c r="AA596" s="12"/>
      <c r="AB596" s="12"/>
      <c r="AC596" s="12"/>
      <c r="AD596" s="12"/>
      <c r="AE596" s="12"/>
      <c r="AR596" s="211" t="s">
        <v>209</v>
      </c>
      <c r="AT596" s="212" t="s">
        <v>77</v>
      </c>
      <c r="AU596" s="212" t="s">
        <v>83</v>
      </c>
      <c r="AY596" s="211" t="s">
        <v>173</v>
      </c>
      <c r="BK596" s="213">
        <f>BK597</f>
        <v>0</v>
      </c>
    </row>
    <row r="597" s="2" customFormat="1">
      <c r="A597" s="39"/>
      <c r="B597" s="40"/>
      <c r="C597" s="216" t="s">
        <v>746</v>
      </c>
      <c r="D597" s="216" t="s">
        <v>176</v>
      </c>
      <c r="E597" s="217" t="s">
        <v>747</v>
      </c>
      <c r="F597" s="218" t="s">
        <v>748</v>
      </c>
      <c r="G597" s="219" t="s">
        <v>250</v>
      </c>
      <c r="H597" s="220">
        <v>1</v>
      </c>
      <c r="I597" s="221"/>
      <c r="J597" s="221"/>
      <c r="K597" s="222">
        <f>ROUND(P597*H597,2)</f>
        <v>0</v>
      </c>
      <c r="L597" s="218" t="s">
        <v>179</v>
      </c>
      <c r="M597" s="45"/>
      <c r="N597" s="223" t="s">
        <v>1</v>
      </c>
      <c r="O597" s="224" t="s">
        <v>41</v>
      </c>
      <c r="P597" s="225">
        <f>I597+J597</f>
        <v>0</v>
      </c>
      <c r="Q597" s="225">
        <f>ROUND(I597*H597,2)</f>
        <v>0</v>
      </c>
      <c r="R597" s="225">
        <f>ROUND(J597*H597,2)</f>
        <v>0</v>
      </c>
      <c r="S597" s="92"/>
      <c r="T597" s="226">
        <f>S597*H597</f>
        <v>0</v>
      </c>
      <c r="U597" s="226">
        <v>0</v>
      </c>
      <c r="V597" s="226">
        <f>U597*H597</f>
        <v>0</v>
      </c>
      <c r="W597" s="226">
        <v>0</v>
      </c>
      <c r="X597" s="227">
        <f>W597*H597</f>
        <v>0</v>
      </c>
      <c r="Y597" s="39"/>
      <c r="Z597" s="39"/>
      <c r="AA597" s="39"/>
      <c r="AB597" s="39"/>
      <c r="AC597" s="39"/>
      <c r="AD597" s="39"/>
      <c r="AE597" s="39"/>
      <c r="AR597" s="228" t="s">
        <v>738</v>
      </c>
      <c r="AT597" s="228" t="s">
        <v>176</v>
      </c>
      <c r="AU597" s="228" t="s">
        <v>89</v>
      </c>
      <c r="AY597" s="18" t="s">
        <v>173</v>
      </c>
      <c r="BE597" s="229">
        <f>IF(O597="základní",K597,0)</f>
        <v>0</v>
      </c>
      <c r="BF597" s="229">
        <f>IF(O597="snížená",K597,0)</f>
        <v>0</v>
      </c>
      <c r="BG597" s="229">
        <f>IF(O597="zákl. přenesená",K597,0)</f>
        <v>0</v>
      </c>
      <c r="BH597" s="229">
        <f>IF(O597="sníž. přenesená",K597,0)</f>
        <v>0</v>
      </c>
      <c r="BI597" s="229">
        <f>IF(O597="nulová",K597,0)</f>
        <v>0</v>
      </c>
      <c r="BJ597" s="18" t="s">
        <v>83</v>
      </c>
      <c r="BK597" s="229">
        <f>ROUND(P597*H597,2)</f>
        <v>0</v>
      </c>
      <c r="BL597" s="18" t="s">
        <v>738</v>
      </c>
      <c r="BM597" s="228" t="s">
        <v>749</v>
      </c>
    </row>
    <row r="598" s="12" customFormat="1" ht="22.8" customHeight="1">
      <c r="A598" s="12"/>
      <c r="B598" s="199"/>
      <c r="C598" s="200"/>
      <c r="D598" s="201" t="s">
        <v>77</v>
      </c>
      <c r="E598" s="214" t="s">
        <v>750</v>
      </c>
      <c r="F598" s="214" t="s">
        <v>751</v>
      </c>
      <c r="G598" s="200"/>
      <c r="H598" s="200"/>
      <c r="I598" s="203"/>
      <c r="J598" s="203"/>
      <c r="K598" s="215">
        <f>BK598</f>
        <v>0</v>
      </c>
      <c r="L598" s="200"/>
      <c r="M598" s="205"/>
      <c r="N598" s="206"/>
      <c r="O598" s="207"/>
      <c r="P598" s="207"/>
      <c r="Q598" s="208">
        <f>Q599</f>
        <v>0</v>
      </c>
      <c r="R598" s="208">
        <f>R599</f>
        <v>0</v>
      </c>
      <c r="S598" s="207"/>
      <c r="T598" s="209">
        <f>T599</f>
        <v>0</v>
      </c>
      <c r="U598" s="207"/>
      <c r="V598" s="209">
        <f>V599</f>
        <v>0</v>
      </c>
      <c r="W598" s="207"/>
      <c r="X598" s="210">
        <f>X599</f>
        <v>0</v>
      </c>
      <c r="Y598" s="12"/>
      <c r="Z598" s="12"/>
      <c r="AA598" s="12"/>
      <c r="AB598" s="12"/>
      <c r="AC598" s="12"/>
      <c r="AD598" s="12"/>
      <c r="AE598" s="12"/>
      <c r="AR598" s="211" t="s">
        <v>209</v>
      </c>
      <c r="AT598" s="212" t="s">
        <v>77</v>
      </c>
      <c r="AU598" s="212" t="s">
        <v>83</v>
      </c>
      <c r="AY598" s="211" t="s">
        <v>173</v>
      </c>
      <c r="BK598" s="213">
        <f>BK599</f>
        <v>0</v>
      </c>
    </row>
    <row r="599" s="2" customFormat="1" ht="24.15" customHeight="1">
      <c r="A599" s="39"/>
      <c r="B599" s="40"/>
      <c r="C599" s="216" t="s">
        <v>752</v>
      </c>
      <c r="D599" s="216" t="s">
        <v>176</v>
      </c>
      <c r="E599" s="217" t="s">
        <v>753</v>
      </c>
      <c r="F599" s="218" t="s">
        <v>754</v>
      </c>
      <c r="G599" s="219" t="s">
        <v>250</v>
      </c>
      <c r="H599" s="220">
        <v>1</v>
      </c>
      <c r="I599" s="221"/>
      <c r="J599" s="221"/>
      <c r="K599" s="222">
        <f>ROUND(P599*H599,2)</f>
        <v>0</v>
      </c>
      <c r="L599" s="218" t="s">
        <v>179</v>
      </c>
      <c r="M599" s="45"/>
      <c r="N599" s="285" t="s">
        <v>1</v>
      </c>
      <c r="O599" s="286" t="s">
        <v>41</v>
      </c>
      <c r="P599" s="287">
        <f>I599+J599</f>
        <v>0</v>
      </c>
      <c r="Q599" s="287">
        <f>ROUND(I599*H599,2)</f>
        <v>0</v>
      </c>
      <c r="R599" s="287">
        <f>ROUND(J599*H599,2)</f>
        <v>0</v>
      </c>
      <c r="S599" s="288"/>
      <c r="T599" s="289">
        <f>S599*H599</f>
        <v>0</v>
      </c>
      <c r="U599" s="289">
        <v>0</v>
      </c>
      <c r="V599" s="289">
        <f>U599*H599</f>
        <v>0</v>
      </c>
      <c r="W599" s="289">
        <v>0</v>
      </c>
      <c r="X599" s="290">
        <f>W599*H599</f>
        <v>0</v>
      </c>
      <c r="Y599" s="39"/>
      <c r="Z599" s="39"/>
      <c r="AA599" s="39"/>
      <c r="AB599" s="39"/>
      <c r="AC599" s="39"/>
      <c r="AD599" s="39"/>
      <c r="AE599" s="39"/>
      <c r="AR599" s="228" t="s">
        <v>738</v>
      </c>
      <c r="AT599" s="228" t="s">
        <v>176</v>
      </c>
      <c r="AU599" s="228" t="s">
        <v>89</v>
      </c>
      <c r="AY599" s="18" t="s">
        <v>173</v>
      </c>
      <c r="BE599" s="229">
        <f>IF(O599="základní",K599,0)</f>
        <v>0</v>
      </c>
      <c r="BF599" s="229">
        <f>IF(O599="snížená",K599,0)</f>
        <v>0</v>
      </c>
      <c r="BG599" s="229">
        <f>IF(O599="zákl. přenesená",K599,0)</f>
        <v>0</v>
      </c>
      <c r="BH599" s="229">
        <f>IF(O599="sníž. přenesená",K599,0)</f>
        <v>0</v>
      </c>
      <c r="BI599" s="229">
        <f>IF(O599="nulová",K599,0)</f>
        <v>0</v>
      </c>
      <c r="BJ599" s="18" t="s">
        <v>83</v>
      </c>
      <c r="BK599" s="229">
        <f>ROUND(P599*H599,2)</f>
        <v>0</v>
      </c>
      <c r="BL599" s="18" t="s">
        <v>738</v>
      </c>
      <c r="BM599" s="228" t="s">
        <v>755</v>
      </c>
    </row>
    <row r="600" s="2" customFormat="1" ht="6.96" customHeight="1">
      <c r="A600" s="39"/>
      <c r="B600" s="67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45"/>
      <c r="N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</sheetData>
  <sheetProtection sheet="1" autoFilter="0" formatColumns="0" formatRows="0" objects="1" scenarios="1" spinCount="100000" saltValue="apKmodt0TuW0ss9SO2jjZVXW3K5QjUXAGcvXRNS6LTkRaMUkFQGXfALSb3ia8HH8OWEyEkySZLjQnHIqEKsLYg==" hashValue="I8gFu/55QqIqmuYnDSk21EtRscJE4pYmvnFKG/jTn7nSygTlqLpYKcDAyDeGeu7w8ICkeEh+vhf0t5E0ffm+dw==" algorithmName="SHA-512" password="967B"/>
  <autoFilter ref="C130:L599"/>
  <mergeCells count="6">
    <mergeCell ref="E7:H7"/>
    <mergeCell ref="E16:H16"/>
    <mergeCell ref="E25:H25"/>
    <mergeCell ref="E85:H85"/>
    <mergeCell ref="E123:H123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4"/>
      <c r="C3" s="135"/>
      <c r="D3" s="135"/>
      <c r="E3" s="135"/>
      <c r="F3" s="135"/>
      <c r="G3" s="135"/>
      <c r="H3" s="21"/>
    </row>
    <row r="4" s="1" customFormat="1" ht="24.96" customHeight="1">
      <c r="B4" s="21"/>
      <c r="C4" s="136" t="s">
        <v>756</v>
      </c>
      <c r="H4" s="21"/>
    </row>
    <row r="5" s="1" customFormat="1" ht="12" customHeight="1">
      <c r="B5" s="21"/>
      <c r="C5" s="291" t="s">
        <v>14</v>
      </c>
      <c r="D5" s="144" t="s">
        <v>15</v>
      </c>
      <c r="E5" s="1"/>
      <c r="F5" s="1"/>
      <c r="H5" s="21"/>
    </row>
    <row r="6" s="1" customFormat="1" ht="36.96" customHeight="1">
      <c r="B6" s="21"/>
      <c r="C6" s="292" t="s">
        <v>17</v>
      </c>
      <c r="D6" s="293" t="s">
        <v>18</v>
      </c>
      <c r="E6" s="1"/>
      <c r="F6" s="1"/>
      <c r="H6" s="21"/>
    </row>
    <row r="7" s="1" customFormat="1" ht="16.5" customHeight="1">
      <c r="B7" s="21"/>
      <c r="C7" s="138" t="s">
        <v>23</v>
      </c>
      <c r="D7" s="141" t="str">
        <f>'Rekapitulace stavby'!AN8</f>
        <v>3. 2. 2021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87"/>
      <c r="B9" s="294"/>
      <c r="C9" s="295" t="s">
        <v>57</v>
      </c>
      <c r="D9" s="296" t="s">
        <v>58</v>
      </c>
      <c r="E9" s="296" t="s">
        <v>156</v>
      </c>
      <c r="F9" s="297" t="s">
        <v>757</v>
      </c>
      <c r="G9" s="187"/>
      <c r="H9" s="294"/>
    </row>
    <row r="10" s="2" customFormat="1" ht="26.4" customHeight="1">
      <c r="A10" s="39"/>
      <c r="B10" s="45"/>
      <c r="C10" s="298" t="s">
        <v>15</v>
      </c>
      <c r="D10" s="298" t="s">
        <v>18</v>
      </c>
      <c r="E10" s="39"/>
      <c r="F10" s="39"/>
      <c r="G10" s="39"/>
      <c r="H10" s="45"/>
    </row>
    <row r="11" s="2" customFormat="1" ht="16.8" customHeight="1">
      <c r="A11" s="39"/>
      <c r="B11" s="45"/>
      <c r="C11" s="299" t="s">
        <v>117</v>
      </c>
      <c r="D11" s="300" t="s">
        <v>118</v>
      </c>
      <c r="E11" s="301" t="s">
        <v>105</v>
      </c>
      <c r="F11" s="302">
        <v>70.200000000000003</v>
      </c>
      <c r="G11" s="39"/>
      <c r="H11" s="45"/>
    </row>
    <row r="12" s="2" customFormat="1" ht="16.8" customHeight="1">
      <c r="A12" s="39"/>
      <c r="B12" s="45"/>
      <c r="C12" s="303" t="s">
        <v>1</v>
      </c>
      <c r="D12" s="303" t="s">
        <v>119</v>
      </c>
      <c r="E12" s="18" t="s">
        <v>1</v>
      </c>
      <c r="F12" s="304">
        <v>70.200000000000003</v>
      </c>
      <c r="G12" s="39"/>
      <c r="H12" s="45"/>
    </row>
    <row r="13" s="2" customFormat="1" ht="16.8" customHeight="1">
      <c r="A13" s="39"/>
      <c r="B13" s="45"/>
      <c r="C13" s="303" t="s">
        <v>1</v>
      </c>
      <c r="D13" s="303" t="s">
        <v>187</v>
      </c>
      <c r="E13" s="18" t="s">
        <v>1</v>
      </c>
      <c r="F13" s="304">
        <v>70.200000000000003</v>
      </c>
      <c r="G13" s="39"/>
      <c r="H13" s="45"/>
    </row>
    <row r="14" s="2" customFormat="1" ht="16.8" customHeight="1">
      <c r="A14" s="39"/>
      <c r="B14" s="45"/>
      <c r="C14" s="305" t="s">
        <v>758</v>
      </c>
      <c r="D14" s="39"/>
      <c r="E14" s="39"/>
      <c r="F14" s="39"/>
      <c r="G14" s="39"/>
      <c r="H14" s="45"/>
    </row>
    <row r="15" s="2" customFormat="1">
      <c r="A15" s="39"/>
      <c r="B15" s="45"/>
      <c r="C15" s="303" t="s">
        <v>188</v>
      </c>
      <c r="D15" s="303" t="s">
        <v>189</v>
      </c>
      <c r="E15" s="18" t="s">
        <v>87</v>
      </c>
      <c r="F15" s="304">
        <v>48.982999999999997</v>
      </c>
      <c r="G15" s="39"/>
      <c r="H15" s="45"/>
    </row>
    <row r="16" s="2" customFormat="1" ht="16.8" customHeight="1">
      <c r="A16" s="39"/>
      <c r="B16" s="45"/>
      <c r="C16" s="303" t="s">
        <v>221</v>
      </c>
      <c r="D16" s="303" t="s">
        <v>222</v>
      </c>
      <c r="E16" s="18" t="s">
        <v>87</v>
      </c>
      <c r="F16" s="304">
        <v>58.356999999999999</v>
      </c>
      <c r="G16" s="39"/>
      <c r="H16" s="45"/>
    </row>
    <row r="17" s="2" customFormat="1" ht="16.8" customHeight="1">
      <c r="A17" s="39"/>
      <c r="B17" s="45"/>
      <c r="C17" s="303" t="s">
        <v>356</v>
      </c>
      <c r="D17" s="303" t="s">
        <v>357</v>
      </c>
      <c r="E17" s="18" t="s">
        <v>87</v>
      </c>
      <c r="F17" s="304">
        <v>336.33999999999997</v>
      </c>
      <c r="G17" s="39"/>
      <c r="H17" s="45"/>
    </row>
    <row r="18" s="2" customFormat="1" ht="16.8" customHeight="1">
      <c r="A18" s="39"/>
      <c r="B18" s="45"/>
      <c r="C18" s="303" t="s">
        <v>378</v>
      </c>
      <c r="D18" s="303" t="s">
        <v>379</v>
      </c>
      <c r="E18" s="18" t="s">
        <v>87</v>
      </c>
      <c r="F18" s="304">
        <v>383.05700000000002</v>
      </c>
      <c r="G18" s="39"/>
      <c r="H18" s="45"/>
    </row>
    <row r="19" s="2" customFormat="1" ht="16.8" customHeight="1">
      <c r="A19" s="39"/>
      <c r="B19" s="45"/>
      <c r="C19" s="303" t="s">
        <v>403</v>
      </c>
      <c r="D19" s="303" t="s">
        <v>404</v>
      </c>
      <c r="E19" s="18" t="s">
        <v>87</v>
      </c>
      <c r="F19" s="304">
        <v>724.58199999999999</v>
      </c>
      <c r="G19" s="39"/>
      <c r="H19" s="45"/>
    </row>
    <row r="20" s="2" customFormat="1" ht="16.8" customHeight="1">
      <c r="A20" s="39"/>
      <c r="B20" s="45"/>
      <c r="C20" s="303" t="s">
        <v>459</v>
      </c>
      <c r="D20" s="303" t="s">
        <v>460</v>
      </c>
      <c r="E20" s="18" t="s">
        <v>105</v>
      </c>
      <c r="F20" s="304">
        <v>70.200000000000003</v>
      </c>
      <c r="G20" s="39"/>
      <c r="H20" s="45"/>
    </row>
    <row r="21" s="2" customFormat="1">
      <c r="A21" s="39"/>
      <c r="B21" s="45"/>
      <c r="C21" s="303" t="s">
        <v>474</v>
      </c>
      <c r="D21" s="303" t="s">
        <v>475</v>
      </c>
      <c r="E21" s="18" t="s">
        <v>87</v>
      </c>
      <c r="F21" s="304">
        <v>10.529999999999999</v>
      </c>
      <c r="G21" s="39"/>
      <c r="H21" s="45"/>
    </row>
    <row r="22" s="2" customFormat="1">
      <c r="A22" s="39"/>
      <c r="B22" s="45"/>
      <c r="C22" s="303" t="s">
        <v>479</v>
      </c>
      <c r="D22" s="303" t="s">
        <v>480</v>
      </c>
      <c r="E22" s="18" t="s">
        <v>87</v>
      </c>
      <c r="F22" s="304">
        <v>21.916</v>
      </c>
      <c r="G22" s="39"/>
      <c r="H22" s="45"/>
    </row>
    <row r="23" s="2" customFormat="1" ht="16.8" customHeight="1">
      <c r="A23" s="39"/>
      <c r="B23" s="45"/>
      <c r="C23" s="303" t="s">
        <v>557</v>
      </c>
      <c r="D23" s="303" t="s">
        <v>558</v>
      </c>
      <c r="E23" s="18" t="s">
        <v>105</v>
      </c>
      <c r="F23" s="304">
        <v>77.5</v>
      </c>
      <c r="G23" s="39"/>
      <c r="H23" s="45"/>
    </row>
    <row r="24" s="2" customFormat="1">
      <c r="A24" s="39"/>
      <c r="B24" s="45"/>
      <c r="C24" s="303" t="s">
        <v>632</v>
      </c>
      <c r="D24" s="303" t="s">
        <v>633</v>
      </c>
      <c r="E24" s="18" t="s">
        <v>87</v>
      </c>
      <c r="F24" s="304">
        <v>36.854999999999997</v>
      </c>
      <c r="G24" s="39"/>
      <c r="H24" s="45"/>
    </row>
    <row r="25" s="2" customFormat="1" ht="16.8" customHeight="1">
      <c r="A25" s="39"/>
      <c r="B25" s="45"/>
      <c r="C25" s="303" t="s">
        <v>648</v>
      </c>
      <c r="D25" s="303" t="s">
        <v>649</v>
      </c>
      <c r="E25" s="18" t="s">
        <v>105</v>
      </c>
      <c r="F25" s="304">
        <v>70.200000000000003</v>
      </c>
      <c r="G25" s="39"/>
      <c r="H25" s="45"/>
    </row>
    <row r="26" s="2" customFormat="1" ht="16.8" customHeight="1">
      <c r="A26" s="39"/>
      <c r="B26" s="45"/>
      <c r="C26" s="303" t="s">
        <v>652</v>
      </c>
      <c r="D26" s="303" t="s">
        <v>653</v>
      </c>
      <c r="E26" s="18" t="s">
        <v>105</v>
      </c>
      <c r="F26" s="304">
        <v>74.799999999999997</v>
      </c>
      <c r="G26" s="39"/>
      <c r="H26" s="45"/>
    </row>
    <row r="27" s="2" customFormat="1" ht="16.8" customHeight="1">
      <c r="A27" s="39"/>
      <c r="B27" s="45"/>
      <c r="C27" s="303" t="s">
        <v>667</v>
      </c>
      <c r="D27" s="303" t="s">
        <v>668</v>
      </c>
      <c r="E27" s="18" t="s">
        <v>105</v>
      </c>
      <c r="F27" s="304">
        <v>70.200000000000003</v>
      </c>
      <c r="G27" s="39"/>
      <c r="H27" s="45"/>
    </row>
    <row r="28" s="2" customFormat="1">
      <c r="A28" s="39"/>
      <c r="B28" s="45"/>
      <c r="C28" s="303" t="s">
        <v>672</v>
      </c>
      <c r="D28" s="303" t="s">
        <v>673</v>
      </c>
      <c r="E28" s="18" t="s">
        <v>105</v>
      </c>
      <c r="F28" s="304">
        <v>70.200000000000003</v>
      </c>
      <c r="G28" s="39"/>
      <c r="H28" s="45"/>
    </row>
    <row r="29" s="2" customFormat="1">
      <c r="A29" s="39"/>
      <c r="B29" s="45"/>
      <c r="C29" s="303" t="s">
        <v>677</v>
      </c>
      <c r="D29" s="303" t="s">
        <v>678</v>
      </c>
      <c r="E29" s="18" t="s">
        <v>105</v>
      </c>
      <c r="F29" s="304">
        <v>70.200000000000003</v>
      </c>
      <c r="G29" s="39"/>
      <c r="H29" s="45"/>
    </row>
    <row r="30" s="2" customFormat="1" ht="16.8" customHeight="1">
      <c r="A30" s="39"/>
      <c r="B30" s="45"/>
      <c r="C30" s="303" t="s">
        <v>367</v>
      </c>
      <c r="D30" s="303" t="s">
        <v>368</v>
      </c>
      <c r="E30" s="18" t="s">
        <v>369</v>
      </c>
      <c r="F30" s="304">
        <v>134.678</v>
      </c>
      <c r="G30" s="39"/>
      <c r="H30" s="45"/>
    </row>
    <row r="31" s="2" customFormat="1" ht="16.8" customHeight="1">
      <c r="A31" s="39"/>
      <c r="B31" s="45"/>
      <c r="C31" s="303" t="s">
        <v>198</v>
      </c>
      <c r="D31" s="303" t="s">
        <v>199</v>
      </c>
      <c r="E31" s="18" t="s">
        <v>87</v>
      </c>
      <c r="F31" s="304">
        <v>51.432000000000002</v>
      </c>
      <c r="G31" s="39"/>
      <c r="H31" s="45"/>
    </row>
    <row r="32" s="2" customFormat="1" ht="16.8" customHeight="1">
      <c r="A32" s="39"/>
      <c r="B32" s="45"/>
      <c r="C32" s="303" t="s">
        <v>497</v>
      </c>
      <c r="D32" s="303" t="s">
        <v>498</v>
      </c>
      <c r="E32" s="18" t="s">
        <v>87</v>
      </c>
      <c r="F32" s="304">
        <v>21.622</v>
      </c>
      <c r="G32" s="39"/>
      <c r="H32" s="45"/>
    </row>
    <row r="33" s="2" customFormat="1">
      <c r="A33" s="39"/>
      <c r="B33" s="45"/>
      <c r="C33" s="303" t="s">
        <v>393</v>
      </c>
      <c r="D33" s="303" t="s">
        <v>394</v>
      </c>
      <c r="E33" s="18" t="s">
        <v>87</v>
      </c>
      <c r="F33" s="304">
        <v>405.59199999999998</v>
      </c>
      <c r="G33" s="39"/>
      <c r="H33" s="45"/>
    </row>
    <row r="34" s="2" customFormat="1" ht="16.8" customHeight="1">
      <c r="A34" s="39"/>
      <c r="B34" s="45"/>
      <c r="C34" s="303" t="s">
        <v>563</v>
      </c>
      <c r="D34" s="303" t="s">
        <v>564</v>
      </c>
      <c r="E34" s="18" t="s">
        <v>105</v>
      </c>
      <c r="F34" s="304">
        <v>79.049999999999997</v>
      </c>
      <c r="G34" s="39"/>
      <c r="H34" s="45"/>
    </row>
    <row r="35" s="2" customFormat="1" ht="16.8" customHeight="1">
      <c r="A35" s="39"/>
      <c r="B35" s="45"/>
      <c r="C35" s="299" t="s">
        <v>120</v>
      </c>
      <c r="D35" s="300" t="s">
        <v>121</v>
      </c>
      <c r="E35" s="301" t="s">
        <v>105</v>
      </c>
      <c r="F35" s="302">
        <v>2.2999999999999998</v>
      </c>
      <c r="G35" s="39"/>
      <c r="H35" s="45"/>
    </row>
    <row r="36" s="2" customFormat="1" ht="16.8" customHeight="1">
      <c r="A36" s="39"/>
      <c r="B36" s="45"/>
      <c r="C36" s="303" t="s">
        <v>1</v>
      </c>
      <c r="D36" s="303" t="s">
        <v>122</v>
      </c>
      <c r="E36" s="18" t="s">
        <v>1</v>
      </c>
      <c r="F36" s="304">
        <v>2.2999999999999998</v>
      </c>
      <c r="G36" s="39"/>
      <c r="H36" s="45"/>
    </row>
    <row r="37" s="2" customFormat="1" ht="16.8" customHeight="1">
      <c r="A37" s="39"/>
      <c r="B37" s="45"/>
      <c r="C37" s="303" t="s">
        <v>1</v>
      </c>
      <c r="D37" s="303" t="s">
        <v>187</v>
      </c>
      <c r="E37" s="18" t="s">
        <v>1</v>
      </c>
      <c r="F37" s="304">
        <v>2.2999999999999998</v>
      </c>
      <c r="G37" s="39"/>
      <c r="H37" s="45"/>
    </row>
    <row r="38" s="2" customFormat="1" ht="16.8" customHeight="1">
      <c r="A38" s="39"/>
      <c r="B38" s="45"/>
      <c r="C38" s="305" t="s">
        <v>758</v>
      </c>
      <c r="D38" s="39"/>
      <c r="E38" s="39"/>
      <c r="F38" s="39"/>
      <c r="G38" s="39"/>
      <c r="H38" s="45"/>
    </row>
    <row r="39" s="2" customFormat="1" ht="16.8" customHeight="1">
      <c r="A39" s="39"/>
      <c r="B39" s="45"/>
      <c r="C39" s="303" t="s">
        <v>221</v>
      </c>
      <c r="D39" s="303" t="s">
        <v>222</v>
      </c>
      <c r="E39" s="18" t="s">
        <v>87</v>
      </c>
      <c r="F39" s="304">
        <v>58.356999999999999</v>
      </c>
      <c r="G39" s="39"/>
      <c r="H39" s="45"/>
    </row>
    <row r="40" s="2" customFormat="1" ht="16.8" customHeight="1">
      <c r="A40" s="39"/>
      <c r="B40" s="45"/>
      <c r="C40" s="303" t="s">
        <v>356</v>
      </c>
      <c r="D40" s="303" t="s">
        <v>357</v>
      </c>
      <c r="E40" s="18" t="s">
        <v>87</v>
      </c>
      <c r="F40" s="304">
        <v>336.33999999999997</v>
      </c>
      <c r="G40" s="39"/>
      <c r="H40" s="45"/>
    </row>
    <row r="41" s="2" customFormat="1" ht="16.8" customHeight="1">
      <c r="A41" s="39"/>
      <c r="B41" s="45"/>
      <c r="C41" s="303" t="s">
        <v>378</v>
      </c>
      <c r="D41" s="303" t="s">
        <v>379</v>
      </c>
      <c r="E41" s="18" t="s">
        <v>87</v>
      </c>
      <c r="F41" s="304">
        <v>383.05700000000002</v>
      </c>
      <c r="G41" s="39"/>
      <c r="H41" s="45"/>
    </row>
    <row r="42" s="2" customFormat="1" ht="16.8" customHeight="1">
      <c r="A42" s="39"/>
      <c r="B42" s="45"/>
      <c r="C42" s="303" t="s">
        <v>403</v>
      </c>
      <c r="D42" s="303" t="s">
        <v>404</v>
      </c>
      <c r="E42" s="18" t="s">
        <v>87</v>
      </c>
      <c r="F42" s="304">
        <v>724.58199999999999</v>
      </c>
      <c r="G42" s="39"/>
      <c r="H42" s="45"/>
    </row>
    <row r="43" s="2" customFormat="1">
      <c r="A43" s="39"/>
      <c r="B43" s="45"/>
      <c r="C43" s="303" t="s">
        <v>479</v>
      </c>
      <c r="D43" s="303" t="s">
        <v>480</v>
      </c>
      <c r="E43" s="18" t="s">
        <v>87</v>
      </c>
      <c r="F43" s="304">
        <v>21.916</v>
      </c>
      <c r="G43" s="39"/>
      <c r="H43" s="45"/>
    </row>
    <row r="44" s="2" customFormat="1" ht="16.8" customHeight="1">
      <c r="A44" s="39"/>
      <c r="B44" s="45"/>
      <c r="C44" s="303" t="s">
        <v>557</v>
      </c>
      <c r="D44" s="303" t="s">
        <v>558</v>
      </c>
      <c r="E44" s="18" t="s">
        <v>105</v>
      </c>
      <c r="F44" s="304">
        <v>77.5</v>
      </c>
      <c r="G44" s="39"/>
      <c r="H44" s="45"/>
    </row>
    <row r="45" s="2" customFormat="1" ht="16.8" customHeight="1">
      <c r="A45" s="39"/>
      <c r="B45" s="45"/>
      <c r="C45" s="303" t="s">
        <v>652</v>
      </c>
      <c r="D45" s="303" t="s">
        <v>653</v>
      </c>
      <c r="E45" s="18" t="s">
        <v>105</v>
      </c>
      <c r="F45" s="304">
        <v>74.799999999999997</v>
      </c>
      <c r="G45" s="39"/>
      <c r="H45" s="45"/>
    </row>
    <row r="46" s="2" customFormat="1" ht="16.8" customHeight="1">
      <c r="A46" s="39"/>
      <c r="B46" s="45"/>
      <c r="C46" s="303" t="s">
        <v>657</v>
      </c>
      <c r="D46" s="303" t="s">
        <v>658</v>
      </c>
      <c r="E46" s="18" t="s">
        <v>105</v>
      </c>
      <c r="F46" s="304">
        <v>2.2999999999999998</v>
      </c>
      <c r="G46" s="39"/>
      <c r="H46" s="45"/>
    </row>
    <row r="47" s="2" customFormat="1">
      <c r="A47" s="39"/>
      <c r="B47" s="45"/>
      <c r="C47" s="303" t="s">
        <v>662</v>
      </c>
      <c r="D47" s="303" t="s">
        <v>663</v>
      </c>
      <c r="E47" s="18" t="s">
        <v>105</v>
      </c>
      <c r="F47" s="304">
        <v>2.2999999999999998</v>
      </c>
      <c r="G47" s="39"/>
      <c r="H47" s="45"/>
    </row>
    <row r="48" s="2" customFormat="1" ht="16.8" customHeight="1">
      <c r="A48" s="39"/>
      <c r="B48" s="45"/>
      <c r="C48" s="303" t="s">
        <v>367</v>
      </c>
      <c r="D48" s="303" t="s">
        <v>368</v>
      </c>
      <c r="E48" s="18" t="s">
        <v>369</v>
      </c>
      <c r="F48" s="304">
        <v>134.678</v>
      </c>
      <c r="G48" s="39"/>
      <c r="H48" s="45"/>
    </row>
    <row r="49" s="2" customFormat="1" ht="16.8" customHeight="1">
      <c r="A49" s="39"/>
      <c r="B49" s="45"/>
      <c r="C49" s="303" t="s">
        <v>489</v>
      </c>
      <c r="D49" s="303" t="s">
        <v>490</v>
      </c>
      <c r="E49" s="18" t="s">
        <v>87</v>
      </c>
      <c r="F49" s="304">
        <v>1.518</v>
      </c>
      <c r="G49" s="39"/>
      <c r="H49" s="45"/>
    </row>
    <row r="50" s="2" customFormat="1">
      <c r="A50" s="39"/>
      <c r="B50" s="45"/>
      <c r="C50" s="303" t="s">
        <v>393</v>
      </c>
      <c r="D50" s="303" t="s">
        <v>394</v>
      </c>
      <c r="E50" s="18" t="s">
        <v>87</v>
      </c>
      <c r="F50" s="304">
        <v>405.59199999999998</v>
      </c>
      <c r="G50" s="39"/>
      <c r="H50" s="45"/>
    </row>
    <row r="51" s="2" customFormat="1" ht="16.8" customHeight="1">
      <c r="A51" s="39"/>
      <c r="B51" s="45"/>
      <c r="C51" s="303" t="s">
        <v>563</v>
      </c>
      <c r="D51" s="303" t="s">
        <v>564</v>
      </c>
      <c r="E51" s="18" t="s">
        <v>105</v>
      </c>
      <c r="F51" s="304">
        <v>79.049999999999997</v>
      </c>
      <c r="G51" s="39"/>
      <c r="H51" s="45"/>
    </row>
    <row r="52" s="2" customFormat="1" ht="16.8" customHeight="1">
      <c r="A52" s="39"/>
      <c r="B52" s="45"/>
      <c r="C52" s="299" t="s">
        <v>97</v>
      </c>
      <c r="D52" s="300" t="s">
        <v>98</v>
      </c>
      <c r="E52" s="301" t="s">
        <v>87</v>
      </c>
      <c r="F52" s="302">
        <v>48.982999999999997</v>
      </c>
      <c r="G52" s="39"/>
      <c r="H52" s="45"/>
    </row>
    <row r="53" s="2" customFormat="1" ht="16.8" customHeight="1">
      <c r="A53" s="39"/>
      <c r="B53" s="45"/>
      <c r="C53" s="303" t="s">
        <v>1</v>
      </c>
      <c r="D53" s="303" t="s">
        <v>191</v>
      </c>
      <c r="E53" s="18" t="s">
        <v>1</v>
      </c>
      <c r="F53" s="304">
        <v>0</v>
      </c>
      <c r="G53" s="39"/>
      <c r="H53" s="45"/>
    </row>
    <row r="54" s="2" customFormat="1" ht="16.8" customHeight="1">
      <c r="A54" s="39"/>
      <c r="B54" s="45"/>
      <c r="C54" s="303" t="s">
        <v>1</v>
      </c>
      <c r="D54" s="303" t="s">
        <v>192</v>
      </c>
      <c r="E54" s="18" t="s">
        <v>1</v>
      </c>
      <c r="F54" s="304">
        <v>46.869999999999997</v>
      </c>
      <c r="G54" s="39"/>
      <c r="H54" s="45"/>
    </row>
    <row r="55" s="2" customFormat="1" ht="16.8" customHeight="1">
      <c r="A55" s="39"/>
      <c r="B55" s="45"/>
      <c r="C55" s="303" t="s">
        <v>1</v>
      </c>
      <c r="D55" s="303" t="s">
        <v>193</v>
      </c>
      <c r="E55" s="18" t="s">
        <v>1</v>
      </c>
      <c r="F55" s="304">
        <v>0</v>
      </c>
      <c r="G55" s="39"/>
      <c r="H55" s="45"/>
    </row>
    <row r="56" s="2" customFormat="1" ht="16.8" customHeight="1">
      <c r="A56" s="39"/>
      <c r="B56" s="45"/>
      <c r="C56" s="303" t="s">
        <v>1</v>
      </c>
      <c r="D56" s="303" t="s">
        <v>194</v>
      </c>
      <c r="E56" s="18" t="s">
        <v>1</v>
      </c>
      <c r="F56" s="304">
        <v>1.7</v>
      </c>
      <c r="G56" s="39"/>
      <c r="H56" s="45"/>
    </row>
    <row r="57" s="2" customFormat="1" ht="16.8" customHeight="1">
      <c r="A57" s="39"/>
      <c r="B57" s="45"/>
      <c r="C57" s="303" t="s">
        <v>1</v>
      </c>
      <c r="D57" s="303" t="s">
        <v>195</v>
      </c>
      <c r="E57" s="18" t="s">
        <v>1</v>
      </c>
      <c r="F57" s="304">
        <v>0.20000000000000001</v>
      </c>
      <c r="G57" s="39"/>
      <c r="H57" s="45"/>
    </row>
    <row r="58" s="2" customFormat="1" ht="16.8" customHeight="1">
      <c r="A58" s="39"/>
      <c r="B58" s="45"/>
      <c r="C58" s="303" t="s">
        <v>1</v>
      </c>
      <c r="D58" s="303" t="s">
        <v>196</v>
      </c>
      <c r="E58" s="18" t="s">
        <v>1</v>
      </c>
      <c r="F58" s="304">
        <v>0.213</v>
      </c>
      <c r="G58" s="39"/>
      <c r="H58" s="45"/>
    </row>
    <row r="59" s="2" customFormat="1" ht="16.8" customHeight="1">
      <c r="A59" s="39"/>
      <c r="B59" s="45"/>
      <c r="C59" s="303" t="s">
        <v>97</v>
      </c>
      <c r="D59" s="303" t="s">
        <v>187</v>
      </c>
      <c r="E59" s="18" t="s">
        <v>1</v>
      </c>
      <c r="F59" s="304">
        <v>48.982999999999997</v>
      </c>
      <c r="G59" s="39"/>
      <c r="H59" s="45"/>
    </row>
    <row r="60" s="2" customFormat="1" ht="16.8" customHeight="1">
      <c r="A60" s="39"/>
      <c r="B60" s="45"/>
      <c r="C60" s="305" t="s">
        <v>758</v>
      </c>
      <c r="D60" s="39"/>
      <c r="E60" s="39"/>
      <c r="F60" s="39"/>
      <c r="G60" s="39"/>
      <c r="H60" s="45"/>
    </row>
    <row r="61" s="2" customFormat="1">
      <c r="A61" s="39"/>
      <c r="B61" s="45"/>
      <c r="C61" s="303" t="s">
        <v>188</v>
      </c>
      <c r="D61" s="303" t="s">
        <v>189</v>
      </c>
      <c r="E61" s="18" t="s">
        <v>87</v>
      </c>
      <c r="F61" s="304">
        <v>48.982999999999997</v>
      </c>
      <c r="G61" s="39"/>
      <c r="H61" s="45"/>
    </row>
    <row r="62" s="2" customFormat="1" ht="16.8" customHeight="1">
      <c r="A62" s="39"/>
      <c r="B62" s="45"/>
      <c r="C62" s="303" t="s">
        <v>214</v>
      </c>
      <c r="D62" s="303" t="s">
        <v>215</v>
      </c>
      <c r="E62" s="18" t="s">
        <v>87</v>
      </c>
      <c r="F62" s="304">
        <v>48.982999999999997</v>
      </c>
      <c r="G62" s="39"/>
      <c r="H62" s="45"/>
    </row>
    <row r="63" s="2" customFormat="1" ht="16.8" customHeight="1">
      <c r="A63" s="39"/>
      <c r="B63" s="45"/>
      <c r="C63" s="299" t="s">
        <v>100</v>
      </c>
      <c r="D63" s="300" t="s">
        <v>101</v>
      </c>
      <c r="E63" s="301" t="s">
        <v>87</v>
      </c>
      <c r="F63" s="302">
        <v>13.502000000000001</v>
      </c>
      <c r="G63" s="39"/>
      <c r="H63" s="45"/>
    </row>
    <row r="64" s="2" customFormat="1" ht="16.8" customHeight="1">
      <c r="A64" s="39"/>
      <c r="B64" s="45"/>
      <c r="C64" s="303" t="s">
        <v>1</v>
      </c>
      <c r="D64" s="303" t="s">
        <v>191</v>
      </c>
      <c r="E64" s="18" t="s">
        <v>1</v>
      </c>
      <c r="F64" s="304">
        <v>0</v>
      </c>
      <c r="G64" s="39"/>
      <c r="H64" s="45"/>
    </row>
    <row r="65" s="2" customFormat="1" ht="16.8" customHeight="1">
      <c r="A65" s="39"/>
      <c r="B65" s="45"/>
      <c r="C65" s="303" t="s">
        <v>1</v>
      </c>
      <c r="D65" s="303" t="s">
        <v>208</v>
      </c>
      <c r="E65" s="18" t="s">
        <v>1</v>
      </c>
      <c r="F65" s="304">
        <v>13.502000000000001</v>
      </c>
      <c r="G65" s="39"/>
      <c r="H65" s="45"/>
    </row>
    <row r="66" s="2" customFormat="1" ht="16.8" customHeight="1">
      <c r="A66" s="39"/>
      <c r="B66" s="45"/>
      <c r="C66" s="303" t="s">
        <v>100</v>
      </c>
      <c r="D66" s="303" t="s">
        <v>187</v>
      </c>
      <c r="E66" s="18" t="s">
        <v>1</v>
      </c>
      <c r="F66" s="304">
        <v>13.502000000000001</v>
      </c>
      <c r="G66" s="39"/>
      <c r="H66" s="45"/>
    </row>
    <row r="67" s="2" customFormat="1" ht="16.8" customHeight="1">
      <c r="A67" s="39"/>
      <c r="B67" s="45"/>
      <c r="C67" s="305" t="s">
        <v>758</v>
      </c>
      <c r="D67" s="39"/>
      <c r="E67" s="39"/>
      <c r="F67" s="39"/>
      <c r="G67" s="39"/>
      <c r="H67" s="45"/>
    </row>
    <row r="68" s="2" customFormat="1">
      <c r="A68" s="39"/>
      <c r="B68" s="45"/>
      <c r="C68" s="303" t="s">
        <v>205</v>
      </c>
      <c r="D68" s="303" t="s">
        <v>206</v>
      </c>
      <c r="E68" s="18" t="s">
        <v>87</v>
      </c>
      <c r="F68" s="304">
        <v>13.502000000000001</v>
      </c>
      <c r="G68" s="39"/>
      <c r="H68" s="45"/>
    </row>
    <row r="69" s="2" customFormat="1">
      <c r="A69" s="39"/>
      <c r="B69" s="45"/>
      <c r="C69" s="303" t="s">
        <v>218</v>
      </c>
      <c r="D69" s="303" t="s">
        <v>219</v>
      </c>
      <c r="E69" s="18" t="s">
        <v>87</v>
      </c>
      <c r="F69" s="304">
        <v>13.502000000000001</v>
      </c>
      <c r="G69" s="39"/>
      <c r="H69" s="45"/>
    </row>
    <row r="70" s="2" customFormat="1" ht="16.8" customHeight="1">
      <c r="A70" s="39"/>
      <c r="B70" s="45"/>
      <c r="C70" s="299" t="s">
        <v>111</v>
      </c>
      <c r="D70" s="300" t="s">
        <v>112</v>
      </c>
      <c r="E70" s="301" t="s">
        <v>1</v>
      </c>
      <c r="F70" s="302">
        <v>227.08600000000001</v>
      </c>
      <c r="G70" s="39"/>
      <c r="H70" s="45"/>
    </row>
    <row r="71" s="2" customFormat="1" ht="16.8" customHeight="1">
      <c r="A71" s="39"/>
      <c r="B71" s="45"/>
      <c r="C71" s="303" t="s">
        <v>1</v>
      </c>
      <c r="D71" s="303" t="s">
        <v>759</v>
      </c>
      <c r="E71" s="18" t="s">
        <v>1</v>
      </c>
      <c r="F71" s="304">
        <v>0</v>
      </c>
      <c r="G71" s="39"/>
      <c r="H71" s="45"/>
    </row>
    <row r="72" s="2" customFormat="1" ht="16.8" customHeight="1">
      <c r="A72" s="39"/>
      <c r="B72" s="45"/>
      <c r="C72" s="303" t="s">
        <v>1</v>
      </c>
      <c r="D72" s="303" t="s">
        <v>760</v>
      </c>
      <c r="E72" s="18" t="s">
        <v>1</v>
      </c>
      <c r="F72" s="304">
        <v>227.08600000000001</v>
      </c>
      <c r="G72" s="39"/>
      <c r="H72" s="45"/>
    </row>
    <row r="73" s="2" customFormat="1" ht="16.8" customHeight="1">
      <c r="A73" s="39"/>
      <c r="B73" s="45"/>
      <c r="C73" s="303" t="s">
        <v>1</v>
      </c>
      <c r="D73" s="303" t="s">
        <v>187</v>
      </c>
      <c r="E73" s="18" t="s">
        <v>1</v>
      </c>
      <c r="F73" s="304">
        <v>227.08600000000001</v>
      </c>
      <c r="G73" s="39"/>
      <c r="H73" s="45"/>
    </row>
    <row r="74" s="2" customFormat="1" ht="16.8" customHeight="1">
      <c r="A74" s="39"/>
      <c r="B74" s="45"/>
      <c r="C74" s="305" t="s">
        <v>758</v>
      </c>
      <c r="D74" s="39"/>
      <c r="E74" s="39"/>
      <c r="F74" s="39"/>
      <c r="G74" s="39"/>
      <c r="H74" s="45"/>
    </row>
    <row r="75" s="2" customFormat="1" ht="16.8" customHeight="1">
      <c r="A75" s="39"/>
      <c r="B75" s="45"/>
      <c r="C75" s="303" t="s">
        <v>378</v>
      </c>
      <c r="D75" s="303" t="s">
        <v>379</v>
      </c>
      <c r="E75" s="18" t="s">
        <v>87</v>
      </c>
      <c r="F75" s="304">
        <v>383.05700000000002</v>
      </c>
      <c r="G75" s="39"/>
      <c r="H75" s="45"/>
    </row>
    <row r="76" s="2" customFormat="1" ht="16.8" customHeight="1">
      <c r="A76" s="39"/>
      <c r="B76" s="45"/>
      <c r="C76" s="303" t="s">
        <v>403</v>
      </c>
      <c r="D76" s="303" t="s">
        <v>404</v>
      </c>
      <c r="E76" s="18" t="s">
        <v>87</v>
      </c>
      <c r="F76" s="304">
        <v>724.58199999999999</v>
      </c>
      <c r="G76" s="39"/>
      <c r="H76" s="45"/>
    </row>
    <row r="77" s="2" customFormat="1">
      <c r="A77" s="39"/>
      <c r="B77" s="45"/>
      <c r="C77" s="303" t="s">
        <v>508</v>
      </c>
      <c r="D77" s="303" t="s">
        <v>509</v>
      </c>
      <c r="E77" s="18" t="s">
        <v>87</v>
      </c>
      <c r="F77" s="304">
        <v>773.37199999999996</v>
      </c>
      <c r="G77" s="39"/>
      <c r="H77" s="45"/>
    </row>
    <row r="78" s="2" customFormat="1" ht="16.8" customHeight="1">
      <c r="A78" s="39"/>
      <c r="B78" s="45"/>
      <c r="C78" s="303" t="s">
        <v>537</v>
      </c>
      <c r="D78" s="303" t="s">
        <v>538</v>
      </c>
      <c r="E78" s="18" t="s">
        <v>87</v>
      </c>
      <c r="F78" s="304">
        <v>264.52100000000002</v>
      </c>
      <c r="G78" s="39"/>
      <c r="H78" s="45"/>
    </row>
    <row r="79" s="2" customFormat="1" ht="16.8" customHeight="1">
      <c r="A79" s="39"/>
      <c r="B79" s="45"/>
      <c r="C79" s="303" t="s">
        <v>198</v>
      </c>
      <c r="D79" s="303" t="s">
        <v>199</v>
      </c>
      <c r="E79" s="18" t="s">
        <v>87</v>
      </c>
      <c r="F79" s="304">
        <v>264.52100000000002</v>
      </c>
      <c r="G79" s="39"/>
      <c r="H79" s="45"/>
    </row>
    <row r="80" s="2" customFormat="1" ht="16.8" customHeight="1">
      <c r="A80" s="39"/>
      <c r="B80" s="45"/>
      <c r="C80" s="303" t="s">
        <v>541</v>
      </c>
      <c r="D80" s="303" t="s">
        <v>542</v>
      </c>
      <c r="E80" s="18" t="s">
        <v>543</v>
      </c>
      <c r="F80" s="304">
        <v>72.685000000000002</v>
      </c>
      <c r="G80" s="39"/>
      <c r="H80" s="45"/>
    </row>
    <row r="81" s="2" customFormat="1">
      <c r="A81" s="39"/>
      <c r="B81" s="45"/>
      <c r="C81" s="303" t="s">
        <v>393</v>
      </c>
      <c r="D81" s="303" t="s">
        <v>394</v>
      </c>
      <c r="E81" s="18" t="s">
        <v>87</v>
      </c>
      <c r="F81" s="304">
        <v>405.59199999999998</v>
      </c>
      <c r="G81" s="39"/>
      <c r="H81" s="45"/>
    </row>
    <row r="82" s="2" customFormat="1" ht="16.8" customHeight="1">
      <c r="A82" s="39"/>
      <c r="B82" s="45"/>
      <c r="C82" s="299" t="s">
        <v>114</v>
      </c>
      <c r="D82" s="300" t="s">
        <v>115</v>
      </c>
      <c r="E82" s="301" t="s">
        <v>1</v>
      </c>
      <c r="F82" s="302">
        <v>23.411000000000001</v>
      </c>
      <c r="G82" s="39"/>
      <c r="H82" s="45"/>
    </row>
    <row r="83" s="2" customFormat="1" ht="16.8" customHeight="1">
      <c r="A83" s="39"/>
      <c r="B83" s="45"/>
      <c r="C83" s="303" t="s">
        <v>1</v>
      </c>
      <c r="D83" s="303" t="s">
        <v>759</v>
      </c>
      <c r="E83" s="18" t="s">
        <v>1</v>
      </c>
      <c r="F83" s="304">
        <v>0</v>
      </c>
      <c r="G83" s="39"/>
      <c r="H83" s="45"/>
    </row>
    <row r="84" s="2" customFormat="1" ht="16.8" customHeight="1">
      <c r="A84" s="39"/>
      <c r="B84" s="45"/>
      <c r="C84" s="303" t="s">
        <v>1</v>
      </c>
      <c r="D84" s="303" t="s">
        <v>761</v>
      </c>
      <c r="E84" s="18" t="s">
        <v>1</v>
      </c>
      <c r="F84" s="304">
        <v>23.411000000000001</v>
      </c>
      <c r="G84" s="39"/>
      <c r="H84" s="45"/>
    </row>
    <row r="85" s="2" customFormat="1" ht="16.8" customHeight="1">
      <c r="A85" s="39"/>
      <c r="B85" s="45"/>
      <c r="C85" s="303" t="s">
        <v>1</v>
      </c>
      <c r="D85" s="303" t="s">
        <v>187</v>
      </c>
      <c r="E85" s="18" t="s">
        <v>1</v>
      </c>
      <c r="F85" s="304">
        <v>23.411000000000001</v>
      </c>
      <c r="G85" s="39"/>
      <c r="H85" s="45"/>
    </row>
    <row r="86" s="2" customFormat="1" ht="16.8" customHeight="1">
      <c r="A86" s="39"/>
      <c r="B86" s="45"/>
      <c r="C86" s="305" t="s">
        <v>758</v>
      </c>
      <c r="D86" s="39"/>
      <c r="E86" s="39"/>
      <c r="F86" s="39"/>
      <c r="G86" s="39"/>
      <c r="H86" s="45"/>
    </row>
    <row r="87" s="2" customFormat="1" ht="16.8" customHeight="1">
      <c r="A87" s="39"/>
      <c r="B87" s="45"/>
      <c r="C87" s="303" t="s">
        <v>378</v>
      </c>
      <c r="D87" s="303" t="s">
        <v>379</v>
      </c>
      <c r="E87" s="18" t="s">
        <v>87</v>
      </c>
      <c r="F87" s="304">
        <v>383.05700000000002</v>
      </c>
      <c r="G87" s="39"/>
      <c r="H87" s="45"/>
    </row>
    <row r="88" s="2" customFormat="1" ht="16.8" customHeight="1">
      <c r="A88" s="39"/>
      <c r="B88" s="45"/>
      <c r="C88" s="303" t="s">
        <v>403</v>
      </c>
      <c r="D88" s="303" t="s">
        <v>404</v>
      </c>
      <c r="E88" s="18" t="s">
        <v>87</v>
      </c>
      <c r="F88" s="304">
        <v>724.58199999999999</v>
      </c>
      <c r="G88" s="39"/>
      <c r="H88" s="45"/>
    </row>
    <row r="89" s="2" customFormat="1">
      <c r="A89" s="39"/>
      <c r="B89" s="45"/>
      <c r="C89" s="303" t="s">
        <v>508</v>
      </c>
      <c r="D89" s="303" t="s">
        <v>509</v>
      </c>
      <c r="E89" s="18" t="s">
        <v>87</v>
      </c>
      <c r="F89" s="304">
        <v>773.37199999999996</v>
      </c>
      <c r="G89" s="39"/>
      <c r="H89" s="45"/>
    </row>
    <row r="90" s="2" customFormat="1" ht="16.8" customHeight="1">
      <c r="A90" s="39"/>
      <c r="B90" s="45"/>
      <c r="C90" s="303" t="s">
        <v>524</v>
      </c>
      <c r="D90" s="303" t="s">
        <v>525</v>
      </c>
      <c r="E90" s="18" t="s">
        <v>87</v>
      </c>
      <c r="F90" s="304">
        <v>54.781999999999996</v>
      </c>
      <c r="G90" s="39"/>
      <c r="H90" s="45"/>
    </row>
    <row r="91" s="2" customFormat="1" ht="16.8" customHeight="1">
      <c r="A91" s="39"/>
      <c r="B91" s="45"/>
      <c r="C91" s="303" t="s">
        <v>541</v>
      </c>
      <c r="D91" s="303" t="s">
        <v>542</v>
      </c>
      <c r="E91" s="18" t="s">
        <v>543</v>
      </c>
      <c r="F91" s="304">
        <v>72.685000000000002</v>
      </c>
      <c r="G91" s="39"/>
      <c r="H91" s="45"/>
    </row>
    <row r="92" s="2" customFormat="1">
      <c r="A92" s="39"/>
      <c r="B92" s="45"/>
      <c r="C92" s="303" t="s">
        <v>393</v>
      </c>
      <c r="D92" s="303" t="s">
        <v>394</v>
      </c>
      <c r="E92" s="18" t="s">
        <v>87</v>
      </c>
      <c r="F92" s="304">
        <v>405.59199999999998</v>
      </c>
      <c r="G92" s="39"/>
      <c r="H92" s="45"/>
    </row>
    <row r="93" s="2" customFormat="1" ht="16.8" customHeight="1">
      <c r="A93" s="39"/>
      <c r="B93" s="45"/>
      <c r="C93" s="303" t="s">
        <v>529</v>
      </c>
      <c r="D93" s="303" t="s">
        <v>530</v>
      </c>
      <c r="E93" s="18" t="s">
        <v>87</v>
      </c>
      <c r="F93" s="304">
        <v>27.390999999999998</v>
      </c>
      <c r="G93" s="39"/>
      <c r="H93" s="45"/>
    </row>
    <row r="94" s="2" customFormat="1" ht="16.8" customHeight="1">
      <c r="A94" s="39"/>
      <c r="B94" s="45"/>
      <c r="C94" s="299" t="s">
        <v>90</v>
      </c>
      <c r="D94" s="300" t="s">
        <v>91</v>
      </c>
      <c r="E94" s="301" t="s">
        <v>87</v>
      </c>
      <c r="F94" s="302">
        <v>345.95499999999998</v>
      </c>
      <c r="G94" s="39"/>
      <c r="H94" s="45"/>
    </row>
    <row r="95" s="2" customFormat="1" ht="16.8" customHeight="1">
      <c r="A95" s="39"/>
      <c r="B95" s="45"/>
      <c r="C95" s="303" t="s">
        <v>1</v>
      </c>
      <c r="D95" s="303" t="s">
        <v>406</v>
      </c>
      <c r="E95" s="18" t="s">
        <v>1</v>
      </c>
      <c r="F95" s="304">
        <v>0</v>
      </c>
      <c r="G95" s="39"/>
      <c r="H95" s="45"/>
    </row>
    <row r="96" s="2" customFormat="1" ht="16.8" customHeight="1">
      <c r="A96" s="39"/>
      <c r="B96" s="45"/>
      <c r="C96" s="303" t="s">
        <v>1</v>
      </c>
      <c r="D96" s="303" t="s">
        <v>108</v>
      </c>
      <c r="E96" s="18" t="s">
        <v>1</v>
      </c>
      <c r="F96" s="304">
        <v>257.04000000000002</v>
      </c>
      <c r="G96" s="39"/>
      <c r="H96" s="45"/>
    </row>
    <row r="97" s="2" customFormat="1" ht="16.8" customHeight="1">
      <c r="A97" s="39"/>
      <c r="B97" s="45"/>
      <c r="C97" s="303" t="s">
        <v>1</v>
      </c>
      <c r="D97" s="303" t="s">
        <v>224</v>
      </c>
      <c r="E97" s="18" t="s">
        <v>1</v>
      </c>
      <c r="F97" s="304">
        <v>0</v>
      </c>
      <c r="G97" s="39"/>
      <c r="H97" s="45"/>
    </row>
    <row r="98" s="2" customFormat="1" ht="16.8" customHeight="1">
      <c r="A98" s="39"/>
      <c r="B98" s="45"/>
      <c r="C98" s="303" t="s">
        <v>1</v>
      </c>
      <c r="D98" s="303" t="s">
        <v>407</v>
      </c>
      <c r="E98" s="18" t="s">
        <v>1</v>
      </c>
      <c r="F98" s="304">
        <v>82.835999999999999</v>
      </c>
      <c r="G98" s="39"/>
      <c r="H98" s="45"/>
    </row>
    <row r="99" s="2" customFormat="1" ht="16.8" customHeight="1">
      <c r="A99" s="39"/>
      <c r="B99" s="45"/>
      <c r="C99" s="303" t="s">
        <v>1</v>
      </c>
      <c r="D99" s="303" t="s">
        <v>361</v>
      </c>
      <c r="E99" s="18" t="s">
        <v>1</v>
      </c>
      <c r="F99" s="304">
        <v>0</v>
      </c>
      <c r="G99" s="39"/>
      <c r="H99" s="45"/>
    </row>
    <row r="100" s="2" customFormat="1" ht="16.8" customHeight="1">
      <c r="A100" s="39"/>
      <c r="B100" s="45"/>
      <c r="C100" s="303" t="s">
        <v>1</v>
      </c>
      <c r="D100" s="303" t="s">
        <v>362</v>
      </c>
      <c r="E100" s="18" t="s">
        <v>1</v>
      </c>
      <c r="F100" s="304">
        <v>0.23599999999999999</v>
      </c>
      <c r="G100" s="39"/>
      <c r="H100" s="45"/>
    </row>
    <row r="101" s="2" customFormat="1" ht="16.8" customHeight="1">
      <c r="A101" s="39"/>
      <c r="B101" s="45"/>
      <c r="C101" s="303" t="s">
        <v>1</v>
      </c>
      <c r="D101" s="303" t="s">
        <v>193</v>
      </c>
      <c r="E101" s="18" t="s">
        <v>1</v>
      </c>
      <c r="F101" s="304">
        <v>0</v>
      </c>
      <c r="G101" s="39"/>
      <c r="H101" s="45"/>
    </row>
    <row r="102" s="2" customFormat="1" ht="16.8" customHeight="1">
      <c r="A102" s="39"/>
      <c r="B102" s="45"/>
      <c r="C102" s="303" t="s">
        <v>1</v>
      </c>
      <c r="D102" s="303" t="s">
        <v>408</v>
      </c>
      <c r="E102" s="18" t="s">
        <v>1</v>
      </c>
      <c r="F102" s="304">
        <v>3.7400000000000002</v>
      </c>
      <c r="G102" s="39"/>
      <c r="H102" s="45"/>
    </row>
    <row r="103" s="2" customFormat="1" ht="16.8" customHeight="1">
      <c r="A103" s="39"/>
      <c r="B103" s="45"/>
      <c r="C103" s="303" t="s">
        <v>1</v>
      </c>
      <c r="D103" s="303" t="s">
        <v>409</v>
      </c>
      <c r="E103" s="18" t="s">
        <v>1</v>
      </c>
      <c r="F103" s="304">
        <v>0.029000000000000001</v>
      </c>
      <c r="G103" s="39"/>
      <c r="H103" s="45"/>
    </row>
    <row r="104" s="2" customFormat="1" ht="16.8" customHeight="1">
      <c r="A104" s="39"/>
      <c r="B104" s="45"/>
      <c r="C104" s="303" t="s">
        <v>1</v>
      </c>
      <c r="D104" s="303" t="s">
        <v>410</v>
      </c>
      <c r="E104" s="18" t="s">
        <v>1</v>
      </c>
      <c r="F104" s="304">
        <v>0.188</v>
      </c>
      <c r="G104" s="39"/>
      <c r="H104" s="45"/>
    </row>
    <row r="105" s="2" customFormat="1" ht="16.8" customHeight="1">
      <c r="A105" s="39"/>
      <c r="B105" s="45"/>
      <c r="C105" s="303" t="s">
        <v>1</v>
      </c>
      <c r="D105" s="303" t="s">
        <v>226</v>
      </c>
      <c r="E105" s="18" t="s">
        <v>1</v>
      </c>
      <c r="F105" s="304">
        <v>0</v>
      </c>
      <c r="G105" s="39"/>
      <c r="H105" s="45"/>
    </row>
    <row r="106" s="2" customFormat="1" ht="16.8" customHeight="1">
      <c r="A106" s="39"/>
      <c r="B106" s="45"/>
      <c r="C106" s="303" t="s">
        <v>1</v>
      </c>
      <c r="D106" s="303" t="s">
        <v>411</v>
      </c>
      <c r="E106" s="18" t="s">
        <v>1</v>
      </c>
      <c r="F106" s="304">
        <v>1.8859999999999999</v>
      </c>
      <c r="G106" s="39"/>
      <c r="H106" s="45"/>
    </row>
    <row r="107" s="2" customFormat="1" ht="16.8" customHeight="1">
      <c r="A107" s="39"/>
      <c r="B107" s="45"/>
      <c r="C107" s="303" t="s">
        <v>90</v>
      </c>
      <c r="D107" s="303" t="s">
        <v>412</v>
      </c>
      <c r="E107" s="18" t="s">
        <v>1</v>
      </c>
      <c r="F107" s="304">
        <v>345.95499999999998</v>
      </c>
      <c r="G107" s="39"/>
      <c r="H107" s="45"/>
    </row>
    <row r="108" s="2" customFormat="1" ht="16.8" customHeight="1">
      <c r="A108" s="39"/>
      <c r="B108" s="45"/>
      <c r="C108" s="305" t="s">
        <v>758</v>
      </c>
      <c r="D108" s="39"/>
      <c r="E108" s="39"/>
      <c r="F108" s="39"/>
      <c r="G108" s="39"/>
      <c r="H108" s="45"/>
    </row>
    <row r="109" s="2" customFormat="1" ht="16.8" customHeight="1">
      <c r="A109" s="39"/>
      <c r="B109" s="45"/>
      <c r="C109" s="303" t="s">
        <v>403</v>
      </c>
      <c r="D109" s="303" t="s">
        <v>404</v>
      </c>
      <c r="E109" s="18" t="s">
        <v>87</v>
      </c>
      <c r="F109" s="304">
        <v>724.58199999999999</v>
      </c>
      <c r="G109" s="39"/>
      <c r="H109" s="45"/>
    </row>
    <row r="110" s="2" customFormat="1">
      <c r="A110" s="39"/>
      <c r="B110" s="45"/>
      <c r="C110" s="303" t="s">
        <v>434</v>
      </c>
      <c r="D110" s="303" t="s">
        <v>435</v>
      </c>
      <c r="E110" s="18" t="s">
        <v>87</v>
      </c>
      <c r="F110" s="304">
        <v>404.767</v>
      </c>
      <c r="G110" s="39"/>
      <c r="H110" s="45"/>
    </row>
    <row r="111" s="2" customFormat="1" ht="16.8" customHeight="1">
      <c r="A111" s="39"/>
      <c r="B111" s="45"/>
      <c r="C111" s="299" t="s">
        <v>94</v>
      </c>
      <c r="D111" s="300" t="s">
        <v>95</v>
      </c>
      <c r="E111" s="301" t="s">
        <v>87</v>
      </c>
      <c r="F111" s="302">
        <v>50.100999999999999</v>
      </c>
      <c r="G111" s="39"/>
      <c r="H111" s="45"/>
    </row>
    <row r="112" s="2" customFormat="1" ht="16.8" customHeight="1">
      <c r="A112" s="39"/>
      <c r="B112" s="45"/>
      <c r="C112" s="303" t="s">
        <v>1</v>
      </c>
      <c r="D112" s="303" t="s">
        <v>420</v>
      </c>
      <c r="E112" s="18" t="s">
        <v>1</v>
      </c>
      <c r="F112" s="304">
        <v>0</v>
      </c>
      <c r="G112" s="39"/>
      <c r="H112" s="45"/>
    </row>
    <row r="113" s="2" customFormat="1" ht="16.8" customHeight="1">
      <c r="A113" s="39"/>
      <c r="B113" s="45"/>
      <c r="C113" s="303" t="s">
        <v>1</v>
      </c>
      <c r="D113" s="303" t="s">
        <v>114</v>
      </c>
      <c r="E113" s="18" t="s">
        <v>1</v>
      </c>
      <c r="F113" s="304">
        <v>23.411000000000001</v>
      </c>
      <c r="G113" s="39"/>
      <c r="H113" s="45"/>
    </row>
    <row r="114" s="2" customFormat="1" ht="16.8" customHeight="1">
      <c r="A114" s="39"/>
      <c r="B114" s="45"/>
      <c r="C114" s="303" t="s">
        <v>1</v>
      </c>
      <c r="D114" s="303" t="s">
        <v>389</v>
      </c>
      <c r="E114" s="18" t="s">
        <v>1</v>
      </c>
      <c r="F114" s="304">
        <v>0</v>
      </c>
      <c r="G114" s="39"/>
      <c r="H114" s="45"/>
    </row>
    <row r="115" s="2" customFormat="1" ht="16.8" customHeight="1">
      <c r="A115" s="39"/>
      <c r="B115" s="45"/>
      <c r="C115" s="303" t="s">
        <v>1</v>
      </c>
      <c r="D115" s="303" t="s">
        <v>421</v>
      </c>
      <c r="E115" s="18" t="s">
        <v>1</v>
      </c>
      <c r="F115" s="304">
        <v>26.690000000000001</v>
      </c>
      <c r="G115" s="39"/>
      <c r="H115" s="45"/>
    </row>
    <row r="116" s="2" customFormat="1" ht="16.8" customHeight="1">
      <c r="A116" s="39"/>
      <c r="B116" s="45"/>
      <c r="C116" s="303" t="s">
        <v>94</v>
      </c>
      <c r="D116" s="303" t="s">
        <v>422</v>
      </c>
      <c r="E116" s="18" t="s">
        <v>1</v>
      </c>
      <c r="F116" s="304">
        <v>50.100999999999999</v>
      </c>
      <c r="G116" s="39"/>
      <c r="H116" s="45"/>
    </row>
    <row r="117" s="2" customFormat="1" ht="16.8" customHeight="1">
      <c r="A117" s="39"/>
      <c r="B117" s="45"/>
      <c r="C117" s="305" t="s">
        <v>758</v>
      </c>
      <c r="D117" s="39"/>
      <c r="E117" s="39"/>
      <c r="F117" s="39"/>
      <c r="G117" s="39"/>
      <c r="H117" s="45"/>
    </row>
    <row r="118" s="2" customFormat="1" ht="16.8" customHeight="1">
      <c r="A118" s="39"/>
      <c r="B118" s="45"/>
      <c r="C118" s="303" t="s">
        <v>403</v>
      </c>
      <c r="D118" s="303" t="s">
        <v>404</v>
      </c>
      <c r="E118" s="18" t="s">
        <v>87</v>
      </c>
      <c r="F118" s="304">
        <v>724.58199999999999</v>
      </c>
      <c r="G118" s="39"/>
      <c r="H118" s="45"/>
    </row>
    <row r="119" s="2" customFormat="1">
      <c r="A119" s="39"/>
      <c r="B119" s="45"/>
      <c r="C119" s="303" t="s">
        <v>429</v>
      </c>
      <c r="D119" s="303" t="s">
        <v>430</v>
      </c>
      <c r="E119" s="18" t="s">
        <v>87</v>
      </c>
      <c r="F119" s="304">
        <v>58.618000000000002</v>
      </c>
      <c r="G119" s="39"/>
      <c r="H119" s="45"/>
    </row>
    <row r="120" s="2" customFormat="1" ht="16.8" customHeight="1">
      <c r="A120" s="39"/>
      <c r="B120" s="45"/>
      <c r="C120" s="299" t="s">
        <v>85</v>
      </c>
      <c r="D120" s="300" t="s">
        <v>86</v>
      </c>
      <c r="E120" s="301" t="s">
        <v>87</v>
      </c>
      <c r="F120" s="302">
        <v>328.52600000000001</v>
      </c>
      <c r="G120" s="39"/>
      <c r="H120" s="45"/>
    </row>
    <row r="121" s="2" customFormat="1" ht="16.8" customHeight="1">
      <c r="A121" s="39"/>
      <c r="B121" s="45"/>
      <c r="C121" s="303" t="s">
        <v>1</v>
      </c>
      <c r="D121" s="303" t="s">
        <v>413</v>
      </c>
      <c r="E121" s="18" t="s">
        <v>1</v>
      </c>
      <c r="F121" s="304">
        <v>0</v>
      </c>
      <c r="G121" s="39"/>
      <c r="H121" s="45"/>
    </row>
    <row r="122" s="2" customFormat="1" ht="16.8" customHeight="1">
      <c r="A122" s="39"/>
      <c r="B122" s="45"/>
      <c r="C122" s="303" t="s">
        <v>1</v>
      </c>
      <c r="D122" s="303" t="s">
        <v>111</v>
      </c>
      <c r="E122" s="18" t="s">
        <v>1</v>
      </c>
      <c r="F122" s="304">
        <v>227.08600000000001</v>
      </c>
      <c r="G122" s="39"/>
      <c r="H122" s="45"/>
    </row>
    <row r="123" s="2" customFormat="1" ht="16.8" customHeight="1">
      <c r="A123" s="39"/>
      <c r="B123" s="45"/>
      <c r="C123" s="303" t="s">
        <v>1</v>
      </c>
      <c r="D123" s="303" t="s">
        <v>224</v>
      </c>
      <c r="E123" s="18" t="s">
        <v>1</v>
      </c>
      <c r="F123" s="304">
        <v>0</v>
      </c>
      <c r="G123" s="39"/>
      <c r="H123" s="45"/>
    </row>
    <row r="124" s="2" customFormat="1" ht="16.8" customHeight="1">
      <c r="A124" s="39"/>
      <c r="B124" s="45"/>
      <c r="C124" s="303" t="s">
        <v>1</v>
      </c>
      <c r="D124" s="303" t="s">
        <v>414</v>
      </c>
      <c r="E124" s="18" t="s">
        <v>1</v>
      </c>
      <c r="F124" s="304">
        <v>92.650000000000006</v>
      </c>
      <c r="G124" s="39"/>
      <c r="H124" s="45"/>
    </row>
    <row r="125" s="2" customFormat="1" ht="16.8" customHeight="1">
      <c r="A125" s="39"/>
      <c r="B125" s="45"/>
      <c r="C125" s="303" t="s">
        <v>1</v>
      </c>
      <c r="D125" s="303" t="s">
        <v>193</v>
      </c>
      <c r="E125" s="18" t="s">
        <v>1</v>
      </c>
      <c r="F125" s="304">
        <v>0</v>
      </c>
      <c r="G125" s="39"/>
      <c r="H125" s="45"/>
    </row>
    <row r="126" s="2" customFormat="1" ht="16.8" customHeight="1">
      <c r="A126" s="39"/>
      <c r="B126" s="45"/>
      <c r="C126" s="303" t="s">
        <v>1</v>
      </c>
      <c r="D126" s="303" t="s">
        <v>415</v>
      </c>
      <c r="E126" s="18" t="s">
        <v>1</v>
      </c>
      <c r="F126" s="304">
        <v>5.04</v>
      </c>
      <c r="G126" s="39"/>
      <c r="H126" s="45"/>
    </row>
    <row r="127" s="2" customFormat="1" ht="16.8" customHeight="1">
      <c r="A127" s="39"/>
      <c r="B127" s="45"/>
      <c r="C127" s="303" t="s">
        <v>1</v>
      </c>
      <c r="D127" s="303" t="s">
        <v>416</v>
      </c>
      <c r="E127" s="18" t="s">
        <v>1</v>
      </c>
      <c r="F127" s="304">
        <v>0.95999999999999996</v>
      </c>
      <c r="G127" s="39"/>
      <c r="H127" s="45"/>
    </row>
    <row r="128" s="2" customFormat="1" ht="16.8" customHeight="1">
      <c r="A128" s="39"/>
      <c r="B128" s="45"/>
      <c r="C128" s="303" t="s">
        <v>1</v>
      </c>
      <c r="D128" s="303" t="s">
        <v>226</v>
      </c>
      <c r="E128" s="18" t="s">
        <v>1</v>
      </c>
      <c r="F128" s="304">
        <v>0</v>
      </c>
      <c r="G128" s="39"/>
      <c r="H128" s="45"/>
    </row>
    <row r="129" s="2" customFormat="1" ht="16.8" customHeight="1">
      <c r="A129" s="39"/>
      <c r="B129" s="45"/>
      <c r="C129" s="303" t="s">
        <v>1</v>
      </c>
      <c r="D129" s="303" t="s">
        <v>417</v>
      </c>
      <c r="E129" s="18" t="s">
        <v>1</v>
      </c>
      <c r="F129" s="304">
        <v>2.0699999999999998</v>
      </c>
      <c r="G129" s="39"/>
      <c r="H129" s="45"/>
    </row>
    <row r="130" s="2" customFormat="1" ht="16.8" customHeight="1">
      <c r="A130" s="39"/>
      <c r="B130" s="45"/>
      <c r="C130" s="303" t="s">
        <v>1</v>
      </c>
      <c r="D130" s="303" t="s">
        <v>418</v>
      </c>
      <c r="E130" s="18" t="s">
        <v>1</v>
      </c>
      <c r="F130" s="304">
        <v>0.71999999999999997</v>
      </c>
      <c r="G130" s="39"/>
      <c r="H130" s="45"/>
    </row>
    <row r="131" s="2" customFormat="1" ht="16.8" customHeight="1">
      <c r="A131" s="39"/>
      <c r="B131" s="45"/>
      <c r="C131" s="303" t="s">
        <v>85</v>
      </c>
      <c r="D131" s="303" t="s">
        <v>419</v>
      </c>
      <c r="E131" s="18" t="s">
        <v>1</v>
      </c>
      <c r="F131" s="304">
        <v>328.52600000000001</v>
      </c>
      <c r="G131" s="39"/>
      <c r="H131" s="45"/>
    </row>
    <row r="132" s="2" customFormat="1" ht="16.8" customHeight="1">
      <c r="A132" s="39"/>
      <c r="B132" s="45"/>
      <c r="C132" s="305" t="s">
        <v>758</v>
      </c>
      <c r="D132" s="39"/>
      <c r="E132" s="39"/>
      <c r="F132" s="39"/>
      <c r="G132" s="39"/>
      <c r="H132" s="45"/>
    </row>
    <row r="133" s="2" customFormat="1" ht="16.8" customHeight="1">
      <c r="A133" s="39"/>
      <c r="B133" s="45"/>
      <c r="C133" s="303" t="s">
        <v>403</v>
      </c>
      <c r="D133" s="303" t="s">
        <v>404</v>
      </c>
      <c r="E133" s="18" t="s">
        <v>87</v>
      </c>
      <c r="F133" s="304">
        <v>724.58199999999999</v>
      </c>
      <c r="G133" s="39"/>
      <c r="H133" s="45"/>
    </row>
    <row r="134" s="2" customFormat="1">
      <c r="A134" s="39"/>
      <c r="B134" s="45"/>
      <c r="C134" s="303" t="s">
        <v>424</v>
      </c>
      <c r="D134" s="303" t="s">
        <v>425</v>
      </c>
      <c r="E134" s="18" t="s">
        <v>87</v>
      </c>
      <c r="F134" s="304">
        <v>384.375</v>
      </c>
      <c r="G134" s="39"/>
      <c r="H134" s="45"/>
    </row>
    <row r="135" s="2" customFormat="1" ht="16.8" customHeight="1">
      <c r="A135" s="39"/>
      <c r="B135" s="45"/>
      <c r="C135" s="299" t="s">
        <v>108</v>
      </c>
      <c r="D135" s="300" t="s">
        <v>109</v>
      </c>
      <c r="E135" s="301" t="s">
        <v>87</v>
      </c>
      <c r="F135" s="302">
        <v>257.04000000000002</v>
      </c>
      <c r="G135" s="39"/>
      <c r="H135" s="45"/>
    </row>
    <row r="136" s="2" customFormat="1" ht="16.8" customHeight="1">
      <c r="A136" s="39"/>
      <c r="B136" s="45"/>
      <c r="C136" s="303" t="s">
        <v>1</v>
      </c>
      <c r="D136" s="303" t="s">
        <v>110</v>
      </c>
      <c r="E136" s="18" t="s">
        <v>1</v>
      </c>
      <c r="F136" s="304">
        <v>257.04000000000002</v>
      </c>
      <c r="G136" s="39"/>
      <c r="H136" s="45"/>
    </row>
    <row r="137" s="2" customFormat="1" ht="16.8" customHeight="1">
      <c r="A137" s="39"/>
      <c r="B137" s="45"/>
      <c r="C137" s="303" t="s">
        <v>1</v>
      </c>
      <c r="D137" s="303" t="s">
        <v>187</v>
      </c>
      <c r="E137" s="18" t="s">
        <v>1</v>
      </c>
      <c r="F137" s="304">
        <v>257.04000000000002</v>
      </c>
      <c r="G137" s="39"/>
      <c r="H137" s="45"/>
    </row>
    <row r="138" s="2" customFormat="1" ht="16.8" customHeight="1">
      <c r="A138" s="39"/>
      <c r="B138" s="45"/>
      <c r="C138" s="305" t="s">
        <v>758</v>
      </c>
      <c r="D138" s="39"/>
      <c r="E138" s="39"/>
      <c r="F138" s="39"/>
      <c r="G138" s="39"/>
      <c r="H138" s="45"/>
    </row>
    <row r="139" s="2" customFormat="1" ht="16.8" customHeight="1">
      <c r="A139" s="39"/>
      <c r="B139" s="45"/>
      <c r="C139" s="303" t="s">
        <v>229</v>
      </c>
      <c r="D139" s="303" t="s">
        <v>230</v>
      </c>
      <c r="E139" s="18" t="s">
        <v>87</v>
      </c>
      <c r="F139" s="304">
        <v>329.75599999999997</v>
      </c>
      <c r="G139" s="39"/>
      <c r="H139" s="45"/>
    </row>
    <row r="140" s="2" customFormat="1" ht="16.8" customHeight="1">
      <c r="A140" s="39"/>
      <c r="B140" s="45"/>
      <c r="C140" s="303" t="s">
        <v>235</v>
      </c>
      <c r="D140" s="303" t="s">
        <v>236</v>
      </c>
      <c r="E140" s="18" t="s">
        <v>87</v>
      </c>
      <c r="F140" s="304">
        <v>154.22399999999999</v>
      </c>
      <c r="G140" s="39"/>
      <c r="H140" s="45"/>
    </row>
    <row r="141" s="2" customFormat="1" ht="16.8" customHeight="1">
      <c r="A141" s="39"/>
      <c r="B141" s="45"/>
      <c r="C141" s="303" t="s">
        <v>340</v>
      </c>
      <c r="D141" s="303" t="s">
        <v>341</v>
      </c>
      <c r="E141" s="18" t="s">
        <v>87</v>
      </c>
      <c r="F141" s="304">
        <v>334.30799999999999</v>
      </c>
      <c r="G141" s="39"/>
      <c r="H141" s="45"/>
    </row>
    <row r="142" s="2" customFormat="1" ht="16.8" customHeight="1">
      <c r="A142" s="39"/>
      <c r="B142" s="45"/>
      <c r="C142" s="303" t="s">
        <v>346</v>
      </c>
      <c r="D142" s="303" t="s">
        <v>347</v>
      </c>
      <c r="E142" s="18" t="s">
        <v>87</v>
      </c>
      <c r="F142" s="304">
        <v>308.59199999999998</v>
      </c>
      <c r="G142" s="39"/>
      <c r="H142" s="45"/>
    </row>
    <row r="143" s="2" customFormat="1" ht="16.8" customHeight="1">
      <c r="A143" s="39"/>
      <c r="B143" s="45"/>
      <c r="C143" s="303" t="s">
        <v>352</v>
      </c>
      <c r="D143" s="303" t="s">
        <v>353</v>
      </c>
      <c r="E143" s="18" t="s">
        <v>87</v>
      </c>
      <c r="F143" s="304">
        <v>308.59199999999998</v>
      </c>
      <c r="G143" s="39"/>
      <c r="H143" s="45"/>
    </row>
    <row r="144" s="2" customFormat="1" ht="16.8" customHeight="1">
      <c r="A144" s="39"/>
      <c r="B144" s="45"/>
      <c r="C144" s="303" t="s">
        <v>356</v>
      </c>
      <c r="D144" s="303" t="s">
        <v>357</v>
      </c>
      <c r="E144" s="18" t="s">
        <v>87</v>
      </c>
      <c r="F144" s="304">
        <v>336.33999999999997</v>
      </c>
      <c r="G144" s="39"/>
      <c r="H144" s="45"/>
    </row>
    <row r="145" s="2" customFormat="1" ht="16.8" customHeight="1">
      <c r="A145" s="39"/>
      <c r="B145" s="45"/>
      <c r="C145" s="303" t="s">
        <v>403</v>
      </c>
      <c r="D145" s="303" t="s">
        <v>404</v>
      </c>
      <c r="E145" s="18" t="s">
        <v>87</v>
      </c>
      <c r="F145" s="304">
        <v>724.58199999999999</v>
      </c>
      <c r="G145" s="39"/>
      <c r="H145" s="45"/>
    </row>
    <row r="146" s="2" customFormat="1">
      <c r="A146" s="39"/>
      <c r="B146" s="45"/>
      <c r="C146" s="303" t="s">
        <v>470</v>
      </c>
      <c r="D146" s="303" t="s">
        <v>471</v>
      </c>
      <c r="E146" s="18" t="s">
        <v>87</v>
      </c>
      <c r="F146" s="304">
        <v>257.04000000000002</v>
      </c>
      <c r="G146" s="39"/>
      <c r="H146" s="45"/>
    </row>
    <row r="147" s="2" customFormat="1">
      <c r="A147" s="39"/>
      <c r="B147" s="45"/>
      <c r="C147" s="303" t="s">
        <v>502</v>
      </c>
      <c r="D147" s="303" t="s">
        <v>503</v>
      </c>
      <c r="E147" s="18" t="s">
        <v>87</v>
      </c>
      <c r="F147" s="304">
        <v>308.44799999999998</v>
      </c>
      <c r="G147" s="39"/>
      <c r="H147" s="45"/>
    </row>
    <row r="148" s="2" customFormat="1" ht="16.8" customHeight="1">
      <c r="A148" s="39"/>
      <c r="B148" s="45"/>
      <c r="C148" s="303" t="s">
        <v>620</v>
      </c>
      <c r="D148" s="303" t="s">
        <v>621</v>
      </c>
      <c r="E148" s="18" t="s">
        <v>87</v>
      </c>
      <c r="F148" s="304">
        <v>282.87599999999998</v>
      </c>
      <c r="G148" s="39"/>
      <c r="H148" s="45"/>
    </row>
    <row r="149" s="2" customFormat="1" ht="16.8" customHeight="1">
      <c r="A149" s="39"/>
      <c r="B149" s="45"/>
      <c r="C149" s="303" t="s">
        <v>626</v>
      </c>
      <c r="D149" s="303" t="s">
        <v>627</v>
      </c>
      <c r="E149" s="18" t="s">
        <v>87</v>
      </c>
      <c r="F149" s="304">
        <v>282.74400000000003</v>
      </c>
      <c r="G149" s="39"/>
      <c r="H149" s="45"/>
    </row>
    <row r="150" s="2" customFormat="1" ht="16.8" customHeight="1">
      <c r="A150" s="39"/>
      <c r="B150" s="45"/>
      <c r="C150" s="303" t="s">
        <v>367</v>
      </c>
      <c r="D150" s="303" t="s">
        <v>368</v>
      </c>
      <c r="E150" s="18" t="s">
        <v>369</v>
      </c>
      <c r="F150" s="304">
        <v>134.678</v>
      </c>
      <c r="G150" s="39"/>
      <c r="H150" s="45"/>
    </row>
    <row r="151" s="2" customFormat="1" ht="16.8" customHeight="1">
      <c r="A151" s="39"/>
      <c r="B151" s="45"/>
      <c r="C151" s="299" t="s">
        <v>123</v>
      </c>
      <c r="D151" s="300" t="s">
        <v>124</v>
      </c>
      <c r="E151" s="301" t="s">
        <v>1</v>
      </c>
      <c r="F151" s="302">
        <v>3.3999999999999999</v>
      </c>
      <c r="G151" s="39"/>
      <c r="H151" s="45"/>
    </row>
    <row r="152" s="2" customFormat="1" ht="16.8" customHeight="1">
      <c r="A152" s="39"/>
      <c r="B152" s="45"/>
      <c r="C152" s="303" t="s">
        <v>1</v>
      </c>
      <c r="D152" s="303" t="s">
        <v>762</v>
      </c>
      <c r="E152" s="18" t="s">
        <v>1</v>
      </c>
      <c r="F152" s="304">
        <v>3.3999999999999999</v>
      </c>
      <c r="G152" s="39"/>
      <c r="H152" s="45"/>
    </row>
    <row r="153" s="2" customFormat="1" ht="16.8" customHeight="1">
      <c r="A153" s="39"/>
      <c r="B153" s="45"/>
      <c r="C153" s="303" t="s">
        <v>1</v>
      </c>
      <c r="D153" s="303" t="s">
        <v>187</v>
      </c>
      <c r="E153" s="18" t="s">
        <v>1</v>
      </c>
      <c r="F153" s="304">
        <v>3.3999999999999999</v>
      </c>
      <c r="G153" s="39"/>
      <c r="H153" s="45"/>
    </row>
    <row r="154" s="2" customFormat="1" ht="16.8" customHeight="1">
      <c r="A154" s="39"/>
      <c r="B154" s="45"/>
      <c r="C154" s="305" t="s">
        <v>758</v>
      </c>
      <c r="D154" s="39"/>
      <c r="E154" s="39"/>
      <c r="F154" s="39"/>
      <c r="G154" s="39"/>
      <c r="H154" s="45"/>
    </row>
    <row r="155" s="2" customFormat="1">
      <c r="A155" s="39"/>
      <c r="B155" s="45"/>
      <c r="C155" s="303" t="s">
        <v>188</v>
      </c>
      <c r="D155" s="303" t="s">
        <v>189</v>
      </c>
      <c r="E155" s="18" t="s">
        <v>87</v>
      </c>
      <c r="F155" s="304">
        <v>48.982999999999997</v>
      </c>
      <c r="G155" s="39"/>
      <c r="H155" s="45"/>
    </row>
    <row r="156" s="2" customFormat="1" ht="16.8" customHeight="1">
      <c r="A156" s="39"/>
      <c r="B156" s="45"/>
      <c r="C156" s="303" t="s">
        <v>356</v>
      </c>
      <c r="D156" s="303" t="s">
        <v>357</v>
      </c>
      <c r="E156" s="18" t="s">
        <v>87</v>
      </c>
      <c r="F156" s="304">
        <v>336.33999999999997</v>
      </c>
      <c r="G156" s="39"/>
      <c r="H156" s="45"/>
    </row>
    <row r="157" s="2" customFormat="1" ht="16.8" customHeight="1">
      <c r="A157" s="39"/>
      <c r="B157" s="45"/>
      <c r="C157" s="303" t="s">
        <v>403</v>
      </c>
      <c r="D157" s="303" t="s">
        <v>404</v>
      </c>
      <c r="E157" s="18" t="s">
        <v>87</v>
      </c>
      <c r="F157" s="304">
        <v>724.58199999999999</v>
      </c>
      <c r="G157" s="39"/>
      <c r="H157" s="45"/>
    </row>
    <row r="158" s="2" customFormat="1" ht="16.8" customHeight="1">
      <c r="A158" s="39"/>
      <c r="B158" s="45"/>
      <c r="C158" s="303" t="s">
        <v>367</v>
      </c>
      <c r="D158" s="303" t="s">
        <v>368</v>
      </c>
      <c r="E158" s="18" t="s">
        <v>369</v>
      </c>
      <c r="F158" s="304">
        <v>134.678</v>
      </c>
      <c r="G158" s="39"/>
      <c r="H158" s="45"/>
    </row>
    <row r="159" s="2" customFormat="1" ht="16.8" customHeight="1">
      <c r="A159" s="39"/>
      <c r="B159" s="45"/>
      <c r="C159" s="303" t="s">
        <v>198</v>
      </c>
      <c r="D159" s="303" t="s">
        <v>199</v>
      </c>
      <c r="E159" s="18" t="s">
        <v>87</v>
      </c>
      <c r="F159" s="304">
        <v>51.432000000000002</v>
      </c>
      <c r="G159" s="39"/>
      <c r="H159" s="45"/>
    </row>
    <row r="160" s="2" customFormat="1" ht="16.8" customHeight="1">
      <c r="A160" s="39"/>
      <c r="B160" s="45"/>
      <c r="C160" s="299" t="s">
        <v>103</v>
      </c>
      <c r="D160" s="300" t="s">
        <v>104</v>
      </c>
      <c r="E160" s="301" t="s">
        <v>105</v>
      </c>
      <c r="F160" s="302">
        <v>8</v>
      </c>
      <c r="G160" s="39"/>
      <c r="H160" s="45"/>
    </row>
    <row r="161" s="2" customFormat="1" ht="16.8" customHeight="1">
      <c r="A161" s="39"/>
      <c r="B161" s="45"/>
      <c r="C161" s="303" t="s">
        <v>1</v>
      </c>
      <c r="D161" s="303" t="s">
        <v>763</v>
      </c>
      <c r="E161" s="18" t="s">
        <v>1</v>
      </c>
      <c r="F161" s="304">
        <v>0</v>
      </c>
      <c r="G161" s="39"/>
      <c r="H161" s="45"/>
    </row>
    <row r="162" s="2" customFormat="1" ht="16.8" customHeight="1">
      <c r="A162" s="39"/>
      <c r="B162" s="45"/>
      <c r="C162" s="303" t="s">
        <v>1</v>
      </c>
      <c r="D162" s="303" t="s">
        <v>106</v>
      </c>
      <c r="E162" s="18" t="s">
        <v>1</v>
      </c>
      <c r="F162" s="304">
        <v>8</v>
      </c>
      <c r="G162" s="39"/>
      <c r="H162" s="45"/>
    </row>
    <row r="163" s="2" customFormat="1" ht="16.8" customHeight="1">
      <c r="A163" s="39"/>
      <c r="B163" s="45"/>
      <c r="C163" s="303" t="s">
        <v>1</v>
      </c>
      <c r="D163" s="303" t="s">
        <v>187</v>
      </c>
      <c r="E163" s="18" t="s">
        <v>1</v>
      </c>
      <c r="F163" s="304">
        <v>8</v>
      </c>
      <c r="G163" s="39"/>
      <c r="H163" s="45"/>
    </row>
    <row r="164" s="2" customFormat="1" ht="16.8" customHeight="1">
      <c r="A164" s="39"/>
      <c r="B164" s="45"/>
      <c r="C164" s="305" t="s">
        <v>758</v>
      </c>
      <c r="D164" s="39"/>
      <c r="E164" s="39"/>
      <c r="F164" s="39"/>
      <c r="G164" s="39"/>
      <c r="H164" s="45"/>
    </row>
    <row r="165" s="2" customFormat="1" ht="16.8" customHeight="1">
      <c r="A165" s="39"/>
      <c r="B165" s="45"/>
      <c r="C165" s="303" t="s">
        <v>702</v>
      </c>
      <c r="D165" s="303" t="s">
        <v>703</v>
      </c>
      <c r="E165" s="18" t="s">
        <v>105</v>
      </c>
      <c r="F165" s="304">
        <v>8</v>
      </c>
      <c r="G165" s="39"/>
      <c r="H165" s="45"/>
    </row>
    <row r="166" s="2" customFormat="1" ht="16.8" customHeight="1">
      <c r="A166" s="39"/>
      <c r="B166" s="45"/>
      <c r="C166" s="303" t="s">
        <v>714</v>
      </c>
      <c r="D166" s="303" t="s">
        <v>715</v>
      </c>
      <c r="E166" s="18" t="s">
        <v>105</v>
      </c>
      <c r="F166" s="304">
        <v>8</v>
      </c>
      <c r="G166" s="39"/>
      <c r="H166" s="45"/>
    </row>
    <row r="167" s="2" customFormat="1" ht="16.8" customHeight="1">
      <c r="A167" s="39"/>
      <c r="B167" s="45"/>
      <c r="C167" s="303" t="s">
        <v>710</v>
      </c>
      <c r="D167" s="303" t="s">
        <v>711</v>
      </c>
      <c r="E167" s="18" t="s">
        <v>105</v>
      </c>
      <c r="F167" s="304">
        <v>8</v>
      </c>
      <c r="G167" s="39"/>
      <c r="H167" s="45"/>
    </row>
    <row r="168" s="2" customFormat="1">
      <c r="A168" s="39"/>
      <c r="B168" s="45"/>
      <c r="C168" s="303" t="s">
        <v>706</v>
      </c>
      <c r="D168" s="303" t="s">
        <v>707</v>
      </c>
      <c r="E168" s="18" t="s">
        <v>105</v>
      </c>
      <c r="F168" s="304">
        <v>8</v>
      </c>
      <c r="G168" s="39"/>
      <c r="H168" s="45"/>
    </row>
    <row r="169" s="2" customFormat="1" ht="7.44" customHeight="1">
      <c r="A169" s="39"/>
      <c r="B169" s="167"/>
      <c r="C169" s="168"/>
      <c r="D169" s="168"/>
      <c r="E169" s="168"/>
      <c r="F169" s="168"/>
      <c r="G169" s="168"/>
      <c r="H169" s="45"/>
    </row>
    <row r="170" s="2" customFormat="1">
      <c r="A170" s="39"/>
      <c r="B170" s="39"/>
      <c r="C170" s="39"/>
      <c r="D170" s="39"/>
      <c r="E170" s="39"/>
      <c r="F170" s="39"/>
      <c r="G170" s="39"/>
      <c r="H170" s="39"/>
    </row>
  </sheetData>
  <sheetProtection sheet="1" formatColumns="0" formatRows="0" objects="1" scenarios="1" spinCount="100000" saltValue="/6tZkrsz0X90zEg8NttFeASjQVUKL48s6GPQzo7C/fPlsZs9w0fae30WHX1kCa20v3/5vh0PF85fU41Z9s4q3Q==" hashValue="ydvOUVTLwBIz6md5NdVREUNhTEtcJZ/+bEHJ88x0WzWuHNoMz0Jnnch0Gz0yG+W+7MGJQhLFxLL7Pm/Kz+oPaw==" algorithmName="SHA-512" password="967B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DESKTOP-Q7HJR5F\Jindra</dc:creator>
  <cp:lastModifiedBy>DESKTOP-Q7HJR5F\Jindra</cp:lastModifiedBy>
  <dcterms:created xsi:type="dcterms:W3CDTF">2021-02-06T19:12:04Z</dcterms:created>
  <dcterms:modified xsi:type="dcterms:W3CDTF">2021-02-06T19:12:10Z</dcterms:modified>
</cp:coreProperties>
</file>