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bookViews>
    <workbookView xWindow="31695" yWindow="1575" windowWidth="21600" windowHeight="11385" activeTab="0"/>
  </bookViews>
  <sheets>
    <sheet name="Rekapitulace stavby" sheetId="1" r:id="rId1"/>
    <sheet name="00 - MŠ Sokolov, Vrchlick..." sheetId="2" r:id="rId2"/>
    <sheet name="Pokyny pro vyplnění" sheetId="3" r:id="rId3"/>
  </sheets>
  <definedNames>
    <definedName name="_xlnm._FilterDatabase" localSheetId="1" hidden="1">'00 - MŠ Sokolov, Vrchlick...'!$C$82:$K$160</definedName>
    <definedName name="_xlnm.Print_Area" localSheetId="1">'00 - MŠ Sokolov, Vrchlick...'!$C$4:$J$37,'00 - MŠ Sokolov, Vrchlick...'!$C$43:$J$66,'00 - MŠ Sokolov, Vrchlick...'!$C$72:$K$160</definedName>
    <definedName name="_xlnm.Print_Area" localSheetId="2">'Pokyny pro vyplnění'!$B$2:$K$71,'Pokyny pro vyplnění'!$B$74:$K$118,'Pokyny pro vyplnění'!$B$121:$K$161,'Pokyny pro vyplnění'!$B$164:$K$218</definedName>
    <definedName name="_xlnm.Print_Area" localSheetId="0">'Rekapitulace stavby'!$D$4:$AO$36,'Rekapitulace stavby'!$C$42:$AQ$56</definedName>
    <definedName name="_xlnm.Print_Titles" localSheetId="0">'Rekapitulace stavby'!$52:$52</definedName>
  </definedNames>
  <calcPr calcId="191029"/>
</workbook>
</file>

<file path=xl/sharedStrings.xml><?xml version="1.0" encoding="utf-8"?>
<sst xmlns="http://schemas.openxmlformats.org/spreadsheetml/2006/main" count="1483" uniqueCount="463">
  <si>
    <t>Export Komplet</t>
  </si>
  <si>
    <t>VZ</t>
  </si>
  <si>
    <t>2.0</t>
  </si>
  <si>
    <t>ZAMOK</t>
  </si>
  <si>
    <t>False</t>
  </si>
  <si>
    <t>{cd630ac4-5e69-47a2-bc45-41add36dc087}</t>
  </si>
  <si>
    <t>0,01</t>
  </si>
  <si>
    <t>21</t>
  </si>
  <si>
    <t>15</t>
  </si>
  <si>
    <t>REKAPITULACE STAVBY</t>
  </si>
  <si>
    <t>v ---  níže se nacházejí doplnkové a pomocné údaje k sestavám  --- v</t>
  </si>
  <si>
    <t>Návod na vyplnění</t>
  </si>
  <si>
    <t>0,001</t>
  </si>
  <si>
    <t>Kód:</t>
  </si>
  <si>
    <t>00</t>
  </si>
  <si>
    <t>Měnit lze pouze buňky se žlutým podbarvením!
1) v Rekapitulaci stavby vyplňte údaje o Uchazeči (přenesou se do ostatních sestav i v jiných listech)
2) na vybraných listech vyplňte v sestavě Soupis prací ceny u položek</t>
  </si>
  <si>
    <t>Stavba:</t>
  </si>
  <si>
    <t>MŠ Sokolov, Vrchlického 80 - oprava podlah třídy 1.NP</t>
  </si>
  <si>
    <t>KSO:</t>
  </si>
  <si>
    <t/>
  </si>
  <si>
    <t>CC-CZ:</t>
  </si>
  <si>
    <t>Místo:</t>
  </si>
  <si>
    <t>Sokolov, Vrchlického 80</t>
  </si>
  <si>
    <t>Datum:</t>
  </si>
  <si>
    <t>1. 2. 2021</t>
  </si>
  <si>
    <t>Zadavatel:</t>
  </si>
  <si>
    <t>IČ:</t>
  </si>
  <si>
    <t>Město Sokolov</t>
  </si>
  <si>
    <t>DIČ:</t>
  </si>
  <si>
    <t>Uchazeč:</t>
  </si>
  <si>
    <t>Vyplň údaj</t>
  </si>
  <si>
    <t>Projektant:</t>
  </si>
  <si>
    <t xml:space="preserve"> </t>
  </si>
  <si>
    <t>True</t>
  </si>
  <si>
    <t>Zpracovatel:</t>
  </si>
  <si>
    <t>Michal Kubelka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</si>
  <si>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</si>
  <si>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</si>
  <si>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</si>
  <si>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</si>
  <si>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</si>
  <si>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</si>
  <si>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</si>
  <si>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</si>
  <si>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</si>
  <si>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</si>
  <si>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</si>
  <si>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</si>
  <si>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</si>
  <si>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</si>
  <si>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</si>
  <si>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</si>
  <si>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</si>
  <si>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</si>
  <si>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</si>
  <si>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</si>
  <si>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</si>
  <si>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</si>
  <si>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</si>
  <si>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</si>
  <si>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</si>
  <si>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</si>
  <si>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</si>
  <si>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</si>
  <si>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</si>
  <si>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</si>
  <si>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</si>
  <si>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</si>
  <si>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</si>
  <si>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</si>
  <si>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</si>
  <si>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</si>
  <si>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</si>
  <si>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</si>
  <si>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</si>
  <si>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</si>
  <si>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</si>
  <si>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</si>
  <si>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</si>
  <si>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</si>
  <si>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</si>
  <si>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</si>
  <si>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</si>
  <si>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</si>
  <si>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</si>
  <si>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</si>
  <si>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</si>
  <si>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</si>
  <si>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</si>
  <si>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</si>
  <si>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</si>
  <si>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766 - Konstrukce truhlářské</t>
  </si>
  <si>
    <t xml:space="preserve">    776 - Podlahy povlakové</t>
  </si>
  <si>
    <t>VRN - Vedlejší rozpočtové náklady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</si>
  <si>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</si>
  <si>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</si>
  <si>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</si>
  <si>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</si>
  <si>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</si>
  <si>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</si>
  <si>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</si>
  <si>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</si>
  <si>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</si>
  <si>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</si>
  <si>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</si>
  <si>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</si>
  <si>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</si>
  <si>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</si>
  <si>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</si>
  <si>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</si>
  <si>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</si>
  <si>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</si>
  <si>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</si>
  <si>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</si>
  <si>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006-x1</t>
  </si>
  <si>
    <t>D+M+PH Lokální opravy podlah - přebroušení, vyrovnání apod... - 5-10% plochy podlahy</t>
  </si>
  <si>
    <t>soubor</t>
  </si>
  <si>
    <t>4</t>
  </si>
  <si>
    <t>-1384922446</t>
  </si>
  <si>
    <t>9</t>
  </si>
  <si>
    <t>Ostatní konstrukce a práce, bourání</t>
  </si>
  <si>
    <t>009-x1</t>
  </si>
  <si>
    <t>Vyklizení a zpětné nastěhování těžších a objemných kusů vybavení třídy (lehčí a menší kusy vyklidí školka)</t>
  </si>
  <si>
    <t>73415442</t>
  </si>
  <si>
    <t>3</t>
  </si>
  <si>
    <t>952901111</t>
  </si>
  <si>
    <t>Vyčištění budov nebo objektů před předáním do užívání budov bytové nebo občanské výstavby, světlé výšky podlaží do 4 m</t>
  </si>
  <si>
    <t>m2</t>
  </si>
  <si>
    <t>CS ÚRS 2021 01</t>
  </si>
  <si>
    <t>-769943710</t>
  </si>
  <si>
    <t>PSC</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</si>
  <si>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</si>
  <si>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997</t>
  </si>
  <si>
    <t>Přesun sutě</t>
  </si>
  <si>
    <t>997013211</t>
  </si>
  <si>
    <t>Vnitrostaveništní doprava suti a vybouraných hmot vodorovně do 50 m svisle ručně pro budovy a haly výšky do 6 m</t>
  </si>
  <si>
    <t>t</t>
  </si>
  <si>
    <t>-1040188198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</si>
  <si>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pro budovy a haly výšky do 6 m.
3. Montáž, demontáž a pronájem shozu se ocení cenami souboru cen 997 01-33 Shoz suti.
4. Ceny -3151 až -3162 lze použít v případě, kdy dochází ke ztížení dopravy suti např. tím, že není možné instalovat jeřáb.
</t>
  </si>
  <si>
    <t>5</t>
  </si>
  <si>
    <t>997002611</t>
  </si>
  <si>
    <t>Nakládání suti a vybouraných hmot na dopravní prostředek pro vodorovné přemístění</t>
  </si>
  <si>
    <t>-1418889368</t>
  </si>
  <si>
    <t xml:space="preserve">Poznámka k souboru cen:
1. Cena platí i pro překládání při lomené dopravě.
2. Cenu nelze použít při dopravě po železnici, po vodě nebo ručně.
</t>
  </si>
  <si>
    <t>997013501</t>
  </si>
  <si>
    <t>Odvoz suti a vybouraných hmot na skládku nebo meziskládku se složením, na vzdálenost do 1 km</t>
  </si>
  <si>
    <t>-1667156418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</si>
  <si>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</si>
  <si>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7</t>
  </si>
  <si>
    <t>997013509</t>
  </si>
  <si>
    <t>Odvoz suti a vybouraných hmot na skládku nebo meziskládku se složením, na vzdálenost Příplatek k ceně za každý další i započatý 1 km přes 1 km</t>
  </si>
  <si>
    <t>-1574385172</t>
  </si>
  <si>
    <t>VV</t>
  </si>
  <si>
    <t>0,396*6</t>
  </si>
  <si>
    <t>8</t>
  </si>
  <si>
    <t>997013631</t>
  </si>
  <si>
    <t>Poplatek za uložení stavebního odpadu na skládce (skládkovné) směsného stavebního a demoličního zatříděného do Katalogu odpadů pod kódem 17 09 04</t>
  </si>
  <si>
    <t>90758777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</si>
  <si>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</si>
  <si>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</si>
  <si>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</si>
  <si>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998018001</t>
  </si>
  <si>
    <t>Přesun hmot pro budovy občanské výstavby, bydlení, výrobu a služby ruční - bez užití mechanizace vodorovná dopravní vzdálenost do 100 m pro budovy s jakoukoliv nosnou konstrukcí výšky do 6 m</t>
  </si>
  <si>
    <t>517418771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</si>
  <si>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</si>
  <si>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</si>
  <si>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</si>
  <si>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766</t>
  </si>
  <si>
    <t>Konstrukce truhlářské</t>
  </si>
  <si>
    <t>10</t>
  </si>
  <si>
    <t>766-x1</t>
  </si>
  <si>
    <t>Demontáž prahu a přechodových lišt vč. likvidace</t>
  </si>
  <si>
    <t>m</t>
  </si>
  <si>
    <t>16</t>
  </si>
  <si>
    <t>1160154069</t>
  </si>
  <si>
    <t>0,8+7,18+1+0,8+0,8+0,8+0,8</t>
  </si>
  <si>
    <t>11</t>
  </si>
  <si>
    <t>766-x2</t>
  </si>
  <si>
    <t>Demontáž, přemístění a zpětná montáž krytů radiátorů</t>
  </si>
  <si>
    <t>180589567</t>
  </si>
  <si>
    <t>9,6+4,58+4,82+4,8-(0,26*4)</t>
  </si>
  <si>
    <t>12</t>
  </si>
  <si>
    <t>998766201</t>
  </si>
  <si>
    <t>Přesun hmot pro konstrukce truhlářské stanovený procentní sazbou (%) z ceny vodorovná dopravní vzdálenost do 50 m v objektech výšky do 6 m</t>
  </si>
  <si>
    <t>%</t>
  </si>
  <si>
    <t>1851514345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</si>
  <si>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</si>
  <si>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776</t>
  </si>
  <si>
    <t>Podlahy povlakové</t>
  </si>
  <si>
    <t>13</t>
  </si>
  <si>
    <t>776201811</t>
  </si>
  <si>
    <t>Demontáž povlakových podlahovin lepených ručně bez podložky</t>
  </si>
  <si>
    <t>1466910632</t>
  </si>
  <si>
    <t>Koberec</t>
  </si>
  <si>
    <t>4,8*5,75</t>
  </si>
  <si>
    <t>4,82*7,18</t>
  </si>
  <si>
    <t>-0,6*0,2</t>
  </si>
  <si>
    <t>-0,26*0,3</t>
  </si>
  <si>
    <t>Mezisoučet</t>
  </si>
  <si>
    <t>PVC</t>
  </si>
  <si>
    <t>9.6*5.85</t>
  </si>
  <si>
    <t>4,58*7,18</t>
  </si>
  <si>
    <t>-(0,26*0,3)*3</t>
  </si>
  <si>
    <t>Součet</t>
  </si>
  <si>
    <t>14</t>
  </si>
  <si>
    <t>776410811</t>
  </si>
  <si>
    <t>Demontáž soklíků nebo lišt pryžových nebo plastových</t>
  </si>
  <si>
    <t>-1971113491</t>
  </si>
  <si>
    <t>62,56</t>
  </si>
  <si>
    <t>776111311</t>
  </si>
  <si>
    <t>Příprava podkladu vysátí podlah</t>
  </si>
  <si>
    <t>441696128</t>
  </si>
  <si>
    <t xml:space="preserve">Poznámka k souboru cen:
1. V ceně 776 12-1511 zábrana proti vlhkosti jsou započteny i náklady na 2 vrstvy penetrace a zasypání křemičitým pískem.
2. V cenách 776 14-1111 až 776 14-4111 jsou započteny i náklady na dodání stěrky.
</t>
  </si>
  <si>
    <t>776121111</t>
  </si>
  <si>
    <t>Příprava podkladu penetrace vodou ředitelná na savý podklad (válečkováním) ředěná v poměru 1:3 podlah</t>
  </si>
  <si>
    <t>945159384</t>
  </si>
  <si>
    <t>17</t>
  </si>
  <si>
    <t>776211111</t>
  </si>
  <si>
    <t>Montáž textilních podlahovin lepením pásů standardních</t>
  </si>
  <si>
    <t>952530572</t>
  </si>
  <si>
    <t xml:space="preserve">Poznámka k souboru cen:
1. V cenách 776 21-2111 a 776 21-2121 montáž volným položením jsou započteny i náklady na dodávku pásky.
</t>
  </si>
  <si>
    <t>18</t>
  </si>
  <si>
    <t>M</t>
  </si>
  <si>
    <t>69751061/R</t>
  </si>
  <si>
    <t>koberec zátěžový, jemný, krátký vlas, střední zátěž, reakce na oheň Bfl - výběr dle ředitelky školky</t>
  </si>
  <si>
    <t>32</t>
  </si>
  <si>
    <t>-1358806060</t>
  </si>
  <si>
    <t>62,01*1,15 'Přepočtené koeficientem množství</t>
  </si>
  <si>
    <t>19</t>
  </si>
  <si>
    <t>776221111</t>
  </si>
  <si>
    <t>Montáž podlahovin z PVC lepením standardním lepidlem z pásů standardních</t>
  </si>
  <si>
    <t>-1397055275</t>
  </si>
  <si>
    <t>20</t>
  </si>
  <si>
    <t>28412285/R</t>
  </si>
  <si>
    <t>krytina podlahová heterogenní PVC tl 2mm, zátěž 34/43, tl. nášlapné vrstvy 0,8mm, třída hořlavosti bfl-s1, váha cca. 2800g/m2 - výběr dle ředitelky školky</t>
  </si>
  <si>
    <t>1167573984</t>
  </si>
  <si>
    <t>88,81*1,15 'Přepočtené koeficientem množství</t>
  </si>
  <si>
    <t>776411111</t>
  </si>
  <si>
    <t>Montáž soklíků lepením obvodových, výšky do 80 mm</t>
  </si>
  <si>
    <t>1048336915</t>
  </si>
  <si>
    <t>Kobercová</t>
  </si>
  <si>
    <t>7,18+4,8+4,8+4,82+4,82+0,3+0,3+0,3+0,3-0,8+1</t>
  </si>
  <si>
    <t>DSL</t>
  </si>
  <si>
    <t>7,18+9,6+9,6+4,58+4,58+0,6-1-0,8-0,8-0,8-0,8+(0,3*6)+1</t>
  </si>
  <si>
    <t>22</t>
  </si>
  <si>
    <t>69751204</t>
  </si>
  <si>
    <t>lišta kobercová 55x9mm</t>
  </si>
  <si>
    <t>1827982520</t>
  </si>
  <si>
    <t>27,82*1,05 'Přepočtené koeficientem množství</t>
  </si>
  <si>
    <t>23</t>
  </si>
  <si>
    <t>776-x1</t>
  </si>
  <si>
    <t>lišta soklová DSL 60</t>
  </si>
  <si>
    <t>1784048297</t>
  </si>
  <si>
    <t>34,74*1,05 'Přepočtené koeficientem množství</t>
  </si>
  <si>
    <t>24</t>
  </si>
  <si>
    <t>776421312</t>
  </si>
  <si>
    <t>Montáž lišt přechodových šroubovaných</t>
  </si>
  <si>
    <t>1331894025</t>
  </si>
  <si>
    <t>25</t>
  </si>
  <si>
    <t>55343120</t>
  </si>
  <si>
    <t>profil přechodový Al vrtaný 30mm stříbro</t>
  </si>
  <si>
    <t>-1996167736</t>
  </si>
  <si>
    <t>12,18*1,05 'Přepočtené koeficientem množství</t>
  </si>
  <si>
    <t>26</t>
  </si>
  <si>
    <t>998776201</t>
  </si>
  <si>
    <t>Přesun hmot pro podlahy povlakové stanovený procentní sazbou (%) z ceny vodorovná dopravní vzdálenost do 50 m v objektech výšky do 6 m</t>
  </si>
  <si>
    <t>1299579993</t>
  </si>
  <si>
    <t>VRN</t>
  </si>
  <si>
    <t>Vedlejší rozpočtové náklady</t>
  </si>
  <si>
    <t>VRN9</t>
  </si>
  <si>
    <t>Ostatní náklady</t>
  </si>
  <si>
    <t>27</t>
  </si>
  <si>
    <t>094002000</t>
  </si>
  <si>
    <t>Ostatní náklady související s výstavbou - náklady dle uvážení zhotovitele - např. vzorkování podlahovin, inženýrská činnost apod...</t>
  </si>
  <si>
    <t>1024</t>
  </si>
  <si>
    <t>109299096</t>
  </si>
  <si>
    <t xml:space="preserve">Poznámka k souboru cen:
1. Více informací o volbě, obsahu a způsobu ocenění jednotlivých titulů viz příslušné Přílohy 01 až 09.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</si>
  <si>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</si>
  <si>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</si>
  <si>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</si>
  <si>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</si>
  <si>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</si>
  <si>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</si>
  <si>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</si>
  <si>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</si>
  <si>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</si>
  <si>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</si>
  <si>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</si>
  <si>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</si>
  <si>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</si>
  <si>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</si>
  <si>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</si>
  <si>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</si>
  <si>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</si>
  <si>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</si>
  <si>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</si>
  <si>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</si>
  <si>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</si>
  <si>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</si>
  <si>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</si>
  <si>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</si>
  <si>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</si>
  <si>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</si>
  <si>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</si>
  <si>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</si>
  <si>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</si>
  <si>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</si>
  <si>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</si>
  <si>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</si>
  <si>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</si>
  <si>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</si>
  <si>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</si>
  <si>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</si>
  <si>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</si>
  <si>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</si>
  <si>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</si>
  <si>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</si>
  <si>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</si>
  <si>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</si>
  <si>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</si>
  <si>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</si>
  <si>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</si>
  <si>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</si>
  <si>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</si>
  <si>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</si>
  <si>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</si>
  <si>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</si>
  <si>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</si>
  <si>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</si>
  <si>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</si>
  <si>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</si>
  <si>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</si>
  <si>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</si>
  <si>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</si>
  <si>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</si>
  <si>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</si>
  <si>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</si>
  <si>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</si>
  <si>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</si>
  <si>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</si>
  <si>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</si>
  <si>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</si>
  <si>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</si>
  <si>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</si>
  <si>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</si>
  <si>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</si>
  <si>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</si>
  <si>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</si>
  <si>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</si>
  <si>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</si>
  <si>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</si>
  <si>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</si>
  <si>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</si>
  <si>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</si>
  <si>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</si>
  <si>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</si>
  <si>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</si>
  <si>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</si>
  <si>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</si>
  <si>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</si>
  <si>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</si>
  <si>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</si>
  <si>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</si>
  <si>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</si>
  <si>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</si>
  <si>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</si>
  <si>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</si>
  <si>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</si>
  <si>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</si>
  <si>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</si>
  <si>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</si>
  <si>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</si>
  <si>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</si>
  <si>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</si>
  <si>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</si>
  <si>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</si>
  <si>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</si>
  <si>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</si>
  <si>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</si>
  <si>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</si>
  <si>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</si>
  <si>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</si>
  <si>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</si>
  <si>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</si>
  <si>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</si>
  <si>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</si>
  <si>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</si>
  <si>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</si>
  <si>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</si>
  <si>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</si>
  <si>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</si>
  <si>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</si>
  <si>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</si>
  <si>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</si>
  <si>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</si>
  <si>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</si>
  <si>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</si>
  <si>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</si>
  <si>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</si>
  <si>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</si>
  <si>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</si>
  <si>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</si>
  <si>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</si>
  <si>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</si>
  <si>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</si>
  <si>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</si>
  <si>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</si>
  <si>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</si>
  <si>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</si>
  <si>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</si>
  <si>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</si>
  <si>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</si>
  <si>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</si>
  <si>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</si>
  <si>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</si>
  <si>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</si>
  <si>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</si>
  <si>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</si>
  <si>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</si>
  <si>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</si>
  <si>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</si>
  <si>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</si>
  <si>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</si>
  <si>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</si>
  <si>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</si>
  <si>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</si>
  <si>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</si>
  <si>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</si>
  <si>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</si>
  <si>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</si>
  <si>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</si>
  <si>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</si>
  <si>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</si>
  <si>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</si>
  <si>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</si>
  <si>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</si>
  <si>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</si>
  <si>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</si>
  <si>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</si>
  <si>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</si>
  <si>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</si>
  <si>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</si>
  <si>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</si>
  <si>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</si>
  <si>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</si>
  <si>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</si>
  <si>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</si>
  <si>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</si>
  <si>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</si>
  <si>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</si>
  <si>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</si>
  <si>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</si>
  <si>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</si>
  <si>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</si>
  <si>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</si>
  <si>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</si>
  <si>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</si>
  <si>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</si>
  <si>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</si>
  <si>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</si>
  <si>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</si>
  <si>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</si>
  <si>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www.stavebnikalkulace.cz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</si>
</sst>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8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167" fontId="23" fillId="2" borderId="22" xfId="0" applyNumberFormat="1" applyFont="1" applyFill="1" applyBorder="1" applyAlignment="1" applyProtection="1">
      <alignment vertical="center"/>
      <protection locked="0"/>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pplyProtection="1">
      <alignment vertical="center"/>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0" fillId="0" borderId="29" xfId="0" applyFont="1" applyBorder="1" applyAlignment="1">
      <alignment horizontal="left" wrapText="1"/>
    </xf>
    <xf numFmtId="49" fontId="0" fillId="0" borderId="0" xfId="0" applyNumberFormat="1" applyFont="1" applyBorder="1" applyAlignment="1">
      <alignment horizontal="left" vertical="center" wrapText="1"/>
    </xf>
    <xf numFmtId="0" fontId="45" fillId="0" borderId="0" xfId="20" applyAlignment="1" applyProtection="1">
      <alignment horizontal="left" vertical="center"/>
      <protection/>
    </xf>
    <xf numFmtId="0" fontId="45" fillId="0" borderId="0" xfId="20" applyAlignment="1" applyProtection="1">
      <alignment vertical="center" wrapText="1"/>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vebnikalkulace.cz/" TargetMode="External" /><Relationship Id="rId2" Type="http://schemas.openxmlformats.org/officeDocument/2006/relationships/hyperlink" Target="http://www.stavebnikalkulace.cz/"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57"/>
  <sheetViews>
    <sheetView showGridLines="0" tabSelected="1" workbookViewId="0" topLeftCell="A1">
      <selection activeCell="AM51" sqref="AM51"/>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66"/>
      <c r="AS2" s="366"/>
      <c r="AT2" s="366"/>
      <c r="AU2" s="366"/>
      <c r="AV2" s="366"/>
      <c r="AW2" s="366"/>
      <c r="AX2" s="366"/>
      <c r="AY2" s="366"/>
      <c r="AZ2" s="366"/>
      <c r="BA2" s="366"/>
      <c r="BB2" s="366"/>
      <c r="BC2" s="366"/>
      <c r="BD2" s="366"/>
      <c r="BE2" s="366"/>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30" t="s">
        <v>14</v>
      </c>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24"/>
      <c r="AQ5" s="24"/>
      <c r="AR5" s="22"/>
      <c r="BE5" s="327" t="s">
        <v>15</v>
      </c>
      <c r="BS5" s="19" t="s">
        <v>6</v>
      </c>
    </row>
    <row r="6" spans="2:71" s="1" customFormat="1" ht="36.95" customHeight="1">
      <c r="B6" s="23"/>
      <c r="C6" s="24"/>
      <c r="D6" s="30" t="s">
        <v>16</v>
      </c>
      <c r="E6" s="24"/>
      <c r="F6" s="24"/>
      <c r="G6" s="24"/>
      <c r="H6" s="24"/>
      <c r="I6" s="24"/>
      <c r="J6" s="24"/>
      <c r="K6" s="332" t="s">
        <v>17</v>
      </c>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24"/>
      <c r="AQ6" s="24"/>
      <c r="AR6" s="22"/>
      <c r="BE6" s="328"/>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28"/>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28"/>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28"/>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28"/>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28"/>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28"/>
      <c r="BS12" s="19" t="s">
        <v>6</v>
      </c>
    </row>
    <row r="13" spans="2:71"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28"/>
      <c r="BS13" s="19" t="s">
        <v>6</v>
      </c>
    </row>
    <row r="14" spans="2:71" ht="12.75">
      <c r="B14" s="23"/>
      <c r="C14" s="24"/>
      <c r="D14" s="24"/>
      <c r="E14" s="333" t="s">
        <v>30</v>
      </c>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1" t="s">
        <v>28</v>
      </c>
      <c r="AL14" s="24"/>
      <c r="AM14" s="24"/>
      <c r="AN14" s="33" t="s">
        <v>30</v>
      </c>
      <c r="AO14" s="24"/>
      <c r="AP14" s="24"/>
      <c r="AQ14" s="24"/>
      <c r="AR14" s="22"/>
      <c r="BE14" s="328"/>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28"/>
      <c r="BS15" s="19" t="s">
        <v>4</v>
      </c>
    </row>
    <row r="16" spans="2:71"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28"/>
      <c r="BS16" s="19" t="s">
        <v>4</v>
      </c>
    </row>
    <row r="17" spans="2:71" s="1" customFormat="1" ht="18.4"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328"/>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28"/>
      <c r="BS18" s="19" t="s">
        <v>6</v>
      </c>
    </row>
    <row r="19" spans="2: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28"/>
      <c r="BS19" s="19" t="s">
        <v>6</v>
      </c>
    </row>
    <row r="20" spans="2:71" s="1" customFormat="1" ht="18.4" customHeight="1">
      <c r="B20" s="23"/>
      <c r="C20" s="24"/>
      <c r="D20" s="24"/>
      <c r="E20" s="381" t="s">
        <v>462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28"/>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28"/>
    </row>
    <row r="22" spans="2:57" s="1" customFormat="1" ht="12" customHeight="1">
      <c r="B22" s="23"/>
      <c r="C22" s="24"/>
      <c r="D22" s="31"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28"/>
    </row>
    <row r="23" spans="2:57" s="1" customFormat="1" ht="47.25" customHeight="1">
      <c r="B23" s="23"/>
      <c r="C23" s="24"/>
      <c r="D23" s="24"/>
      <c r="E23" s="335" t="s">
        <v>37</v>
      </c>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24"/>
      <c r="AP23" s="24"/>
      <c r="AQ23" s="24"/>
      <c r="AR23" s="22"/>
      <c r="BE23" s="328"/>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28"/>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28"/>
    </row>
    <row r="26" spans="1:57" s="2" customFormat="1" ht="25.9" customHeight="1">
      <c r="A26" s="36"/>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36">
        <f>ROUND(AG54,2)</f>
        <v>0</v>
      </c>
      <c r="AL26" s="337"/>
      <c r="AM26" s="337"/>
      <c r="AN26" s="337"/>
      <c r="AO26" s="337"/>
      <c r="AP26" s="38"/>
      <c r="AQ26" s="38"/>
      <c r="AR26" s="41"/>
      <c r="BE26" s="328"/>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28"/>
    </row>
    <row r="28" spans="1:57" s="2" customFormat="1" ht="12.75">
      <c r="A28" s="36"/>
      <c r="B28" s="37"/>
      <c r="C28" s="38"/>
      <c r="D28" s="38"/>
      <c r="E28" s="38"/>
      <c r="F28" s="38"/>
      <c r="G28" s="38"/>
      <c r="H28" s="38"/>
      <c r="I28" s="38"/>
      <c r="J28" s="38"/>
      <c r="K28" s="38"/>
      <c r="L28" s="338" t="s">
        <v>39</v>
      </c>
      <c r="M28" s="338"/>
      <c r="N28" s="338"/>
      <c r="O28" s="338"/>
      <c r="P28" s="338"/>
      <c r="Q28" s="38"/>
      <c r="R28" s="38"/>
      <c r="S28" s="38"/>
      <c r="T28" s="38"/>
      <c r="U28" s="38"/>
      <c r="V28" s="38"/>
      <c r="W28" s="338" t="s">
        <v>40</v>
      </c>
      <c r="X28" s="338"/>
      <c r="Y28" s="338"/>
      <c r="Z28" s="338"/>
      <c r="AA28" s="338"/>
      <c r="AB28" s="338"/>
      <c r="AC28" s="338"/>
      <c r="AD28" s="338"/>
      <c r="AE28" s="338"/>
      <c r="AF28" s="38"/>
      <c r="AG28" s="38"/>
      <c r="AH28" s="38"/>
      <c r="AI28" s="38"/>
      <c r="AJ28" s="38"/>
      <c r="AK28" s="338" t="s">
        <v>41</v>
      </c>
      <c r="AL28" s="338"/>
      <c r="AM28" s="338"/>
      <c r="AN28" s="338"/>
      <c r="AO28" s="338"/>
      <c r="AP28" s="38"/>
      <c r="AQ28" s="38"/>
      <c r="AR28" s="41"/>
      <c r="BE28" s="328"/>
    </row>
    <row r="29" spans="2:57" s="3" customFormat="1" ht="14.45" customHeight="1">
      <c r="B29" s="42"/>
      <c r="C29" s="43"/>
      <c r="D29" s="31" t="s">
        <v>42</v>
      </c>
      <c r="E29" s="43"/>
      <c r="F29" s="31" t="s">
        <v>43</v>
      </c>
      <c r="G29" s="43"/>
      <c r="H29" s="43"/>
      <c r="I29" s="43"/>
      <c r="J29" s="43"/>
      <c r="K29" s="43"/>
      <c r="L29" s="341">
        <v>0.21</v>
      </c>
      <c r="M29" s="340"/>
      <c r="N29" s="340"/>
      <c r="O29" s="340"/>
      <c r="P29" s="340"/>
      <c r="Q29" s="43"/>
      <c r="R29" s="43"/>
      <c r="S29" s="43"/>
      <c r="T29" s="43"/>
      <c r="U29" s="43"/>
      <c r="V29" s="43"/>
      <c r="W29" s="339">
        <f>ROUND(AZ54,2)</f>
        <v>0</v>
      </c>
      <c r="X29" s="340"/>
      <c r="Y29" s="340"/>
      <c r="Z29" s="340"/>
      <c r="AA29" s="340"/>
      <c r="AB29" s="340"/>
      <c r="AC29" s="340"/>
      <c r="AD29" s="340"/>
      <c r="AE29" s="340"/>
      <c r="AF29" s="43"/>
      <c r="AG29" s="43"/>
      <c r="AH29" s="43"/>
      <c r="AI29" s="43"/>
      <c r="AJ29" s="43"/>
      <c r="AK29" s="339">
        <f>ROUND(AV54,2)</f>
        <v>0</v>
      </c>
      <c r="AL29" s="340"/>
      <c r="AM29" s="340"/>
      <c r="AN29" s="340"/>
      <c r="AO29" s="340"/>
      <c r="AP29" s="43"/>
      <c r="AQ29" s="43"/>
      <c r="AR29" s="44"/>
      <c r="BE29" s="329"/>
    </row>
    <row r="30" spans="2:57" s="3" customFormat="1" ht="14.45" customHeight="1">
      <c r="B30" s="42"/>
      <c r="C30" s="43"/>
      <c r="D30" s="43"/>
      <c r="E30" s="43"/>
      <c r="F30" s="31" t="s">
        <v>44</v>
      </c>
      <c r="G30" s="43"/>
      <c r="H30" s="43"/>
      <c r="I30" s="43"/>
      <c r="J30" s="43"/>
      <c r="K30" s="43"/>
      <c r="L30" s="341">
        <v>0.15</v>
      </c>
      <c r="M30" s="340"/>
      <c r="N30" s="340"/>
      <c r="O30" s="340"/>
      <c r="P30" s="340"/>
      <c r="Q30" s="43"/>
      <c r="R30" s="43"/>
      <c r="S30" s="43"/>
      <c r="T30" s="43"/>
      <c r="U30" s="43"/>
      <c r="V30" s="43"/>
      <c r="W30" s="339">
        <f>ROUND(BA54,2)</f>
        <v>0</v>
      </c>
      <c r="X30" s="340"/>
      <c r="Y30" s="340"/>
      <c r="Z30" s="340"/>
      <c r="AA30" s="340"/>
      <c r="AB30" s="340"/>
      <c r="AC30" s="340"/>
      <c r="AD30" s="340"/>
      <c r="AE30" s="340"/>
      <c r="AF30" s="43"/>
      <c r="AG30" s="43"/>
      <c r="AH30" s="43"/>
      <c r="AI30" s="43"/>
      <c r="AJ30" s="43"/>
      <c r="AK30" s="339">
        <f>ROUND(AW54,2)</f>
        <v>0</v>
      </c>
      <c r="AL30" s="340"/>
      <c r="AM30" s="340"/>
      <c r="AN30" s="340"/>
      <c r="AO30" s="340"/>
      <c r="AP30" s="43"/>
      <c r="AQ30" s="43"/>
      <c r="AR30" s="44"/>
      <c r="BE30" s="329"/>
    </row>
    <row r="31" spans="2:57" s="3" customFormat="1" ht="14.45" customHeight="1" hidden="1">
      <c r="B31" s="42"/>
      <c r="C31" s="43"/>
      <c r="D31" s="43"/>
      <c r="E31" s="43"/>
      <c r="F31" s="31" t="s">
        <v>45</v>
      </c>
      <c r="G31" s="43"/>
      <c r="H31" s="43"/>
      <c r="I31" s="43"/>
      <c r="J31" s="43"/>
      <c r="K31" s="43"/>
      <c r="L31" s="341">
        <v>0.21</v>
      </c>
      <c r="M31" s="340"/>
      <c r="N31" s="340"/>
      <c r="O31" s="340"/>
      <c r="P31" s="340"/>
      <c r="Q31" s="43"/>
      <c r="R31" s="43"/>
      <c r="S31" s="43"/>
      <c r="T31" s="43"/>
      <c r="U31" s="43"/>
      <c r="V31" s="43"/>
      <c r="W31" s="339">
        <f>ROUND(BB54,2)</f>
        <v>0</v>
      </c>
      <c r="X31" s="340"/>
      <c r="Y31" s="340"/>
      <c r="Z31" s="340"/>
      <c r="AA31" s="340"/>
      <c r="AB31" s="340"/>
      <c r="AC31" s="340"/>
      <c r="AD31" s="340"/>
      <c r="AE31" s="340"/>
      <c r="AF31" s="43"/>
      <c r="AG31" s="43"/>
      <c r="AH31" s="43"/>
      <c r="AI31" s="43"/>
      <c r="AJ31" s="43"/>
      <c r="AK31" s="339">
        <v>0</v>
      </c>
      <c r="AL31" s="340"/>
      <c r="AM31" s="340"/>
      <c r="AN31" s="340"/>
      <c r="AO31" s="340"/>
      <c r="AP31" s="43"/>
      <c r="AQ31" s="43"/>
      <c r="AR31" s="44"/>
      <c r="BE31" s="329"/>
    </row>
    <row r="32" spans="2:57" s="3" customFormat="1" ht="14.45" customHeight="1" hidden="1">
      <c r="B32" s="42"/>
      <c r="C32" s="43"/>
      <c r="D32" s="43"/>
      <c r="E32" s="43"/>
      <c r="F32" s="31" t="s">
        <v>46</v>
      </c>
      <c r="G32" s="43"/>
      <c r="H32" s="43"/>
      <c r="I32" s="43"/>
      <c r="J32" s="43"/>
      <c r="K32" s="43"/>
      <c r="L32" s="341">
        <v>0.15</v>
      </c>
      <c r="M32" s="340"/>
      <c r="N32" s="340"/>
      <c r="O32" s="340"/>
      <c r="P32" s="340"/>
      <c r="Q32" s="43"/>
      <c r="R32" s="43"/>
      <c r="S32" s="43"/>
      <c r="T32" s="43"/>
      <c r="U32" s="43"/>
      <c r="V32" s="43"/>
      <c r="W32" s="339">
        <f>ROUND(BC54,2)</f>
        <v>0</v>
      </c>
      <c r="X32" s="340"/>
      <c r="Y32" s="340"/>
      <c r="Z32" s="340"/>
      <c r="AA32" s="340"/>
      <c r="AB32" s="340"/>
      <c r="AC32" s="340"/>
      <c r="AD32" s="340"/>
      <c r="AE32" s="340"/>
      <c r="AF32" s="43"/>
      <c r="AG32" s="43"/>
      <c r="AH32" s="43"/>
      <c r="AI32" s="43"/>
      <c r="AJ32" s="43"/>
      <c r="AK32" s="339">
        <v>0</v>
      </c>
      <c r="AL32" s="340"/>
      <c r="AM32" s="340"/>
      <c r="AN32" s="340"/>
      <c r="AO32" s="340"/>
      <c r="AP32" s="43"/>
      <c r="AQ32" s="43"/>
      <c r="AR32" s="44"/>
      <c r="BE32" s="329"/>
    </row>
    <row r="33" spans="2:44" s="3" customFormat="1" ht="14.45" customHeight="1" hidden="1">
      <c r="B33" s="42"/>
      <c r="C33" s="43"/>
      <c r="D33" s="43"/>
      <c r="E33" s="43"/>
      <c r="F33" s="31" t="s">
        <v>47</v>
      </c>
      <c r="G33" s="43"/>
      <c r="H33" s="43"/>
      <c r="I33" s="43"/>
      <c r="J33" s="43"/>
      <c r="K33" s="43"/>
      <c r="L33" s="341">
        <v>0</v>
      </c>
      <c r="M33" s="340"/>
      <c r="N33" s="340"/>
      <c r="O33" s="340"/>
      <c r="P33" s="340"/>
      <c r="Q33" s="43"/>
      <c r="R33" s="43"/>
      <c r="S33" s="43"/>
      <c r="T33" s="43"/>
      <c r="U33" s="43"/>
      <c r="V33" s="43"/>
      <c r="W33" s="339">
        <f>ROUND(BD54,2)</f>
        <v>0</v>
      </c>
      <c r="X33" s="340"/>
      <c r="Y33" s="340"/>
      <c r="Z33" s="340"/>
      <c r="AA33" s="340"/>
      <c r="AB33" s="340"/>
      <c r="AC33" s="340"/>
      <c r="AD33" s="340"/>
      <c r="AE33" s="340"/>
      <c r="AF33" s="43"/>
      <c r="AG33" s="43"/>
      <c r="AH33" s="43"/>
      <c r="AI33" s="43"/>
      <c r="AJ33" s="43"/>
      <c r="AK33" s="339">
        <v>0</v>
      </c>
      <c r="AL33" s="340"/>
      <c r="AM33" s="340"/>
      <c r="AN33" s="340"/>
      <c r="AO33" s="340"/>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48</v>
      </c>
      <c r="E35" s="47"/>
      <c r="F35" s="47"/>
      <c r="G35" s="47"/>
      <c r="H35" s="47"/>
      <c r="I35" s="47"/>
      <c r="J35" s="47"/>
      <c r="K35" s="47"/>
      <c r="L35" s="47"/>
      <c r="M35" s="47"/>
      <c r="N35" s="47"/>
      <c r="O35" s="47"/>
      <c r="P35" s="47"/>
      <c r="Q35" s="47"/>
      <c r="R35" s="47"/>
      <c r="S35" s="47"/>
      <c r="T35" s="48" t="s">
        <v>49</v>
      </c>
      <c r="U35" s="47"/>
      <c r="V35" s="47"/>
      <c r="W35" s="47"/>
      <c r="X35" s="342" t="s">
        <v>50</v>
      </c>
      <c r="Y35" s="343"/>
      <c r="Z35" s="343"/>
      <c r="AA35" s="343"/>
      <c r="AB35" s="343"/>
      <c r="AC35" s="47"/>
      <c r="AD35" s="47"/>
      <c r="AE35" s="47"/>
      <c r="AF35" s="47"/>
      <c r="AG35" s="47"/>
      <c r="AH35" s="47"/>
      <c r="AI35" s="47"/>
      <c r="AJ35" s="47"/>
      <c r="AK35" s="344">
        <f>SUM(AK26:AK33)</f>
        <v>0</v>
      </c>
      <c r="AL35" s="343"/>
      <c r="AM35" s="343"/>
      <c r="AN35" s="343"/>
      <c r="AO35" s="345"/>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00</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46" t="str">
        <f>K6</f>
        <v>MŠ Sokolov, Vrchlického 80 - oprava podlah třídy 1.NP</v>
      </c>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Sokolov, Vrchlického 80</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48" t="str">
        <f>IF(AN8="","",AN8)</f>
        <v>1. 2. 2021</v>
      </c>
      <c r="AN47" s="348"/>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Město Sokolov</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49" t="str">
        <f>IF(E17="","",E17)</f>
        <v xml:space="preserve"> </v>
      </c>
      <c r="AN49" s="350"/>
      <c r="AO49" s="350"/>
      <c r="AP49" s="350"/>
      <c r="AQ49" s="38"/>
      <c r="AR49" s="41"/>
      <c r="AS49" s="351" t="s">
        <v>52</v>
      </c>
      <c r="AT49" s="352"/>
      <c r="AU49" s="62"/>
      <c r="AV49" s="62"/>
      <c r="AW49" s="62"/>
      <c r="AX49" s="62"/>
      <c r="AY49" s="62"/>
      <c r="AZ49" s="62"/>
      <c r="BA49" s="62"/>
      <c r="BB49" s="62"/>
      <c r="BC49" s="62"/>
      <c r="BD49" s="63"/>
      <c r="BE49" s="36"/>
    </row>
    <row r="50" spans="1:57" s="2" customFormat="1" ht="15.2" customHeight="1">
      <c r="A50" s="36"/>
      <c r="B50" s="37"/>
      <c r="C50" s="31" t="s">
        <v>29</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382" t="s">
        <v>462</v>
      </c>
      <c r="AN50" s="350"/>
      <c r="AO50" s="350"/>
      <c r="AP50" s="350"/>
      <c r="AQ50" s="38"/>
      <c r="AR50" s="41"/>
      <c r="AS50" s="353"/>
      <c r="AT50" s="354"/>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55"/>
      <c r="AT51" s="356"/>
      <c r="AU51" s="66"/>
      <c r="AV51" s="66"/>
      <c r="AW51" s="66"/>
      <c r="AX51" s="66"/>
      <c r="AY51" s="66"/>
      <c r="AZ51" s="66"/>
      <c r="BA51" s="66"/>
      <c r="BB51" s="66"/>
      <c r="BC51" s="66"/>
      <c r="BD51" s="67"/>
      <c r="BE51" s="36"/>
    </row>
    <row r="52" spans="1:57" s="2" customFormat="1" ht="29.25" customHeight="1">
      <c r="A52" s="36"/>
      <c r="B52" s="37"/>
      <c r="C52" s="357" t="s">
        <v>53</v>
      </c>
      <c r="D52" s="358"/>
      <c r="E52" s="358"/>
      <c r="F52" s="358"/>
      <c r="G52" s="358"/>
      <c r="H52" s="68"/>
      <c r="I52" s="359" t="s">
        <v>54</v>
      </c>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60" t="s">
        <v>55</v>
      </c>
      <c r="AH52" s="358"/>
      <c r="AI52" s="358"/>
      <c r="AJ52" s="358"/>
      <c r="AK52" s="358"/>
      <c r="AL52" s="358"/>
      <c r="AM52" s="358"/>
      <c r="AN52" s="359" t="s">
        <v>56</v>
      </c>
      <c r="AO52" s="358"/>
      <c r="AP52" s="358"/>
      <c r="AQ52" s="69" t="s">
        <v>57</v>
      </c>
      <c r="AR52" s="41"/>
      <c r="AS52" s="70" t="s">
        <v>58</v>
      </c>
      <c r="AT52" s="71" t="s">
        <v>59</v>
      </c>
      <c r="AU52" s="71" t="s">
        <v>60</v>
      </c>
      <c r="AV52" s="71" t="s">
        <v>61</v>
      </c>
      <c r="AW52" s="71" t="s">
        <v>62</v>
      </c>
      <c r="AX52" s="71" t="s">
        <v>63</v>
      </c>
      <c r="AY52" s="71" t="s">
        <v>64</v>
      </c>
      <c r="AZ52" s="71" t="s">
        <v>65</v>
      </c>
      <c r="BA52" s="71" t="s">
        <v>66</v>
      </c>
      <c r="BB52" s="71" t="s">
        <v>67</v>
      </c>
      <c r="BC52" s="71" t="s">
        <v>68</v>
      </c>
      <c r="BD52" s="72" t="s">
        <v>69</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64">
        <f>ROUND(AG55,2)</f>
        <v>0</v>
      </c>
      <c r="AH54" s="364"/>
      <c r="AI54" s="364"/>
      <c r="AJ54" s="364"/>
      <c r="AK54" s="364"/>
      <c r="AL54" s="364"/>
      <c r="AM54" s="364"/>
      <c r="AN54" s="365">
        <f>SUM(AG54,AT54)</f>
        <v>0</v>
      </c>
      <c r="AO54" s="365"/>
      <c r="AP54" s="365"/>
      <c r="AQ54" s="80" t="s">
        <v>19</v>
      </c>
      <c r="AR54" s="81"/>
      <c r="AS54" s="82">
        <f>ROUND(AS55,2)</f>
        <v>0</v>
      </c>
      <c r="AT54" s="83">
        <f>ROUND(SUM(AV54:AW54),2)</f>
        <v>0</v>
      </c>
      <c r="AU54" s="84">
        <f>ROUND(AU55,5)</f>
        <v>0</v>
      </c>
      <c r="AV54" s="83">
        <f>ROUND(AZ54*L29,2)</f>
        <v>0</v>
      </c>
      <c r="AW54" s="83">
        <f>ROUND(BA54*L30,2)</f>
        <v>0</v>
      </c>
      <c r="AX54" s="83">
        <f>ROUND(BB54*L29,2)</f>
        <v>0</v>
      </c>
      <c r="AY54" s="83">
        <f>ROUND(BC54*L30,2)</f>
        <v>0</v>
      </c>
      <c r="AZ54" s="83">
        <f>ROUND(AZ55,2)</f>
        <v>0</v>
      </c>
      <c r="BA54" s="83">
        <f>ROUND(BA55,2)</f>
        <v>0</v>
      </c>
      <c r="BB54" s="83">
        <f>ROUND(BB55,2)</f>
        <v>0</v>
      </c>
      <c r="BC54" s="83">
        <f>ROUND(BC55,2)</f>
        <v>0</v>
      </c>
      <c r="BD54" s="85">
        <f>ROUND(BD55,2)</f>
        <v>0</v>
      </c>
      <c r="BS54" s="86" t="s">
        <v>71</v>
      </c>
      <c r="BT54" s="86" t="s">
        <v>72</v>
      </c>
      <c r="BV54" s="86" t="s">
        <v>73</v>
      </c>
      <c r="BW54" s="86" t="s">
        <v>5</v>
      </c>
      <c r="BX54" s="86" t="s">
        <v>74</v>
      </c>
      <c r="CL54" s="86" t="s">
        <v>19</v>
      </c>
    </row>
    <row r="55" spans="1:90" s="7" customFormat="1" ht="24.75" customHeight="1">
      <c r="A55" s="87" t="s">
        <v>75</v>
      </c>
      <c r="B55" s="88"/>
      <c r="C55" s="89"/>
      <c r="D55" s="363" t="s">
        <v>14</v>
      </c>
      <c r="E55" s="363"/>
      <c r="F55" s="363"/>
      <c r="G55" s="363"/>
      <c r="H55" s="363"/>
      <c r="I55" s="90"/>
      <c r="J55" s="363" t="s">
        <v>17</v>
      </c>
      <c r="K55" s="363"/>
      <c r="L55" s="363"/>
      <c r="M55" s="363"/>
      <c r="N55" s="363"/>
      <c r="O55" s="363"/>
      <c r="P55" s="363"/>
      <c r="Q55" s="363"/>
      <c r="R55" s="363"/>
      <c r="S55" s="363"/>
      <c r="T55" s="363"/>
      <c r="U55" s="363"/>
      <c r="V55" s="363"/>
      <c r="W55" s="363"/>
      <c r="X55" s="363"/>
      <c r="Y55" s="363"/>
      <c r="Z55" s="363"/>
      <c r="AA55" s="363"/>
      <c r="AB55" s="363"/>
      <c r="AC55" s="363"/>
      <c r="AD55" s="363"/>
      <c r="AE55" s="363"/>
      <c r="AF55" s="363"/>
      <c r="AG55" s="361">
        <f>'00 - MŠ Sokolov, Vrchlick...'!J28</f>
        <v>0</v>
      </c>
      <c r="AH55" s="362"/>
      <c r="AI55" s="362"/>
      <c r="AJ55" s="362"/>
      <c r="AK55" s="362"/>
      <c r="AL55" s="362"/>
      <c r="AM55" s="362"/>
      <c r="AN55" s="361">
        <f>SUM(AG55,AT55)</f>
        <v>0</v>
      </c>
      <c r="AO55" s="362"/>
      <c r="AP55" s="362"/>
      <c r="AQ55" s="91" t="s">
        <v>76</v>
      </c>
      <c r="AR55" s="92"/>
      <c r="AS55" s="93">
        <v>0</v>
      </c>
      <c r="AT55" s="94">
        <f>ROUND(SUM(AV55:AW55),2)</f>
        <v>0</v>
      </c>
      <c r="AU55" s="95">
        <f>'00 - MŠ Sokolov, Vrchlick...'!P83</f>
        <v>0</v>
      </c>
      <c r="AV55" s="94">
        <f>'00 - MŠ Sokolov, Vrchlick...'!J31</f>
        <v>0</v>
      </c>
      <c r="AW55" s="94">
        <f>'00 - MŠ Sokolov, Vrchlick...'!J32</f>
        <v>0</v>
      </c>
      <c r="AX55" s="94">
        <f>'00 - MŠ Sokolov, Vrchlick...'!J33</f>
        <v>0</v>
      </c>
      <c r="AY55" s="94">
        <f>'00 - MŠ Sokolov, Vrchlick...'!J34</f>
        <v>0</v>
      </c>
      <c r="AZ55" s="94">
        <f>'00 - MŠ Sokolov, Vrchlick...'!F31</f>
        <v>0</v>
      </c>
      <c r="BA55" s="94">
        <f>'00 - MŠ Sokolov, Vrchlick...'!F32</f>
        <v>0</v>
      </c>
      <c r="BB55" s="94">
        <f>'00 - MŠ Sokolov, Vrchlick...'!F33</f>
        <v>0</v>
      </c>
      <c r="BC55" s="94">
        <f>'00 - MŠ Sokolov, Vrchlick...'!F34</f>
        <v>0</v>
      </c>
      <c r="BD55" s="96">
        <f>'00 - MŠ Sokolov, Vrchlick...'!F35</f>
        <v>0</v>
      </c>
      <c r="BT55" s="97" t="s">
        <v>77</v>
      </c>
      <c r="BU55" s="97" t="s">
        <v>78</v>
      </c>
      <c r="BV55" s="97" t="s">
        <v>73</v>
      </c>
      <c r="BW55" s="97" t="s">
        <v>5</v>
      </c>
      <c r="BX55" s="97" t="s">
        <v>74</v>
      </c>
      <c r="CL55" s="97" t="s">
        <v>19</v>
      </c>
    </row>
    <row r="56" spans="1:57" s="2" customFormat="1" ht="30" customHeight="1">
      <c r="A56" s="36"/>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1"/>
      <c r="AS56" s="36"/>
      <c r="AT56" s="36"/>
      <c r="AU56" s="36"/>
      <c r="AV56" s="36"/>
      <c r="AW56" s="36"/>
      <c r="AX56" s="36"/>
      <c r="AY56" s="36"/>
      <c r="AZ56" s="36"/>
      <c r="BA56" s="36"/>
      <c r="BB56" s="36"/>
      <c r="BC56" s="36"/>
      <c r="BD56" s="36"/>
      <c r="BE56" s="36"/>
    </row>
    <row r="57" spans="1:57" s="2" customFormat="1" ht="6.95" customHeight="1">
      <c r="A57" s="36"/>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41"/>
      <c r="AS57" s="36"/>
      <c r="AT57" s="36"/>
      <c r="AU57" s="36"/>
      <c r="AV57" s="36"/>
      <c r="AW57" s="36"/>
      <c r="AX57" s="36"/>
      <c r="AY57" s="36"/>
      <c r="AZ57" s="36"/>
      <c r="BA57" s="36"/>
      <c r="BB57" s="36"/>
      <c r="BC57" s="36"/>
      <c r="BD57" s="36"/>
      <c r="BE57" s="36"/>
    </row>
  </sheetData>
  <sheetProtection algorithmName="SHA-512" hashValue="rcHdao48ReMYJHPJKd+sDcFQCBjitNhGCDqiUNgAzUADc1fX5ILEAik5gC50MHZc12U0dZpL8xxVIVTlwNcbiQ==" saltValue="PD1TQy44wBUrGPn/ankH2A==" spinCount="100000" sheet="1" objects="1" scenarios="1" formatColumns="0" formatRows="0"/>
  <mergeCells count="42">
    <mergeCell ref="AR2:BE2"/>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00 - MŠ Sokolov, Vrchlick...'!C2" display="/"/>
    <hyperlink ref="E20" r:id="rId1" display="http://www.stavebnikalkulace.cz/"/>
    <hyperlink ref="AM50" r:id="rId2" display="http://www.stavebnikalkulace.cz/"/>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5</v>
      </c>
    </row>
    <row r="3" spans="2:46" s="1" customFormat="1" ht="6.95" customHeight="1">
      <c r="B3" s="98"/>
      <c r="C3" s="99"/>
      <c r="D3" s="99"/>
      <c r="E3" s="99"/>
      <c r="F3" s="99"/>
      <c r="G3" s="99"/>
      <c r="H3" s="99"/>
      <c r="I3" s="99"/>
      <c r="J3" s="99"/>
      <c r="K3" s="99"/>
      <c r="L3" s="22"/>
      <c r="AT3" s="19" t="s">
        <v>79</v>
      </c>
    </row>
    <row r="4" spans="2:46" s="1" customFormat="1" ht="24.95" customHeight="1">
      <c r="B4" s="22"/>
      <c r="D4" s="100" t="s">
        <v>80</v>
      </c>
      <c r="L4" s="22"/>
      <c r="M4" s="101" t="s">
        <v>10</v>
      </c>
      <c r="AT4" s="19" t="s">
        <v>4</v>
      </c>
    </row>
    <row r="5" spans="2:12" s="1" customFormat="1" ht="6.95" customHeight="1">
      <c r="B5" s="22"/>
      <c r="L5" s="22"/>
    </row>
    <row r="6" spans="1:31" s="2" customFormat="1" ht="12" customHeight="1">
      <c r="A6" s="36"/>
      <c r="B6" s="41"/>
      <c r="C6" s="36"/>
      <c r="D6" s="102" t="s">
        <v>16</v>
      </c>
      <c r="E6" s="36"/>
      <c r="F6" s="36"/>
      <c r="G6" s="36"/>
      <c r="H6" s="36"/>
      <c r="I6" s="36"/>
      <c r="J6" s="36"/>
      <c r="K6" s="36"/>
      <c r="L6" s="103"/>
      <c r="S6" s="36"/>
      <c r="T6" s="36"/>
      <c r="U6" s="36"/>
      <c r="V6" s="36"/>
      <c r="W6" s="36"/>
      <c r="X6" s="36"/>
      <c r="Y6" s="36"/>
      <c r="Z6" s="36"/>
      <c r="AA6" s="36"/>
      <c r="AB6" s="36"/>
      <c r="AC6" s="36"/>
      <c r="AD6" s="36"/>
      <c r="AE6" s="36"/>
    </row>
    <row r="7" spans="1:31" s="2" customFormat="1" ht="16.5" customHeight="1">
      <c r="A7" s="36"/>
      <c r="B7" s="41"/>
      <c r="C7" s="36"/>
      <c r="D7" s="36"/>
      <c r="E7" s="367" t="s">
        <v>17</v>
      </c>
      <c r="F7" s="368"/>
      <c r="G7" s="368"/>
      <c r="H7" s="368"/>
      <c r="I7" s="36"/>
      <c r="J7" s="36"/>
      <c r="K7" s="36"/>
      <c r="L7" s="103"/>
      <c r="S7" s="36"/>
      <c r="T7" s="36"/>
      <c r="U7" s="36"/>
      <c r="V7" s="36"/>
      <c r="W7" s="36"/>
      <c r="X7" s="36"/>
      <c r="Y7" s="36"/>
      <c r="Z7" s="36"/>
      <c r="AA7" s="36"/>
      <c r="AB7" s="36"/>
      <c r="AC7" s="36"/>
      <c r="AD7" s="36"/>
      <c r="AE7" s="36"/>
    </row>
    <row r="8" spans="1:31" s="2" customFormat="1" ht="11.25">
      <c r="A8" s="36"/>
      <c r="B8" s="41"/>
      <c r="C8" s="36"/>
      <c r="D8" s="36"/>
      <c r="E8" s="36"/>
      <c r="F8" s="36"/>
      <c r="G8" s="36"/>
      <c r="H8" s="36"/>
      <c r="I8" s="36"/>
      <c r="J8" s="36"/>
      <c r="K8" s="36"/>
      <c r="L8" s="103"/>
      <c r="S8" s="36"/>
      <c r="T8" s="36"/>
      <c r="U8" s="36"/>
      <c r="V8" s="36"/>
      <c r="W8" s="36"/>
      <c r="X8" s="36"/>
      <c r="Y8" s="36"/>
      <c r="Z8" s="36"/>
      <c r="AA8" s="36"/>
      <c r="AB8" s="36"/>
      <c r="AC8" s="36"/>
      <c r="AD8" s="36"/>
      <c r="AE8" s="36"/>
    </row>
    <row r="9" spans="1:31" s="2" customFormat="1" ht="12" customHeight="1">
      <c r="A9" s="36"/>
      <c r="B9" s="41"/>
      <c r="C9" s="36"/>
      <c r="D9" s="102" t="s">
        <v>18</v>
      </c>
      <c r="E9" s="36"/>
      <c r="F9" s="104" t="s">
        <v>19</v>
      </c>
      <c r="G9" s="36"/>
      <c r="H9" s="36"/>
      <c r="I9" s="102" t="s">
        <v>20</v>
      </c>
      <c r="J9" s="104" t="s">
        <v>19</v>
      </c>
      <c r="K9" s="36"/>
      <c r="L9" s="103"/>
      <c r="S9" s="36"/>
      <c r="T9" s="36"/>
      <c r="U9" s="36"/>
      <c r="V9" s="36"/>
      <c r="W9" s="36"/>
      <c r="X9" s="36"/>
      <c r="Y9" s="36"/>
      <c r="Z9" s="36"/>
      <c r="AA9" s="36"/>
      <c r="AB9" s="36"/>
      <c r="AC9" s="36"/>
      <c r="AD9" s="36"/>
      <c r="AE9" s="36"/>
    </row>
    <row r="10" spans="1:31" s="2" customFormat="1" ht="12" customHeight="1">
      <c r="A10" s="36"/>
      <c r="B10" s="41"/>
      <c r="C10" s="36"/>
      <c r="D10" s="102" t="s">
        <v>21</v>
      </c>
      <c r="E10" s="36"/>
      <c r="F10" s="104" t="s">
        <v>22</v>
      </c>
      <c r="G10" s="36"/>
      <c r="H10" s="36"/>
      <c r="I10" s="102" t="s">
        <v>23</v>
      </c>
      <c r="J10" s="105" t="str">
        <f>'Rekapitulace stavby'!AN8</f>
        <v>1. 2. 2021</v>
      </c>
      <c r="K10" s="36"/>
      <c r="L10" s="103"/>
      <c r="S10" s="36"/>
      <c r="T10" s="36"/>
      <c r="U10" s="36"/>
      <c r="V10" s="36"/>
      <c r="W10" s="36"/>
      <c r="X10" s="36"/>
      <c r="Y10" s="36"/>
      <c r="Z10" s="36"/>
      <c r="AA10" s="36"/>
      <c r="AB10" s="36"/>
      <c r="AC10" s="36"/>
      <c r="AD10" s="36"/>
      <c r="AE10" s="36"/>
    </row>
    <row r="11" spans="1:31" s="2" customFormat="1" ht="10.9" customHeight="1">
      <c r="A11" s="36"/>
      <c r="B11" s="41"/>
      <c r="C11" s="36"/>
      <c r="D11" s="36"/>
      <c r="E11" s="36"/>
      <c r="F11" s="36"/>
      <c r="G11" s="36"/>
      <c r="H11" s="36"/>
      <c r="I11" s="36"/>
      <c r="J11" s="36"/>
      <c r="K11" s="36"/>
      <c r="L11" s="103"/>
      <c r="S11" s="36"/>
      <c r="T11" s="36"/>
      <c r="U11" s="36"/>
      <c r="V11" s="36"/>
      <c r="W11" s="36"/>
      <c r="X11" s="36"/>
      <c r="Y11" s="36"/>
      <c r="Z11" s="36"/>
      <c r="AA11" s="36"/>
      <c r="AB11" s="36"/>
      <c r="AC11" s="36"/>
      <c r="AD11" s="36"/>
      <c r="AE11" s="36"/>
    </row>
    <row r="12" spans="1:31" s="2" customFormat="1" ht="12" customHeight="1">
      <c r="A12" s="36"/>
      <c r="B12" s="41"/>
      <c r="C12" s="36"/>
      <c r="D12" s="102" t="s">
        <v>25</v>
      </c>
      <c r="E12" s="36"/>
      <c r="F12" s="36"/>
      <c r="G12" s="36"/>
      <c r="H12" s="36"/>
      <c r="I12" s="102" t="s">
        <v>26</v>
      </c>
      <c r="J12" s="104" t="s">
        <v>19</v>
      </c>
      <c r="K12" s="36"/>
      <c r="L12" s="103"/>
      <c r="S12" s="36"/>
      <c r="T12" s="36"/>
      <c r="U12" s="36"/>
      <c r="V12" s="36"/>
      <c r="W12" s="36"/>
      <c r="X12" s="36"/>
      <c r="Y12" s="36"/>
      <c r="Z12" s="36"/>
      <c r="AA12" s="36"/>
      <c r="AB12" s="36"/>
      <c r="AC12" s="36"/>
      <c r="AD12" s="36"/>
      <c r="AE12" s="36"/>
    </row>
    <row r="13" spans="1:31" s="2" customFormat="1" ht="18" customHeight="1">
      <c r="A13" s="36"/>
      <c r="B13" s="41"/>
      <c r="C13" s="36"/>
      <c r="D13" s="36"/>
      <c r="E13" s="104" t="s">
        <v>27</v>
      </c>
      <c r="F13" s="36"/>
      <c r="G13" s="36"/>
      <c r="H13" s="36"/>
      <c r="I13" s="102" t="s">
        <v>28</v>
      </c>
      <c r="J13" s="104" t="s">
        <v>19</v>
      </c>
      <c r="K13" s="36"/>
      <c r="L13" s="103"/>
      <c r="S13" s="36"/>
      <c r="T13" s="36"/>
      <c r="U13" s="36"/>
      <c r="V13" s="36"/>
      <c r="W13" s="36"/>
      <c r="X13" s="36"/>
      <c r="Y13" s="36"/>
      <c r="Z13" s="36"/>
      <c r="AA13" s="36"/>
      <c r="AB13" s="36"/>
      <c r="AC13" s="36"/>
      <c r="AD13" s="36"/>
      <c r="AE13" s="36"/>
    </row>
    <row r="14" spans="1:31" s="2" customFormat="1" ht="6.95" customHeight="1">
      <c r="A14" s="36"/>
      <c r="B14" s="41"/>
      <c r="C14" s="36"/>
      <c r="D14" s="36"/>
      <c r="E14" s="36"/>
      <c r="F14" s="36"/>
      <c r="G14" s="36"/>
      <c r="H14" s="36"/>
      <c r="I14" s="36"/>
      <c r="J14" s="36"/>
      <c r="K14" s="36"/>
      <c r="L14" s="103"/>
      <c r="S14" s="36"/>
      <c r="T14" s="36"/>
      <c r="U14" s="36"/>
      <c r="V14" s="36"/>
      <c r="W14" s="36"/>
      <c r="X14" s="36"/>
      <c r="Y14" s="36"/>
      <c r="Z14" s="36"/>
      <c r="AA14" s="36"/>
      <c r="AB14" s="36"/>
      <c r="AC14" s="36"/>
      <c r="AD14" s="36"/>
      <c r="AE14" s="36"/>
    </row>
    <row r="15" spans="1:31" s="2" customFormat="1" ht="12" customHeight="1">
      <c r="A15" s="36"/>
      <c r="B15" s="41"/>
      <c r="C15" s="36"/>
      <c r="D15" s="102" t="s">
        <v>29</v>
      </c>
      <c r="E15" s="36"/>
      <c r="F15" s="36"/>
      <c r="G15" s="36"/>
      <c r="H15" s="36"/>
      <c r="I15" s="102" t="s">
        <v>26</v>
      </c>
      <c r="J15" s="32" t="str">
        <f>'Rekapitulace stavby'!AN13</f>
        <v>Vyplň údaj</v>
      </c>
      <c r="K15" s="36"/>
      <c r="L15" s="103"/>
      <c r="S15" s="36"/>
      <c r="T15" s="36"/>
      <c r="U15" s="36"/>
      <c r="V15" s="36"/>
      <c r="W15" s="36"/>
      <c r="X15" s="36"/>
      <c r="Y15" s="36"/>
      <c r="Z15" s="36"/>
      <c r="AA15" s="36"/>
      <c r="AB15" s="36"/>
      <c r="AC15" s="36"/>
      <c r="AD15" s="36"/>
      <c r="AE15" s="36"/>
    </row>
    <row r="16" spans="1:31" s="2" customFormat="1" ht="18" customHeight="1">
      <c r="A16" s="36"/>
      <c r="B16" s="41"/>
      <c r="C16" s="36"/>
      <c r="D16" s="36"/>
      <c r="E16" s="369" t="str">
        <f>'Rekapitulace stavby'!E14</f>
        <v>Vyplň údaj</v>
      </c>
      <c r="F16" s="370"/>
      <c r="G16" s="370"/>
      <c r="H16" s="370"/>
      <c r="I16" s="102" t="s">
        <v>28</v>
      </c>
      <c r="J16" s="32" t="str">
        <f>'Rekapitulace stavby'!AN14</f>
        <v>Vyplň údaj</v>
      </c>
      <c r="K16" s="36"/>
      <c r="L16" s="103"/>
      <c r="S16" s="36"/>
      <c r="T16" s="36"/>
      <c r="U16" s="36"/>
      <c r="V16" s="36"/>
      <c r="W16" s="36"/>
      <c r="X16" s="36"/>
      <c r="Y16" s="36"/>
      <c r="Z16" s="36"/>
      <c r="AA16" s="36"/>
      <c r="AB16" s="36"/>
      <c r="AC16" s="36"/>
      <c r="AD16" s="36"/>
      <c r="AE16" s="36"/>
    </row>
    <row r="17" spans="1:31" s="2" customFormat="1" ht="6.95" customHeight="1">
      <c r="A17" s="36"/>
      <c r="B17" s="41"/>
      <c r="C17" s="36"/>
      <c r="D17" s="36"/>
      <c r="E17" s="36"/>
      <c r="F17" s="36"/>
      <c r="G17" s="36"/>
      <c r="H17" s="36"/>
      <c r="I17" s="36"/>
      <c r="J17" s="36"/>
      <c r="K17" s="36"/>
      <c r="L17" s="103"/>
      <c r="S17" s="36"/>
      <c r="T17" s="36"/>
      <c r="U17" s="36"/>
      <c r="V17" s="36"/>
      <c r="W17" s="36"/>
      <c r="X17" s="36"/>
      <c r="Y17" s="36"/>
      <c r="Z17" s="36"/>
      <c r="AA17" s="36"/>
      <c r="AB17" s="36"/>
      <c r="AC17" s="36"/>
      <c r="AD17" s="36"/>
      <c r="AE17" s="36"/>
    </row>
    <row r="18" spans="1:31" s="2" customFormat="1" ht="12" customHeight="1">
      <c r="A18" s="36"/>
      <c r="B18" s="41"/>
      <c r="C18" s="36"/>
      <c r="D18" s="102" t="s">
        <v>31</v>
      </c>
      <c r="E18" s="36"/>
      <c r="F18" s="36"/>
      <c r="G18" s="36"/>
      <c r="H18" s="36"/>
      <c r="I18" s="102" t="s">
        <v>26</v>
      </c>
      <c r="J18" s="104" t="str">
        <f>IF('Rekapitulace stavby'!AN16="","",'Rekapitulace stavby'!AN16)</f>
        <v/>
      </c>
      <c r="K18" s="36"/>
      <c r="L18" s="103"/>
      <c r="S18" s="36"/>
      <c r="T18" s="36"/>
      <c r="U18" s="36"/>
      <c r="V18" s="36"/>
      <c r="W18" s="36"/>
      <c r="X18" s="36"/>
      <c r="Y18" s="36"/>
      <c r="Z18" s="36"/>
      <c r="AA18" s="36"/>
      <c r="AB18" s="36"/>
      <c r="AC18" s="36"/>
      <c r="AD18" s="36"/>
      <c r="AE18" s="36"/>
    </row>
    <row r="19" spans="1:31" s="2" customFormat="1" ht="18" customHeight="1">
      <c r="A19" s="36"/>
      <c r="B19" s="41"/>
      <c r="C19" s="36"/>
      <c r="D19" s="36"/>
      <c r="E19" s="104" t="str">
        <f>IF('Rekapitulace stavby'!E17="","",'Rekapitulace stavby'!E17)</f>
        <v xml:space="preserve"> </v>
      </c>
      <c r="F19" s="36"/>
      <c r="G19" s="36"/>
      <c r="H19" s="36"/>
      <c r="I19" s="102" t="s">
        <v>28</v>
      </c>
      <c r="J19" s="104" t="str">
        <f>IF('Rekapitulace stavby'!AN17="","",'Rekapitulace stavby'!AN17)</f>
        <v/>
      </c>
      <c r="K19" s="36"/>
      <c r="L19" s="103"/>
      <c r="S19" s="36"/>
      <c r="T19" s="36"/>
      <c r="U19" s="36"/>
      <c r="V19" s="36"/>
      <c r="W19" s="36"/>
      <c r="X19" s="36"/>
      <c r="Y19" s="36"/>
      <c r="Z19" s="36"/>
      <c r="AA19" s="36"/>
      <c r="AB19" s="36"/>
      <c r="AC19" s="36"/>
      <c r="AD19" s="36"/>
      <c r="AE19" s="36"/>
    </row>
    <row r="20" spans="1:31" s="2" customFormat="1" ht="6.95" customHeight="1">
      <c r="A20" s="36"/>
      <c r="B20" s="41"/>
      <c r="C20" s="36"/>
      <c r="D20" s="36"/>
      <c r="E20" s="36"/>
      <c r="F20" s="36"/>
      <c r="G20" s="36"/>
      <c r="H20" s="36"/>
      <c r="I20" s="36"/>
      <c r="J20" s="36"/>
      <c r="K20" s="36"/>
      <c r="L20" s="103"/>
      <c r="S20" s="36"/>
      <c r="T20" s="36"/>
      <c r="U20" s="36"/>
      <c r="V20" s="36"/>
      <c r="W20" s="36"/>
      <c r="X20" s="36"/>
      <c r="Y20" s="36"/>
      <c r="Z20" s="36"/>
      <c r="AA20" s="36"/>
      <c r="AB20" s="36"/>
      <c r="AC20" s="36"/>
      <c r="AD20" s="36"/>
      <c r="AE20" s="36"/>
    </row>
    <row r="21" spans="1:31" s="2" customFormat="1" ht="12" customHeight="1">
      <c r="A21" s="36"/>
      <c r="B21" s="41"/>
      <c r="C21" s="36"/>
      <c r="D21" s="102" t="s">
        <v>34</v>
      </c>
      <c r="E21" s="36"/>
      <c r="F21" s="36"/>
      <c r="G21" s="36"/>
      <c r="H21" s="36"/>
      <c r="I21" s="102" t="s">
        <v>26</v>
      </c>
      <c r="J21" s="104" t="s">
        <v>19</v>
      </c>
      <c r="K21" s="36"/>
      <c r="L21" s="103"/>
      <c r="S21" s="36"/>
      <c r="T21" s="36"/>
      <c r="U21" s="36"/>
      <c r="V21" s="36"/>
      <c r="W21" s="36"/>
      <c r="X21" s="36"/>
      <c r="Y21" s="36"/>
      <c r="Z21" s="36"/>
      <c r="AA21" s="36"/>
      <c r="AB21" s="36"/>
      <c r="AC21" s="36"/>
      <c r="AD21" s="36"/>
      <c r="AE21" s="36"/>
    </row>
    <row r="22" spans="1:31" s="2" customFormat="1" ht="18" customHeight="1">
      <c r="A22" s="36"/>
      <c r="B22" s="41"/>
      <c r="C22" s="36"/>
      <c r="D22" s="36"/>
      <c r="E22" s="104" t="s">
        <v>35</v>
      </c>
      <c r="F22" s="36"/>
      <c r="G22" s="36"/>
      <c r="H22" s="36"/>
      <c r="I22" s="102" t="s">
        <v>28</v>
      </c>
      <c r="J22" s="104" t="s">
        <v>19</v>
      </c>
      <c r="K22" s="36"/>
      <c r="L22" s="103"/>
      <c r="S22" s="36"/>
      <c r="T22" s="36"/>
      <c r="U22" s="36"/>
      <c r="V22" s="36"/>
      <c r="W22" s="36"/>
      <c r="X22" s="36"/>
      <c r="Y22" s="36"/>
      <c r="Z22" s="36"/>
      <c r="AA22" s="36"/>
      <c r="AB22" s="36"/>
      <c r="AC22" s="36"/>
      <c r="AD22" s="36"/>
      <c r="AE22" s="36"/>
    </row>
    <row r="23" spans="1:31" s="2" customFormat="1" ht="6.95" customHeight="1">
      <c r="A23" s="36"/>
      <c r="B23" s="41"/>
      <c r="C23" s="36"/>
      <c r="D23" s="36"/>
      <c r="E23" s="36"/>
      <c r="F23" s="36"/>
      <c r="G23" s="36"/>
      <c r="H23" s="36"/>
      <c r="I23" s="36"/>
      <c r="J23" s="36"/>
      <c r="K23" s="36"/>
      <c r="L23" s="103"/>
      <c r="S23" s="36"/>
      <c r="T23" s="36"/>
      <c r="U23" s="36"/>
      <c r="V23" s="36"/>
      <c r="W23" s="36"/>
      <c r="X23" s="36"/>
      <c r="Y23" s="36"/>
      <c r="Z23" s="36"/>
      <c r="AA23" s="36"/>
      <c r="AB23" s="36"/>
      <c r="AC23" s="36"/>
      <c r="AD23" s="36"/>
      <c r="AE23" s="36"/>
    </row>
    <row r="24" spans="1:31" s="2" customFormat="1" ht="12" customHeight="1">
      <c r="A24" s="36"/>
      <c r="B24" s="41"/>
      <c r="C24" s="36"/>
      <c r="D24" s="102" t="s">
        <v>36</v>
      </c>
      <c r="E24" s="36"/>
      <c r="F24" s="36"/>
      <c r="G24" s="36"/>
      <c r="H24" s="36"/>
      <c r="I24" s="36"/>
      <c r="J24" s="36"/>
      <c r="K24" s="36"/>
      <c r="L24" s="103"/>
      <c r="S24" s="36"/>
      <c r="T24" s="36"/>
      <c r="U24" s="36"/>
      <c r="V24" s="36"/>
      <c r="W24" s="36"/>
      <c r="X24" s="36"/>
      <c r="Y24" s="36"/>
      <c r="Z24" s="36"/>
      <c r="AA24" s="36"/>
      <c r="AB24" s="36"/>
      <c r="AC24" s="36"/>
      <c r="AD24" s="36"/>
      <c r="AE24" s="36"/>
    </row>
    <row r="25" spans="1:31" s="8" customFormat="1" ht="47.25" customHeight="1">
      <c r="A25" s="106"/>
      <c r="B25" s="107"/>
      <c r="C25" s="106"/>
      <c r="D25" s="106"/>
      <c r="E25" s="371" t="s">
        <v>37</v>
      </c>
      <c r="F25" s="371"/>
      <c r="G25" s="371"/>
      <c r="H25" s="371"/>
      <c r="I25" s="106"/>
      <c r="J25" s="106"/>
      <c r="K25" s="106"/>
      <c r="L25" s="108"/>
      <c r="S25" s="106"/>
      <c r="T25" s="106"/>
      <c r="U25" s="106"/>
      <c r="V25" s="106"/>
      <c r="W25" s="106"/>
      <c r="X25" s="106"/>
      <c r="Y25" s="106"/>
      <c r="Z25" s="106"/>
      <c r="AA25" s="106"/>
      <c r="AB25" s="106"/>
      <c r="AC25" s="106"/>
      <c r="AD25" s="106"/>
      <c r="AE25" s="106"/>
    </row>
    <row r="26" spans="1:31" s="2" customFormat="1" ht="6.95" customHeight="1">
      <c r="A26" s="36"/>
      <c r="B26" s="41"/>
      <c r="C26" s="36"/>
      <c r="D26" s="36"/>
      <c r="E26" s="36"/>
      <c r="F26" s="36"/>
      <c r="G26" s="36"/>
      <c r="H26" s="36"/>
      <c r="I26" s="36"/>
      <c r="J26" s="36"/>
      <c r="K26" s="36"/>
      <c r="L26" s="103"/>
      <c r="S26" s="36"/>
      <c r="T26" s="36"/>
      <c r="U26" s="36"/>
      <c r="V26" s="36"/>
      <c r="W26" s="36"/>
      <c r="X26" s="36"/>
      <c r="Y26" s="36"/>
      <c r="Z26" s="36"/>
      <c r="AA26" s="36"/>
      <c r="AB26" s="36"/>
      <c r="AC26" s="36"/>
      <c r="AD26" s="36"/>
      <c r="AE26" s="36"/>
    </row>
    <row r="27" spans="1:31" s="2" customFormat="1" ht="6.95" customHeight="1">
      <c r="A27" s="36"/>
      <c r="B27" s="41"/>
      <c r="C27" s="36"/>
      <c r="D27" s="109"/>
      <c r="E27" s="109"/>
      <c r="F27" s="109"/>
      <c r="G27" s="109"/>
      <c r="H27" s="109"/>
      <c r="I27" s="109"/>
      <c r="J27" s="109"/>
      <c r="K27" s="109"/>
      <c r="L27" s="103"/>
      <c r="S27" s="36"/>
      <c r="T27" s="36"/>
      <c r="U27" s="36"/>
      <c r="V27" s="36"/>
      <c r="W27" s="36"/>
      <c r="X27" s="36"/>
      <c r="Y27" s="36"/>
      <c r="Z27" s="36"/>
      <c r="AA27" s="36"/>
      <c r="AB27" s="36"/>
      <c r="AC27" s="36"/>
      <c r="AD27" s="36"/>
      <c r="AE27" s="36"/>
    </row>
    <row r="28" spans="1:31" s="2" customFormat="1" ht="25.35" customHeight="1">
      <c r="A28" s="36"/>
      <c r="B28" s="41"/>
      <c r="C28" s="36"/>
      <c r="D28" s="110" t="s">
        <v>38</v>
      </c>
      <c r="E28" s="36"/>
      <c r="F28" s="36"/>
      <c r="G28" s="36"/>
      <c r="H28" s="36"/>
      <c r="I28" s="36"/>
      <c r="J28" s="111">
        <f>ROUND(J83,2)</f>
        <v>0</v>
      </c>
      <c r="K28" s="36"/>
      <c r="L28" s="103"/>
      <c r="S28" s="36"/>
      <c r="T28" s="36"/>
      <c r="U28" s="36"/>
      <c r="V28" s="36"/>
      <c r="W28" s="36"/>
      <c r="X28" s="36"/>
      <c r="Y28" s="36"/>
      <c r="Z28" s="36"/>
      <c r="AA28" s="36"/>
      <c r="AB28" s="36"/>
      <c r="AC28" s="36"/>
      <c r="AD28" s="36"/>
      <c r="AE28" s="36"/>
    </row>
    <row r="29" spans="1:31" s="2" customFormat="1" ht="6.95" customHeight="1">
      <c r="A29" s="36"/>
      <c r="B29" s="41"/>
      <c r="C29" s="36"/>
      <c r="D29" s="109"/>
      <c r="E29" s="109"/>
      <c r="F29" s="109"/>
      <c r="G29" s="109"/>
      <c r="H29" s="109"/>
      <c r="I29" s="109"/>
      <c r="J29" s="109"/>
      <c r="K29" s="109"/>
      <c r="L29" s="103"/>
      <c r="S29" s="36"/>
      <c r="T29" s="36"/>
      <c r="U29" s="36"/>
      <c r="V29" s="36"/>
      <c r="W29" s="36"/>
      <c r="X29" s="36"/>
      <c r="Y29" s="36"/>
      <c r="Z29" s="36"/>
      <c r="AA29" s="36"/>
      <c r="AB29" s="36"/>
      <c r="AC29" s="36"/>
      <c r="AD29" s="36"/>
      <c r="AE29" s="36"/>
    </row>
    <row r="30" spans="1:31" s="2" customFormat="1" ht="14.45" customHeight="1">
      <c r="A30" s="36"/>
      <c r="B30" s="41"/>
      <c r="C30" s="36"/>
      <c r="D30" s="36"/>
      <c r="E30" s="36"/>
      <c r="F30" s="112" t="s">
        <v>40</v>
      </c>
      <c r="G30" s="36"/>
      <c r="H30" s="36"/>
      <c r="I30" s="112" t="s">
        <v>39</v>
      </c>
      <c r="J30" s="112" t="s">
        <v>41</v>
      </c>
      <c r="K30" s="36"/>
      <c r="L30" s="103"/>
      <c r="S30" s="36"/>
      <c r="T30" s="36"/>
      <c r="U30" s="36"/>
      <c r="V30" s="36"/>
      <c r="W30" s="36"/>
      <c r="X30" s="36"/>
      <c r="Y30" s="36"/>
      <c r="Z30" s="36"/>
      <c r="AA30" s="36"/>
      <c r="AB30" s="36"/>
      <c r="AC30" s="36"/>
      <c r="AD30" s="36"/>
      <c r="AE30" s="36"/>
    </row>
    <row r="31" spans="1:31" s="2" customFormat="1" ht="14.45" customHeight="1">
      <c r="A31" s="36"/>
      <c r="B31" s="41"/>
      <c r="C31" s="36"/>
      <c r="D31" s="113" t="s">
        <v>42</v>
      </c>
      <c r="E31" s="102" t="s">
        <v>43</v>
      </c>
      <c r="F31" s="114">
        <f>ROUND((SUM(BE83:BE160)),2)</f>
        <v>0</v>
      </c>
      <c r="G31" s="36"/>
      <c r="H31" s="36"/>
      <c r="I31" s="115">
        <v>0.21</v>
      </c>
      <c r="J31" s="114">
        <f>ROUND(((SUM(BE83:BE160))*I31),2)</f>
        <v>0</v>
      </c>
      <c r="K31" s="36"/>
      <c r="L31" s="103"/>
      <c r="S31" s="36"/>
      <c r="T31" s="36"/>
      <c r="U31" s="36"/>
      <c r="V31" s="36"/>
      <c r="W31" s="36"/>
      <c r="X31" s="36"/>
      <c r="Y31" s="36"/>
      <c r="Z31" s="36"/>
      <c r="AA31" s="36"/>
      <c r="AB31" s="36"/>
      <c r="AC31" s="36"/>
      <c r="AD31" s="36"/>
      <c r="AE31" s="36"/>
    </row>
    <row r="32" spans="1:31" s="2" customFormat="1" ht="14.45" customHeight="1">
      <c r="A32" s="36"/>
      <c r="B32" s="41"/>
      <c r="C32" s="36"/>
      <c r="D32" s="36"/>
      <c r="E32" s="102" t="s">
        <v>44</v>
      </c>
      <c r="F32" s="114">
        <f>ROUND((SUM(BF83:BF160)),2)</f>
        <v>0</v>
      </c>
      <c r="G32" s="36"/>
      <c r="H32" s="36"/>
      <c r="I32" s="115">
        <v>0.15</v>
      </c>
      <c r="J32" s="114">
        <f>ROUND(((SUM(BF83:BF160))*I32),2)</f>
        <v>0</v>
      </c>
      <c r="K32" s="36"/>
      <c r="L32" s="103"/>
      <c r="S32" s="36"/>
      <c r="T32" s="36"/>
      <c r="U32" s="36"/>
      <c r="V32" s="36"/>
      <c r="W32" s="36"/>
      <c r="X32" s="36"/>
      <c r="Y32" s="36"/>
      <c r="Z32" s="36"/>
      <c r="AA32" s="36"/>
      <c r="AB32" s="36"/>
      <c r="AC32" s="36"/>
      <c r="AD32" s="36"/>
      <c r="AE32" s="36"/>
    </row>
    <row r="33" spans="1:31" s="2" customFormat="1" ht="14.45" customHeight="1" hidden="1">
      <c r="A33" s="36"/>
      <c r="B33" s="41"/>
      <c r="C33" s="36"/>
      <c r="D33" s="36"/>
      <c r="E33" s="102" t="s">
        <v>45</v>
      </c>
      <c r="F33" s="114">
        <f>ROUND((SUM(BG83:BG160)),2)</f>
        <v>0</v>
      </c>
      <c r="G33" s="36"/>
      <c r="H33" s="36"/>
      <c r="I33" s="115">
        <v>0.21</v>
      </c>
      <c r="J33" s="114">
        <f>0</f>
        <v>0</v>
      </c>
      <c r="K33" s="36"/>
      <c r="L33" s="103"/>
      <c r="S33" s="36"/>
      <c r="T33" s="36"/>
      <c r="U33" s="36"/>
      <c r="V33" s="36"/>
      <c r="W33" s="36"/>
      <c r="X33" s="36"/>
      <c r="Y33" s="36"/>
      <c r="Z33" s="36"/>
      <c r="AA33" s="36"/>
      <c r="AB33" s="36"/>
      <c r="AC33" s="36"/>
      <c r="AD33" s="36"/>
      <c r="AE33" s="36"/>
    </row>
    <row r="34" spans="1:31" s="2" customFormat="1" ht="14.45" customHeight="1" hidden="1">
      <c r="A34" s="36"/>
      <c r="B34" s="41"/>
      <c r="C34" s="36"/>
      <c r="D34" s="36"/>
      <c r="E34" s="102" t="s">
        <v>46</v>
      </c>
      <c r="F34" s="114">
        <f>ROUND((SUM(BH83:BH160)),2)</f>
        <v>0</v>
      </c>
      <c r="G34" s="36"/>
      <c r="H34" s="36"/>
      <c r="I34" s="115">
        <v>0.15</v>
      </c>
      <c r="J34" s="114">
        <f>0</f>
        <v>0</v>
      </c>
      <c r="K34" s="36"/>
      <c r="L34" s="103"/>
      <c r="S34" s="36"/>
      <c r="T34" s="36"/>
      <c r="U34" s="36"/>
      <c r="V34" s="36"/>
      <c r="W34" s="36"/>
      <c r="X34" s="36"/>
      <c r="Y34" s="36"/>
      <c r="Z34" s="36"/>
      <c r="AA34" s="36"/>
      <c r="AB34" s="36"/>
      <c r="AC34" s="36"/>
      <c r="AD34" s="36"/>
      <c r="AE34" s="36"/>
    </row>
    <row r="35" spans="1:31" s="2" customFormat="1" ht="14.45" customHeight="1" hidden="1">
      <c r="A35" s="36"/>
      <c r="B35" s="41"/>
      <c r="C35" s="36"/>
      <c r="D35" s="36"/>
      <c r="E35" s="102" t="s">
        <v>47</v>
      </c>
      <c r="F35" s="114">
        <f>ROUND((SUM(BI83:BI160)),2)</f>
        <v>0</v>
      </c>
      <c r="G35" s="36"/>
      <c r="H35" s="36"/>
      <c r="I35" s="115">
        <v>0</v>
      </c>
      <c r="J35" s="114">
        <f>0</f>
        <v>0</v>
      </c>
      <c r="K35" s="36"/>
      <c r="L35" s="103"/>
      <c r="S35" s="36"/>
      <c r="T35" s="36"/>
      <c r="U35" s="36"/>
      <c r="V35" s="36"/>
      <c r="W35" s="36"/>
      <c r="X35" s="36"/>
      <c r="Y35" s="36"/>
      <c r="Z35" s="36"/>
      <c r="AA35" s="36"/>
      <c r="AB35" s="36"/>
      <c r="AC35" s="36"/>
      <c r="AD35" s="36"/>
      <c r="AE35" s="36"/>
    </row>
    <row r="36" spans="1:31" s="2" customFormat="1" ht="6.95" customHeight="1">
      <c r="A36" s="36"/>
      <c r="B36" s="41"/>
      <c r="C36" s="36"/>
      <c r="D36" s="36"/>
      <c r="E36" s="36"/>
      <c r="F36" s="36"/>
      <c r="G36" s="36"/>
      <c r="H36" s="36"/>
      <c r="I36" s="36"/>
      <c r="J36" s="36"/>
      <c r="K36" s="36"/>
      <c r="L36" s="103"/>
      <c r="S36" s="36"/>
      <c r="T36" s="36"/>
      <c r="U36" s="36"/>
      <c r="V36" s="36"/>
      <c r="W36" s="36"/>
      <c r="X36" s="36"/>
      <c r="Y36" s="36"/>
      <c r="Z36" s="36"/>
      <c r="AA36" s="36"/>
      <c r="AB36" s="36"/>
      <c r="AC36" s="36"/>
      <c r="AD36" s="36"/>
      <c r="AE36" s="36"/>
    </row>
    <row r="37" spans="1:31" s="2" customFormat="1" ht="25.35" customHeight="1">
      <c r="A37" s="36"/>
      <c r="B37" s="41"/>
      <c r="C37" s="116"/>
      <c r="D37" s="117" t="s">
        <v>48</v>
      </c>
      <c r="E37" s="118"/>
      <c r="F37" s="118"/>
      <c r="G37" s="119" t="s">
        <v>49</v>
      </c>
      <c r="H37" s="120" t="s">
        <v>50</v>
      </c>
      <c r="I37" s="118"/>
      <c r="J37" s="121">
        <f>SUM(J28:J35)</f>
        <v>0</v>
      </c>
      <c r="K37" s="122"/>
      <c r="L37" s="103"/>
      <c r="S37" s="36"/>
      <c r="T37" s="36"/>
      <c r="U37" s="36"/>
      <c r="V37" s="36"/>
      <c r="W37" s="36"/>
      <c r="X37" s="36"/>
      <c r="Y37" s="36"/>
      <c r="Z37" s="36"/>
      <c r="AA37" s="36"/>
      <c r="AB37" s="36"/>
      <c r="AC37" s="36"/>
      <c r="AD37" s="36"/>
      <c r="AE37" s="36"/>
    </row>
    <row r="38" spans="1:31" s="2" customFormat="1" ht="14.45" customHeight="1">
      <c r="A38" s="36"/>
      <c r="B38" s="123"/>
      <c r="C38" s="124"/>
      <c r="D38" s="124"/>
      <c r="E38" s="124"/>
      <c r="F38" s="124"/>
      <c r="G38" s="124"/>
      <c r="H38" s="124"/>
      <c r="I38" s="124"/>
      <c r="J38" s="124"/>
      <c r="K38" s="124"/>
      <c r="L38" s="103"/>
      <c r="S38" s="36"/>
      <c r="T38" s="36"/>
      <c r="U38" s="36"/>
      <c r="V38" s="36"/>
      <c r="W38" s="36"/>
      <c r="X38" s="36"/>
      <c r="Y38" s="36"/>
      <c r="Z38" s="36"/>
      <c r="AA38" s="36"/>
      <c r="AB38" s="36"/>
      <c r="AC38" s="36"/>
      <c r="AD38" s="36"/>
      <c r="AE38" s="36"/>
    </row>
    <row r="42" spans="1:31" s="2" customFormat="1" ht="6.95" customHeight="1">
      <c r="A42" s="36"/>
      <c r="B42" s="125"/>
      <c r="C42" s="126"/>
      <c r="D42" s="126"/>
      <c r="E42" s="126"/>
      <c r="F42" s="126"/>
      <c r="G42" s="126"/>
      <c r="H42" s="126"/>
      <c r="I42" s="126"/>
      <c r="J42" s="126"/>
      <c r="K42" s="126"/>
      <c r="L42" s="103"/>
      <c r="S42" s="36"/>
      <c r="T42" s="36"/>
      <c r="U42" s="36"/>
      <c r="V42" s="36"/>
      <c r="W42" s="36"/>
      <c r="X42" s="36"/>
      <c r="Y42" s="36"/>
      <c r="Z42" s="36"/>
      <c r="AA42" s="36"/>
      <c r="AB42" s="36"/>
      <c r="AC42" s="36"/>
      <c r="AD42" s="36"/>
      <c r="AE42" s="36"/>
    </row>
    <row r="43" spans="1:31" s="2" customFormat="1" ht="24.95" customHeight="1">
      <c r="A43" s="36"/>
      <c r="B43" s="37"/>
      <c r="C43" s="25" t="s">
        <v>81</v>
      </c>
      <c r="D43" s="38"/>
      <c r="E43" s="38"/>
      <c r="F43" s="38"/>
      <c r="G43" s="38"/>
      <c r="H43" s="38"/>
      <c r="I43" s="38"/>
      <c r="J43" s="38"/>
      <c r="K43" s="38"/>
      <c r="L43" s="103"/>
      <c r="S43" s="36"/>
      <c r="T43" s="36"/>
      <c r="U43" s="36"/>
      <c r="V43" s="36"/>
      <c r="W43" s="36"/>
      <c r="X43" s="36"/>
      <c r="Y43" s="36"/>
      <c r="Z43" s="36"/>
      <c r="AA43" s="36"/>
      <c r="AB43" s="36"/>
      <c r="AC43" s="36"/>
      <c r="AD43" s="36"/>
      <c r="AE43" s="36"/>
    </row>
    <row r="44" spans="1:31" s="2" customFormat="1" ht="6.95" customHeight="1">
      <c r="A44" s="36"/>
      <c r="B44" s="37"/>
      <c r="C44" s="38"/>
      <c r="D44" s="38"/>
      <c r="E44" s="38"/>
      <c r="F44" s="38"/>
      <c r="G44" s="38"/>
      <c r="H44" s="38"/>
      <c r="I44" s="38"/>
      <c r="J44" s="38"/>
      <c r="K44" s="38"/>
      <c r="L44" s="103"/>
      <c r="S44" s="36"/>
      <c r="T44" s="36"/>
      <c r="U44" s="36"/>
      <c r="V44" s="36"/>
      <c r="W44" s="36"/>
      <c r="X44" s="36"/>
      <c r="Y44" s="36"/>
      <c r="Z44" s="36"/>
      <c r="AA44" s="36"/>
      <c r="AB44" s="36"/>
      <c r="AC44" s="36"/>
      <c r="AD44" s="36"/>
      <c r="AE44" s="36"/>
    </row>
    <row r="45" spans="1:31" s="2" customFormat="1" ht="12" customHeight="1">
      <c r="A45" s="36"/>
      <c r="B45" s="37"/>
      <c r="C45" s="31" t="s">
        <v>16</v>
      </c>
      <c r="D45" s="38"/>
      <c r="E45" s="38"/>
      <c r="F45" s="38"/>
      <c r="G45" s="38"/>
      <c r="H45" s="38"/>
      <c r="I45" s="38"/>
      <c r="J45" s="38"/>
      <c r="K45" s="38"/>
      <c r="L45" s="103"/>
      <c r="S45" s="36"/>
      <c r="T45" s="36"/>
      <c r="U45" s="36"/>
      <c r="V45" s="36"/>
      <c r="W45" s="36"/>
      <c r="X45" s="36"/>
      <c r="Y45" s="36"/>
      <c r="Z45" s="36"/>
      <c r="AA45" s="36"/>
      <c r="AB45" s="36"/>
      <c r="AC45" s="36"/>
      <c r="AD45" s="36"/>
      <c r="AE45" s="36"/>
    </row>
    <row r="46" spans="1:31" s="2" customFormat="1" ht="16.5" customHeight="1">
      <c r="A46" s="36"/>
      <c r="B46" s="37"/>
      <c r="C46" s="38"/>
      <c r="D46" s="38"/>
      <c r="E46" s="346" t="str">
        <f>E7</f>
        <v>MŠ Sokolov, Vrchlického 80 - oprava podlah třídy 1.NP</v>
      </c>
      <c r="F46" s="372"/>
      <c r="G46" s="372"/>
      <c r="H46" s="372"/>
      <c r="I46" s="38"/>
      <c r="J46" s="38"/>
      <c r="K46" s="38"/>
      <c r="L46" s="103"/>
      <c r="S46" s="36"/>
      <c r="T46" s="36"/>
      <c r="U46" s="36"/>
      <c r="V46" s="36"/>
      <c r="W46" s="36"/>
      <c r="X46" s="36"/>
      <c r="Y46" s="36"/>
      <c r="Z46" s="36"/>
      <c r="AA46" s="36"/>
      <c r="AB46" s="36"/>
      <c r="AC46" s="36"/>
      <c r="AD46" s="36"/>
      <c r="AE46" s="36"/>
    </row>
    <row r="47" spans="1:31" s="2" customFormat="1" ht="6.95" customHeight="1">
      <c r="A47" s="36"/>
      <c r="B47" s="37"/>
      <c r="C47" s="38"/>
      <c r="D47" s="38"/>
      <c r="E47" s="38"/>
      <c r="F47" s="38"/>
      <c r="G47" s="38"/>
      <c r="H47" s="38"/>
      <c r="I47" s="38"/>
      <c r="J47" s="38"/>
      <c r="K47" s="38"/>
      <c r="L47" s="103"/>
      <c r="S47" s="36"/>
      <c r="T47" s="36"/>
      <c r="U47" s="36"/>
      <c r="V47" s="36"/>
      <c r="W47" s="36"/>
      <c r="X47" s="36"/>
      <c r="Y47" s="36"/>
      <c r="Z47" s="36"/>
      <c r="AA47" s="36"/>
      <c r="AB47" s="36"/>
      <c r="AC47" s="36"/>
      <c r="AD47" s="36"/>
      <c r="AE47" s="36"/>
    </row>
    <row r="48" spans="1:31" s="2" customFormat="1" ht="12" customHeight="1">
      <c r="A48" s="36"/>
      <c r="B48" s="37"/>
      <c r="C48" s="31" t="s">
        <v>21</v>
      </c>
      <c r="D48" s="38"/>
      <c r="E48" s="38"/>
      <c r="F48" s="29" t="str">
        <f>F10</f>
        <v>Sokolov, Vrchlického 80</v>
      </c>
      <c r="G48" s="38"/>
      <c r="H48" s="38"/>
      <c r="I48" s="31" t="s">
        <v>23</v>
      </c>
      <c r="J48" s="61" t="str">
        <f>IF(J10="","",J10)</f>
        <v>1. 2. 2021</v>
      </c>
      <c r="K48" s="38"/>
      <c r="L48" s="103"/>
      <c r="S48" s="36"/>
      <c r="T48" s="36"/>
      <c r="U48" s="36"/>
      <c r="V48" s="36"/>
      <c r="W48" s="36"/>
      <c r="X48" s="36"/>
      <c r="Y48" s="36"/>
      <c r="Z48" s="36"/>
      <c r="AA48" s="36"/>
      <c r="AB48" s="36"/>
      <c r="AC48" s="36"/>
      <c r="AD48" s="36"/>
      <c r="AE48" s="36"/>
    </row>
    <row r="49" spans="1:31" s="2" customFormat="1" ht="6.95" customHeight="1">
      <c r="A49" s="36"/>
      <c r="B49" s="37"/>
      <c r="C49" s="38"/>
      <c r="D49" s="38"/>
      <c r="E49" s="38"/>
      <c r="F49" s="38"/>
      <c r="G49" s="38"/>
      <c r="H49" s="38"/>
      <c r="I49" s="38"/>
      <c r="J49" s="38"/>
      <c r="K49" s="38"/>
      <c r="L49" s="103"/>
      <c r="S49" s="36"/>
      <c r="T49" s="36"/>
      <c r="U49" s="36"/>
      <c r="V49" s="36"/>
      <c r="W49" s="36"/>
      <c r="X49" s="36"/>
      <c r="Y49" s="36"/>
      <c r="Z49" s="36"/>
      <c r="AA49" s="36"/>
      <c r="AB49" s="36"/>
      <c r="AC49" s="36"/>
      <c r="AD49" s="36"/>
      <c r="AE49" s="36"/>
    </row>
    <row r="50" spans="1:31" s="2" customFormat="1" ht="15.2" customHeight="1">
      <c r="A50" s="36"/>
      <c r="B50" s="37"/>
      <c r="C50" s="31" t="s">
        <v>25</v>
      </c>
      <c r="D50" s="38"/>
      <c r="E50" s="38"/>
      <c r="F50" s="29" t="str">
        <f>E13</f>
        <v>Město Sokolov</v>
      </c>
      <c r="G50" s="38"/>
      <c r="H50" s="38"/>
      <c r="I50" s="31" t="s">
        <v>31</v>
      </c>
      <c r="J50" s="34" t="str">
        <f>E19</f>
        <v xml:space="preserve"> </v>
      </c>
      <c r="K50" s="38"/>
      <c r="L50" s="103"/>
      <c r="S50" s="36"/>
      <c r="T50" s="36"/>
      <c r="U50" s="36"/>
      <c r="V50" s="36"/>
      <c r="W50" s="36"/>
      <c r="X50" s="36"/>
      <c r="Y50" s="36"/>
      <c r="Z50" s="36"/>
      <c r="AA50" s="36"/>
      <c r="AB50" s="36"/>
      <c r="AC50" s="36"/>
      <c r="AD50" s="36"/>
      <c r="AE50" s="36"/>
    </row>
    <row r="51" spans="1:31" s="2" customFormat="1" ht="15.2" customHeight="1">
      <c r="A51" s="36"/>
      <c r="B51" s="37"/>
      <c r="C51" s="31" t="s">
        <v>29</v>
      </c>
      <c r="D51" s="38"/>
      <c r="E51" s="38"/>
      <c r="F51" s="29" t="str">
        <f>IF(E16="","",E16)</f>
        <v>Vyplň údaj</v>
      </c>
      <c r="G51" s="38"/>
      <c r="H51" s="38"/>
      <c r="I51" s="31" t="s">
        <v>34</v>
      </c>
      <c r="J51" s="34" t="str">
        <f>E22</f>
        <v>Michal Kubelka</v>
      </c>
      <c r="K51" s="38"/>
      <c r="L51" s="103"/>
      <c r="S51" s="36"/>
      <c r="T51" s="36"/>
      <c r="U51" s="36"/>
      <c r="V51" s="36"/>
      <c r="W51" s="36"/>
      <c r="X51" s="36"/>
      <c r="Y51" s="36"/>
      <c r="Z51" s="36"/>
      <c r="AA51" s="36"/>
      <c r="AB51" s="36"/>
      <c r="AC51" s="36"/>
      <c r="AD51" s="36"/>
      <c r="AE51" s="36"/>
    </row>
    <row r="52" spans="1:31" s="2" customFormat="1" ht="10.35" customHeight="1">
      <c r="A52" s="36"/>
      <c r="B52" s="37"/>
      <c r="C52" s="38"/>
      <c r="D52" s="38"/>
      <c r="E52" s="38"/>
      <c r="F52" s="38"/>
      <c r="G52" s="38"/>
      <c r="H52" s="38"/>
      <c r="I52" s="38"/>
      <c r="J52" s="38"/>
      <c r="K52" s="38"/>
      <c r="L52" s="103"/>
      <c r="S52" s="36"/>
      <c r="T52" s="36"/>
      <c r="U52" s="36"/>
      <c r="V52" s="36"/>
      <c r="W52" s="36"/>
      <c r="X52" s="36"/>
      <c r="Y52" s="36"/>
      <c r="Z52" s="36"/>
      <c r="AA52" s="36"/>
      <c r="AB52" s="36"/>
      <c r="AC52" s="36"/>
      <c r="AD52" s="36"/>
      <c r="AE52" s="36"/>
    </row>
    <row r="53" spans="1:31" s="2" customFormat="1" ht="29.25" customHeight="1">
      <c r="A53" s="36"/>
      <c r="B53" s="37"/>
      <c r="C53" s="127" t="s">
        <v>82</v>
      </c>
      <c r="D53" s="128"/>
      <c r="E53" s="128"/>
      <c r="F53" s="128"/>
      <c r="G53" s="128"/>
      <c r="H53" s="128"/>
      <c r="I53" s="128"/>
      <c r="J53" s="129" t="s">
        <v>83</v>
      </c>
      <c r="K53" s="128"/>
      <c r="L53" s="103"/>
      <c r="S53" s="36"/>
      <c r="T53" s="36"/>
      <c r="U53" s="36"/>
      <c r="V53" s="36"/>
      <c r="W53" s="36"/>
      <c r="X53" s="36"/>
      <c r="Y53" s="36"/>
      <c r="Z53" s="36"/>
      <c r="AA53" s="36"/>
      <c r="AB53" s="36"/>
      <c r="AC53" s="36"/>
      <c r="AD53" s="36"/>
      <c r="AE53" s="36"/>
    </row>
    <row r="54" spans="1:31" s="2" customFormat="1" ht="10.35" customHeight="1">
      <c r="A54" s="36"/>
      <c r="B54" s="37"/>
      <c r="C54" s="38"/>
      <c r="D54" s="38"/>
      <c r="E54" s="38"/>
      <c r="F54" s="38"/>
      <c r="G54" s="38"/>
      <c r="H54" s="38"/>
      <c r="I54" s="38"/>
      <c r="J54" s="38"/>
      <c r="K54" s="38"/>
      <c r="L54" s="103"/>
      <c r="S54" s="36"/>
      <c r="T54" s="36"/>
      <c r="U54" s="36"/>
      <c r="V54" s="36"/>
      <c r="W54" s="36"/>
      <c r="X54" s="36"/>
      <c r="Y54" s="36"/>
      <c r="Z54" s="36"/>
      <c r="AA54" s="36"/>
      <c r="AB54" s="36"/>
      <c r="AC54" s="36"/>
      <c r="AD54" s="36"/>
      <c r="AE54" s="36"/>
    </row>
    <row r="55" spans="1:47" s="2" customFormat="1" ht="22.9" customHeight="1">
      <c r="A55" s="36"/>
      <c r="B55" s="37"/>
      <c r="C55" s="130" t="s">
        <v>70</v>
      </c>
      <c r="D55" s="38"/>
      <c r="E55" s="38"/>
      <c r="F55" s="38"/>
      <c r="G55" s="38"/>
      <c r="H55" s="38"/>
      <c r="I55" s="38"/>
      <c r="J55" s="79">
        <f>J83</f>
        <v>0</v>
      </c>
      <c r="K55" s="38"/>
      <c r="L55" s="103"/>
      <c r="S55" s="36"/>
      <c r="T55" s="36"/>
      <c r="U55" s="36"/>
      <c r="V55" s="36"/>
      <c r="W55" s="36"/>
      <c r="X55" s="36"/>
      <c r="Y55" s="36"/>
      <c r="Z55" s="36"/>
      <c r="AA55" s="36"/>
      <c r="AB55" s="36"/>
      <c r="AC55" s="36"/>
      <c r="AD55" s="36"/>
      <c r="AE55" s="36"/>
      <c r="AU55" s="19" t="s">
        <v>84</v>
      </c>
    </row>
    <row r="56" spans="2:12" s="9" customFormat="1" ht="24.95" customHeight="1">
      <c r="B56" s="131"/>
      <c r="C56" s="132"/>
      <c r="D56" s="133" t="s">
        <v>85</v>
      </c>
      <c r="E56" s="134"/>
      <c r="F56" s="134"/>
      <c r="G56" s="134"/>
      <c r="H56" s="134"/>
      <c r="I56" s="134"/>
      <c r="J56" s="135">
        <f>J84</f>
        <v>0</v>
      </c>
      <c r="K56" s="132"/>
      <c r="L56" s="136"/>
    </row>
    <row r="57" spans="2:12" s="10" customFormat="1" ht="19.9" customHeight="1">
      <c r="B57" s="137"/>
      <c r="C57" s="138"/>
      <c r="D57" s="139" t="s">
        <v>86</v>
      </c>
      <c r="E57" s="140"/>
      <c r="F57" s="140"/>
      <c r="G57" s="140"/>
      <c r="H57" s="140"/>
      <c r="I57" s="140"/>
      <c r="J57" s="141">
        <f>J85</f>
        <v>0</v>
      </c>
      <c r="K57" s="138"/>
      <c r="L57" s="142"/>
    </row>
    <row r="58" spans="2:12" s="10" customFormat="1" ht="19.9" customHeight="1">
      <c r="B58" s="137"/>
      <c r="C58" s="138"/>
      <c r="D58" s="139" t="s">
        <v>87</v>
      </c>
      <c r="E58" s="140"/>
      <c r="F58" s="140"/>
      <c r="G58" s="140"/>
      <c r="H58" s="140"/>
      <c r="I58" s="140"/>
      <c r="J58" s="141">
        <f>J87</f>
        <v>0</v>
      </c>
      <c r="K58" s="138"/>
      <c r="L58" s="142"/>
    </row>
    <row r="59" spans="2:12" s="10" customFormat="1" ht="19.9" customHeight="1">
      <c r="B59" s="137"/>
      <c r="C59" s="138"/>
      <c r="D59" s="139" t="s">
        <v>88</v>
      </c>
      <c r="E59" s="140"/>
      <c r="F59" s="140"/>
      <c r="G59" s="140"/>
      <c r="H59" s="140"/>
      <c r="I59" s="140"/>
      <c r="J59" s="141">
        <f>J91</f>
        <v>0</v>
      </c>
      <c r="K59" s="138"/>
      <c r="L59" s="142"/>
    </row>
    <row r="60" spans="2:12" s="10" customFormat="1" ht="19.9" customHeight="1">
      <c r="B60" s="137"/>
      <c r="C60" s="138"/>
      <c r="D60" s="139" t="s">
        <v>89</v>
      </c>
      <c r="E60" s="140"/>
      <c r="F60" s="140"/>
      <c r="G60" s="140"/>
      <c r="H60" s="140"/>
      <c r="I60" s="140"/>
      <c r="J60" s="141">
        <f>J103</f>
        <v>0</v>
      </c>
      <c r="K60" s="138"/>
      <c r="L60" s="142"/>
    </row>
    <row r="61" spans="2:12" s="9" customFormat="1" ht="24.95" customHeight="1">
      <c r="B61" s="131"/>
      <c r="C61" s="132"/>
      <c r="D61" s="133" t="s">
        <v>90</v>
      </c>
      <c r="E61" s="134"/>
      <c r="F61" s="134"/>
      <c r="G61" s="134"/>
      <c r="H61" s="134"/>
      <c r="I61" s="134"/>
      <c r="J61" s="135">
        <f>J106</f>
        <v>0</v>
      </c>
      <c r="K61" s="132"/>
      <c r="L61" s="136"/>
    </row>
    <row r="62" spans="2:12" s="10" customFormat="1" ht="19.9" customHeight="1">
      <c r="B62" s="137"/>
      <c r="C62" s="138"/>
      <c r="D62" s="139" t="s">
        <v>91</v>
      </c>
      <c r="E62" s="140"/>
      <c r="F62" s="140"/>
      <c r="G62" s="140"/>
      <c r="H62" s="140"/>
      <c r="I62" s="140"/>
      <c r="J62" s="141">
        <f>J107</f>
        <v>0</v>
      </c>
      <c r="K62" s="138"/>
      <c r="L62" s="142"/>
    </row>
    <row r="63" spans="2:12" s="10" customFormat="1" ht="19.9" customHeight="1">
      <c r="B63" s="137"/>
      <c r="C63" s="138"/>
      <c r="D63" s="139" t="s">
        <v>92</v>
      </c>
      <c r="E63" s="140"/>
      <c r="F63" s="140"/>
      <c r="G63" s="140"/>
      <c r="H63" s="140"/>
      <c r="I63" s="140"/>
      <c r="J63" s="141">
        <f>J114</f>
        <v>0</v>
      </c>
      <c r="K63" s="138"/>
      <c r="L63" s="142"/>
    </row>
    <row r="64" spans="2:12" s="9" customFormat="1" ht="24.95" customHeight="1">
      <c r="B64" s="131"/>
      <c r="C64" s="132"/>
      <c r="D64" s="133" t="s">
        <v>93</v>
      </c>
      <c r="E64" s="134"/>
      <c r="F64" s="134"/>
      <c r="G64" s="134"/>
      <c r="H64" s="134"/>
      <c r="I64" s="134"/>
      <c r="J64" s="135">
        <f>J157</f>
        <v>0</v>
      </c>
      <c r="K64" s="132"/>
      <c r="L64" s="136"/>
    </row>
    <row r="65" spans="2:12" s="10" customFormat="1" ht="19.9" customHeight="1">
      <c r="B65" s="137"/>
      <c r="C65" s="138"/>
      <c r="D65" s="139" t="s">
        <v>94</v>
      </c>
      <c r="E65" s="140"/>
      <c r="F65" s="140"/>
      <c r="G65" s="140"/>
      <c r="H65" s="140"/>
      <c r="I65" s="140"/>
      <c r="J65" s="141">
        <f>J158</f>
        <v>0</v>
      </c>
      <c r="K65" s="138"/>
      <c r="L65" s="142"/>
    </row>
    <row r="66" spans="1:31" s="2" customFormat="1" ht="21.75" customHeight="1">
      <c r="A66" s="36"/>
      <c r="B66" s="37"/>
      <c r="C66" s="38"/>
      <c r="D66" s="38"/>
      <c r="E66" s="38"/>
      <c r="F66" s="38"/>
      <c r="G66" s="38"/>
      <c r="H66" s="38"/>
      <c r="I66" s="38"/>
      <c r="J66" s="38"/>
      <c r="K66" s="38"/>
      <c r="L66" s="103"/>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3"/>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3"/>
      <c r="S71" s="36"/>
      <c r="T71" s="36"/>
      <c r="U71" s="36"/>
      <c r="V71" s="36"/>
      <c r="W71" s="36"/>
      <c r="X71" s="36"/>
      <c r="Y71" s="36"/>
      <c r="Z71" s="36"/>
      <c r="AA71" s="36"/>
      <c r="AB71" s="36"/>
      <c r="AC71" s="36"/>
      <c r="AD71" s="36"/>
      <c r="AE71" s="36"/>
    </row>
    <row r="72" spans="1:31" s="2" customFormat="1" ht="24.95" customHeight="1">
      <c r="A72" s="36"/>
      <c r="B72" s="37"/>
      <c r="C72" s="25" t="s">
        <v>95</v>
      </c>
      <c r="D72" s="38"/>
      <c r="E72" s="38"/>
      <c r="F72" s="38"/>
      <c r="G72" s="38"/>
      <c r="H72" s="38"/>
      <c r="I72" s="38"/>
      <c r="J72" s="38"/>
      <c r="K72" s="38"/>
      <c r="L72" s="103"/>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3"/>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3"/>
      <c r="S74" s="36"/>
      <c r="T74" s="36"/>
      <c r="U74" s="36"/>
      <c r="V74" s="36"/>
      <c r="W74" s="36"/>
      <c r="X74" s="36"/>
      <c r="Y74" s="36"/>
      <c r="Z74" s="36"/>
      <c r="AA74" s="36"/>
      <c r="AB74" s="36"/>
      <c r="AC74" s="36"/>
      <c r="AD74" s="36"/>
      <c r="AE74" s="36"/>
    </row>
    <row r="75" spans="1:31" s="2" customFormat="1" ht="16.5" customHeight="1">
      <c r="A75" s="36"/>
      <c r="B75" s="37"/>
      <c r="C75" s="38"/>
      <c r="D75" s="38"/>
      <c r="E75" s="346" t="str">
        <f>E7</f>
        <v>MŠ Sokolov, Vrchlického 80 - oprava podlah třídy 1.NP</v>
      </c>
      <c r="F75" s="372"/>
      <c r="G75" s="372"/>
      <c r="H75" s="372"/>
      <c r="I75" s="38"/>
      <c r="J75" s="38"/>
      <c r="K75" s="38"/>
      <c r="L75" s="103"/>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03"/>
      <c r="S76" s="36"/>
      <c r="T76" s="36"/>
      <c r="U76" s="36"/>
      <c r="V76" s="36"/>
      <c r="W76" s="36"/>
      <c r="X76" s="36"/>
      <c r="Y76" s="36"/>
      <c r="Z76" s="36"/>
      <c r="AA76" s="36"/>
      <c r="AB76" s="36"/>
      <c r="AC76" s="36"/>
      <c r="AD76" s="36"/>
      <c r="AE76" s="36"/>
    </row>
    <row r="77" spans="1:31" s="2" customFormat="1" ht="12" customHeight="1">
      <c r="A77" s="36"/>
      <c r="B77" s="37"/>
      <c r="C77" s="31" t="s">
        <v>21</v>
      </c>
      <c r="D77" s="38"/>
      <c r="E77" s="38"/>
      <c r="F77" s="29" t="str">
        <f>F10</f>
        <v>Sokolov, Vrchlického 80</v>
      </c>
      <c r="G77" s="38"/>
      <c r="H77" s="38"/>
      <c r="I77" s="31" t="s">
        <v>23</v>
      </c>
      <c r="J77" s="61" t="str">
        <f>IF(J10="","",J10)</f>
        <v>1. 2. 2021</v>
      </c>
      <c r="K77" s="38"/>
      <c r="L77" s="103"/>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3"/>
      <c r="S78" s="36"/>
      <c r="T78" s="36"/>
      <c r="U78" s="36"/>
      <c r="V78" s="36"/>
      <c r="W78" s="36"/>
      <c r="X78" s="36"/>
      <c r="Y78" s="36"/>
      <c r="Z78" s="36"/>
      <c r="AA78" s="36"/>
      <c r="AB78" s="36"/>
      <c r="AC78" s="36"/>
      <c r="AD78" s="36"/>
      <c r="AE78" s="36"/>
    </row>
    <row r="79" spans="1:31" s="2" customFormat="1" ht="15.2" customHeight="1">
      <c r="A79" s="36"/>
      <c r="B79" s="37"/>
      <c r="C79" s="31" t="s">
        <v>25</v>
      </c>
      <c r="D79" s="38"/>
      <c r="E79" s="38"/>
      <c r="F79" s="29" t="str">
        <f>E13</f>
        <v>Město Sokolov</v>
      </c>
      <c r="G79" s="38"/>
      <c r="H79" s="38"/>
      <c r="I79" s="31" t="s">
        <v>31</v>
      </c>
      <c r="J79" s="34" t="str">
        <f>E19</f>
        <v xml:space="preserve"> </v>
      </c>
      <c r="K79" s="38"/>
      <c r="L79" s="103"/>
      <c r="S79" s="36"/>
      <c r="T79" s="36"/>
      <c r="U79" s="36"/>
      <c r="V79" s="36"/>
      <c r="W79" s="36"/>
      <c r="X79" s="36"/>
      <c r="Y79" s="36"/>
      <c r="Z79" s="36"/>
      <c r="AA79" s="36"/>
      <c r="AB79" s="36"/>
      <c r="AC79" s="36"/>
      <c r="AD79" s="36"/>
      <c r="AE79" s="36"/>
    </row>
    <row r="80" spans="1:31" s="2" customFormat="1" ht="15.2" customHeight="1">
      <c r="A80" s="36"/>
      <c r="B80" s="37"/>
      <c r="C80" s="31" t="s">
        <v>29</v>
      </c>
      <c r="D80" s="38"/>
      <c r="E80" s="38"/>
      <c r="F80" s="29" t="str">
        <f>IF(E16="","",E16)</f>
        <v>Vyplň údaj</v>
      </c>
      <c r="G80" s="38"/>
      <c r="H80" s="38"/>
      <c r="I80" s="31" t="s">
        <v>34</v>
      </c>
      <c r="J80" s="34" t="str">
        <f>E22</f>
        <v>Michal Kubelka</v>
      </c>
      <c r="K80" s="38"/>
      <c r="L80" s="103"/>
      <c r="S80" s="36"/>
      <c r="T80" s="36"/>
      <c r="U80" s="36"/>
      <c r="V80" s="36"/>
      <c r="W80" s="36"/>
      <c r="X80" s="36"/>
      <c r="Y80" s="36"/>
      <c r="Z80" s="36"/>
      <c r="AA80" s="36"/>
      <c r="AB80" s="36"/>
      <c r="AC80" s="36"/>
      <c r="AD80" s="36"/>
      <c r="AE80" s="36"/>
    </row>
    <row r="81" spans="1:31" s="2" customFormat="1" ht="10.35" customHeight="1">
      <c r="A81" s="36"/>
      <c r="B81" s="37"/>
      <c r="C81" s="38"/>
      <c r="D81" s="38"/>
      <c r="E81" s="38"/>
      <c r="F81" s="38"/>
      <c r="G81" s="38"/>
      <c r="H81" s="38"/>
      <c r="I81" s="38"/>
      <c r="J81" s="38"/>
      <c r="K81" s="38"/>
      <c r="L81" s="103"/>
      <c r="S81" s="36"/>
      <c r="T81" s="36"/>
      <c r="U81" s="36"/>
      <c r="V81" s="36"/>
      <c r="W81" s="36"/>
      <c r="X81" s="36"/>
      <c r="Y81" s="36"/>
      <c r="Z81" s="36"/>
      <c r="AA81" s="36"/>
      <c r="AB81" s="36"/>
      <c r="AC81" s="36"/>
      <c r="AD81" s="36"/>
      <c r="AE81" s="36"/>
    </row>
    <row r="82" spans="1:31" s="11" customFormat="1" ht="29.25" customHeight="1">
      <c r="A82" s="143"/>
      <c r="B82" s="144"/>
      <c r="C82" s="145" t="s">
        <v>96</v>
      </c>
      <c r="D82" s="146" t="s">
        <v>57</v>
      </c>
      <c r="E82" s="146" t="s">
        <v>53</v>
      </c>
      <c r="F82" s="146" t="s">
        <v>54</v>
      </c>
      <c r="G82" s="146" t="s">
        <v>97</v>
      </c>
      <c r="H82" s="146" t="s">
        <v>98</v>
      </c>
      <c r="I82" s="146" t="s">
        <v>99</v>
      </c>
      <c r="J82" s="146" t="s">
        <v>83</v>
      </c>
      <c r="K82" s="147" t="s">
        <v>100</v>
      </c>
      <c r="L82" s="148"/>
      <c r="M82" s="70" t="s">
        <v>19</v>
      </c>
      <c r="N82" s="71" t="s">
        <v>42</v>
      </c>
      <c r="O82" s="71" t="s">
        <v>101</v>
      </c>
      <c r="P82" s="71" t="s">
        <v>102</v>
      </c>
      <c r="Q82" s="71" t="s">
        <v>103</v>
      </c>
      <c r="R82" s="71" t="s">
        <v>104</v>
      </c>
      <c r="S82" s="71" t="s">
        <v>105</v>
      </c>
      <c r="T82" s="72" t="s">
        <v>106</v>
      </c>
      <c r="U82" s="143"/>
      <c r="V82" s="143"/>
      <c r="W82" s="143"/>
      <c r="X82" s="143"/>
      <c r="Y82" s="143"/>
      <c r="Z82" s="143"/>
      <c r="AA82" s="143"/>
      <c r="AB82" s="143"/>
      <c r="AC82" s="143"/>
      <c r="AD82" s="143"/>
      <c r="AE82" s="143"/>
    </row>
    <row r="83" spans="1:63" s="2" customFormat="1" ht="22.9" customHeight="1">
      <c r="A83" s="36"/>
      <c r="B83" s="37"/>
      <c r="C83" s="77" t="s">
        <v>107</v>
      </c>
      <c r="D83" s="38"/>
      <c r="E83" s="38"/>
      <c r="F83" s="38"/>
      <c r="G83" s="38"/>
      <c r="H83" s="38"/>
      <c r="I83" s="38"/>
      <c r="J83" s="149">
        <f>BK83</f>
        <v>0</v>
      </c>
      <c r="K83" s="38"/>
      <c r="L83" s="41"/>
      <c r="M83" s="73"/>
      <c r="N83" s="150"/>
      <c r="O83" s="74"/>
      <c r="P83" s="151">
        <f>P84+P106+P157</f>
        <v>0</v>
      </c>
      <c r="Q83" s="74"/>
      <c r="R83" s="151">
        <f>R84+R106+R157</f>
        <v>0.4506829</v>
      </c>
      <c r="S83" s="74"/>
      <c r="T83" s="152">
        <f>T84+T106+T157</f>
        <v>0.395818</v>
      </c>
      <c r="U83" s="36"/>
      <c r="V83" s="36"/>
      <c r="W83" s="36"/>
      <c r="X83" s="36"/>
      <c r="Y83" s="36"/>
      <c r="Z83" s="36"/>
      <c r="AA83" s="36"/>
      <c r="AB83" s="36"/>
      <c r="AC83" s="36"/>
      <c r="AD83" s="36"/>
      <c r="AE83" s="36"/>
      <c r="AT83" s="19" t="s">
        <v>71</v>
      </c>
      <c r="AU83" s="19" t="s">
        <v>84</v>
      </c>
      <c r="BK83" s="153">
        <f>BK84+BK106+BK157</f>
        <v>0</v>
      </c>
    </row>
    <row r="84" spans="2:63" s="12" customFormat="1" ht="25.9" customHeight="1">
      <c r="B84" s="154"/>
      <c r="C84" s="155"/>
      <c r="D84" s="156" t="s">
        <v>71</v>
      </c>
      <c r="E84" s="157" t="s">
        <v>108</v>
      </c>
      <c r="F84" s="157" t="s">
        <v>109</v>
      </c>
      <c r="G84" s="155"/>
      <c r="H84" s="155"/>
      <c r="I84" s="158"/>
      <c r="J84" s="159">
        <f>BK84</f>
        <v>0</v>
      </c>
      <c r="K84" s="155"/>
      <c r="L84" s="160"/>
      <c r="M84" s="161"/>
      <c r="N84" s="162"/>
      <c r="O84" s="162"/>
      <c r="P84" s="163">
        <f>P85+P87+P91+P103</f>
        <v>0</v>
      </c>
      <c r="Q84" s="162"/>
      <c r="R84" s="163">
        <f>R85+R87+R91+R103</f>
        <v>0.0060328000000000005</v>
      </c>
      <c r="S84" s="162"/>
      <c r="T84" s="164">
        <f>T85+T87+T91+T103</f>
        <v>0</v>
      </c>
      <c r="AR84" s="165" t="s">
        <v>77</v>
      </c>
      <c r="AT84" s="166" t="s">
        <v>71</v>
      </c>
      <c r="AU84" s="166" t="s">
        <v>72</v>
      </c>
      <c r="AY84" s="165" t="s">
        <v>110</v>
      </c>
      <c r="BK84" s="167">
        <f>BK85+BK87+BK91+BK103</f>
        <v>0</v>
      </c>
    </row>
    <row r="85" spans="2:63" s="12" customFormat="1" ht="22.9" customHeight="1">
      <c r="B85" s="154"/>
      <c r="C85" s="155"/>
      <c r="D85" s="156" t="s">
        <v>71</v>
      </c>
      <c r="E85" s="168" t="s">
        <v>111</v>
      </c>
      <c r="F85" s="168" t="s">
        <v>112</v>
      </c>
      <c r="G85" s="155"/>
      <c r="H85" s="155"/>
      <c r="I85" s="158"/>
      <c r="J85" s="169">
        <f>BK85</f>
        <v>0</v>
      </c>
      <c r="K85" s="155"/>
      <c r="L85" s="160"/>
      <c r="M85" s="161"/>
      <c r="N85" s="162"/>
      <c r="O85" s="162"/>
      <c r="P85" s="163">
        <f>P86</f>
        <v>0</v>
      </c>
      <c r="Q85" s="162"/>
      <c r="R85" s="163">
        <f>R86</f>
        <v>0</v>
      </c>
      <c r="S85" s="162"/>
      <c r="T85" s="164">
        <f>T86</f>
        <v>0</v>
      </c>
      <c r="AR85" s="165" t="s">
        <v>77</v>
      </c>
      <c r="AT85" s="166" t="s">
        <v>71</v>
      </c>
      <c r="AU85" s="166" t="s">
        <v>77</v>
      </c>
      <c r="AY85" s="165" t="s">
        <v>110</v>
      </c>
      <c r="BK85" s="167">
        <f>BK86</f>
        <v>0</v>
      </c>
    </row>
    <row r="86" spans="1:65" s="2" customFormat="1" ht="16.5" customHeight="1">
      <c r="A86" s="36"/>
      <c r="B86" s="37"/>
      <c r="C86" s="170" t="s">
        <v>77</v>
      </c>
      <c r="D86" s="170" t="s">
        <v>113</v>
      </c>
      <c r="E86" s="171" t="s">
        <v>114</v>
      </c>
      <c r="F86" s="172" t="s">
        <v>115</v>
      </c>
      <c r="G86" s="173" t="s">
        <v>116</v>
      </c>
      <c r="H86" s="174">
        <v>1</v>
      </c>
      <c r="I86" s="175"/>
      <c r="J86" s="176">
        <f>ROUND(I86*H86,2)</f>
        <v>0</v>
      </c>
      <c r="K86" s="172" t="s">
        <v>19</v>
      </c>
      <c r="L86" s="41"/>
      <c r="M86" s="177" t="s">
        <v>19</v>
      </c>
      <c r="N86" s="178" t="s">
        <v>43</v>
      </c>
      <c r="O86" s="66"/>
      <c r="P86" s="179">
        <f>O86*H86</f>
        <v>0</v>
      </c>
      <c r="Q86" s="179">
        <v>0</v>
      </c>
      <c r="R86" s="179">
        <f>Q86*H86</f>
        <v>0</v>
      </c>
      <c r="S86" s="179">
        <v>0</v>
      </c>
      <c r="T86" s="180">
        <f>S86*H86</f>
        <v>0</v>
      </c>
      <c r="U86" s="36"/>
      <c r="V86" s="36"/>
      <c r="W86" s="36"/>
      <c r="X86" s="36"/>
      <c r="Y86" s="36"/>
      <c r="Z86" s="36"/>
      <c r="AA86" s="36"/>
      <c r="AB86" s="36"/>
      <c r="AC86" s="36"/>
      <c r="AD86" s="36"/>
      <c r="AE86" s="36"/>
      <c r="AR86" s="181" t="s">
        <v>117</v>
      </c>
      <c r="AT86" s="181" t="s">
        <v>113</v>
      </c>
      <c r="AU86" s="181" t="s">
        <v>79</v>
      </c>
      <c r="AY86" s="19" t="s">
        <v>110</v>
      </c>
      <c r="BE86" s="182">
        <f>IF(N86="základní",J86,0)</f>
        <v>0</v>
      </c>
      <c r="BF86" s="182">
        <f>IF(N86="snížená",J86,0)</f>
        <v>0</v>
      </c>
      <c r="BG86" s="182">
        <f>IF(N86="zákl. přenesená",J86,0)</f>
        <v>0</v>
      </c>
      <c r="BH86" s="182">
        <f>IF(N86="sníž. přenesená",J86,0)</f>
        <v>0</v>
      </c>
      <c r="BI86" s="182">
        <f>IF(N86="nulová",J86,0)</f>
        <v>0</v>
      </c>
      <c r="BJ86" s="19" t="s">
        <v>77</v>
      </c>
      <c r="BK86" s="182">
        <f>ROUND(I86*H86,2)</f>
        <v>0</v>
      </c>
      <c r="BL86" s="19" t="s">
        <v>117</v>
      </c>
      <c r="BM86" s="181" t="s">
        <v>118</v>
      </c>
    </row>
    <row r="87" spans="2:63" s="12" customFormat="1" ht="22.9" customHeight="1">
      <c r="B87" s="154"/>
      <c r="C87" s="155"/>
      <c r="D87" s="156" t="s">
        <v>71</v>
      </c>
      <c r="E87" s="168" t="s">
        <v>119</v>
      </c>
      <c r="F87" s="168" t="s">
        <v>120</v>
      </c>
      <c r="G87" s="155"/>
      <c r="H87" s="155"/>
      <c r="I87" s="158"/>
      <c r="J87" s="169">
        <f>BK87</f>
        <v>0</v>
      </c>
      <c r="K87" s="155"/>
      <c r="L87" s="160"/>
      <c r="M87" s="161"/>
      <c r="N87" s="162"/>
      <c r="O87" s="162"/>
      <c r="P87" s="163">
        <f>SUM(P88:P90)</f>
        <v>0</v>
      </c>
      <c r="Q87" s="162"/>
      <c r="R87" s="163">
        <f>SUM(R88:R90)</f>
        <v>0.0060328000000000005</v>
      </c>
      <c r="S87" s="162"/>
      <c r="T87" s="164">
        <f>SUM(T88:T90)</f>
        <v>0</v>
      </c>
      <c r="AR87" s="165" t="s">
        <v>77</v>
      </c>
      <c r="AT87" s="166" t="s">
        <v>71</v>
      </c>
      <c r="AU87" s="166" t="s">
        <v>77</v>
      </c>
      <c r="AY87" s="165" t="s">
        <v>110</v>
      </c>
      <c r="BK87" s="167">
        <f>SUM(BK88:BK90)</f>
        <v>0</v>
      </c>
    </row>
    <row r="88" spans="1:65" s="2" customFormat="1" ht="21.75" customHeight="1">
      <c r="A88" s="36"/>
      <c r="B88" s="37"/>
      <c r="C88" s="170" t="s">
        <v>79</v>
      </c>
      <c r="D88" s="170" t="s">
        <v>113</v>
      </c>
      <c r="E88" s="171" t="s">
        <v>121</v>
      </c>
      <c r="F88" s="172" t="s">
        <v>122</v>
      </c>
      <c r="G88" s="173" t="s">
        <v>116</v>
      </c>
      <c r="H88" s="174">
        <v>1</v>
      </c>
      <c r="I88" s="175"/>
      <c r="J88" s="176">
        <f>ROUND(I88*H88,2)</f>
        <v>0</v>
      </c>
      <c r="K88" s="172" t="s">
        <v>19</v>
      </c>
      <c r="L88" s="41"/>
      <c r="M88" s="177" t="s">
        <v>19</v>
      </c>
      <c r="N88" s="178" t="s">
        <v>43</v>
      </c>
      <c r="O88" s="66"/>
      <c r="P88" s="179">
        <f>O88*H88</f>
        <v>0</v>
      </c>
      <c r="Q88" s="179">
        <v>0</v>
      </c>
      <c r="R88" s="179">
        <f>Q88*H88</f>
        <v>0</v>
      </c>
      <c r="S88" s="179">
        <v>0</v>
      </c>
      <c r="T88" s="180">
        <f>S88*H88</f>
        <v>0</v>
      </c>
      <c r="U88" s="36"/>
      <c r="V88" s="36"/>
      <c r="W88" s="36"/>
      <c r="X88" s="36"/>
      <c r="Y88" s="36"/>
      <c r="Z88" s="36"/>
      <c r="AA88" s="36"/>
      <c r="AB88" s="36"/>
      <c r="AC88" s="36"/>
      <c r="AD88" s="36"/>
      <c r="AE88" s="36"/>
      <c r="AR88" s="181" t="s">
        <v>117</v>
      </c>
      <c r="AT88" s="181" t="s">
        <v>113</v>
      </c>
      <c r="AU88" s="181" t="s">
        <v>79</v>
      </c>
      <c r="AY88" s="19" t="s">
        <v>110</v>
      </c>
      <c r="BE88" s="182">
        <f>IF(N88="základní",J88,0)</f>
        <v>0</v>
      </c>
      <c r="BF88" s="182">
        <f>IF(N88="snížená",J88,0)</f>
        <v>0</v>
      </c>
      <c r="BG88" s="182">
        <f>IF(N88="zákl. přenesená",J88,0)</f>
        <v>0</v>
      </c>
      <c r="BH88" s="182">
        <f>IF(N88="sníž. přenesená",J88,0)</f>
        <v>0</v>
      </c>
      <c r="BI88" s="182">
        <f>IF(N88="nulová",J88,0)</f>
        <v>0</v>
      </c>
      <c r="BJ88" s="19" t="s">
        <v>77</v>
      </c>
      <c r="BK88" s="182">
        <f>ROUND(I88*H88,2)</f>
        <v>0</v>
      </c>
      <c r="BL88" s="19" t="s">
        <v>117</v>
      </c>
      <c r="BM88" s="181" t="s">
        <v>123</v>
      </c>
    </row>
    <row r="89" spans="1:65" s="2" customFormat="1" ht="24">
      <c r="A89" s="36"/>
      <c r="B89" s="37"/>
      <c r="C89" s="170" t="s">
        <v>124</v>
      </c>
      <c r="D89" s="170" t="s">
        <v>113</v>
      </c>
      <c r="E89" s="171" t="s">
        <v>125</v>
      </c>
      <c r="F89" s="172" t="s">
        <v>126</v>
      </c>
      <c r="G89" s="173" t="s">
        <v>127</v>
      </c>
      <c r="H89" s="174">
        <v>150.82</v>
      </c>
      <c r="I89" s="175"/>
      <c r="J89" s="176">
        <f>ROUND(I89*H89,2)</f>
        <v>0</v>
      </c>
      <c r="K89" s="172" t="s">
        <v>128</v>
      </c>
      <c r="L89" s="41"/>
      <c r="M89" s="177" t="s">
        <v>19</v>
      </c>
      <c r="N89" s="178" t="s">
        <v>43</v>
      </c>
      <c r="O89" s="66"/>
      <c r="P89" s="179">
        <f>O89*H89</f>
        <v>0</v>
      </c>
      <c r="Q89" s="179">
        <v>4E-05</v>
      </c>
      <c r="R89" s="179">
        <f>Q89*H89</f>
        <v>0.0060328000000000005</v>
      </c>
      <c r="S89" s="179">
        <v>0</v>
      </c>
      <c r="T89" s="180">
        <f>S89*H89</f>
        <v>0</v>
      </c>
      <c r="U89" s="36"/>
      <c r="V89" s="36"/>
      <c r="W89" s="36"/>
      <c r="X89" s="36"/>
      <c r="Y89" s="36"/>
      <c r="Z89" s="36"/>
      <c r="AA89" s="36"/>
      <c r="AB89" s="36"/>
      <c r="AC89" s="36"/>
      <c r="AD89" s="36"/>
      <c r="AE89" s="36"/>
      <c r="AR89" s="181" t="s">
        <v>117</v>
      </c>
      <c r="AT89" s="181" t="s">
        <v>113</v>
      </c>
      <c r="AU89" s="181" t="s">
        <v>79</v>
      </c>
      <c r="AY89" s="19" t="s">
        <v>110</v>
      </c>
      <c r="BE89" s="182">
        <f>IF(N89="základní",J89,0)</f>
        <v>0</v>
      </c>
      <c r="BF89" s="182">
        <f>IF(N89="snížená",J89,0)</f>
        <v>0</v>
      </c>
      <c r="BG89" s="182">
        <f>IF(N89="zákl. přenesená",J89,0)</f>
        <v>0</v>
      </c>
      <c r="BH89" s="182">
        <f>IF(N89="sníž. přenesená",J89,0)</f>
        <v>0</v>
      </c>
      <c r="BI89" s="182">
        <f>IF(N89="nulová",J89,0)</f>
        <v>0</v>
      </c>
      <c r="BJ89" s="19" t="s">
        <v>77</v>
      </c>
      <c r="BK89" s="182">
        <f>ROUND(I89*H89,2)</f>
        <v>0</v>
      </c>
      <c r="BL89" s="19" t="s">
        <v>117</v>
      </c>
      <c r="BM89" s="181" t="s">
        <v>129</v>
      </c>
    </row>
    <row r="90" spans="1:47" s="2" customFormat="1" ht="175.5">
      <c r="A90" s="36"/>
      <c r="B90" s="37"/>
      <c r="C90" s="38"/>
      <c r="D90" s="183" t="s">
        <v>130</v>
      </c>
      <c r="E90" s="38"/>
      <c r="F90" s="184" t="s">
        <v>131</v>
      </c>
      <c r="G90" s="38"/>
      <c r="H90" s="38"/>
      <c r="I90" s="185"/>
      <c r="J90" s="38"/>
      <c r="K90" s="38"/>
      <c r="L90" s="41"/>
      <c r="M90" s="186"/>
      <c r="N90" s="187"/>
      <c r="O90" s="66"/>
      <c r="P90" s="66"/>
      <c r="Q90" s="66"/>
      <c r="R90" s="66"/>
      <c r="S90" s="66"/>
      <c r="T90" s="67"/>
      <c r="U90" s="36"/>
      <c r="V90" s="36"/>
      <c r="W90" s="36"/>
      <c r="X90" s="36"/>
      <c r="Y90" s="36"/>
      <c r="Z90" s="36"/>
      <c r="AA90" s="36"/>
      <c r="AB90" s="36"/>
      <c r="AC90" s="36"/>
      <c r="AD90" s="36"/>
      <c r="AE90" s="36"/>
      <c r="AT90" s="19" t="s">
        <v>130</v>
      </c>
      <c r="AU90" s="19" t="s">
        <v>79</v>
      </c>
    </row>
    <row r="91" spans="2:63" s="12" customFormat="1" ht="22.9" customHeight="1">
      <c r="B91" s="154"/>
      <c r="C91" s="155"/>
      <c r="D91" s="156" t="s">
        <v>71</v>
      </c>
      <c r="E91" s="168" t="s">
        <v>132</v>
      </c>
      <c r="F91" s="168" t="s">
        <v>133</v>
      </c>
      <c r="G91" s="155"/>
      <c r="H91" s="155"/>
      <c r="I91" s="158"/>
      <c r="J91" s="169">
        <f>BK91</f>
        <v>0</v>
      </c>
      <c r="K91" s="155"/>
      <c r="L91" s="160"/>
      <c r="M91" s="161"/>
      <c r="N91" s="162"/>
      <c r="O91" s="162"/>
      <c r="P91" s="163">
        <f>SUM(P92:P102)</f>
        <v>0</v>
      </c>
      <c r="Q91" s="162"/>
      <c r="R91" s="163">
        <f>SUM(R92:R102)</f>
        <v>0</v>
      </c>
      <c r="S91" s="162"/>
      <c r="T91" s="164">
        <f>SUM(T92:T102)</f>
        <v>0</v>
      </c>
      <c r="AR91" s="165" t="s">
        <v>77</v>
      </c>
      <c r="AT91" s="166" t="s">
        <v>71</v>
      </c>
      <c r="AU91" s="166" t="s">
        <v>77</v>
      </c>
      <c r="AY91" s="165" t="s">
        <v>110</v>
      </c>
      <c r="BK91" s="167">
        <f>SUM(BK92:BK102)</f>
        <v>0</v>
      </c>
    </row>
    <row r="92" spans="1:65" s="2" customFormat="1" ht="24">
      <c r="A92" s="36"/>
      <c r="B92" s="37"/>
      <c r="C92" s="170" t="s">
        <v>117</v>
      </c>
      <c r="D92" s="170" t="s">
        <v>113</v>
      </c>
      <c r="E92" s="171" t="s">
        <v>134</v>
      </c>
      <c r="F92" s="172" t="s">
        <v>135</v>
      </c>
      <c r="G92" s="173" t="s">
        <v>136</v>
      </c>
      <c r="H92" s="174">
        <v>0.396</v>
      </c>
      <c r="I92" s="175"/>
      <c r="J92" s="176">
        <f>ROUND(I92*H92,2)</f>
        <v>0</v>
      </c>
      <c r="K92" s="172" t="s">
        <v>128</v>
      </c>
      <c r="L92" s="41"/>
      <c r="M92" s="177" t="s">
        <v>19</v>
      </c>
      <c r="N92" s="178" t="s">
        <v>43</v>
      </c>
      <c r="O92" s="66"/>
      <c r="P92" s="179">
        <f>O92*H92</f>
        <v>0</v>
      </c>
      <c r="Q92" s="179">
        <v>0</v>
      </c>
      <c r="R92" s="179">
        <f>Q92*H92</f>
        <v>0</v>
      </c>
      <c r="S92" s="179">
        <v>0</v>
      </c>
      <c r="T92" s="180">
        <f>S92*H92</f>
        <v>0</v>
      </c>
      <c r="U92" s="36"/>
      <c r="V92" s="36"/>
      <c r="W92" s="36"/>
      <c r="X92" s="36"/>
      <c r="Y92" s="36"/>
      <c r="Z92" s="36"/>
      <c r="AA92" s="36"/>
      <c r="AB92" s="36"/>
      <c r="AC92" s="36"/>
      <c r="AD92" s="36"/>
      <c r="AE92" s="36"/>
      <c r="AR92" s="181" t="s">
        <v>117</v>
      </c>
      <c r="AT92" s="181" t="s">
        <v>113</v>
      </c>
      <c r="AU92" s="181" t="s">
        <v>79</v>
      </c>
      <c r="AY92" s="19" t="s">
        <v>110</v>
      </c>
      <c r="BE92" s="182">
        <f>IF(N92="základní",J92,0)</f>
        <v>0</v>
      </c>
      <c r="BF92" s="182">
        <f>IF(N92="snížená",J92,0)</f>
        <v>0</v>
      </c>
      <c r="BG92" s="182">
        <f>IF(N92="zákl. přenesená",J92,0)</f>
        <v>0</v>
      </c>
      <c r="BH92" s="182">
        <f>IF(N92="sníž. přenesená",J92,0)</f>
        <v>0</v>
      </c>
      <c r="BI92" s="182">
        <f>IF(N92="nulová",J92,0)</f>
        <v>0</v>
      </c>
      <c r="BJ92" s="19" t="s">
        <v>77</v>
      </c>
      <c r="BK92" s="182">
        <f>ROUND(I92*H92,2)</f>
        <v>0</v>
      </c>
      <c r="BL92" s="19" t="s">
        <v>117</v>
      </c>
      <c r="BM92" s="181" t="s">
        <v>137</v>
      </c>
    </row>
    <row r="93" spans="1:47" s="2" customFormat="1" ht="107.25">
      <c r="A93" s="36"/>
      <c r="B93" s="37"/>
      <c r="C93" s="38"/>
      <c r="D93" s="183" t="s">
        <v>130</v>
      </c>
      <c r="E93" s="38"/>
      <c r="F93" s="184" t="s">
        <v>138</v>
      </c>
      <c r="G93" s="38"/>
      <c r="H93" s="38"/>
      <c r="I93" s="185"/>
      <c r="J93" s="38"/>
      <c r="K93" s="38"/>
      <c r="L93" s="41"/>
      <c r="M93" s="186"/>
      <c r="N93" s="187"/>
      <c r="O93" s="66"/>
      <c r="P93" s="66"/>
      <c r="Q93" s="66"/>
      <c r="R93" s="66"/>
      <c r="S93" s="66"/>
      <c r="T93" s="67"/>
      <c r="U93" s="36"/>
      <c r="V93" s="36"/>
      <c r="W93" s="36"/>
      <c r="X93" s="36"/>
      <c r="Y93" s="36"/>
      <c r="Z93" s="36"/>
      <c r="AA93" s="36"/>
      <c r="AB93" s="36"/>
      <c r="AC93" s="36"/>
      <c r="AD93" s="36"/>
      <c r="AE93" s="36"/>
      <c r="AT93" s="19" t="s">
        <v>130</v>
      </c>
      <c r="AU93" s="19" t="s">
        <v>79</v>
      </c>
    </row>
    <row r="94" spans="1:65" s="2" customFormat="1" ht="16.5" customHeight="1">
      <c r="A94" s="36"/>
      <c r="B94" s="37"/>
      <c r="C94" s="170" t="s">
        <v>139</v>
      </c>
      <c r="D94" s="170" t="s">
        <v>113</v>
      </c>
      <c r="E94" s="171" t="s">
        <v>140</v>
      </c>
      <c r="F94" s="172" t="s">
        <v>141</v>
      </c>
      <c r="G94" s="173" t="s">
        <v>136</v>
      </c>
      <c r="H94" s="174">
        <v>0.396</v>
      </c>
      <c r="I94" s="175"/>
      <c r="J94" s="176">
        <f>ROUND(I94*H94,2)</f>
        <v>0</v>
      </c>
      <c r="K94" s="172" t="s">
        <v>128</v>
      </c>
      <c r="L94" s="41"/>
      <c r="M94" s="177" t="s">
        <v>19</v>
      </c>
      <c r="N94" s="178" t="s">
        <v>43</v>
      </c>
      <c r="O94" s="66"/>
      <c r="P94" s="179">
        <f>O94*H94</f>
        <v>0</v>
      </c>
      <c r="Q94" s="179">
        <v>0</v>
      </c>
      <c r="R94" s="179">
        <f>Q94*H94</f>
        <v>0</v>
      </c>
      <c r="S94" s="179">
        <v>0</v>
      </c>
      <c r="T94" s="180">
        <f>S94*H94</f>
        <v>0</v>
      </c>
      <c r="U94" s="36"/>
      <c r="V94" s="36"/>
      <c r="W94" s="36"/>
      <c r="X94" s="36"/>
      <c r="Y94" s="36"/>
      <c r="Z94" s="36"/>
      <c r="AA94" s="36"/>
      <c r="AB94" s="36"/>
      <c r="AC94" s="36"/>
      <c r="AD94" s="36"/>
      <c r="AE94" s="36"/>
      <c r="AR94" s="181" t="s">
        <v>117</v>
      </c>
      <c r="AT94" s="181" t="s">
        <v>113</v>
      </c>
      <c r="AU94" s="181" t="s">
        <v>79</v>
      </c>
      <c r="AY94" s="19" t="s">
        <v>110</v>
      </c>
      <c r="BE94" s="182">
        <f>IF(N94="základní",J94,0)</f>
        <v>0</v>
      </c>
      <c r="BF94" s="182">
        <f>IF(N94="snížená",J94,0)</f>
        <v>0</v>
      </c>
      <c r="BG94" s="182">
        <f>IF(N94="zákl. přenesená",J94,0)</f>
        <v>0</v>
      </c>
      <c r="BH94" s="182">
        <f>IF(N94="sníž. přenesená",J94,0)</f>
        <v>0</v>
      </c>
      <c r="BI94" s="182">
        <f>IF(N94="nulová",J94,0)</f>
        <v>0</v>
      </c>
      <c r="BJ94" s="19" t="s">
        <v>77</v>
      </c>
      <c r="BK94" s="182">
        <f>ROUND(I94*H94,2)</f>
        <v>0</v>
      </c>
      <c r="BL94" s="19" t="s">
        <v>117</v>
      </c>
      <c r="BM94" s="181" t="s">
        <v>142</v>
      </c>
    </row>
    <row r="95" spans="1:47" s="2" customFormat="1" ht="39">
      <c r="A95" s="36"/>
      <c r="B95" s="37"/>
      <c r="C95" s="38"/>
      <c r="D95" s="183" t="s">
        <v>130</v>
      </c>
      <c r="E95" s="38"/>
      <c r="F95" s="184" t="s">
        <v>143</v>
      </c>
      <c r="G95" s="38"/>
      <c r="H95" s="38"/>
      <c r="I95" s="185"/>
      <c r="J95" s="38"/>
      <c r="K95" s="38"/>
      <c r="L95" s="41"/>
      <c r="M95" s="186"/>
      <c r="N95" s="187"/>
      <c r="O95" s="66"/>
      <c r="P95" s="66"/>
      <c r="Q95" s="66"/>
      <c r="R95" s="66"/>
      <c r="S95" s="66"/>
      <c r="T95" s="67"/>
      <c r="U95" s="36"/>
      <c r="V95" s="36"/>
      <c r="W95" s="36"/>
      <c r="X95" s="36"/>
      <c r="Y95" s="36"/>
      <c r="Z95" s="36"/>
      <c r="AA95" s="36"/>
      <c r="AB95" s="36"/>
      <c r="AC95" s="36"/>
      <c r="AD95" s="36"/>
      <c r="AE95" s="36"/>
      <c r="AT95" s="19" t="s">
        <v>130</v>
      </c>
      <c r="AU95" s="19" t="s">
        <v>79</v>
      </c>
    </row>
    <row r="96" spans="1:65" s="2" customFormat="1" ht="21.75" customHeight="1">
      <c r="A96" s="36"/>
      <c r="B96" s="37"/>
      <c r="C96" s="170" t="s">
        <v>111</v>
      </c>
      <c r="D96" s="170" t="s">
        <v>113</v>
      </c>
      <c r="E96" s="171" t="s">
        <v>144</v>
      </c>
      <c r="F96" s="172" t="s">
        <v>145</v>
      </c>
      <c r="G96" s="173" t="s">
        <v>136</v>
      </c>
      <c r="H96" s="174">
        <v>0.396</v>
      </c>
      <c r="I96" s="175"/>
      <c r="J96" s="176">
        <f>ROUND(I96*H96,2)</f>
        <v>0</v>
      </c>
      <c r="K96" s="172" t="s">
        <v>128</v>
      </c>
      <c r="L96" s="41"/>
      <c r="M96" s="177" t="s">
        <v>19</v>
      </c>
      <c r="N96" s="178" t="s">
        <v>43</v>
      </c>
      <c r="O96" s="66"/>
      <c r="P96" s="179">
        <f>O96*H96</f>
        <v>0</v>
      </c>
      <c r="Q96" s="179">
        <v>0</v>
      </c>
      <c r="R96" s="179">
        <f>Q96*H96</f>
        <v>0</v>
      </c>
      <c r="S96" s="179">
        <v>0</v>
      </c>
      <c r="T96" s="180">
        <f>S96*H96</f>
        <v>0</v>
      </c>
      <c r="U96" s="36"/>
      <c r="V96" s="36"/>
      <c r="W96" s="36"/>
      <c r="X96" s="36"/>
      <c r="Y96" s="36"/>
      <c r="Z96" s="36"/>
      <c r="AA96" s="36"/>
      <c r="AB96" s="36"/>
      <c r="AC96" s="36"/>
      <c r="AD96" s="36"/>
      <c r="AE96" s="36"/>
      <c r="AR96" s="181" t="s">
        <v>117</v>
      </c>
      <c r="AT96" s="181" t="s">
        <v>113</v>
      </c>
      <c r="AU96" s="181" t="s">
        <v>79</v>
      </c>
      <c r="AY96" s="19" t="s">
        <v>110</v>
      </c>
      <c r="BE96" s="182">
        <f>IF(N96="základní",J96,0)</f>
        <v>0</v>
      </c>
      <c r="BF96" s="182">
        <f>IF(N96="snížená",J96,0)</f>
        <v>0</v>
      </c>
      <c r="BG96" s="182">
        <f>IF(N96="zákl. přenesená",J96,0)</f>
        <v>0</v>
      </c>
      <c r="BH96" s="182">
        <f>IF(N96="sníž. přenesená",J96,0)</f>
        <v>0</v>
      </c>
      <c r="BI96" s="182">
        <f>IF(N96="nulová",J96,0)</f>
        <v>0</v>
      </c>
      <c r="BJ96" s="19" t="s">
        <v>77</v>
      </c>
      <c r="BK96" s="182">
        <f>ROUND(I96*H96,2)</f>
        <v>0</v>
      </c>
      <c r="BL96" s="19" t="s">
        <v>117</v>
      </c>
      <c r="BM96" s="181" t="s">
        <v>146</v>
      </c>
    </row>
    <row r="97" spans="1:47" s="2" customFormat="1" ht="68.25">
      <c r="A97" s="36"/>
      <c r="B97" s="37"/>
      <c r="C97" s="38"/>
      <c r="D97" s="183" t="s">
        <v>130</v>
      </c>
      <c r="E97" s="38"/>
      <c r="F97" s="184" t="s">
        <v>147</v>
      </c>
      <c r="G97" s="38"/>
      <c r="H97" s="38"/>
      <c r="I97" s="185"/>
      <c r="J97" s="38"/>
      <c r="K97" s="38"/>
      <c r="L97" s="41"/>
      <c r="M97" s="186"/>
      <c r="N97" s="187"/>
      <c r="O97" s="66"/>
      <c r="P97" s="66"/>
      <c r="Q97" s="66"/>
      <c r="R97" s="66"/>
      <c r="S97" s="66"/>
      <c r="T97" s="67"/>
      <c r="U97" s="36"/>
      <c r="V97" s="36"/>
      <c r="W97" s="36"/>
      <c r="X97" s="36"/>
      <c r="Y97" s="36"/>
      <c r="Z97" s="36"/>
      <c r="AA97" s="36"/>
      <c r="AB97" s="36"/>
      <c r="AC97" s="36"/>
      <c r="AD97" s="36"/>
      <c r="AE97" s="36"/>
      <c r="AT97" s="19" t="s">
        <v>130</v>
      </c>
      <c r="AU97" s="19" t="s">
        <v>79</v>
      </c>
    </row>
    <row r="98" spans="1:65" s="2" customFormat="1" ht="24">
      <c r="A98" s="36"/>
      <c r="B98" s="37"/>
      <c r="C98" s="170" t="s">
        <v>148</v>
      </c>
      <c r="D98" s="170" t="s">
        <v>113</v>
      </c>
      <c r="E98" s="171" t="s">
        <v>149</v>
      </c>
      <c r="F98" s="172" t="s">
        <v>150</v>
      </c>
      <c r="G98" s="173" t="s">
        <v>136</v>
      </c>
      <c r="H98" s="174">
        <v>2.376</v>
      </c>
      <c r="I98" s="175"/>
      <c r="J98" s="176">
        <f>ROUND(I98*H98,2)</f>
        <v>0</v>
      </c>
      <c r="K98" s="172" t="s">
        <v>128</v>
      </c>
      <c r="L98" s="41"/>
      <c r="M98" s="177" t="s">
        <v>19</v>
      </c>
      <c r="N98" s="178" t="s">
        <v>43</v>
      </c>
      <c r="O98" s="66"/>
      <c r="P98" s="179">
        <f>O98*H98</f>
        <v>0</v>
      </c>
      <c r="Q98" s="179">
        <v>0</v>
      </c>
      <c r="R98" s="179">
        <f>Q98*H98</f>
        <v>0</v>
      </c>
      <c r="S98" s="179">
        <v>0</v>
      </c>
      <c r="T98" s="180">
        <f>S98*H98</f>
        <v>0</v>
      </c>
      <c r="U98" s="36"/>
      <c r="V98" s="36"/>
      <c r="W98" s="36"/>
      <c r="X98" s="36"/>
      <c r="Y98" s="36"/>
      <c r="Z98" s="36"/>
      <c r="AA98" s="36"/>
      <c r="AB98" s="36"/>
      <c r="AC98" s="36"/>
      <c r="AD98" s="36"/>
      <c r="AE98" s="36"/>
      <c r="AR98" s="181" t="s">
        <v>117</v>
      </c>
      <c r="AT98" s="181" t="s">
        <v>113</v>
      </c>
      <c r="AU98" s="181" t="s">
        <v>79</v>
      </c>
      <c r="AY98" s="19" t="s">
        <v>110</v>
      </c>
      <c r="BE98" s="182">
        <f>IF(N98="základní",J98,0)</f>
        <v>0</v>
      </c>
      <c r="BF98" s="182">
        <f>IF(N98="snížená",J98,0)</f>
        <v>0</v>
      </c>
      <c r="BG98" s="182">
        <f>IF(N98="zákl. přenesená",J98,0)</f>
        <v>0</v>
      </c>
      <c r="BH98" s="182">
        <f>IF(N98="sníž. přenesená",J98,0)</f>
        <v>0</v>
      </c>
      <c r="BI98" s="182">
        <f>IF(N98="nulová",J98,0)</f>
        <v>0</v>
      </c>
      <c r="BJ98" s="19" t="s">
        <v>77</v>
      </c>
      <c r="BK98" s="182">
        <f>ROUND(I98*H98,2)</f>
        <v>0</v>
      </c>
      <c r="BL98" s="19" t="s">
        <v>117</v>
      </c>
      <c r="BM98" s="181" t="s">
        <v>151</v>
      </c>
    </row>
    <row r="99" spans="1:47" s="2" customFormat="1" ht="68.25">
      <c r="A99" s="36"/>
      <c r="B99" s="37"/>
      <c r="C99" s="38"/>
      <c r="D99" s="183" t="s">
        <v>130</v>
      </c>
      <c r="E99" s="38"/>
      <c r="F99" s="184" t="s">
        <v>147</v>
      </c>
      <c r="G99" s="38"/>
      <c r="H99" s="38"/>
      <c r="I99" s="185"/>
      <c r="J99" s="38"/>
      <c r="K99" s="38"/>
      <c r="L99" s="41"/>
      <c r="M99" s="186"/>
      <c r="N99" s="187"/>
      <c r="O99" s="66"/>
      <c r="P99" s="66"/>
      <c r="Q99" s="66"/>
      <c r="R99" s="66"/>
      <c r="S99" s="66"/>
      <c r="T99" s="67"/>
      <c r="U99" s="36"/>
      <c r="V99" s="36"/>
      <c r="W99" s="36"/>
      <c r="X99" s="36"/>
      <c r="Y99" s="36"/>
      <c r="Z99" s="36"/>
      <c r="AA99" s="36"/>
      <c r="AB99" s="36"/>
      <c r="AC99" s="36"/>
      <c r="AD99" s="36"/>
      <c r="AE99" s="36"/>
      <c r="AT99" s="19" t="s">
        <v>130</v>
      </c>
      <c r="AU99" s="19" t="s">
        <v>79</v>
      </c>
    </row>
    <row r="100" spans="2:51" s="13" customFormat="1" ht="11.25">
      <c r="B100" s="188"/>
      <c r="C100" s="189"/>
      <c r="D100" s="183" t="s">
        <v>152</v>
      </c>
      <c r="E100" s="190" t="s">
        <v>19</v>
      </c>
      <c r="F100" s="191" t="s">
        <v>153</v>
      </c>
      <c r="G100" s="189"/>
      <c r="H100" s="192">
        <v>2.376</v>
      </c>
      <c r="I100" s="193"/>
      <c r="J100" s="189"/>
      <c r="K100" s="189"/>
      <c r="L100" s="194"/>
      <c r="M100" s="195"/>
      <c r="N100" s="196"/>
      <c r="O100" s="196"/>
      <c r="P100" s="196"/>
      <c r="Q100" s="196"/>
      <c r="R100" s="196"/>
      <c r="S100" s="196"/>
      <c r="T100" s="197"/>
      <c r="AT100" s="198" t="s">
        <v>152</v>
      </c>
      <c r="AU100" s="198" t="s">
        <v>79</v>
      </c>
      <c r="AV100" s="13" t="s">
        <v>79</v>
      </c>
      <c r="AW100" s="13" t="s">
        <v>33</v>
      </c>
      <c r="AX100" s="13" t="s">
        <v>77</v>
      </c>
      <c r="AY100" s="198" t="s">
        <v>110</v>
      </c>
    </row>
    <row r="101" spans="1:65" s="2" customFormat="1" ht="24">
      <c r="A101" s="36"/>
      <c r="B101" s="37"/>
      <c r="C101" s="170" t="s">
        <v>154</v>
      </c>
      <c r="D101" s="170" t="s">
        <v>113</v>
      </c>
      <c r="E101" s="171" t="s">
        <v>155</v>
      </c>
      <c r="F101" s="172" t="s">
        <v>156</v>
      </c>
      <c r="G101" s="173" t="s">
        <v>136</v>
      </c>
      <c r="H101" s="174">
        <v>0.396</v>
      </c>
      <c r="I101" s="175"/>
      <c r="J101" s="176">
        <f>ROUND(I101*H101,2)</f>
        <v>0</v>
      </c>
      <c r="K101" s="172" t="s">
        <v>128</v>
      </c>
      <c r="L101" s="41"/>
      <c r="M101" s="177" t="s">
        <v>19</v>
      </c>
      <c r="N101" s="178" t="s">
        <v>43</v>
      </c>
      <c r="O101" s="66"/>
      <c r="P101" s="179">
        <f>O101*H101</f>
        <v>0</v>
      </c>
      <c r="Q101" s="179">
        <v>0</v>
      </c>
      <c r="R101" s="179">
        <f>Q101*H101</f>
        <v>0</v>
      </c>
      <c r="S101" s="179">
        <v>0</v>
      </c>
      <c r="T101" s="180">
        <f>S101*H101</f>
        <v>0</v>
      </c>
      <c r="U101" s="36"/>
      <c r="V101" s="36"/>
      <c r="W101" s="36"/>
      <c r="X101" s="36"/>
      <c r="Y101" s="36"/>
      <c r="Z101" s="36"/>
      <c r="AA101" s="36"/>
      <c r="AB101" s="36"/>
      <c r="AC101" s="36"/>
      <c r="AD101" s="36"/>
      <c r="AE101" s="36"/>
      <c r="AR101" s="181" t="s">
        <v>117</v>
      </c>
      <c r="AT101" s="181" t="s">
        <v>113</v>
      </c>
      <c r="AU101" s="181" t="s">
        <v>79</v>
      </c>
      <c r="AY101" s="19" t="s">
        <v>110</v>
      </c>
      <c r="BE101" s="182">
        <f>IF(N101="základní",J101,0)</f>
        <v>0</v>
      </c>
      <c r="BF101" s="182">
        <f>IF(N101="snížená",J101,0)</f>
        <v>0</v>
      </c>
      <c r="BG101" s="182">
        <f>IF(N101="zákl. přenesená",J101,0)</f>
        <v>0</v>
      </c>
      <c r="BH101" s="182">
        <f>IF(N101="sníž. přenesená",J101,0)</f>
        <v>0</v>
      </c>
      <c r="BI101" s="182">
        <f>IF(N101="nulová",J101,0)</f>
        <v>0</v>
      </c>
      <c r="BJ101" s="19" t="s">
        <v>77</v>
      </c>
      <c r="BK101" s="182">
        <f>ROUND(I101*H101,2)</f>
        <v>0</v>
      </c>
      <c r="BL101" s="19" t="s">
        <v>117</v>
      </c>
      <c r="BM101" s="181" t="s">
        <v>157</v>
      </c>
    </row>
    <row r="102" spans="1:47" s="2" customFormat="1" ht="58.5">
      <c r="A102" s="36"/>
      <c r="B102" s="37"/>
      <c r="C102" s="38"/>
      <c r="D102" s="183" t="s">
        <v>130</v>
      </c>
      <c r="E102" s="38"/>
      <c r="F102" s="184" t="s">
        <v>158</v>
      </c>
      <c r="G102" s="38"/>
      <c r="H102" s="38"/>
      <c r="I102" s="185"/>
      <c r="J102" s="38"/>
      <c r="K102" s="38"/>
      <c r="L102" s="41"/>
      <c r="M102" s="186"/>
      <c r="N102" s="187"/>
      <c r="O102" s="66"/>
      <c r="P102" s="66"/>
      <c r="Q102" s="66"/>
      <c r="R102" s="66"/>
      <c r="S102" s="66"/>
      <c r="T102" s="67"/>
      <c r="U102" s="36"/>
      <c r="V102" s="36"/>
      <c r="W102" s="36"/>
      <c r="X102" s="36"/>
      <c r="Y102" s="36"/>
      <c r="Z102" s="36"/>
      <c r="AA102" s="36"/>
      <c r="AB102" s="36"/>
      <c r="AC102" s="36"/>
      <c r="AD102" s="36"/>
      <c r="AE102" s="36"/>
      <c r="AT102" s="19" t="s">
        <v>130</v>
      </c>
      <c r="AU102" s="19" t="s">
        <v>79</v>
      </c>
    </row>
    <row r="103" spans="2:63" s="12" customFormat="1" ht="22.9" customHeight="1">
      <c r="B103" s="154"/>
      <c r="C103" s="155"/>
      <c r="D103" s="156" t="s">
        <v>71</v>
      </c>
      <c r="E103" s="168" t="s">
        <v>159</v>
      </c>
      <c r="F103" s="168" t="s">
        <v>160</v>
      </c>
      <c r="G103" s="155"/>
      <c r="H103" s="155"/>
      <c r="I103" s="158"/>
      <c r="J103" s="169">
        <f>BK103</f>
        <v>0</v>
      </c>
      <c r="K103" s="155"/>
      <c r="L103" s="160"/>
      <c r="M103" s="161"/>
      <c r="N103" s="162"/>
      <c r="O103" s="162"/>
      <c r="P103" s="163">
        <f>SUM(P104:P105)</f>
        <v>0</v>
      </c>
      <c r="Q103" s="162"/>
      <c r="R103" s="163">
        <f>SUM(R104:R105)</f>
        <v>0</v>
      </c>
      <c r="S103" s="162"/>
      <c r="T103" s="164">
        <f>SUM(T104:T105)</f>
        <v>0</v>
      </c>
      <c r="AR103" s="165" t="s">
        <v>77</v>
      </c>
      <c r="AT103" s="166" t="s">
        <v>71</v>
      </c>
      <c r="AU103" s="166" t="s">
        <v>77</v>
      </c>
      <c r="AY103" s="165" t="s">
        <v>110</v>
      </c>
      <c r="BK103" s="167">
        <f>SUM(BK104:BK105)</f>
        <v>0</v>
      </c>
    </row>
    <row r="104" spans="1:65" s="2" customFormat="1" ht="33" customHeight="1">
      <c r="A104" s="36"/>
      <c r="B104" s="37"/>
      <c r="C104" s="170" t="s">
        <v>119</v>
      </c>
      <c r="D104" s="170" t="s">
        <v>113</v>
      </c>
      <c r="E104" s="171" t="s">
        <v>161</v>
      </c>
      <c r="F104" s="172" t="s">
        <v>162</v>
      </c>
      <c r="G104" s="173" t="s">
        <v>136</v>
      </c>
      <c r="H104" s="174">
        <v>0.006</v>
      </c>
      <c r="I104" s="175"/>
      <c r="J104" s="176">
        <f>ROUND(I104*H104,2)</f>
        <v>0</v>
      </c>
      <c r="K104" s="172" t="s">
        <v>128</v>
      </c>
      <c r="L104" s="41"/>
      <c r="M104" s="177" t="s">
        <v>19</v>
      </c>
      <c r="N104" s="178" t="s">
        <v>43</v>
      </c>
      <c r="O104" s="66"/>
      <c r="P104" s="179">
        <f>O104*H104</f>
        <v>0</v>
      </c>
      <c r="Q104" s="179">
        <v>0</v>
      </c>
      <c r="R104" s="179">
        <f>Q104*H104</f>
        <v>0</v>
      </c>
      <c r="S104" s="179">
        <v>0</v>
      </c>
      <c r="T104" s="180">
        <f>S104*H104</f>
        <v>0</v>
      </c>
      <c r="U104" s="36"/>
      <c r="V104" s="36"/>
      <c r="W104" s="36"/>
      <c r="X104" s="36"/>
      <c r="Y104" s="36"/>
      <c r="Z104" s="36"/>
      <c r="AA104" s="36"/>
      <c r="AB104" s="36"/>
      <c r="AC104" s="36"/>
      <c r="AD104" s="36"/>
      <c r="AE104" s="36"/>
      <c r="AR104" s="181" t="s">
        <v>117</v>
      </c>
      <c r="AT104" s="181" t="s">
        <v>113</v>
      </c>
      <c r="AU104" s="181" t="s">
        <v>79</v>
      </c>
      <c r="AY104" s="19" t="s">
        <v>110</v>
      </c>
      <c r="BE104" s="182">
        <f>IF(N104="základní",J104,0)</f>
        <v>0</v>
      </c>
      <c r="BF104" s="182">
        <f>IF(N104="snížená",J104,0)</f>
        <v>0</v>
      </c>
      <c r="BG104" s="182">
        <f>IF(N104="zákl. přenesená",J104,0)</f>
        <v>0</v>
      </c>
      <c r="BH104" s="182">
        <f>IF(N104="sníž. přenesená",J104,0)</f>
        <v>0</v>
      </c>
      <c r="BI104" s="182">
        <f>IF(N104="nulová",J104,0)</f>
        <v>0</v>
      </c>
      <c r="BJ104" s="19" t="s">
        <v>77</v>
      </c>
      <c r="BK104" s="182">
        <f>ROUND(I104*H104,2)</f>
        <v>0</v>
      </c>
      <c r="BL104" s="19" t="s">
        <v>117</v>
      </c>
      <c r="BM104" s="181" t="s">
        <v>163</v>
      </c>
    </row>
    <row r="105" spans="1:47" s="2" customFormat="1" ht="58.5">
      <c r="A105" s="36"/>
      <c r="B105" s="37"/>
      <c r="C105" s="38"/>
      <c r="D105" s="183" t="s">
        <v>130</v>
      </c>
      <c r="E105" s="38"/>
      <c r="F105" s="184" t="s">
        <v>164</v>
      </c>
      <c r="G105" s="38"/>
      <c r="H105" s="38"/>
      <c r="I105" s="185"/>
      <c r="J105" s="38"/>
      <c r="K105" s="38"/>
      <c r="L105" s="41"/>
      <c r="M105" s="186"/>
      <c r="N105" s="187"/>
      <c r="O105" s="66"/>
      <c r="P105" s="66"/>
      <c r="Q105" s="66"/>
      <c r="R105" s="66"/>
      <c r="S105" s="66"/>
      <c r="T105" s="67"/>
      <c r="U105" s="36"/>
      <c r="V105" s="36"/>
      <c r="W105" s="36"/>
      <c r="X105" s="36"/>
      <c r="Y105" s="36"/>
      <c r="Z105" s="36"/>
      <c r="AA105" s="36"/>
      <c r="AB105" s="36"/>
      <c r="AC105" s="36"/>
      <c r="AD105" s="36"/>
      <c r="AE105" s="36"/>
      <c r="AT105" s="19" t="s">
        <v>130</v>
      </c>
      <c r="AU105" s="19" t="s">
        <v>79</v>
      </c>
    </row>
    <row r="106" spans="2:63" s="12" customFormat="1" ht="25.9" customHeight="1">
      <c r="B106" s="154"/>
      <c r="C106" s="155"/>
      <c r="D106" s="156" t="s">
        <v>71</v>
      </c>
      <c r="E106" s="157" t="s">
        <v>165</v>
      </c>
      <c r="F106" s="157" t="s">
        <v>166</v>
      </c>
      <c r="G106" s="155"/>
      <c r="H106" s="155"/>
      <c r="I106" s="158"/>
      <c r="J106" s="159">
        <f>BK106</f>
        <v>0</v>
      </c>
      <c r="K106" s="155"/>
      <c r="L106" s="160"/>
      <c r="M106" s="161"/>
      <c r="N106" s="162"/>
      <c r="O106" s="162"/>
      <c r="P106" s="163">
        <f>P107+P114</f>
        <v>0</v>
      </c>
      <c r="Q106" s="162"/>
      <c r="R106" s="163">
        <f>R107+R114</f>
        <v>0.4446501</v>
      </c>
      <c r="S106" s="162"/>
      <c r="T106" s="164">
        <f>T107+T114</f>
        <v>0.395818</v>
      </c>
      <c r="AR106" s="165" t="s">
        <v>79</v>
      </c>
      <c r="AT106" s="166" t="s">
        <v>71</v>
      </c>
      <c r="AU106" s="166" t="s">
        <v>72</v>
      </c>
      <c r="AY106" s="165" t="s">
        <v>110</v>
      </c>
      <c r="BK106" s="167">
        <f>BK107+BK114</f>
        <v>0</v>
      </c>
    </row>
    <row r="107" spans="2:63" s="12" customFormat="1" ht="22.9" customHeight="1">
      <c r="B107" s="154"/>
      <c r="C107" s="155"/>
      <c r="D107" s="156" t="s">
        <v>71</v>
      </c>
      <c r="E107" s="168" t="s">
        <v>167</v>
      </c>
      <c r="F107" s="168" t="s">
        <v>168</v>
      </c>
      <c r="G107" s="155"/>
      <c r="H107" s="155"/>
      <c r="I107" s="158"/>
      <c r="J107" s="169">
        <f>BK107</f>
        <v>0</v>
      </c>
      <c r="K107" s="155"/>
      <c r="L107" s="160"/>
      <c r="M107" s="161"/>
      <c r="N107" s="162"/>
      <c r="O107" s="162"/>
      <c r="P107" s="163">
        <f>SUM(P108:P113)</f>
        <v>0</v>
      </c>
      <c r="Q107" s="162"/>
      <c r="R107" s="163">
        <f>SUM(R108:R113)</f>
        <v>0</v>
      </c>
      <c r="S107" s="162"/>
      <c r="T107" s="164">
        <f>SUM(T108:T113)</f>
        <v>0</v>
      </c>
      <c r="AR107" s="165" t="s">
        <v>79</v>
      </c>
      <c r="AT107" s="166" t="s">
        <v>71</v>
      </c>
      <c r="AU107" s="166" t="s">
        <v>77</v>
      </c>
      <c r="AY107" s="165" t="s">
        <v>110</v>
      </c>
      <c r="BK107" s="167">
        <f>SUM(BK108:BK113)</f>
        <v>0</v>
      </c>
    </row>
    <row r="108" spans="1:65" s="2" customFormat="1" ht="16.5" customHeight="1">
      <c r="A108" s="36"/>
      <c r="B108" s="37"/>
      <c r="C108" s="170" t="s">
        <v>169</v>
      </c>
      <c r="D108" s="170" t="s">
        <v>113</v>
      </c>
      <c r="E108" s="171" t="s">
        <v>170</v>
      </c>
      <c r="F108" s="172" t="s">
        <v>171</v>
      </c>
      <c r="G108" s="173" t="s">
        <v>172</v>
      </c>
      <c r="H108" s="174">
        <v>12.18</v>
      </c>
      <c r="I108" s="175"/>
      <c r="J108" s="176">
        <f>ROUND(I108*H108,2)</f>
        <v>0</v>
      </c>
      <c r="K108" s="172" t="s">
        <v>19</v>
      </c>
      <c r="L108" s="41"/>
      <c r="M108" s="177" t="s">
        <v>19</v>
      </c>
      <c r="N108" s="178" t="s">
        <v>43</v>
      </c>
      <c r="O108" s="66"/>
      <c r="P108" s="179">
        <f>O108*H108</f>
        <v>0</v>
      </c>
      <c r="Q108" s="179">
        <v>0</v>
      </c>
      <c r="R108" s="179">
        <f>Q108*H108</f>
        <v>0</v>
      </c>
      <c r="S108" s="179">
        <v>0</v>
      </c>
      <c r="T108" s="180">
        <f>S108*H108</f>
        <v>0</v>
      </c>
      <c r="U108" s="36"/>
      <c r="V108" s="36"/>
      <c r="W108" s="36"/>
      <c r="X108" s="36"/>
      <c r="Y108" s="36"/>
      <c r="Z108" s="36"/>
      <c r="AA108" s="36"/>
      <c r="AB108" s="36"/>
      <c r="AC108" s="36"/>
      <c r="AD108" s="36"/>
      <c r="AE108" s="36"/>
      <c r="AR108" s="181" t="s">
        <v>173</v>
      </c>
      <c r="AT108" s="181" t="s">
        <v>113</v>
      </c>
      <c r="AU108" s="181" t="s">
        <v>79</v>
      </c>
      <c r="AY108" s="19" t="s">
        <v>110</v>
      </c>
      <c r="BE108" s="182">
        <f>IF(N108="základní",J108,0)</f>
        <v>0</v>
      </c>
      <c r="BF108" s="182">
        <f>IF(N108="snížená",J108,0)</f>
        <v>0</v>
      </c>
      <c r="BG108" s="182">
        <f>IF(N108="zákl. přenesená",J108,0)</f>
        <v>0</v>
      </c>
      <c r="BH108" s="182">
        <f>IF(N108="sníž. přenesená",J108,0)</f>
        <v>0</v>
      </c>
      <c r="BI108" s="182">
        <f>IF(N108="nulová",J108,0)</f>
        <v>0</v>
      </c>
      <c r="BJ108" s="19" t="s">
        <v>77</v>
      </c>
      <c r="BK108" s="182">
        <f>ROUND(I108*H108,2)</f>
        <v>0</v>
      </c>
      <c r="BL108" s="19" t="s">
        <v>173</v>
      </c>
      <c r="BM108" s="181" t="s">
        <v>174</v>
      </c>
    </row>
    <row r="109" spans="2:51" s="13" customFormat="1" ht="11.25">
      <c r="B109" s="188"/>
      <c r="C109" s="189"/>
      <c r="D109" s="183" t="s">
        <v>152</v>
      </c>
      <c r="E109" s="190" t="s">
        <v>19</v>
      </c>
      <c r="F109" s="191" t="s">
        <v>175</v>
      </c>
      <c r="G109" s="189"/>
      <c r="H109" s="192">
        <v>12.18</v>
      </c>
      <c r="I109" s="193"/>
      <c r="J109" s="189"/>
      <c r="K109" s="189"/>
      <c r="L109" s="194"/>
      <c r="M109" s="195"/>
      <c r="N109" s="196"/>
      <c r="O109" s="196"/>
      <c r="P109" s="196"/>
      <c r="Q109" s="196"/>
      <c r="R109" s="196"/>
      <c r="S109" s="196"/>
      <c r="T109" s="197"/>
      <c r="AT109" s="198" t="s">
        <v>152</v>
      </c>
      <c r="AU109" s="198" t="s">
        <v>79</v>
      </c>
      <c r="AV109" s="13" t="s">
        <v>79</v>
      </c>
      <c r="AW109" s="13" t="s">
        <v>33</v>
      </c>
      <c r="AX109" s="13" t="s">
        <v>77</v>
      </c>
      <c r="AY109" s="198" t="s">
        <v>110</v>
      </c>
    </row>
    <row r="110" spans="1:65" s="2" customFormat="1" ht="16.5" customHeight="1">
      <c r="A110" s="36"/>
      <c r="B110" s="37"/>
      <c r="C110" s="170" t="s">
        <v>176</v>
      </c>
      <c r="D110" s="170" t="s">
        <v>113</v>
      </c>
      <c r="E110" s="171" t="s">
        <v>177</v>
      </c>
      <c r="F110" s="172" t="s">
        <v>178</v>
      </c>
      <c r="G110" s="173" t="s">
        <v>172</v>
      </c>
      <c r="H110" s="174">
        <v>22.76</v>
      </c>
      <c r="I110" s="175"/>
      <c r="J110" s="176">
        <f>ROUND(I110*H110,2)</f>
        <v>0</v>
      </c>
      <c r="K110" s="172" t="s">
        <v>19</v>
      </c>
      <c r="L110" s="41"/>
      <c r="M110" s="177" t="s">
        <v>19</v>
      </c>
      <c r="N110" s="178" t="s">
        <v>43</v>
      </c>
      <c r="O110" s="66"/>
      <c r="P110" s="179">
        <f>O110*H110</f>
        <v>0</v>
      </c>
      <c r="Q110" s="179">
        <v>0</v>
      </c>
      <c r="R110" s="179">
        <f>Q110*H110</f>
        <v>0</v>
      </c>
      <c r="S110" s="179">
        <v>0</v>
      </c>
      <c r="T110" s="180">
        <f>S110*H110</f>
        <v>0</v>
      </c>
      <c r="U110" s="36"/>
      <c r="V110" s="36"/>
      <c r="W110" s="36"/>
      <c r="X110" s="36"/>
      <c r="Y110" s="36"/>
      <c r="Z110" s="36"/>
      <c r="AA110" s="36"/>
      <c r="AB110" s="36"/>
      <c r="AC110" s="36"/>
      <c r="AD110" s="36"/>
      <c r="AE110" s="36"/>
      <c r="AR110" s="181" t="s">
        <v>173</v>
      </c>
      <c r="AT110" s="181" t="s">
        <v>113</v>
      </c>
      <c r="AU110" s="181" t="s">
        <v>79</v>
      </c>
      <c r="AY110" s="19" t="s">
        <v>110</v>
      </c>
      <c r="BE110" s="182">
        <f>IF(N110="základní",J110,0)</f>
        <v>0</v>
      </c>
      <c r="BF110" s="182">
        <f>IF(N110="snížená",J110,0)</f>
        <v>0</v>
      </c>
      <c r="BG110" s="182">
        <f>IF(N110="zákl. přenesená",J110,0)</f>
        <v>0</v>
      </c>
      <c r="BH110" s="182">
        <f>IF(N110="sníž. přenesená",J110,0)</f>
        <v>0</v>
      </c>
      <c r="BI110" s="182">
        <f>IF(N110="nulová",J110,0)</f>
        <v>0</v>
      </c>
      <c r="BJ110" s="19" t="s">
        <v>77</v>
      </c>
      <c r="BK110" s="182">
        <f>ROUND(I110*H110,2)</f>
        <v>0</v>
      </c>
      <c r="BL110" s="19" t="s">
        <v>173</v>
      </c>
      <c r="BM110" s="181" t="s">
        <v>179</v>
      </c>
    </row>
    <row r="111" spans="2:51" s="13" customFormat="1" ht="11.25">
      <c r="B111" s="188"/>
      <c r="C111" s="189"/>
      <c r="D111" s="183" t="s">
        <v>152</v>
      </c>
      <c r="E111" s="190" t="s">
        <v>19</v>
      </c>
      <c r="F111" s="191" t="s">
        <v>180</v>
      </c>
      <c r="G111" s="189"/>
      <c r="H111" s="192">
        <v>22.76</v>
      </c>
      <c r="I111" s="193"/>
      <c r="J111" s="189"/>
      <c r="K111" s="189"/>
      <c r="L111" s="194"/>
      <c r="M111" s="195"/>
      <c r="N111" s="196"/>
      <c r="O111" s="196"/>
      <c r="P111" s="196"/>
      <c r="Q111" s="196"/>
      <c r="R111" s="196"/>
      <c r="S111" s="196"/>
      <c r="T111" s="197"/>
      <c r="AT111" s="198" t="s">
        <v>152</v>
      </c>
      <c r="AU111" s="198" t="s">
        <v>79</v>
      </c>
      <c r="AV111" s="13" t="s">
        <v>79</v>
      </c>
      <c r="AW111" s="13" t="s">
        <v>33</v>
      </c>
      <c r="AX111" s="13" t="s">
        <v>77</v>
      </c>
      <c r="AY111" s="198" t="s">
        <v>110</v>
      </c>
    </row>
    <row r="112" spans="1:65" s="2" customFormat="1" ht="24">
      <c r="A112" s="36"/>
      <c r="B112" s="37"/>
      <c r="C112" s="170" t="s">
        <v>181</v>
      </c>
      <c r="D112" s="170" t="s">
        <v>113</v>
      </c>
      <c r="E112" s="171" t="s">
        <v>182</v>
      </c>
      <c r="F112" s="172" t="s">
        <v>183</v>
      </c>
      <c r="G112" s="173" t="s">
        <v>184</v>
      </c>
      <c r="H112" s="199"/>
      <c r="I112" s="175"/>
      <c r="J112" s="176">
        <f>ROUND(I112*H112,2)</f>
        <v>0</v>
      </c>
      <c r="K112" s="172" t="s">
        <v>128</v>
      </c>
      <c r="L112" s="41"/>
      <c r="M112" s="177" t="s">
        <v>19</v>
      </c>
      <c r="N112" s="178" t="s">
        <v>43</v>
      </c>
      <c r="O112" s="66"/>
      <c r="P112" s="179">
        <f>O112*H112</f>
        <v>0</v>
      </c>
      <c r="Q112" s="179">
        <v>0</v>
      </c>
      <c r="R112" s="179">
        <f>Q112*H112</f>
        <v>0</v>
      </c>
      <c r="S112" s="179">
        <v>0</v>
      </c>
      <c r="T112" s="180">
        <f>S112*H112</f>
        <v>0</v>
      </c>
      <c r="U112" s="36"/>
      <c r="V112" s="36"/>
      <c r="W112" s="36"/>
      <c r="X112" s="36"/>
      <c r="Y112" s="36"/>
      <c r="Z112" s="36"/>
      <c r="AA112" s="36"/>
      <c r="AB112" s="36"/>
      <c r="AC112" s="36"/>
      <c r="AD112" s="36"/>
      <c r="AE112" s="36"/>
      <c r="AR112" s="181" t="s">
        <v>173</v>
      </c>
      <c r="AT112" s="181" t="s">
        <v>113</v>
      </c>
      <c r="AU112" s="181" t="s">
        <v>79</v>
      </c>
      <c r="AY112" s="19" t="s">
        <v>110</v>
      </c>
      <c r="BE112" s="182">
        <f>IF(N112="základní",J112,0)</f>
        <v>0</v>
      </c>
      <c r="BF112" s="182">
        <f>IF(N112="snížená",J112,0)</f>
        <v>0</v>
      </c>
      <c r="BG112" s="182">
        <f>IF(N112="zákl. přenesená",J112,0)</f>
        <v>0</v>
      </c>
      <c r="BH112" s="182">
        <f>IF(N112="sníž. přenesená",J112,0)</f>
        <v>0</v>
      </c>
      <c r="BI112" s="182">
        <f>IF(N112="nulová",J112,0)</f>
        <v>0</v>
      </c>
      <c r="BJ112" s="19" t="s">
        <v>77</v>
      </c>
      <c r="BK112" s="182">
        <f>ROUND(I112*H112,2)</f>
        <v>0</v>
      </c>
      <c r="BL112" s="19" t="s">
        <v>173</v>
      </c>
      <c r="BM112" s="181" t="s">
        <v>185</v>
      </c>
    </row>
    <row r="113" spans="1:47" s="2" customFormat="1" ht="78">
      <c r="A113" s="36"/>
      <c r="B113" s="37"/>
      <c r="C113" s="38"/>
      <c r="D113" s="183" t="s">
        <v>130</v>
      </c>
      <c r="E113" s="38"/>
      <c r="F113" s="184" t="s">
        <v>186</v>
      </c>
      <c r="G113" s="38"/>
      <c r="H113" s="38"/>
      <c r="I113" s="185"/>
      <c r="J113" s="38"/>
      <c r="K113" s="38"/>
      <c r="L113" s="41"/>
      <c r="M113" s="186"/>
      <c r="N113" s="187"/>
      <c r="O113" s="66"/>
      <c r="P113" s="66"/>
      <c r="Q113" s="66"/>
      <c r="R113" s="66"/>
      <c r="S113" s="66"/>
      <c r="T113" s="67"/>
      <c r="U113" s="36"/>
      <c r="V113" s="36"/>
      <c r="W113" s="36"/>
      <c r="X113" s="36"/>
      <c r="Y113" s="36"/>
      <c r="Z113" s="36"/>
      <c r="AA113" s="36"/>
      <c r="AB113" s="36"/>
      <c r="AC113" s="36"/>
      <c r="AD113" s="36"/>
      <c r="AE113" s="36"/>
      <c r="AT113" s="19" t="s">
        <v>130</v>
      </c>
      <c r="AU113" s="19" t="s">
        <v>79</v>
      </c>
    </row>
    <row r="114" spans="2:63" s="12" customFormat="1" ht="22.9" customHeight="1">
      <c r="B114" s="154"/>
      <c r="C114" s="155"/>
      <c r="D114" s="156" t="s">
        <v>71</v>
      </c>
      <c r="E114" s="168" t="s">
        <v>187</v>
      </c>
      <c r="F114" s="168" t="s">
        <v>188</v>
      </c>
      <c r="G114" s="155"/>
      <c r="H114" s="155"/>
      <c r="I114" s="158"/>
      <c r="J114" s="169">
        <f>BK114</f>
        <v>0</v>
      </c>
      <c r="K114" s="155"/>
      <c r="L114" s="160"/>
      <c r="M114" s="161"/>
      <c r="N114" s="162"/>
      <c r="O114" s="162"/>
      <c r="P114" s="163">
        <f>SUM(P115:P156)</f>
        <v>0</v>
      </c>
      <c r="Q114" s="162"/>
      <c r="R114" s="163">
        <f>SUM(R115:R156)</f>
        <v>0.4446501</v>
      </c>
      <c r="S114" s="162"/>
      <c r="T114" s="164">
        <f>SUM(T115:T156)</f>
        <v>0.395818</v>
      </c>
      <c r="AR114" s="165" t="s">
        <v>79</v>
      </c>
      <c r="AT114" s="166" t="s">
        <v>71</v>
      </c>
      <c r="AU114" s="166" t="s">
        <v>77</v>
      </c>
      <c r="AY114" s="165" t="s">
        <v>110</v>
      </c>
      <c r="BK114" s="167">
        <f>SUM(BK115:BK156)</f>
        <v>0</v>
      </c>
    </row>
    <row r="115" spans="1:65" s="2" customFormat="1" ht="16.5" customHeight="1">
      <c r="A115" s="36"/>
      <c r="B115" s="37"/>
      <c r="C115" s="170" t="s">
        <v>189</v>
      </c>
      <c r="D115" s="170" t="s">
        <v>113</v>
      </c>
      <c r="E115" s="171" t="s">
        <v>190</v>
      </c>
      <c r="F115" s="172" t="s">
        <v>191</v>
      </c>
      <c r="G115" s="173" t="s">
        <v>127</v>
      </c>
      <c r="H115" s="174">
        <v>150.82</v>
      </c>
      <c r="I115" s="175"/>
      <c r="J115" s="176">
        <f>ROUND(I115*H115,2)</f>
        <v>0</v>
      </c>
      <c r="K115" s="172" t="s">
        <v>128</v>
      </c>
      <c r="L115" s="41"/>
      <c r="M115" s="177" t="s">
        <v>19</v>
      </c>
      <c r="N115" s="178" t="s">
        <v>43</v>
      </c>
      <c r="O115" s="66"/>
      <c r="P115" s="179">
        <f>O115*H115</f>
        <v>0</v>
      </c>
      <c r="Q115" s="179">
        <v>0</v>
      </c>
      <c r="R115" s="179">
        <f>Q115*H115</f>
        <v>0</v>
      </c>
      <c r="S115" s="179">
        <v>0.0025</v>
      </c>
      <c r="T115" s="180">
        <f>S115*H115</f>
        <v>0.37705</v>
      </c>
      <c r="U115" s="36"/>
      <c r="V115" s="36"/>
      <c r="W115" s="36"/>
      <c r="X115" s="36"/>
      <c r="Y115" s="36"/>
      <c r="Z115" s="36"/>
      <c r="AA115" s="36"/>
      <c r="AB115" s="36"/>
      <c r="AC115" s="36"/>
      <c r="AD115" s="36"/>
      <c r="AE115" s="36"/>
      <c r="AR115" s="181" t="s">
        <v>173</v>
      </c>
      <c r="AT115" s="181" t="s">
        <v>113</v>
      </c>
      <c r="AU115" s="181" t="s">
        <v>79</v>
      </c>
      <c r="AY115" s="19" t="s">
        <v>110</v>
      </c>
      <c r="BE115" s="182">
        <f>IF(N115="základní",J115,0)</f>
        <v>0</v>
      </c>
      <c r="BF115" s="182">
        <f>IF(N115="snížená",J115,0)</f>
        <v>0</v>
      </c>
      <c r="BG115" s="182">
        <f>IF(N115="zákl. přenesená",J115,0)</f>
        <v>0</v>
      </c>
      <c r="BH115" s="182">
        <f>IF(N115="sníž. přenesená",J115,0)</f>
        <v>0</v>
      </c>
      <c r="BI115" s="182">
        <f>IF(N115="nulová",J115,0)</f>
        <v>0</v>
      </c>
      <c r="BJ115" s="19" t="s">
        <v>77</v>
      </c>
      <c r="BK115" s="182">
        <f>ROUND(I115*H115,2)</f>
        <v>0</v>
      </c>
      <c r="BL115" s="19" t="s">
        <v>173</v>
      </c>
      <c r="BM115" s="181" t="s">
        <v>192</v>
      </c>
    </row>
    <row r="116" spans="2:51" s="14" customFormat="1" ht="11.25">
      <c r="B116" s="200"/>
      <c r="C116" s="201"/>
      <c r="D116" s="183" t="s">
        <v>152</v>
      </c>
      <c r="E116" s="202" t="s">
        <v>19</v>
      </c>
      <c r="F116" s="203" t="s">
        <v>193</v>
      </c>
      <c r="G116" s="201"/>
      <c r="H116" s="202" t="s">
        <v>19</v>
      </c>
      <c r="I116" s="204"/>
      <c r="J116" s="201"/>
      <c r="K116" s="201"/>
      <c r="L116" s="205"/>
      <c r="M116" s="206"/>
      <c r="N116" s="207"/>
      <c r="O116" s="207"/>
      <c r="P116" s="207"/>
      <c r="Q116" s="207"/>
      <c r="R116" s="207"/>
      <c r="S116" s="207"/>
      <c r="T116" s="208"/>
      <c r="AT116" s="209" t="s">
        <v>152</v>
      </c>
      <c r="AU116" s="209" t="s">
        <v>79</v>
      </c>
      <c r="AV116" s="14" t="s">
        <v>77</v>
      </c>
      <c r="AW116" s="14" t="s">
        <v>33</v>
      </c>
      <c r="AX116" s="14" t="s">
        <v>72</v>
      </c>
      <c r="AY116" s="209" t="s">
        <v>110</v>
      </c>
    </row>
    <row r="117" spans="2:51" s="13" customFormat="1" ht="11.25">
      <c r="B117" s="188"/>
      <c r="C117" s="189"/>
      <c r="D117" s="183" t="s">
        <v>152</v>
      </c>
      <c r="E117" s="190" t="s">
        <v>19</v>
      </c>
      <c r="F117" s="191" t="s">
        <v>194</v>
      </c>
      <c r="G117" s="189"/>
      <c r="H117" s="192">
        <v>27.6</v>
      </c>
      <c r="I117" s="193"/>
      <c r="J117" s="189"/>
      <c r="K117" s="189"/>
      <c r="L117" s="194"/>
      <c r="M117" s="195"/>
      <c r="N117" s="196"/>
      <c r="O117" s="196"/>
      <c r="P117" s="196"/>
      <c r="Q117" s="196"/>
      <c r="R117" s="196"/>
      <c r="S117" s="196"/>
      <c r="T117" s="197"/>
      <c r="AT117" s="198" t="s">
        <v>152</v>
      </c>
      <c r="AU117" s="198" t="s">
        <v>79</v>
      </c>
      <c r="AV117" s="13" t="s">
        <v>79</v>
      </c>
      <c r="AW117" s="13" t="s">
        <v>33</v>
      </c>
      <c r="AX117" s="13" t="s">
        <v>72</v>
      </c>
      <c r="AY117" s="198" t="s">
        <v>110</v>
      </c>
    </row>
    <row r="118" spans="2:51" s="13" customFormat="1" ht="11.25">
      <c r="B118" s="188"/>
      <c r="C118" s="189"/>
      <c r="D118" s="183" t="s">
        <v>152</v>
      </c>
      <c r="E118" s="190" t="s">
        <v>19</v>
      </c>
      <c r="F118" s="191" t="s">
        <v>195</v>
      </c>
      <c r="G118" s="189"/>
      <c r="H118" s="192">
        <v>34.608</v>
      </c>
      <c r="I118" s="193"/>
      <c r="J118" s="189"/>
      <c r="K118" s="189"/>
      <c r="L118" s="194"/>
      <c r="M118" s="195"/>
      <c r="N118" s="196"/>
      <c r="O118" s="196"/>
      <c r="P118" s="196"/>
      <c r="Q118" s="196"/>
      <c r="R118" s="196"/>
      <c r="S118" s="196"/>
      <c r="T118" s="197"/>
      <c r="AT118" s="198" t="s">
        <v>152</v>
      </c>
      <c r="AU118" s="198" t="s">
        <v>79</v>
      </c>
      <c r="AV118" s="13" t="s">
        <v>79</v>
      </c>
      <c r="AW118" s="13" t="s">
        <v>33</v>
      </c>
      <c r="AX118" s="13" t="s">
        <v>72</v>
      </c>
      <c r="AY118" s="198" t="s">
        <v>110</v>
      </c>
    </row>
    <row r="119" spans="2:51" s="13" customFormat="1" ht="11.25">
      <c r="B119" s="188"/>
      <c r="C119" s="189"/>
      <c r="D119" s="183" t="s">
        <v>152</v>
      </c>
      <c r="E119" s="190" t="s">
        <v>19</v>
      </c>
      <c r="F119" s="191" t="s">
        <v>196</v>
      </c>
      <c r="G119" s="189"/>
      <c r="H119" s="192">
        <v>-0.12</v>
      </c>
      <c r="I119" s="193"/>
      <c r="J119" s="189"/>
      <c r="K119" s="189"/>
      <c r="L119" s="194"/>
      <c r="M119" s="195"/>
      <c r="N119" s="196"/>
      <c r="O119" s="196"/>
      <c r="P119" s="196"/>
      <c r="Q119" s="196"/>
      <c r="R119" s="196"/>
      <c r="S119" s="196"/>
      <c r="T119" s="197"/>
      <c r="AT119" s="198" t="s">
        <v>152</v>
      </c>
      <c r="AU119" s="198" t="s">
        <v>79</v>
      </c>
      <c r="AV119" s="13" t="s">
        <v>79</v>
      </c>
      <c r="AW119" s="13" t="s">
        <v>33</v>
      </c>
      <c r="AX119" s="13" t="s">
        <v>72</v>
      </c>
      <c r="AY119" s="198" t="s">
        <v>110</v>
      </c>
    </row>
    <row r="120" spans="2:51" s="13" customFormat="1" ht="11.25">
      <c r="B120" s="188"/>
      <c r="C120" s="189"/>
      <c r="D120" s="183" t="s">
        <v>152</v>
      </c>
      <c r="E120" s="190" t="s">
        <v>19</v>
      </c>
      <c r="F120" s="191" t="s">
        <v>197</v>
      </c>
      <c r="G120" s="189"/>
      <c r="H120" s="192">
        <v>-0.078</v>
      </c>
      <c r="I120" s="193"/>
      <c r="J120" s="189"/>
      <c r="K120" s="189"/>
      <c r="L120" s="194"/>
      <c r="M120" s="195"/>
      <c r="N120" s="196"/>
      <c r="O120" s="196"/>
      <c r="P120" s="196"/>
      <c r="Q120" s="196"/>
      <c r="R120" s="196"/>
      <c r="S120" s="196"/>
      <c r="T120" s="197"/>
      <c r="AT120" s="198" t="s">
        <v>152</v>
      </c>
      <c r="AU120" s="198" t="s">
        <v>79</v>
      </c>
      <c r="AV120" s="13" t="s">
        <v>79</v>
      </c>
      <c r="AW120" s="13" t="s">
        <v>33</v>
      </c>
      <c r="AX120" s="13" t="s">
        <v>72</v>
      </c>
      <c r="AY120" s="198" t="s">
        <v>110</v>
      </c>
    </row>
    <row r="121" spans="2:51" s="15" customFormat="1" ht="11.25">
      <c r="B121" s="210"/>
      <c r="C121" s="211"/>
      <c r="D121" s="183" t="s">
        <v>152</v>
      </c>
      <c r="E121" s="212" t="s">
        <v>19</v>
      </c>
      <c r="F121" s="213" t="s">
        <v>198</v>
      </c>
      <c r="G121" s="211"/>
      <c r="H121" s="214">
        <v>62.01</v>
      </c>
      <c r="I121" s="215"/>
      <c r="J121" s="211"/>
      <c r="K121" s="211"/>
      <c r="L121" s="216"/>
      <c r="M121" s="217"/>
      <c r="N121" s="218"/>
      <c r="O121" s="218"/>
      <c r="P121" s="218"/>
      <c r="Q121" s="218"/>
      <c r="R121" s="218"/>
      <c r="S121" s="218"/>
      <c r="T121" s="219"/>
      <c r="AT121" s="220" t="s">
        <v>152</v>
      </c>
      <c r="AU121" s="220" t="s">
        <v>79</v>
      </c>
      <c r="AV121" s="15" t="s">
        <v>124</v>
      </c>
      <c r="AW121" s="15" t="s">
        <v>33</v>
      </c>
      <c r="AX121" s="15" t="s">
        <v>72</v>
      </c>
      <c r="AY121" s="220" t="s">
        <v>110</v>
      </c>
    </row>
    <row r="122" spans="2:51" s="14" customFormat="1" ht="11.25">
      <c r="B122" s="200"/>
      <c r="C122" s="201"/>
      <c r="D122" s="183" t="s">
        <v>152</v>
      </c>
      <c r="E122" s="202" t="s">
        <v>19</v>
      </c>
      <c r="F122" s="203" t="s">
        <v>199</v>
      </c>
      <c r="G122" s="201"/>
      <c r="H122" s="202" t="s">
        <v>19</v>
      </c>
      <c r="I122" s="204"/>
      <c r="J122" s="201"/>
      <c r="K122" s="201"/>
      <c r="L122" s="205"/>
      <c r="M122" s="206"/>
      <c r="N122" s="207"/>
      <c r="O122" s="207"/>
      <c r="P122" s="207"/>
      <c r="Q122" s="207"/>
      <c r="R122" s="207"/>
      <c r="S122" s="207"/>
      <c r="T122" s="208"/>
      <c r="AT122" s="209" t="s">
        <v>152</v>
      </c>
      <c r="AU122" s="209" t="s">
        <v>79</v>
      </c>
      <c r="AV122" s="14" t="s">
        <v>77</v>
      </c>
      <c r="AW122" s="14" t="s">
        <v>33</v>
      </c>
      <c r="AX122" s="14" t="s">
        <v>72</v>
      </c>
      <c r="AY122" s="209" t="s">
        <v>110</v>
      </c>
    </row>
    <row r="123" spans="2:51" s="13" customFormat="1" ht="11.25">
      <c r="B123" s="188"/>
      <c r="C123" s="189"/>
      <c r="D123" s="183" t="s">
        <v>152</v>
      </c>
      <c r="E123" s="190" t="s">
        <v>19</v>
      </c>
      <c r="F123" s="191" t="s">
        <v>200</v>
      </c>
      <c r="G123" s="189"/>
      <c r="H123" s="192">
        <v>56.16</v>
      </c>
      <c r="I123" s="193"/>
      <c r="J123" s="189"/>
      <c r="K123" s="189"/>
      <c r="L123" s="194"/>
      <c r="M123" s="195"/>
      <c r="N123" s="196"/>
      <c r="O123" s="196"/>
      <c r="P123" s="196"/>
      <c r="Q123" s="196"/>
      <c r="R123" s="196"/>
      <c r="S123" s="196"/>
      <c r="T123" s="197"/>
      <c r="AT123" s="198" t="s">
        <v>152</v>
      </c>
      <c r="AU123" s="198" t="s">
        <v>79</v>
      </c>
      <c r="AV123" s="13" t="s">
        <v>79</v>
      </c>
      <c r="AW123" s="13" t="s">
        <v>33</v>
      </c>
      <c r="AX123" s="13" t="s">
        <v>72</v>
      </c>
      <c r="AY123" s="198" t="s">
        <v>110</v>
      </c>
    </row>
    <row r="124" spans="2:51" s="13" customFormat="1" ht="11.25">
      <c r="B124" s="188"/>
      <c r="C124" s="189"/>
      <c r="D124" s="183" t="s">
        <v>152</v>
      </c>
      <c r="E124" s="190" t="s">
        <v>19</v>
      </c>
      <c r="F124" s="191" t="s">
        <v>201</v>
      </c>
      <c r="G124" s="189"/>
      <c r="H124" s="192">
        <v>32.884</v>
      </c>
      <c r="I124" s="193"/>
      <c r="J124" s="189"/>
      <c r="K124" s="189"/>
      <c r="L124" s="194"/>
      <c r="M124" s="195"/>
      <c r="N124" s="196"/>
      <c r="O124" s="196"/>
      <c r="P124" s="196"/>
      <c r="Q124" s="196"/>
      <c r="R124" s="196"/>
      <c r="S124" s="196"/>
      <c r="T124" s="197"/>
      <c r="AT124" s="198" t="s">
        <v>152</v>
      </c>
      <c r="AU124" s="198" t="s">
        <v>79</v>
      </c>
      <c r="AV124" s="13" t="s">
        <v>79</v>
      </c>
      <c r="AW124" s="13" t="s">
        <v>33</v>
      </c>
      <c r="AX124" s="13" t="s">
        <v>72</v>
      </c>
      <c r="AY124" s="198" t="s">
        <v>110</v>
      </c>
    </row>
    <row r="125" spans="2:51" s="13" customFormat="1" ht="11.25">
      <c r="B125" s="188"/>
      <c r="C125" s="189"/>
      <c r="D125" s="183" t="s">
        <v>152</v>
      </c>
      <c r="E125" s="190" t="s">
        <v>19</v>
      </c>
      <c r="F125" s="191" t="s">
        <v>202</v>
      </c>
      <c r="G125" s="189"/>
      <c r="H125" s="192">
        <v>-0.234</v>
      </c>
      <c r="I125" s="193"/>
      <c r="J125" s="189"/>
      <c r="K125" s="189"/>
      <c r="L125" s="194"/>
      <c r="M125" s="195"/>
      <c r="N125" s="196"/>
      <c r="O125" s="196"/>
      <c r="P125" s="196"/>
      <c r="Q125" s="196"/>
      <c r="R125" s="196"/>
      <c r="S125" s="196"/>
      <c r="T125" s="197"/>
      <c r="AT125" s="198" t="s">
        <v>152</v>
      </c>
      <c r="AU125" s="198" t="s">
        <v>79</v>
      </c>
      <c r="AV125" s="13" t="s">
        <v>79</v>
      </c>
      <c r="AW125" s="13" t="s">
        <v>33</v>
      </c>
      <c r="AX125" s="13" t="s">
        <v>72</v>
      </c>
      <c r="AY125" s="198" t="s">
        <v>110</v>
      </c>
    </row>
    <row r="126" spans="2:51" s="15" customFormat="1" ht="11.25">
      <c r="B126" s="210"/>
      <c r="C126" s="211"/>
      <c r="D126" s="183" t="s">
        <v>152</v>
      </c>
      <c r="E126" s="212" t="s">
        <v>19</v>
      </c>
      <c r="F126" s="213" t="s">
        <v>198</v>
      </c>
      <c r="G126" s="211"/>
      <c r="H126" s="214">
        <v>88.81</v>
      </c>
      <c r="I126" s="215"/>
      <c r="J126" s="211"/>
      <c r="K126" s="211"/>
      <c r="L126" s="216"/>
      <c r="M126" s="217"/>
      <c r="N126" s="218"/>
      <c r="O126" s="218"/>
      <c r="P126" s="218"/>
      <c r="Q126" s="218"/>
      <c r="R126" s="218"/>
      <c r="S126" s="218"/>
      <c r="T126" s="219"/>
      <c r="AT126" s="220" t="s">
        <v>152</v>
      </c>
      <c r="AU126" s="220" t="s">
        <v>79</v>
      </c>
      <c r="AV126" s="15" t="s">
        <v>124</v>
      </c>
      <c r="AW126" s="15" t="s">
        <v>33</v>
      </c>
      <c r="AX126" s="15" t="s">
        <v>72</v>
      </c>
      <c r="AY126" s="220" t="s">
        <v>110</v>
      </c>
    </row>
    <row r="127" spans="2:51" s="16" customFormat="1" ht="11.25">
      <c r="B127" s="221"/>
      <c r="C127" s="222"/>
      <c r="D127" s="183" t="s">
        <v>152</v>
      </c>
      <c r="E127" s="223" t="s">
        <v>19</v>
      </c>
      <c r="F127" s="224" t="s">
        <v>203</v>
      </c>
      <c r="G127" s="222"/>
      <c r="H127" s="225">
        <v>150.81999999999996</v>
      </c>
      <c r="I127" s="226"/>
      <c r="J127" s="222"/>
      <c r="K127" s="222"/>
      <c r="L127" s="227"/>
      <c r="M127" s="228"/>
      <c r="N127" s="229"/>
      <c r="O127" s="229"/>
      <c r="P127" s="229"/>
      <c r="Q127" s="229"/>
      <c r="R127" s="229"/>
      <c r="S127" s="229"/>
      <c r="T127" s="230"/>
      <c r="AT127" s="231" t="s">
        <v>152</v>
      </c>
      <c r="AU127" s="231" t="s">
        <v>79</v>
      </c>
      <c r="AV127" s="16" t="s">
        <v>117</v>
      </c>
      <c r="AW127" s="16" t="s">
        <v>33</v>
      </c>
      <c r="AX127" s="16" t="s">
        <v>77</v>
      </c>
      <c r="AY127" s="231" t="s">
        <v>110</v>
      </c>
    </row>
    <row r="128" spans="1:65" s="2" customFormat="1" ht="16.5" customHeight="1">
      <c r="A128" s="36"/>
      <c r="B128" s="37"/>
      <c r="C128" s="170" t="s">
        <v>204</v>
      </c>
      <c r="D128" s="170" t="s">
        <v>113</v>
      </c>
      <c r="E128" s="171" t="s">
        <v>205</v>
      </c>
      <c r="F128" s="172" t="s">
        <v>206</v>
      </c>
      <c r="G128" s="173" t="s">
        <v>172</v>
      </c>
      <c r="H128" s="174">
        <v>62.56</v>
      </c>
      <c r="I128" s="175"/>
      <c r="J128" s="176">
        <f>ROUND(I128*H128,2)</f>
        <v>0</v>
      </c>
      <c r="K128" s="172" t="s">
        <v>128</v>
      </c>
      <c r="L128" s="41"/>
      <c r="M128" s="177" t="s">
        <v>19</v>
      </c>
      <c r="N128" s="178" t="s">
        <v>43</v>
      </c>
      <c r="O128" s="66"/>
      <c r="P128" s="179">
        <f>O128*H128</f>
        <v>0</v>
      </c>
      <c r="Q128" s="179">
        <v>0</v>
      </c>
      <c r="R128" s="179">
        <f>Q128*H128</f>
        <v>0</v>
      </c>
      <c r="S128" s="179">
        <v>0.0003</v>
      </c>
      <c r="T128" s="180">
        <f>S128*H128</f>
        <v>0.018768</v>
      </c>
      <c r="U128" s="36"/>
      <c r="V128" s="36"/>
      <c r="W128" s="36"/>
      <c r="X128" s="36"/>
      <c r="Y128" s="36"/>
      <c r="Z128" s="36"/>
      <c r="AA128" s="36"/>
      <c r="AB128" s="36"/>
      <c r="AC128" s="36"/>
      <c r="AD128" s="36"/>
      <c r="AE128" s="36"/>
      <c r="AR128" s="181" t="s">
        <v>173</v>
      </c>
      <c r="AT128" s="181" t="s">
        <v>113</v>
      </c>
      <c r="AU128" s="181" t="s">
        <v>79</v>
      </c>
      <c r="AY128" s="19" t="s">
        <v>110</v>
      </c>
      <c r="BE128" s="182">
        <f>IF(N128="základní",J128,0)</f>
        <v>0</v>
      </c>
      <c r="BF128" s="182">
        <f>IF(N128="snížená",J128,0)</f>
        <v>0</v>
      </c>
      <c r="BG128" s="182">
        <f>IF(N128="zákl. přenesená",J128,0)</f>
        <v>0</v>
      </c>
      <c r="BH128" s="182">
        <f>IF(N128="sníž. přenesená",J128,0)</f>
        <v>0</v>
      </c>
      <c r="BI128" s="182">
        <f>IF(N128="nulová",J128,0)</f>
        <v>0</v>
      </c>
      <c r="BJ128" s="19" t="s">
        <v>77</v>
      </c>
      <c r="BK128" s="182">
        <f>ROUND(I128*H128,2)</f>
        <v>0</v>
      </c>
      <c r="BL128" s="19" t="s">
        <v>173</v>
      </c>
      <c r="BM128" s="181" t="s">
        <v>207</v>
      </c>
    </row>
    <row r="129" spans="2:51" s="13" customFormat="1" ht="11.25">
      <c r="B129" s="188"/>
      <c r="C129" s="189"/>
      <c r="D129" s="183" t="s">
        <v>152</v>
      </c>
      <c r="E129" s="190" t="s">
        <v>19</v>
      </c>
      <c r="F129" s="191" t="s">
        <v>208</v>
      </c>
      <c r="G129" s="189"/>
      <c r="H129" s="192">
        <v>62.56</v>
      </c>
      <c r="I129" s="193"/>
      <c r="J129" s="189"/>
      <c r="K129" s="189"/>
      <c r="L129" s="194"/>
      <c r="M129" s="195"/>
      <c r="N129" s="196"/>
      <c r="O129" s="196"/>
      <c r="P129" s="196"/>
      <c r="Q129" s="196"/>
      <c r="R129" s="196"/>
      <c r="S129" s="196"/>
      <c r="T129" s="197"/>
      <c r="AT129" s="198" t="s">
        <v>152</v>
      </c>
      <c r="AU129" s="198" t="s">
        <v>79</v>
      </c>
      <c r="AV129" s="13" t="s">
        <v>79</v>
      </c>
      <c r="AW129" s="13" t="s">
        <v>33</v>
      </c>
      <c r="AX129" s="13" t="s">
        <v>77</v>
      </c>
      <c r="AY129" s="198" t="s">
        <v>110</v>
      </c>
    </row>
    <row r="130" spans="1:65" s="2" customFormat="1" ht="16.5" customHeight="1">
      <c r="A130" s="36"/>
      <c r="B130" s="37"/>
      <c r="C130" s="170" t="s">
        <v>8</v>
      </c>
      <c r="D130" s="170" t="s">
        <v>113</v>
      </c>
      <c r="E130" s="171" t="s">
        <v>209</v>
      </c>
      <c r="F130" s="172" t="s">
        <v>210</v>
      </c>
      <c r="G130" s="173" t="s">
        <v>127</v>
      </c>
      <c r="H130" s="174">
        <v>150.82</v>
      </c>
      <c r="I130" s="175"/>
      <c r="J130" s="176">
        <f>ROUND(I130*H130,2)</f>
        <v>0</v>
      </c>
      <c r="K130" s="172" t="s">
        <v>128</v>
      </c>
      <c r="L130" s="41"/>
      <c r="M130" s="177" t="s">
        <v>19</v>
      </c>
      <c r="N130" s="178" t="s">
        <v>43</v>
      </c>
      <c r="O130" s="66"/>
      <c r="P130" s="179">
        <f>O130*H130</f>
        <v>0</v>
      </c>
      <c r="Q130" s="179">
        <v>0</v>
      </c>
      <c r="R130" s="179">
        <f>Q130*H130</f>
        <v>0</v>
      </c>
      <c r="S130" s="179">
        <v>0</v>
      </c>
      <c r="T130" s="180">
        <f>S130*H130</f>
        <v>0</v>
      </c>
      <c r="U130" s="36"/>
      <c r="V130" s="36"/>
      <c r="W130" s="36"/>
      <c r="X130" s="36"/>
      <c r="Y130" s="36"/>
      <c r="Z130" s="36"/>
      <c r="AA130" s="36"/>
      <c r="AB130" s="36"/>
      <c r="AC130" s="36"/>
      <c r="AD130" s="36"/>
      <c r="AE130" s="36"/>
      <c r="AR130" s="181" t="s">
        <v>173</v>
      </c>
      <c r="AT130" s="181" t="s">
        <v>113</v>
      </c>
      <c r="AU130" s="181" t="s">
        <v>79</v>
      </c>
      <c r="AY130" s="19" t="s">
        <v>110</v>
      </c>
      <c r="BE130" s="182">
        <f>IF(N130="základní",J130,0)</f>
        <v>0</v>
      </c>
      <c r="BF130" s="182">
        <f>IF(N130="snížená",J130,0)</f>
        <v>0</v>
      </c>
      <c r="BG130" s="182">
        <f>IF(N130="zákl. přenesená",J130,0)</f>
        <v>0</v>
      </c>
      <c r="BH130" s="182">
        <f>IF(N130="sníž. přenesená",J130,0)</f>
        <v>0</v>
      </c>
      <c r="BI130" s="182">
        <f>IF(N130="nulová",J130,0)</f>
        <v>0</v>
      </c>
      <c r="BJ130" s="19" t="s">
        <v>77</v>
      </c>
      <c r="BK130" s="182">
        <f>ROUND(I130*H130,2)</f>
        <v>0</v>
      </c>
      <c r="BL130" s="19" t="s">
        <v>173</v>
      </c>
      <c r="BM130" s="181" t="s">
        <v>211</v>
      </c>
    </row>
    <row r="131" spans="1:47" s="2" customFormat="1" ht="39">
      <c r="A131" s="36"/>
      <c r="B131" s="37"/>
      <c r="C131" s="38"/>
      <c r="D131" s="183" t="s">
        <v>130</v>
      </c>
      <c r="E131" s="38"/>
      <c r="F131" s="184" t="s">
        <v>212</v>
      </c>
      <c r="G131" s="38"/>
      <c r="H131" s="38"/>
      <c r="I131" s="185"/>
      <c r="J131" s="38"/>
      <c r="K131" s="38"/>
      <c r="L131" s="41"/>
      <c r="M131" s="186"/>
      <c r="N131" s="187"/>
      <c r="O131" s="66"/>
      <c r="P131" s="66"/>
      <c r="Q131" s="66"/>
      <c r="R131" s="66"/>
      <c r="S131" s="66"/>
      <c r="T131" s="67"/>
      <c r="U131" s="36"/>
      <c r="V131" s="36"/>
      <c r="W131" s="36"/>
      <c r="X131" s="36"/>
      <c r="Y131" s="36"/>
      <c r="Z131" s="36"/>
      <c r="AA131" s="36"/>
      <c r="AB131" s="36"/>
      <c r="AC131" s="36"/>
      <c r="AD131" s="36"/>
      <c r="AE131" s="36"/>
      <c r="AT131" s="19" t="s">
        <v>130</v>
      </c>
      <c r="AU131" s="19" t="s">
        <v>79</v>
      </c>
    </row>
    <row r="132" spans="1:65" s="2" customFormat="1" ht="21.75" customHeight="1">
      <c r="A132" s="36"/>
      <c r="B132" s="37"/>
      <c r="C132" s="170" t="s">
        <v>173</v>
      </c>
      <c r="D132" s="170" t="s">
        <v>113</v>
      </c>
      <c r="E132" s="171" t="s">
        <v>213</v>
      </c>
      <c r="F132" s="172" t="s">
        <v>214</v>
      </c>
      <c r="G132" s="173" t="s">
        <v>127</v>
      </c>
      <c r="H132" s="174">
        <v>150.82</v>
      </c>
      <c r="I132" s="175"/>
      <c r="J132" s="176">
        <f>ROUND(I132*H132,2)</f>
        <v>0</v>
      </c>
      <c r="K132" s="172" t="s">
        <v>128</v>
      </c>
      <c r="L132" s="41"/>
      <c r="M132" s="177" t="s">
        <v>19</v>
      </c>
      <c r="N132" s="178" t="s">
        <v>43</v>
      </c>
      <c r="O132" s="66"/>
      <c r="P132" s="179">
        <f>O132*H132</f>
        <v>0</v>
      </c>
      <c r="Q132" s="179">
        <v>3E-05</v>
      </c>
      <c r="R132" s="179">
        <f>Q132*H132</f>
        <v>0.0045246</v>
      </c>
      <c r="S132" s="179">
        <v>0</v>
      </c>
      <c r="T132" s="180">
        <f>S132*H132</f>
        <v>0</v>
      </c>
      <c r="U132" s="36"/>
      <c r="V132" s="36"/>
      <c r="W132" s="36"/>
      <c r="X132" s="36"/>
      <c r="Y132" s="36"/>
      <c r="Z132" s="36"/>
      <c r="AA132" s="36"/>
      <c r="AB132" s="36"/>
      <c r="AC132" s="36"/>
      <c r="AD132" s="36"/>
      <c r="AE132" s="36"/>
      <c r="AR132" s="181" t="s">
        <v>173</v>
      </c>
      <c r="AT132" s="181" t="s">
        <v>113</v>
      </c>
      <c r="AU132" s="181" t="s">
        <v>79</v>
      </c>
      <c r="AY132" s="19" t="s">
        <v>110</v>
      </c>
      <c r="BE132" s="182">
        <f>IF(N132="základní",J132,0)</f>
        <v>0</v>
      </c>
      <c r="BF132" s="182">
        <f>IF(N132="snížená",J132,0)</f>
        <v>0</v>
      </c>
      <c r="BG132" s="182">
        <f>IF(N132="zákl. přenesená",J132,0)</f>
        <v>0</v>
      </c>
      <c r="BH132" s="182">
        <f>IF(N132="sníž. přenesená",J132,0)</f>
        <v>0</v>
      </c>
      <c r="BI132" s="182">
        <f>IF(N132="nulová",J132,0)</f>
        <v>0</v>
      </c>
      <c r="BJ132" s="19" t="s">
        <v>77</v>
      </c>
      <c r="BK132" s="182">
        <f>ROUND(I132*H132,2)</f>
        <v>0</v>
      </c>
      <c r="BL132" s="19" t="s">
        <v>173</v>
      </c>
      <c r="BM132" s="181" t="s">
        <v>215</v>
      </c>
    </row>
    <row r="133" spans="1:47" s="2" customFormat="1" ht="39">
      <c r="A133" s="36"/>
      <c r="B133" s="37"/>
      <c r="C133" s="38"/>
      <c r="D133" s="183" t="s">
        <v>130</v>
      </c>
      <c r="E133" s="38"/>
      <c r="F133" s="184" t="s">
        <v>212</v>
      </c>
      <c r="G133" s="38"/>
      <c r="H133" s="38"/>
      <c r="I133" s="185"/>
      <c r="J133" s="38"/>
      <c r="K133" s="38"/>
      <c r="L133" s="41"/>
      <c r="M133" s="186"/>
      <c r="N133" s="187"/>
      <c r="O133" s="66"/>
      <c r="P133" s="66"/>
      <c r="Q133" s="66"/>
      <c r="R133" s="66"/>
      <c r="S133" s="66"/>
      <c r="T133" s="67"/>
      <c r="U133" s="36"/>
      <c r="V133" s="36"/>
      <c r="W133" s="36"/>
      <c r="X133" s="36"/>
      <c r="Y133" s="36"/>
      <c r="Z133" s="36"/>
      <c r="AA133" s="36"/>
      <c r="AB133" s="36"/>
      <c r="AC133" s="36"/>
      <c r="AD133" s="36"/>
      <c r="AE133" s="36"/>
      <c r="AT133" s="19" t="s">
        <v>130</v>
      </c>
      <c r="AU133" s="19" t="s">
        <v>79</v>
      </c>
    </row>
    <row r="134" spans="1:65" s="2" customFormat="1" ht="16.5" customHeight="1">
      <c r="A134" s="36"/>
      <c r="B134" s="37"/>
      <c r="C134" s="170" t="s">
        <v>216</v>
      </c>
      <c r="D134" s="170" t="s">
        <v>113</v>
      </c>
      <c r="E134" s="171" t="s">
        <v>217</v>
      </c>
      <c r="F134" s="172" t="s">
        <v>218</v>
      </c>
      <c r="G134" s="173" t="s">
        <v>127</v>
      </c>
      <c r="H134" s="174">
        <v>62.01</v>
      </c>
      <c r="I134" s="175"/>
      <c r="J134" s="176">
        <f>ROUND(I134*H134,2)</f>
        <v>0</v>
      </c>
      <c r="K134" s="172" t="s">
        <v>128</v>
      </c>
      <c r="L134" s="41"/>
      <c r="M134" s="177" t="s">
        <v>19</v>
      </c>
      <c r="N134" s="178" t="s">
        <v>43</v>
      </c>
      <c r="O134" s="66"/>
      <c r="P134" s="179">
        <f>O134*H134</f>
        <v>0</v>
      </c>
      <c r="Q134" s="179">
        <v>0.0005</v>
      </c>
      <c r="R134" s="179">
        <f>Q134*H134</f>
        <v>0.031005</v>
      </c>
      <c r="S134" s="179">
        <v>0</v>
      </c>
      <c r="T134" s="180">
        <f>S134*H134</f>
        <v>0</v>
      </c>
      <c r="U134" s="36"/>
      <c r="V134" s="36"/>
      <c r="W134" s="36"/>
      <c r="X134" s="36"/>
      <c r="Y134" s="36"/>
      <c r="Z134" s="36"/>
      <c r="AA134" s="36"/>
      <c r="AB134" s="36"/>
      <c r="AC134" s="36"/>
      <c r="AD134" s="36"/>
      <c r="AE134" s="36"/>
      <c r="AR134" s="181" t="s">
        <v>173</v>
      </c>
      <c r="AT134" s="181" t="s">
        <v>113</v>
      </c>
      <c r="AU134" s="181" t="s">
        <v>79</v>
      </c>
      <c r="AY134" s="19" t="s">
        <v>110</v>
      </c>
      <c r="BE134" s="182">
        <f>IF(N134="základní",J134,0)</f>
        <v>0</v>
      </c>
      <c r="BF134" s="182">
        <f>IF(N134="snížená",J134,0)</f>
        <v>0</v>
      </c>
      <c r="BG134" s="182">
        <f>IF(N134="zákl. přenesená",J134,0)</f>
        <v>0</v>
      </c>
      <c r="BH134" s="182">
        <f>IF(N134="sníž. přenesená",J134,0)</f>
        <v>0</v>
      </c>
      <c r="BI134" s="182">
        <f>IF(N134="nulová",J134,0)</f>
        <v>0</v>
      </c>
      <c r="BJ134" s="19" t="s">
        <v>77</v>
      </c>
      <c r="BK134" s="182">
        <f>ROUND(I134*H134,2)</f>
        <v>0</v>
      </c>
      <c r="BL134" s="19" t="s">
        <v>173</v>
      </c>
      <c r="BM134" s="181" t="s">
        <v>219</v>
      </c>
    </row>
    <row r="135" spans="1:47" s="2" customFormat="1" ht="29.25">
      <c r="A135" s="36"/>
      <c r="B135" s="37"/>
      <c r="C135" s="38"/>
      <c r="D135" s="183" t="s">
        <v>130</v>
      </c>
      <c r="E135" s="38"/>
      <c r="F135" s="184" t="s">
        <v>220</v>
      </c>
      <c r="G135" s="38"/>
      <c r="H135" s="38"/>
      <c r="I135" s="185"/>
      <c r="J135" s="38"/>
      <c r="K135" s="38"/>
      <c r="L135" s="41"/>
      <c r="M135" s="186"/>
      <c r="N135" s="187"/>
      <c r="O135" s="66"/>
      <c r="P135" s="66"/>
      <c r="Q135" s="66"/>
      <c r="R135" s="66"/>
      <c r="S135" s="66"/>
      <c r="T135" s="67"/>
      <c r="U135" s="36"/>
      <c r="V135" s="36"/>
      <c r="W135" s="36"/>
      <c r="X135" s="36"/>
      <c r="Y135" s="36"/>
      <c r="Z135" s="36"/>
      <c r="AA135" s="36"/>
      <c r="AB135" s="36"/>
      <c r="AC135" s="36"/>
      <c r="AD135" s="36"/>
      <c r="AE135" s="36"/>
      <c r="AT135" s="19" t="s">
        <v>130</v>
      </c>
      <c r="AU135" s="19" t="s">
        <v>79</v>
      </c>
    </row>
    <row r="136" spans="1:65" s="2" customFormat="1" ht="21.75" customHeight="1">
      <c r="A136" s="36"/>
      <c r="B136" s="37"/>
      <c r="C136" s="232" t="s">
        <v>221</v>
      </c>
      <c r="D136" s="232" t="s">
        <v>222</v>
      </c>
      <c r="E136" s="233" t="s">
        <v>223</v>
      </c>
      <c r="F136" s="234" t="s">
        <v>224</v>
      </c>
      <c r="G136" s="235" t="s">
        <v>127</v>
      </c>
      <c r="H136" s="236">
        <v>71.312</v>
      </c>
      <c r="I136" s="237"/>
      <c r="J136" s="238">
        <f>ROUND(I136*H136,2)</f>
        <v>0</v>
      </c>
      <c r="K136" s="234" t="s">
        <v>19</v>
      </c>
      <c r="L136" s="239"/>
      <c r="M136" s="240" t="s">
        <v>19</v>
      </c>
      <c r="N136" s="241" t="s">
        <v>43</v>
      </c>
      <c r="O136" s="66"/>
      <c r="P136" s="179">
        <f>O136*H136</f>
        <v>0</v>
      </c>
      <c r="Q136" s="179">
        <v>0.00115</v>
      </c>
      <c r="R136" s="179">
        <f>Q136*H136</f>
        <v>0.08200879999999999</v>
      </c>
      <c r="S136" s="179">
        <v>0</v>
      </c>
      <c r="T136" s="180">
        <f>S136*H136</f>
        <v>0</v>
      </c>
      <c r="U136" s="36"/>
      <c r="V136" s="36"/>
      <c r="W136" s="36"/>
      <c r="X136" s="36"/>
      <c r="Y136" s="36"/>
      <c r="Z136" s="36"/>
      <c r="AA136" s="36"/>
      <c r="AB136" s="36"/>
      <c r="AC136" s="36"/>
      <c r="AD136" s="36"/>
      <c r="AE136" s="36"/>
      <c r="AR136" s="181" t="s">
        <v>225</v>
      </c>
      <c r="AT136" s="181" t="s">
        <v>222</v>
      </c>
      <c r="AU136" s="181" t="s">
        <v>79</v>
      </c>
      <c r="AY136" s="19" t="s">
        <v>110</v>
      </c>
      <c r="BE136" s="182">
        <f>IF(N136="základní",J136,0)</f>
        <v>0</v>
      </c>
      <c r="BF136" s="182">
        <f>IF(N136="snížená",J136,0)</f>
        <v>0</v>
      </c>
      <c r="BG136" s="182">
        <f>IF(N136="zákl. přenesená",J136,0)</f>
        <v>0</v>
      </c>
      <c r="BH136" s="182">
        <f>IF(N136="sníž. přenesená",J136,0)</f>
        <v>0</v>
      </c>
      <c r="BI136" s="182">
        <f>IF(N136="nulová",J136,0)</f>
        <v>0</v>
      </c>
      <c r="BJ136" s="19" t="s">
        <v>77</v>
      </c>
      <c r="BK136" s="182">
        <f>ROUND(I136*H136,2)</f>
        <v>0</v>
      </c>
      <c r="BL136" s="19" t="s">
        <v>173</v>
      </c>
      <c r="BM136" s="181" t="s">
        <v>226</v>
      </c>
    </row>
    <row r="137" spans="2:51" s="13" customFormat="1" ht="11.25">
      <c r="B137" s="188"/>
      <c r="C137" s="189"/>
      <c r="D137" s="183" t="s">
        <v>152</v>
      </c>
      <c r="E137" s="189"/>
      <c r="F137" s="191" t="s">
        <v>227</v>
      </c>
      <c r="G137" s="189"/>
      <c r="H137" s="192">
        <v>71.312</v>
      </c>
      <c r="I137" s="193"/>
      <c r="J137" s="189"/>
      <c r="K137" s="189"/>
      <c r="L137" s="194"/>
      <c r="M137" s="195"/>
      <c r="N137" s="196"/>
      <c r="O137" s="196"/>
      <c r="P137" s="196"/>
      <c r="Q137" s="196"/>
      <c r="R137" s="196"/>
      <c r="S137" s="196"/>
      <c r="T137" s="197"/>
      <c r="AT137" s="198" t="s">
        <v>152</v>
      </c>
      <c r="AU137" s="198" t="s">
        <v>79</v>
      </c>
      <c r="AV137" s="13" t="s">
        <v>79</v>
      </c>
      <c r="AW137" s="13" t="s">
        <v>4</v>
      </c>
      <c r="AX137" s="13" t="s">
        <v>77</v>
      </c>
      <c r="AY137" s="198" t="s">
        <v>110</v>
      </c>
    </row>
    <row r="138" spans="1:65" s="2" customFormat="1" ht="16.5" customHeight="1">
      <c r="A138" s="36"/>
      <c r="B138" s="37"/>
      <c r="C138" s="170" t="s">
        <v>228</v>
      </c>
      <c r="D138" s="170" t="s">
        <v>113</v>
      </c>
      <c r="E138" s="171" t="s">
        <v>229</v>
      </c>
      <c r="F138" s="172" t="s">
        <v>230</v>
      </c>
      <c r="G138" s="173" t="s">
        <v>127</v>
      </c>
      <c r="H138" s="174">
        <v>88.81</v>
      </c>
      <c r="I138" s="175"/>
      <c r="J138" s="176">
        <f>ROUND(I138*H138,2)</f>
        <v>0</v>
      </c>
      <c r="K138" s="172" t="s">
        <v>128</v>
      </c>
      <c r="L138" s="41"/>
      <c r="M138" s="177" t="s">
        <v>19</v>
      </c>
      <c r="N138" s="178" t="s">
        <v>43</v>
      </c>
      <c r="O138" s="66"/>
      <c r="P138" s="179">
        <f>O138*H138</f>
        <v>0</v>
      </c>
      <c r="Q138" s="179">
        <v>0.0003</v>
      </c>
      <c r="R138" s="179">
        <f>Q138*H138</f>
        <v>0.026643</v>
      </c>
      <c r="S138" s="179">
        <v>0</v>
      </c>
      <c r="T138" s="180">
        <f>S138*H138</f>
        <v>0</v>
      </c>
      <c r="U138" s="36"/>
      <c r="V138" s="36"/>
      <c r="W138" s="36"/>
      <c r="X138" s="36"/>
      <c r="Y138" s="36"/>
      <c r="Z138" s="36"/>
      <c r="AA138" s="36"/>
      <c r="AB138" s="36"/>
      <c r="AC138" s="36"/>
      <c r="AD138" s="36"/>
      <c r="AE138" s="36"/>
      <c r="AR138" s="181" t="s">
        <v>173</v>
      </c>
      <c r="AT138" s="181" t="s">
        <v>113</v>
      </c>
      <c r="AU138" s="181" t="s">
        <v>79</v>
      </c>
      <c r="AY138" s="19" t="s">
        <v>110</v>
      </c>
      <c r="BE138" s="182">
        <f>IF(N138="základní",J138,0)</f>
        <v>0</v>
      </c>
      <c r="BF138" s="182">
        <f>IF(N138="snížená",J138,0)</f>
        <v>0</v>
      </c>
      <c r="BG138" s="182">
        <f>IF(N138="zákl. přenesená",J138,0)</f>
        <v>0</v>
      </c>
      <c r="BH138" s="182">
        <f>IF(N138="sníž. přenesená",J138,0)</f>
        <v>0</v>
      </c>
      <c r="BI138" s="182">
        <f>IF(N138="nulová",J138,0)</f>
        <v>0</v>
      </c>
      <c r="BJ138" s="19" t="s">
        <v>77</v>
      </c>
      <c r="BK138" s="182">
        <f>ROUND(I138*H138,2)</f>
        <v>0</v>
      </c>
      <c r="BL138" s="19" t="s">
        <v>173</v>
      </c>
      <c r="BM138" s="181" t="s">
        <v>231</v>
      </c>
    </row>
    <row r="139" spans="1:65" s="2" customFormat="1" ht="24">
      <c r="A139" s="36"/>
      <c r="B139" s="37"/>
      <c r="C139" s="232" t="s">
        <v>232</v>
      </c>
      <c r="D139" s="232" t="s">
        <v>222</v>
      </c>
      <c r="E139" s="233" t="s">
        <v>233</v>
      </c>
      <c r="F139" s="234" t="s">
        <v>234</v>
      </c>
      <c r="G139" s="235" t="s">
        <v>127</v>
      </c>
      <c r="H139" s="236">
        <v>102.132</v>
      </c>
      <c r="I139" s="237"/>
      <c r="J139" s="238">
        <f>ROUND(I139*H139,2)</f>
        <v>0</v>
      </c>
      <c r="K139" s="234" t="s">
        <v>19</v>
      </c>
      <c r="L139" s="239"/>
      <c r="M139" s="240" t="s">
        <v>19</v>
      </c>
      <c r="N139" s="241" t="s">
        <v>43</v>
      </c>
      <c r="O139" s="66"/>
      <c r="P139" s="179">
        <f>O139*H139</f>
        <v>0</v>
      </c>
      <c r="Q139" s="179">
        <v>0.00283</v>
      </c>
      <c r="R139" s="179">
        <f>Q139*H139</f>
        <v>0.28903356</v>
      </c>
      <c r="S139" s="179">
        <v>0</v>
      </c>
      <c r="T139" s="180">
        <f>S139*H139</f>
        <v>0</v>
      </c>
      <c r="U139" s="36"/>
      <c r="V139" s="36"/>
      <c r="W139" s="36"/>
      <c r="X139" s="36"/>
      <c r="Y139" s="36"/>
      <c r="Z139" s="36"/>
      <c r="AA139" s="36"/>
      <c r="AB139" s="36"/>
      <c r="AC139" s="36"/>
      <c r="AD139" s="36"/>
      <c r="AE139" s="36"/>
      <c r="AR139" s="181" t="s">
        <v>225</v>
      </c>
      <c r="AT139" s="181" t="s">
        <v>222</v>
      </c>
      <c r="AU139" s="181" t="s">
        <v>79</v>
      </c>
      <c r="AY139" s="19" t="s">
        <v>110</v>
      </c>
      <c r="BE139" s="182">
        <f>IF(N139="základní",J139,0)</f>
        <v>0</v>
      </c>
      <c r="BF139" s="182">
        <f>IF(N139="snížená",J139,0)</f>
        <v>0</v>
      </c>
      <c r="BG139" s="182">
        <f>IF(N139="zákl. přenesená",J139,0)</f>
        <v>0</v>
      </c>
      <c r="BH139" s="182">
        <f>IF(N139="sníž. přenesená",J139,0)</f>
        <v>0</v>
      </c>
      <c r="BI139" s="182">
        <f>IF(N139="nulová",J139,0)</f>
        <v>0</v>
      </c>
      <c r="BJ139" s="19" t="s">
        <v>77</v>
      </c>
      <c r="BK139" s="182">
        <f>ROUND(I139*H139,2)</f>
        <v>0</v>
      </c>
      <c r="BL139" s="19" t="s">
        <v>173</v>
      </c>
      <c r="BM139" s="181" t="s">
        <v>235</v>
      </c>
    </row>
    <row r="140" spans="2:51" s="13" customFormat="1" ht="11.25">
      <c r="B140" s="188"/>
      <c r="C140" s="189"/>
      <c r="D140" s="183" t="s">
        <v>152</v>
      </c>
      <c r="E140" s="189"/>
      <c r="F140" s="191" t="s">
        <v>236</v>
      </c>
      <c r="G140" s="189"/>
      <c r="H140" s="192">
        <v>102.132</v>
      </c>
      <c r="I140" s="193"/>
      <c r="J140" s="189"/>
      <c r="K140" s="189"/>
      <c r="L140" s="194"/>
      <c r="M140" s="195"/>
      <c r="N140" s="196"/>
      <c r="O140" s="196"/>
      <c r="P140" s="196"/>
      <c r="Q140" s="196"/>
      <c r="R140" s="196"/>
      <c r="S140" s="196"/>
      <c r="T140" s="197"/>
      <c r="AT140" s="198" t="s">
        <v>152</v>
      </c>
      <c r="AU140" s="198" t="s">
        <v>79</v>
      </c>
      <c r="AV140" s="13" t="s">
        <v>79</v>
      </c>
      <c r="AW140" s="13" t="s">
        <v>4</v>
      </c>
      <c r="AX140" s="13" t="s">
        <v>77</v>
      </c>
      <c r="AY140" s="198" t="s">
        <v>110</v>
      </c>
    </row>
    <row r="141" spans="1:65" s="2" customFormat="1" ht="16.5" customHeight="1">
      <c r="A141" s="36"/>
      <c r="B141" s="37"/>
      <c r="C141" s="170" t="s">
        <v>7</v>
      </c>
      <c r="D141" s="170" t="s">
        <v>113</v>
      </c>
      <c r="E141" s="171" t="s">
        <v>237</v>
      </c>
      <c r="F141" s="172" t="s">
        <v>238</v>
      </c>
      <c r="G141" s="173" t="s">
        <v>172</v>
      </c>
      <c r="H141" s="174">
        <v>62.56</v>
      </c>
      <c r="I141" s="175"/>
      <c r="J141" s="176">
        <f>ROUND(I141*H141,2)</f>
        <v>0</v>
      </c>
      <c r="K141" s="172" t="s">
        <v>128</v>
      </c>
      <c r="L141" s="41"/>
      <c r="M141" s="177" t="s">
        <v>19</v>
      </c>
      <c r="N141" s="178" t="s">
        <v>43</v>
      </c>
      <c r="O141" s="66"/>
      <c r="P141" s="179">
        <f>O141*H141</f>
        <v>0</v>
      </c>
      <c r="Q141" s="179">
        <v>1E-05</v>
      </c>
      <c r="R141" s="179">
        <f>Q141*H141</f>
        <v>0.0006256</v>
      </c>
      <c r="S141" s="179">
        <v>0</v>
      </c>
      <c r="T141" s="180">
        <f>S141*H141</f>
        <v>0</v>
      </c>
      <c r="U141" s="36"/>
      <c r="V141" s="36"/>
      <c r="W141" s="36"/>
      <c r="X141" s="36"/>
      <c r="Y141" s="36"/>
      <c r="Z141" s="36"/>
      <c r="AA141" s="36"/>
      <c r="AB141" s="36"/>
      <c r="AC141" s="36"/>
      <c r="AD141" s="36"/>
      <c r="AE141" s="36"/>
      <c r="AR141" s="181" t="s">
        <v>173</v>
      </c>
      <c r="AT141" s="181" t="s">
        <v>113</v>
      </c>
      <c r="AU141" s="181" t="s">
        <v>79</v>
      </c>
      <c r="AY141" s="19" t="s">
        <v>110</v>
      </c>
      <c r="BE141" s="182">
        <f>IF(N141="základní",J141,0)</f>
        <v>0</v>
      </c>
      <c r="BF141" s="182">
        <f>IF(N141="snížená",J141,0)</f>
        <v>0</v>
      </c>
      <c r="BG141" s="182">
        <f>IF(N141="zákl. přenesená",J141,0)</f>
        <v>0</v>
      </c>
      <c r="BH141" s="182">
        <f>IF(N141="sníž. přenesená",J141,0)</f>
        <v>0</v>
      </c>
      <c r="BI141" s="182">
        <f>IF(N141="nulová",J141,0)</f>
        <v>0</v>
      </c>
      <c r="BJ141" s="19" t="s">
        <v>77</v>
      </c>
      <c r="BK141" s="182">
        <f>ROUND(I141*H141,2)</f>
        <v>0</v>
      </c>
      <c r="BL141" s="19" t="s">
        <v>173</v>
      </c>
      <c r="BM141" s="181" t="s">
        <v>239</v>
      </c>
    </row>
    <row r="142" spans="2:51" s="14" customFormat="1" ht="11.25">
      <c r="B142" s="200"/>
      <c r="C142" s="201"/>
      <c r="D142" s="183" t="s">
        <v>152</v>
      </c>
      <c r="E142" s="202" t="s">
        <v>19</v>
      </c>
      <c r="F142" s="203" t="s">
        <v>240</v>
      </c>
      <c r="G142" s="201"/>
      <c r="H142" s="202" t="s">
        <v>19</v>
      </c>
      <c r="I142" s="204"/>
      <c r="J142" s="201"/>
      <c r="K142" s="201"/>
      <c r="L142" s="205"/>
      <c r="M142" s="206"/>
      <c r="N142" s="207"/>
      <c r="O142" s="207"/>
      <c r="P142" s="207"/>
      <c r="Q142" s="207"/>
      <c r="R142" s="207"/>
      <c r="S142" s="207"/>
      <c r="T142" s="208"/>
      <c r="AT142" s="209" t="s">
        <v>152</v>
      </c>
      <c r="AU142" s="209" t="s">
        <v>79</v>
      </c>
      <c r="AV142" s="14" t="s">
        <v>77</v>
      </c>
      <c r="AW142" s="14" t="s">
        <v>33</v>
      </c>
      <c r="AX142" s="14" t="s">
        <v>72</v>
      </c>
      <c r="AY142" s="209" t="s">
        <v>110</v>
      </c>
    </row>
    <row r="143" spans="2:51" s="13" customFormat="1" ht="11.25">
      <c r="B143" s="188"/>
      <c r="C143" s="189"/>
      <c r="D143" s="183" t="s">
        <v>152</v>
      </c>
      <c r="E143" s="190" t="s">
        <v>19</v>
      </c>
      <c r="F143" s="191" t="s">
        <v>241</v>
      </c>
      <c r="G143" s="189"/>
      <c r="H143" s="192">
        <v>27.82</v>
      </c>
      <c r="I143" s="193"/>
      <c r="J143" s="189"/>
      <c r="K143" s="189"/>
      <c r="L143" s="194"/>
      <c r="M143" s="195"/>
      <c r="N143" s="196"/>
      <c r="O143" s="196"/>
      <c r="P143" s="196"/>
      <c r="Q143" s="196"/>
      <c r="R143" s="196"/>
      <c r="S143" s="196"/>
      <c r="T143" s="197"/>
      <c r="AT143" s="198" t="s">
        <v>152</v>
      </c>
      <c r="AU143" s="198" t="s">
        <v>79</v>
      </c>
      <c r="AV143" s="13" t="s">
        <v>79</v>
      </c>
      <c r="AW143" s="13" t="s">
        <v>33</v>
      </c>
      <c r="AX143" s="13" t="s">
        <v>72</v>
      </c>
      <c r="AY143" s="198" t="s">
        <v>110</v>
      </c>
    </row>
    <row r="144" spans="2:51" s="14" customFormat="1" ht="11.25">
      <c r="B144" s="200"/>
      <c r="C144" s="201"/>
      <c r="D144" s="183" t="s">
        <v>152</v>
      </c>
      <c r="E144" s="202" t="s">
        <v>19</v>
      </c>
      <c r="F144" s="203" t="s">
        <v>242</v>
      </c>
      <c r="G144" s="201"/>
      <c r="H144" s="202" t="s">
        <v>19</v>
      </c>
      <c r="I144" s="204"/>
      <c r="J144" s="201"/>
      <c r="K144" s="201"/>
      <c r="L144" s="205"/>
      <c r="M144" s="206"/>
      <c r="N144" s="207"/>
      <c r="O144" s="207"/>
      <c r="P144" s="207"/>
      <c r="Q144" s="207"/>
      <c r="R144" s="207"/>
      <c r="S144" s="207"/>
      <c r="T144" s="208"/>
      <c r="AT144" s="209" t="s">
        <v>152</v>
      </c>
      <c r="AU144" s="209" t="s">
        <v>79</v>
      </c>
      <c r="AV144" s="14" t="s">
        <v>77</v>
      </c>
      <c r="AW144" s="14" t="s">
        <v>33</v>
      </c>
      <c r="AX144" s="14" t="s">
        <v>72</v>
      </c>
      <c r="AY144" s="209" t="s">
        <v>110</v>
      </c>
    </row>
    <row r="145" spans="2:51" s="13" customFormat="1" ht="11.25">
      <c r="B145" s="188"/>
      <c r="C145" s="189"/>
      <c r="D145" s="183" t="s">
        <v>152</v>
      </c>
      <c r="E145" s="190" t="s">
        <v>19</v>
      </c>
      <c r="F145" s="191" t="s">
        <v>243</v>
      </c>
      <c r="G145" s="189"/>
      <c r="H145" s="192">
        <v>34.74</v>
      </c>
      <c r="I145" s="193"/>
      <c r="J145" s="189"/>
      <c r="K145" s="189"/>
      <c r="L145" s="194"/>
      <c r="M145" s="195"/>
      <c r="N145" s="196"/>
      <c r="O145" s="196"/>
      <c r="P145" s="196"/>
      <c r="Q145" s="196"/>
      <c r="R145" s="196"/>
      <c r="S145" s="196"/>
      <c r="T145" s="197"/>
      <c r="AT145" s="198" t="s">
        <v>152</v>
      </c>
      <c r="AU145" s="198" t="s">
        <v>79</v>
      </c>
      <c r="AV145" s="13" t="s">
        <v>79</v>
      </c>
      <c r="AW145" s="13" t="s">
        <v>33</v>
      </c>
      <c r="AX145" s="13" t="s">
        <v>72</v>
      </c>
      <c r="AY145" s="198" t="s">
        <v>110</v>
      </c>
    </row>
    <row r="146" spans="2:51" s="16" customFormat="1" ht="11.25">
      <c r="B146" s="221"/>
      <c r="C146" s="222"/>
      <c r="D146" s="183" t="s">
        <v>152</v>
      </c>
      <c r="E146" s="223" t="s">
        <v>19</v>
      </c>
      <c r="F146" s="224" t="s">
        <v>203</v>
      </c>
      <c r="G146" s="222"/>
      <c r="H146" s="225">
        <v>62.56</v>
      </c>
      <c r="I146" s="226"/>
      <c r="J146" s="222"/>
      <c r="K146" s="222"/>
      <c r="L146" s="227"/>
      <c r="M146" s="228"/>
      <c r="N146" s="229"/>
      <c r="O146" s="229"/>
      <c r="P146" s="229"/>
      <c r="Q146" s="229"/>
      <c r="R146" s="229"/>
      <c r="S146" s="229"/>
      <c r="T146" s="230"/>
      <c r="AT146" s="231" t="s">
        <v>152</v>
      </c>
      <c r="AU146" s="231" t="s">
        <v>79</v>
      </c>
      <c r="AV146" s="16" t="s">
        <v>117</v>
      </c>
      <c r="AW146" s="16" t="s">
        <v>33</v>
      </c>
      <c r="AX146" s="16" t="s">
        <v>77</v>
      </c>
      <c r="AY146" s="231" t="s">
        <v>110</v>
      </c>
    </row>
    <row r="147" spans="1:65" s="2" customFormat="1" ht="16.5" customHeight="1">
      <c r="A147" s="36"/>
      <c r="B147" s="37"/>
      <c r="C147" s="232" t="s">
        <v>244</v>
      </c>
      <c r="D147" s="232" t="s">
        <v>222</v>
      </c>
      <c r="E147" s="233" t="s">
        <v>245</v>
      </c>
      <c r="F147" s="234" t="s">
        <v>246</v>
      </c>
      <c r="G147" s="235" t="s">
        <v>172</v>
      </c>
      <c r="H147" s="236">
        <v>29.211</v>
      </c>
      <c r="I147" s="237"/>
      <c r="J147" s="238">
        <f>ROUND(I147*H147,2)</f>
        <v>0</v>
      </c>
      <c r="K147" s="234" t="s">
        <v>128</v>
      </c>
      <c r="L147" s="239"/>
      <c r="M147" s="240" t="s">
        <v>19</v>
      </c>
      <c r="N147" s="241" t="s">
        <v>43</v>
      </c>
      <c r="O147" s="66"/>
      <c r="P147" s="179">
        <f>O147*H147</f>
        <v>0</v>
      </c>
      <c r="Q147" s="179">
        <v>0.0003</v>
      </c>
      <c r="R147" s="179">
        <f>Q147*H147</f>
        <v>0.008763299999999998</v>
      </c>
      <c r="S147" s="179">
        <v>0</v>
      </c>
      <c r="T147" s="180">
        <f>S147*H147</f>
        <v>0</v>
      </c>
      <c r="U147" s="36"/>
      <c r="V147" s="36"/>
      <c r="W147" s="36"/>
      <c r="X147" s="36"/>
      <c r="Y147" s="36"/>
      <c r="Z147" s="36"/>
      <c r="AA147" s="36"/>
      <c r="AB147" s="36"/>
      <c r="AC147" s="36"/>
      <c r="AD147" s="36"/>
      <c r="AE147" s="36"/>
      <c r="AR147" s="181" t="s">
        <v>225</v>
      </c>
      <c r="AT147" s="181" t="s">
        <v>222</v>
      </c>
      <c r="AU147" s="181" t="s">
        <v>79</v>
      </c>
      <c r="AY147" s="19" t="s">
        <v>110</v>
      </c>
      <c r="BE147" s="182">
        <f>IF(N147="základní",J147,0)</f>
        <v>0</v>
      </c>
      <c r="BF147" s="182">
        <f>IF(N147="snížená",J147,0)</f>
        <v>0</v>
      </c>
      <c r="BG147" s="182">
        <f>IF(N147="zákl. přenesená",J147,0)</f>
        <v>0</v>
      </c>
      <c r="BH147" s="182">
        <f>IF(N147="sníž. přenesená",J147,0)</f>
        <v>0</v>
      </c>
      <c r="BI147" s="182">
        <f>IF(N147="nulová",J147,0)</f>
        <v>0</v>
      </c>
      <c r="BJ147" s="19" t="s">
        <v>77</v>
      </c>
      <c r="BK147" s="182">
        <f>ROUND(I147*H147,2)</f>
        <v>0</v>
      </c>
      <c r="BL147" s="19" t="s">
        <v>173</v>
      </c>
      <c r="BM147" s="181" t="s">
        <v>247</v>
      </c>
    </row>
    <row r="148" spans="2:51" s="13" customFormat="1" ht="11.25">
      <c r="B148" s="188"/>
      <c r="C148" s="189"/>
      <c r="D148" s="183" t="s">
        <v>152</v>
      </c>
      <c r="E148" s="189"/>
      <c r="F148" s="191" t="s">
        <v>248</v>
      </c>
      <c r="G148" s="189"/>
      <c r="H148" s="192">
        <v>29.211</v>
      </c>
      <c r="I148" s="193"/>
      <c r="J148" s="189"/>
      <c r="K148" s="189"/>
      <c r="L148" s="194"/>
      <c r="M148" s="195"/>
      <c r="N148" s="196"/>
      <c r="O148" s="196"/>
      <c r="P148" s="196"/>
      <c r="Q148" s="196"/>
      <c r="R148" s="196"/>
      <c r="S148" s="196"/>
      <c r="T148" s="197"/>
      <c r="AT148" s="198" t="s">
        <v>152</v>
      </c>
      <c r="AU148" s="198" t="s">
        <v>79</v>
      </c>
      <c r="AV148" s="13" t="s">
        <v>79</v>
      </c>
      <c r="AW148" s="13" t="s">
        <v>4</v>
      </c>
      <c r="AX148" s="13" t="s">
        <v>77</v>
      </c>
      <c r="AY148" s="198" t="s">
        <v>110</v>
      </c>
    </row>
    <row r="149" spans="1:65" s="2" customFormat="1" ht="16.5" customHeight="1">
      <c r="A149" s="36"/>
      <c r="B149" s="37"/>
      <c r="C149" s="232" t="s">
        <v>249</v>
      </c>
      <c r="D149" s="232" t="s">
        <v>222</v>
      </c>
      <c r="E149" s="233" t="s">
        <v>250</v>
      </c>
      <c r="F149" s="234" t="s">
        <v>251</v>
      </c>
      <c r="G149" s="235" t="s">
        <v>172</v>
      </c>
      <c r="H149" s="236">
        <v>36.477</v>
      </c>
      <c r="I149" s="237"/>
      <c r="J149" s="238">
        <f>ROUND(I149*H149,2)</f>
        <v>0</v>
      </c>
      <c r="K149" s="234" t="s">
        <v>19</v>
      </c>
      <c r="L149" s="239"/>
      <c r="M149" s="240" t="s">
        <v>19</v>
      </c>
      <c r="N149" s="241" t="s">
        <v>43</v>
      </c>
      <c r="O149" s="66"/>
      <c r="P149" s="179">
        <f>O149*H149</f>
        <v>0</v>
      </c>
      <c r="Q149" s="179">
        <v>0</v>
      </c>
      <c r="R149" s="179">
        <f>Q149*H149</f>
        <v>0</v>
      </c>
      <c r="S149" s="179">
        <v>0</v>
      </c>
      <c r="T149" s="180">
        <f>S149*H149</f>
        <v>0</v>
      </c>
      <c r="U149" s="36"/>
      <c r="V149" s="36"/>
      <c r="W149" s="36"/>
      <c r="X149" s="36"/>
      <c r="Y149" s="36"/>
      <c r="Z149" s="36"/>
      <c r="AA149" s="36"/>
      <c r="AB149" s="36"/>
      <c r="AC149" s="36"/>
      <c r="AD149" s="36"/>
      <c r="AE149" s="36"/>
      <c r="AR149" s="181" t="s">
        <v>225</v>
      </c>
      <c r="AT149" s="181" t="s">
        <v>222</v>
      </c>
      <c r="AU149" s="181" t="s">
        <v>79</v>
      </c>
      <c r="AY149" s="19" t="s">
        <v>110</v>
      </c>
      <c r="BE149" s="182">
        <f>IF(N149="základní",J149,0)</f>
        <v>0</v>
      </c>
      <c r="BF149" s="182">
        <f>IF(N149="snížená",J149,0)</f>
        <v>0</v>
      </c>
      <c r="BG149" s="182">
        <f>IF(N149="zákl. přenesená",J149,0)</f>
        <v>0</v>
      </c>
      <c r="BH149" s="182">
        <f>IF(N149="sníž. přenesená",J149,0)</f>
        <v>0</v>
      </c>
      <c r="BI149" s="182">
        <f>IF(N149="nulová",J149,0)</f>
        <v>0</v>
      </c>
      <c r="BJ149" s="19" t="s">
        <v>77</v>
      </c>
      <c r="BK149" s="182">
        <f>ROUND(I149*H149,2)</f>
        <v>0</v>
      </c>
      <c r="BL149" s="19" t="s">
        <v>173</v>
      </c>
      <c r="BM149" s="181" t="s">
        <v>252</v>
      </c>
    </row>
    <row r="150" spans="2:51" s="13" customFormat="1" ht="11.25">
      <c r="B150" s="188"/>
      <c r="C150" s="189"/>
      <c r="D150" s="183" t="s">
        <v>152</v>
      </c>
      <c r="E150" s="189"/>
      <c r="F150" s="191" t="s">
        <v>253</v>
      </c>
      <c r="G150" s="189"/>
      <c r="H150" s="192">
        <v>36.477</v>
      </c>
      <c r="I150" s="193"/>
      <c r="J150" s="189"/>
      <c r="K150" s="189"/>
      <c r="L150" s="194"/>
      <c r="M150" s="195"/>
      <c r="N150" s="196"/>
      <c r="O150" s="196"/>
      <c r="P150" s="196"/>
      <c r="Q150" s="196"/>
      <c r="R150" s="196"/>
      <c r="S150" s="196"/>
      <c r="T150" s="197"/>
      <c r="AT150" s="198" t="s">
        <v>152</v>
      </c>
      <c r="AU150" s="198" t="s">
        <v>79</v>
      </c>
      <c r="AV150" s="13" t="s">
        <v>79</v>
      </c>
      <c r="AW150" s="13" t="s">
        <v>4</v>
      </c>
      <c r="AX150" s="13" t="s">
        <v>77</v>
      </c>
      <c r="AY150" s="198" t="s">
        <v>110</v>
      </c>
    </row>
    <row r="151" spans="1:65" s="2" customFormat="1" ht="16.5" customHeight="1">
      <c r="A151" s="36"/>
      <c r="B151" s="37"/>
      <c r="C151" s="170" t="s">
        <v>254</v>
      </c>
      <c r="D151" s="170" t="s">
        <v>113</v>
      </c>
      <c r="E151" s="171" t="s">
        <v>255</v>
      </c>
      <c r="F151" s="172" t="s">
        <v>256</v>
      </c>
      <c r="G151" s="173" t="s">
        <v>172</v>
      </c>
      <c r="H151" s="174">
        <v>12.18</v>
      </c>
      <c r="I151" s="175"/>
      <c r="J151" s="176">
        <f>ROUND(I151*H151,2)</f>
        <v>0</v>
      </c>
      <c r="K151" s="172" t="s">
        <v>128</v>
      </c>
      <c r="L151" s="41"/>
      <c r="M151" s="177" t="s">
        <v>19</v>
      </c>
      <c r="N151" s="178" t="s">
        <v>43</v>
      </c>
      <c r="O151" s="66"/>
      <c r="P151" s="179">
        <f>O151*H151</f>
        <v>0</v>
      </c>
      <c r="Q151" s="179">
        <v>0</v>
      </c>
      <c r="R151" s="179">
        <f>Q151*H151</f>
        <v>0</v>
      </c>
      <c r="S151" s="179">
        <v>0</v>
      </c>
      <c r="T151" s="180">
        <f>S151*H151</f>
        <v>0</v>
      </c>
      <c r="U151" s="36"/>
      <c r="V151" s="36"/>
      <c r="W151" s="36"/>
      <c r="X151" s="36"/>
      <c r="Y151" s="36"/>
      <c r="Z151" s="36"/>
      <c r="AA151" s="36"/>
      <c r="AB151" s="36"/>
      <c r="AC151" s="36"/>
      <c r="AD151" s="36"/>
      <c r="AE151" s="36"/>
      <c r="AR151" s="181" t="s">
        <v>173</v>
      </c>
      <c r="AT151" s="181" t="s">
        <v>113</v>
      </c>
      <c r="AU151" s="181" t="s">
        <v>79</v>
      </c>
      <c r="AY151" s="19" t="s">
        <v>110</v>
      </c>
      <c r="BE151" s="182">
        <f>IF(N151="základní",J151,0)</f>
        <v>0</v>
      </c>
      <c r="BF151" s="182">
        <f>IF(N151="snížená",J151,0)</f>
        <v>0</v>
      </c>
      <c r="BG151" s="182">
        <f>IF(N151="zákl. přenesená",J151,0)</f>
        <v>0</v>
      </c>
      <c r="BH151" s="182">
        <f>IF(N151="sníž. přenesená",J151,0)</f>
        <v>0</v>
      </c>
      <c r="BI151" s="182">
        <f>IF(N151="nulová",J151,0)</f>
        <v>0</v>
      </c>
      <c r="BJ151" s="19" t="s">
        <v>77</v>
      </c>
      <c r="BK151" s="182">
        <f>ROUND(I151*H151,2)</f>
        <v>0</v>
      </c>
      <c r="BL151" s="19" t="s">
        <v>173</v>
      </c>
      <c r="BM151" s="181" t="s">
        <v>257</v>
      </c>
    </row>
    <row r="152" spans="2:51" s="13" customFormat="1" ht="11.25">
      <c r="B152" s="188"/>
      <c r="C152" s="189"/>
      <c r="D152" s="183" t="s">
        <v>152</v>
      </c>
      <c r="E152" s="190" t="s">
        <v>19</v>
      </c>
      <c r="F152" s="191" t="s">
        <v>175</v>
      </c>
      <c r="G152" s="189"/>
      <c r="H152" s="192">
        <v>12.18</v>
      </c>
      <c r="I152" s="193"/>
      <c r="J152" s="189"/>
      <c r="K152" s="189"/>
      <c r="L152" s="194"/>
      <c r="M152" s="195"/>
      <c r="N152" s="196"/>
      <c r="O152" s="196"/>
      <c r="P152" s="196"/>
      <c r="Q152" s="196"/>
      <c r="R152" s="196"/>
      <c r="S152" s="196"/>
      <c r="T152" s="197"/>
      <c r="AT152" s="198" t="s">
        <v>152</v>
      </c>
      <c r="AU152" s="198" t="s">
        <v>79</v>
      </c>
      <c r="AV152" s="13" t="s">
        <v>79</v>
      </c>
      <c r="AW152" s="13" t="s">
        <v>33</v>
      </c>
      <c r="AX152" s="13" t="s">
        <v>77</v>
      </c>
      <c r="AY152" s="198" t="s">
        <v>110</v>
      </c>
    </row>
    <row r="153" spans="1:65" s="2" customFormat="1" ht="16.5" customHeight="1">
      <c r="A153" s="36"/>
      <c r="B153" s="37"/>
      <c r="C153" s="232" t="s">
        <v>258</v>
      </c>
      <c r="D153" s="232" t="s">
        <v>222</v>
      </c>
      <c r="E153" s="233" t="s">
        <v>259</v>
      </c>
      <c r="F153" s="234" t="s">
        <v>260</v>
      </c>
      <c r="G153" s="235" t="s">
        <v>172</v>
      </c>
      <c r="H153" s="236">
        <v>12.789</v>
      </c>
      <c r="I153" s="237"/>
      <c r="J153" s="238">
        <f>ROUND(I153*H153,2)</f>
        <v>0</v>
      </c>
      <c r="K153" s="234" t="s">
        <v>128</v>
      </c>
      <c r="L153" s="239"/>
      <c r="M153" s="240" t="s">
        <v>19</v>
      </c>
      <c r="N153" s="241" t="s">
        <v>43</v>
      </c>
      <c r="O153" s="66"/>
      <c r="P153" s="179">
        <f>O153*H153</f>
        <v>0</v>
      </c>
      <c r="Q153" s="179">
        <v>0.00016</v>
      </c>
      <c r="R153" s="179">
        <f>Q153*H153</f>
        <v>0.00204624</v>
      </c>
      <c r="S153" s="179">
        <v>0</v>
      </c>
      <c r="T153" s="180">
        <f>S153*H153</f>
        <v>0</v>
      </c>
      <c r="U153" s="36"/>
      <c r="V153" s="36"/>
      <c r="W153" s="36"/>
      <c r="X153" s="36"/>
      <c r="Y153" s="36"/>
      <c r="Z153" s="36"/>
      <c r="AA153" s="36"/>
      <c r="AB153" s="36"/>
      <c r="AC153" s="36"/>
      <c r="AD153" s="36"/>
      <c r="AE153" s="36"/>
      <c r="AR153" s="181" t="s">
        <v>225</v>
      </c>
      <c r="AT153" s="181" t="s">
        <v>222</v>
      </c>
      <c r="AU153" s="181" t="s">
        <v>79</v>
      </c>
      <c r="AY153" s="19" t="s">
        <v>110</v>
      </c>
      <c r="BE153" s="182">
        <f>IF(N153="základní",J153,0)</f>
        <v>0</v>
      </c>
      <c r="BF153" s="182">
        <f>IF(N153="snížená",J153,0)</f>
        <v>0</v>
      </c>
      <c r="BG153" s="182">
        <f>IF(N153="zákl. přenesená",J153,0)</f>
        <v>0</v>
      </c>
      <c r="BH153" s="182">
        <f>IF(N153="sníž. přenesená",J153,0)</f>
        <v>0</v>
      </c>
      <c r="BI153" s="182">
        <f>IF(N153="nulová",J153,0)</f>
        <v>0</v>
      </c>
      <c r="BJ153" s="19" t="s">
        <v>77</v>
      </c>
      <c r="BK153" s="182">
        <f>ROUND(I153*H153,2)</f>
        <v>0</v>
      </c>
      <c r="BL153" s="19" t="s">
        <v>173</v>
      </c>
      <c r="BM153" s="181" t="s">
        <v>261</v>
      </c>
    </row>
    <row r="154" spans="2:51" s="13" customFormat="1" ht="11.25">
      <c r="B154" s="188"/>
      <c r="C154" s="189"/>
      <c r="D154" s="183" t="s">
        <v>152</v>
      </c>
      <c r="E154" s="189"/>
      <c r="F154" s="191" t="s">
        <v>262</v>
      </c>
      <c r="G154" s="189"/>
      <c r="H154" s="192">
        <v>12.789</v>
      </c>
      <c r="I154" s="193"/>
      <c r="J154" s="189"/>
      <c r="K154" s="189"/>
      <c r="L154" s="194"/>
      <c r="M154" s="195"/>
      <c r="N154" s="196"/>
      <c r="O154" s="196"/>
      <c r="P154" s="196"/>
      <c r="Q154" s="196"/>
      <c r="R154" s="196"/>
      <c r="S154" s="196"/>
      <c r="T154" s="197"/>
      <c r="AT154" s="198" t="s">
        <v>152</v>
      </c>
      <c r="AU154" s="198" t="s">
        <v>79</v>
      </c>
      <c r="AV154" s="13" t="s">
        <v>79</v>
      </c>
      <c r="AW154" s="13" t="s">
        <v>4</v>
      </c>
      <c r="AX154" s="13" t="s">
        <v>77</v>
      </c>
      <c r="AY154" s="198" t="s">
        <v>110</v>
      </c>
    </row>
    <row r="155" spans="1:65" s="2" customFormat="1" ht="24">
      <c r="A155" s="36"/>
      <c r="B155" s="37"/>
      <c r="C155" s="170" t="s">
        <v>263</v>
      </c>
      <c r="D155" s="170" t="s">
        <v>113</v>
      </c>
      <c r="E155" s="171" t="s">
        <v>264</v>
      </c>
      <c r="F155" s="172" t="s">
        <v>265</v>
      </c>
      <c r="G155" s="173" t="s">
        <v>184</v>
      </c>
      <c r="H155" s="199"/>
      <c r="I155" s="175"/>
      <c r="J155" s="176">
        <f>ROUND(I155*H155,2)</f>
        <v>0</v>
      </c>
      <c r="K155" s="172" t="s">
        <v>128</v>
      </c>
      <c r="L155" s="41"/>
      <c r="M155" s="177" t="s">
        <v>19</v>
      </c>
      <c r="N155" s="178" t="s">
        <v>43</v>
      </c>
      <c r="O155" s="66"/>
      <c r="P155" s="179">
        <f>O155*H155</f>
        <v>0</v>
      </c>
      <c r="Q155" s="179">
        <v>0</v>
      </c>
      <c r="R155" s="179">
        <f>Q155*H155</f>
        <v>0</v>
      </c>
      <c r="S155" s="179">
        <v>0</v>
      </c>
      <c r="T155" s="180">
        <f>S155*H155</f>
        <v>0</v>
      </c>
      <c r="U155" s="36"/>
      <c r="V155" s="36"/>
      <c r="W155" s="36"/>
      <c r="X155" s="36"/>
      <c r="Y155" s="36"/>
      <c r="Z155" s="36"/>
      <c r="AA155" s="36"/>
      <c r="AB155" s="36"/>
      <c r="AC155" s="36"/>
      <c r="AD155" s="36"/>
      <c r="AE155" s="36"/>
      <c r="AR155" s="181" t="s">
        <v>173</v>
      </c>
      <c r="AT155" s="181" t="s">
        <v>113</v>
      </c>
      <c r="AU155" s="181" t="s">
        <v>79</v>
      </c>
      <c r="AY155" s="19" t="s">
        <v>110</v>
      </c>
      <c r="BE155" s="182">
        <f>IF(N155="základní",J155,0)</f>
        <v>0</v>
      </c>
      <c r="BF155" s="182">
        <f>IF(N155="snížená",J155,0)</f>
        <v>0</v>
      </c>
      <c r="BG155" s="182">
        <f>IF(N155="zákl. přenesená",J155,0)</f>
        <v>0</v>
      </c>
      <c r="BH155" s="182">
        <f>IF(N155="sníž. přenesená",J155,0)</f>
        <v>0</v>
      </c>
      <c r="BI155" s="182">
        <f>IF(N155="nulová",J155,0)</f>
        <v>0</v>
      </c>
      <c r="BJ155" s="19" t="s">
        <v>77</v>
      </c>
      <c r="BK155" s="182">
        <f>ROUND(I155*H155,2)</f>
        <v>0</v>
      </c>
      <c r="BL155" s="19" t="s">
        <v>173</v>
      </c>
      <c r="BM155" s="181" t="s">
        <v>266</v>
      </c>
    </row>
    <row r="156" spans="1:47" s="2" customFormat="1" ht="78">
      <c r="A156" s="36"/>
      <c r="B156" s="37"/>
      <c r="C156" s="38"/>
      <c r="D156" s="183" t="s">
        <v>130</v>
      </c>
      <c r="E156" s="38"/>
      <c r="F156" s="184" t="s">
        <v>186</v>
      </c>
      <c r="G156" s="38"/>
      <c r="H156" s="38"/>
      <c r="I156" s="185"/>
      <c r="J156" s="38"/>
      <c r="K156" s="38"/>
      <c r="L156" s="41"/>
      <c r="M156" s="186"/>
      <c r="N156" s="187"/>
      <c r="O156" s="66"/>
      <c r="P156" s="66"/>
      <c r="Q156" s="66"/>
      <c r="R156" s="66"/>
      <c r="S156" s="66"/>
      <c r="T156" s="67"/>
      <c r="U156" s="36"/>
      <c r="V156" s="36"/>
      <c r="W156" s="36"/>
      <c r="X156" s="36"/>
      <c r="Y156" s="36"/>
      <c r="Z156" s="36"/>
      <c r="AA156" s="36"/>
      <c r="AB156" s="36"/>
      <c r="AC156" s="36"/>
      <c r="AD156" s="36"/>
      <c r="AE156" s="36"/>
      <c r="AT156" s="19" t="s">
        <v>130</v>
      </c>
      <c r="AU156" s="19" t="s">
        <v>79</v>
      </c>
    </row>
    <row r="157" spans="2:63" s="12" customFormat="1" ht="25.9" customHeight="1">
      <c r="B157" s="154"/>
      <c r="C157" s="155"/>
      <c r="D157" s="156" t="s">
        <v>71</v>
      </c>
      <c r="E157" s="157" t="s">
        <v>267</v>
      </c>
      <c r="F157" s="157" t="s">
        <v>268</v>
      </c>
      <c r="G157" s="155"/>
      <c r="H157" s="155"/>
      <c r="I157" s="158"/>
      <c r="J157" s="159">
        <f>BK157</f>
        <v>0</v>
      </c>
      <c r="K157" s="155"/>
      <c r="L157" s="160"/>
      <c r="M157" s="161"/>
      <c r="N157" s="162"/>
      <c r="O157" s="162"/>
      <c r="P157" s="163">
        <f>P158</f>
        <v>0</v>
      </c>
      <c r="Q157" s="162"/>
      <c r="R157" s="163">
        <f>R158</f>
        <v>0</v>
      </c>
      <c r="S157" s="162"/>
      <c r="T157" s="164">
        <f>T158</f>
        <v>0</v>
      </c>
      <c r="AR157" s="165" t="s">
        <v>139</v>
      </c>
      <c r="AT157" s="166" t="s">
        <v>71</v>
      </c>
      <c r="AU157" s="166" t="s">
        <v>72</v>
      </c>
      <c r="AY157" s="165" t="s">
        <v>110</v>
      </c>
      <c r="BK157" s="167">
        <f>BK158</f>
        <v>0</v>
      </c>
    </row>
    <row r="158" spans="2:63" s="12" customFormat="1" ht="22.9" customHeight="1">
      <c r="B158" s="154"/>
      <c r="C158" s="155"/>
      <c r="D158" s="156" t="s">
        <v>71</v>
      </c>
      <c r="E158" s="168" t="s">
        <v>269</v>
      </c>
      <c r="F158" s="168" t="s">
        <v>270</v>
      </c>
      <c r="G158" s="155"/>
      <c r="H158" s="155"/>
      <c r="I158" s="158"/>
      <c r="J158" s="169">
        <f>BK158</f>
        <v>0</v>
      </c>
      <c r="K158" s="155"/>
      <c r="L158" s="160"/>
      <c r="M158" s="161"/>
      <c r="N158" s="162"/>
      <c r="O158" s="162"/>
      <c r="P158" s="163">
        <f>SUM(P159:P160)</f>
        <v>0</v>
      </c>
      <c r="Q158" s="162"/>
      <c r="R158" s="163">
        <f>SUM(R159:R160)</f>
        <v>0</v>
      </c>
      <c r="S158" s="162"/>
      <c r="T158" s="164">
        <f>SUM(T159:T160)</f>
        <v>0</v>
      </c>
      <c r="AR158" s="165" t="s">
        <v>139</v>
      </c>
      <c r="AT158" s="166" t="s">
        <v>71</v>
      </c>
      <c r="AU158" s="166" t="s">
        <v>77</v>
      </c>
      <c r="AY158" s="165" t="s">
        <v>110</v>
      </c>
      <c r="BK158" s="167">
        <f>SUM(BK159:BK160)</f>
        <v>0</v>
      </c>
    </row>
    <row r="159" spans="1:65" s="2" customFormat="1" ht="24">
      <c r="A159" s="36"/>
      <c r="B159" s="37"/>
      <c r="C159" s="170" t="s">
        <v>271</v>
      </c>
      <c r="D159" s="170" t="s">
        <v>113</v>
      </c>
      <c r="E159" s="171" t="s">
        <v>272</v>
      </c>
      <c r="F159" s="172" t="s">
        <v>273</v>
      </c>
      <c r="G159" s="173" t="s">
        <v>116</v>
      </c>
      <c r="H159" s="174">
        <v>1</v>
      </c>
      <c r="I159" s="175"/>
      <c r="J159" s="176">
        <f>ROUND(I159*H159,2)</f>
        <v>0</v>
      </c>
      <c r="K159" s="172" t="s">
        <v>128</v>
      </c>
      <c r="L159" s="41"/>
      <c r="M159" s="177" t="s">
        <v>19</v>
      </c>
      <c r="N159" s="178" t="s">
        <v>43</v>
      </c>
      <c r="O159" s="66"/>
      <c r="P159" s="179">
        <f>O159*H159</f>
        <v>0</v>
      </c>
      <c r="Q159" s="179">
        <v>0</v>
      </c>
      <c r="R159" s="179">
        <f>Q159*H159</f>
        <v>0</v>
      </c>
      <c r="S159" s="179">
        <v>0</v>
      </c>
      <c r="T159" s="180">
        <f>S159*H159</f>
        <v>0</v>
      </c>
      <c r="U159" s="36"/>
      <c r="V159" s="36"/>
      <c r="W159" s="36"/>
      <c r="X159" s="36"/>
      <c r="Y159" s="36"/>
      <c r="Z159" s="36"/>
      <c r="AA159" s="36"/>
      <c r="AB159" s="36"/>
      <c r="AC159" s="36"/>
      <c r="AD159" s="36"/>
      <c r="AE159" s="36"/>
      <c r="AR159" s="181" t="s">
        <v>274</v>
      </c>
      <c r="AT159" s="181" t="s">
        <v>113</v>
      </c>
      <c r="AU159" s="181" t="s">
        <v>79</v>
      </c>
      <c r="AY159" s="19" t="s">
        <v>110</v>
      </c>
      <c r="BE159" s="182">
        <f>IF(N159="základní",J159,0)</f>
        <v>0</v>
      </c>
      <c r="BF159" s="182">
        <f>IF(N159="snížená",J159,0)</f>
        <v>0</v>
      </c>
      <c r="BG159" s="182">
        <f>IF(N159="zákl. přenesená",J159,0)</f>
        <v>0</v>
      </c>
      <c r="BH159" s="182">
        <f>IF(N159="sníž. přenesená",J159,0)</f>
        <v>0</v>
      </c>
      <c r="BI159" s="182">
        <f>IF(N159="nulová",J159,0)</f>
        <v>0</v>
      </c>
      <c r="BJ159" s="19" t="s">
        <v>77</v>
      </c>
      <c r="BK159" s="182">
        <f>ROUND(I159*H159,2)</f>
        <v>0</v>
      </c>
      <c r="BL159" s="19" t="s">
        <v>274</v>
      </c>
      <c r="BM159" s="181" t="s">
        <v>275</v>
      </c>
    </row>
    <row r="160" spans="1:47" s="2" customFormat="1" ht="29.25">
      <c r="A160" s="36"/>
      <c r="B160" s="37"/>
      <c r="C160" s="38"/>
      <c r="D160" s="183" t="s">
        <v>130</v>
      </c>
      <c r="E160" s="38"/>
      <c r="F160" s="184" t="s">
        <v>276</v>
      </c>
      <c r="G160" s="38"/>
      <c r="H160" s="38"/>
      <c r="I160" s="185"/>
      <c r="J160" s="38"/>
      <c r="K160" s="38"/>
      <c r="L160" s="41"/>
      <c r="M160" s="242"/>
      <c r="N160" s="243"/>
      <c r="O160" s="244"/>
      <c r="P160" s="244"/>
      <c r="Q160" s="244"/>
      <c r="R160" s="244"/>
      <c r="S160" s="244"/>
      <c r="T160" s="245"/>
      <c r="U160" s="36"/>
      <c r="V160" s="36"/>
      <c r="W160" s="36"/>
      <c r="X160" s="36"/>
      <c r="Y160" s="36"/>
      <c r="Z160" s="36"/>
      <c r="AA160" s="36"/>
      <c r="AB160" s="36"/>
      <c r="AC160" s="36"/>
      <c r="AD160" s="36"/>
      <c r="AE160" s="36"/>
      <c r="AT160" s="19" t="s">
        <v>130</v>
      </c>
      <c r="AU160" s="19" t="s">
        <v>79</v>
      </c>
    </row>
    <row r="161" spans="1:31" s="2" customFormat="1" ht="6.95" customHeight="1">
      <c r="A161" s="36"/>
      <c r="B161" s="49"/>
      <c r="C161" s="50"/>
      <c r="D161" s="50"/>
      <c r="E161" s="50"/>
      <c r="F161" s="50"/>
      <c r="G161" s="50"/>
      <c r="H161" s="50"/>
      <c r="I161" s="50"/>
      <c r="J161" s="50"/>
      <c r="K161" s="50"/>
      <c r="L161" s="41"/>
      <c r="M161" s="36"/>
      <c r="O161" s="36"/>
      <c r="P161" s="36"/>
      <c r="Q161" s="36"/>
      <c r="R161" s="36"/>
      <c r="S161" s="36"/>
      <c r="T161" s="36"/>
      <c r="U161" s="36"/>
      <c r="V161" s="36"/>
      <c r="W161" s="36"/>
      <c r="X161" s="36"/>
      <c r="Y161" s="36"/>
      <c r="Z161" s="36"/>
      <c r="AA161" s="36"/>
      <c r="AB161" s="36"/>
      <c r="AC161" s="36"/>
      <c r="AD161" s="36"/>
      <c r="AE161" s="36"/>
    </row>
  </sheetData>
  <sheetProtection algorithmName="SHA-512" hashValue="KMA9AkpCWytk+nvlwQXSggHryxv9KNOdgGy3RqDcjEQ7EtmY6NhKgmFQf1CeCAgZoaBB5QwL82RaSgUaFnMHtw==" saltValue="3PnN9FW0qqYEsIvDNwU9QzNJAQfc2B+AxMy2CGADGPbbGKuB5opEiPLNesKI9nNihWp5oKT7Vkcla+xkRhyz/w==" spinCount="100000" sheet="1" objects="1" scenarios="1" formatColumns="0" formatRows="0" autoFilter="0"/>
  <autoFilter ref="C82:K160"/>
  <mergeCells count="6">
    <mergeCell ref="L2:V2"/>
    <mergeCell ref="E7:H7"/>
    <mergeCell ref="E16:H16"/>
    <mergeCell ref="E25:H25"/>
    <mergeCell ref="E46:H46"/>
    <mergeCell ref="E75:H7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zoomScale="110" zoomScaleNormal="110" workbookViewId="0" topLeftCell="A1"/>
  </sheetViews>
  <sheetFormatPr defaultColWidth="9.140625" defaultRowHeight="12"/>
  <cols>
    <col min="1" max="1" width="8.28125" style="246" customWidth="1"/>
    <col min="2" max="2" width="1.7109375" style="246" customWidth="1"/>
    <col min="3" max="4" width="5.00390625" style="246" customWidth="1"/>
    <col min="5" max="5" width="11.7109375" style="246" customWidth="1"/>
    <col min="6" max="6" width="9.140625" style="246" customWidth="1"/>
    <col min="7" max="7" width="5.00390625" style="246" customWidth="1"/>
    <col min="8" max="8" width="77.8515625" style="246" customWidth="1"/>
    <col min="9" max="10" width="20.00390625" style="246" customWidth="1"/>
    <col min="11" max="11" width="1.7109375" style="246" customWidth="1"/>
  </cols>
  <sheetData>
    <row r="1" s="1" customFormat="1" ht="37.5" customHeight="1"/>
    <row r="2" spans="2:11" s="1" customFormat="1" ht="7.5" customHeight="1">
      <c r="B2" s="247"/>
      <c r="C2" s="248"/>
      <c r="D2" s="248"/>
      <c r="E2" s="248"/>
      <c r="F2" s="248"/>
      <c r="G2" s="248"/>
      <c r="H2" s="248"/>
      <c r="I2" s="248"/>
      <c r="J2" s="248"/>
      <c r="K2" s="249"/>
    </row>
    <row r="3" spans="2:11" s="17" customFormat="1" ht="45" customHeight="1">
      <c r="B3" s="250"/>
      <c r="C3" s="374" t="s">
        <v>277</v>
      </c>
      <c r="D3" s="374"/>
      <c r="E3" s="374"/>
      <c r="F3" s="374"/>
      <c r="G3" s="374"/>
      <c r="H3" s="374"/>
      <c r="I3" s="374"/>
      <c r="J3" s="374"/>
      <c r="K3" s="251"/>
    </row>
    <row r="4" spans="2:11" s="1" customFormat="1" ht="25.5" customHeight="1">
      <c r="B4" s="252"/>
      <c r="C4" s="379" t="s">
        <v>278</v>
      </c>
      <c r="D4" s="379"/>
      <c r="E4" s="379"/>
      <c r="F4" s="379"/>
      <c r="G4" s="379"/>
      <c r="H4" s="379"/>
      <c r="I4" s="379"/>
      <c r="J4" s="379"/>
      <c r="K4" s="253"/>
    </row>
    <row r="5" spans="2:11" s="1" customFormat="1" ht="5.25" customHeight="1">
      <c r="B5" s="252"/>
      <c r="C5" s="254"/>
      <c r="D5" s="254"/>
      <c r="E5" s="254"/>
      <c r="F5" s="254"/>
      <c r="G5" s="254"/>
      <c r="H5" s="254"/>
      <c r="I5" s="254"/>
      <c r="J5" s="254"/>
      <c r="K5" s="253"/>
    </row>
    <row r="6" spans="2:11" s="1" customFormat="1" ht="15" customHeight="1">
      <c r="B6" s="252"/>
      <c r="C6" s="378" t="s">
        <v>279</v>
      </c>
      <c r="D6" s="378"/>
      <c r="E6" s="378"/>
      <c r="F6" s="378"/>
      <c r="G6" s="378"/>
      <c r="H6" s="378"/>
      <c r="I6" s="378"/>
      <c r="J6" s="378"/>
      <c r="K6" s="253"/>
    </row>
    <row r="7" spans="2:11" s="1" customFormat="1" ht="15" customHeight="1">
      <c r="B7" s="256"/>
      <c r="C7" s="378" t="s">
        <v>280</v>
      </c>
      <c r="D7" s="378"/>
      <c r="E7" s="378"/>
      <c r="F7" s="378"/>
      <c r="G7" s="378"/>
      <c r="H7" s="378"/>
      <c r="I7" s="378"/>
      <c r="J7" s="378"/>
      <c r="K7" s="253"/>
    </row>
    <row r="8" spans="2:11" s="1" customFormat="1" ht="12.75" customHeight="1">
      <c r="B8" s="256"/>
      <c r="C8" s="255"/>
      <c r="D8" s="255"/>
      <c r="E8" s="255"/>
      <c r="F8" s="255"/>
      <c r="G8" s="255"/>
      <c r="H8" s="255"/>
      <c r="I8" s="255"/>
      <c r="J8" s="255"/>
      <c r="K8" s="253"/>
    </row>
    <row r="9" spans="2:11" s="1" customFormat="1" ht="15" customHeight="1">
      <c r="B9" s="256"/>
      <c r="C9" s="378" t="s">
        <v>281</v>
      </c>
      <c r="D9" s="378"/>
      <c r="E9" s="378"/>
      <c r="F9" s="378"/>
      <c r="G9" s="378"/>
      <c r="H9" s="378"/>
      <c r="I9" s="378"/>
      <c r="J9" s="378"/>
      <c r="K9" s="253"/>
    </row>
    <row r="10" spans="2:11" s="1" customFormat="1" ht="15" customHeight="1">
      <c r="B10" s="256"/>
      <c r="C10" s="255"/>
      <c r="D10" s="378" t="s">
        <v>282</v>
      </c>
      <c r="E10" s="378"/>
      <c r="F10" s="378"/>
      <c r="G10" s="378"/>
      <c r="H10" s="378"/>
      <c r="I10" s="378"/>
      <c r="J10" s="378"/>
      <c r="K10" s="253"/>
    </row>
    <row r="11" spans="2:11" s="1" customFormat="1" ht="15" customHeight="1">
      <c r="B11" s="256"/>
      <c r="C11" s="257"/>
      <c r="D11" s="378" t="s">
        <v>283</v>
      </c>
      <c r="E11" s="378"/>
      <c r="F11" s="378"/>
      <c r="G11" s="378"/>
      <c r="H11" s="378"/>
      <c r="I11" s="378"/>
      <c r="J11" s="378"/>
      <c r="K11" s="253"/>
    </row>
    <row r="12" spans="2:11" s="1" customFormat="1" ht="15" customHeight="1">
      <c r="B12" s="256"/>
      <c r="C12" s="257"/>
      <c r="D12" s="255"/>
      <c r="E12" s="255"/>
      <c r="F12" s="255"/>
      <c r="G12" s="255"/>
      <c r="H12" s="255"/>
      <c r="I12" s="255"/>
      <c r="J12" s="255"/>
      <c r="K12" s="253"/>
    </row>
    <row r="13" spans="2:11" s="1" customFormat="1" ht="15" customHeight="1">
      <c r="B13" s="256"/>
      <c r="C13" s="257"/>
      <c r="D13" s="258" t="s">
        <v>284</v>
      </c>
      <c r="E13" s="255"/>
      <c r="F13" s="255"/>
      <c r="G13" s="255"/>
      <c r="H13" s="255"/>
      <c r="I13" s="255"/>
      <c r="J13" s="255"/>
      <c r="K13" s="253"/>
    </row>
    <row r="14" spans="2:11" s="1" customFormat="1" ht="12.75" customHeight="1">
      <c r="B14" s="256"/>
      <c r="C14" s="257"/>
      <c r="D14" s="257"/>
      <c r="E14" s="257"/>
      <c r="F14" s="257"/>
      <c r="G14" s="257"/>
      <c r="H14" s="257"/>
      <c r="I14" s="257"/>
      <c r="J14" s="257"/>
      <c r="K14" s="253"/>
    </row>
    <row r="15" spans="2:11" s="1" customFormat="1" ht="15" customHeight="1">
      <c r="B15" s="256"/>
      <c r="C15" s="257"/>
      <c r="D15" s="378" t="s">
        <v>285</v>
      </c>
      <c r="E15" s="378"/>
      <c r="F15" s="378"/>
      <c r="G15" s="378"/>
      <c r="H15" s="378"/>
      <c r="I15" s="378"/>
      <c r="J15" s="378"/>
      <c r="K15" s="253"/>
    </row>
    <row r="16" spans="2:11" s="1" customFormat="1" ht="15" customHeight="1">
      <c r="B16" s="256"/>
      <c r="C16" s="257"/>
      <c r="D16" s="378" t="s">
        <v>286</v>
      </c>
      <c r="E16" s="378"/>
      <c r="F16" s="378"/>
      <c r="G16" s="378"/>
      <c r="H16" s="378"/>
      <c r="I16" s="378"/>
      <c r="J16" s="378"/>
      <c r="K16" s="253"/>
    </row>
    <row r="17" spans="2:11" s="1" customFormat="1" ht="15" customHeight="1">
      <c r="B17" s="256"/>
      <c r="C17" s="257"/>
      <c r="D17" s="378" t="s">
        <v>287</v>
      </c>
      <c r="E17" s="378"/>
      <c r="F17" s="378"/>
      <c r="G17" s="378"/>
      <c r="H17" s="378"/>
      <c r="I17" s="378"/>
      <c r="J17" s="378"/>
      <c r="K17" s="253"/>
    </row>
    <row r="18" spans="2:11" s="1" customFormat="1" ht="15" customHeight="1">
      <c r="B18" s="256"/>
      <c r="C18" s="257"/>
      <c r="D18" s="257"/>
      <c r="E18" s="259" t="s">
        <v>76</v>
      </c>
      <c r="F18" s="378" t="s">
        <v>288</v>
      </c>
      <c r="G18" s="378"/>
      <c r="H18" s="378"/>
      <c r="I18" s="378"/>
      <c r="J18" s="378"/>
      <c r="K18" s="253"/>
    </row>
    <row r="19" spans="2:11" s="1" customFormat="1" ht="15" customHeight="1">
      <c r="B19" s="256"/>
      <c r="C19" s="257"/>
      <c r="D19" s="257"/>
      <c r="E19" s="259" t="s">
        <v>289</v>
      </c>
      <c r="F19" s="378" t="s">
        <v>290</v>
      </c>
      <c r="G19" s="378"/>
      <c r="H19" s="378"/>
      <c r="I19" s="378"/>
      <c r="J19" s="378"/>
      <c r="K19" s="253"/>
    </row>
    <row r="20" spans="2:11" s="1" customFormat="1" ht="15" customHeight="1">
      <c r="B20" s="256"/>
      <c r="C20" s="257"/>
      <c r="D20" s="257"/>
      <c r="E20" s="259" t="s">
        <v>291</v>
      </c>
      <c r="F20" s="378" t="s">
        <v>292</v>
      </c>
      <c r="G20" s="378"/>
      <c r="H20" s="378"/>
      <c r="I20" s="378"/>
      <c r="J20" s="378"/>
      <c r="K20" s="253"/>
    </row>
    <row r="21" spans="2:11" s="1" customFormat="1" ht="15" customHeight="1">
      <c r="B21" s="256"/>
      <c r="C21" s="257"/>
      <c r="D21" s="257"/>
      <c r="E21" s="259" t="s">
        <v>293</v>
      </c>
      <c r="F21" s="378" t="s">
        <v>294</v>
      </c>
      <c r="G21" s="378"/>
      <c r="H21" s="378"/>
      <c r="I21" s="378"/>
      <c r="J21" s="378"/>
      <c r="K21" s="253"/>
    </row>
    <row r="22" spans="2:11" s="1" customFormat="1" ht="15" customHeight="1">
      <c r="B22" s="256"/>
      <c r="C22" s="257"/>
      <c r="D22" s="257"/>
      <c r="E22" s="259" t="s">
        <v>295</v>
      </c>
      <c r="F22" s="378" t="s">
        <v>296</v>
      </c>
      <c r="G22" s="378"/>
      <c r="H22" s="378"/>
      <c r="I22" s="378"/>
      <c r="J22" s="378"/>
      <c r="K22" s="253"/>
    </row>
    <row r="23" spans="2:11" s="1" customFormat="1" ht="15" customHeight="1">
      <c r="B23" s="256"/>
      <c r="C23" s="257"/>
      <c r="D23" s="257"/>
      <c r="E23" s="259" t="s">
        <v>297</v>
      </c>
      <c r="F23" s="378" t="s">
        <v>298</v>
      </c>
      <c r="G23" s="378"/>
      <c r="H23" s="378"/>
      <c r="I23" s="378"/>
      <c r="J23" s="378"/>
      <c r="K23" s="253"/>
    </row>
    <row r="24" spans="2:11" s="1" customFormat="1" ht="12.75" customHeight="1">
      <c r="B24" s="256"/>
      <c r="C24" s="257"/>
      <c r="D24" s="257"/>
      <c r="E24" s="257"/>
      <c r="F24" s="257"/>
      <c r="G24" s="257"/>
      <c r="H24" s="257"/>
      <c r="I24" s="257"/>
      <c r="J24" s="257"/>
      <c r="K24" s="253"/>
    </row>
    <row r="25" spans="2:11" s="1" customFormat="1" ht="15" customHeight="1">
      <c r="B25" s="256"/>
      <c r="C25" s="378" t="s">
        <v>299</v>
      </c>
      <c r="D25" s="378"/>
      <c r="E25" s="378"/>
      <c r="F25" s="378"/>
      <c r="G25" s="378"/>
      <c r="H25" s="378"/>
      <c r="I25" s="378"/>
      <c r="J25" s="378"/>
      <c r="K25" s="253"/>
    </row>
    <row r="26" spans="2:11" s="1" customFormat="1" ht="15" customHeight="1">
      <c r="B26" s="256"/>
      <c r="C26" s="378" t="s">
        <v>300</v>
      </c>
      <c r="D26" s="378"/>
      <c r="E26" s="378"/>
      <c r="F26" s="378"/>
      <c r="G26" s="378"/>
      <c r="H26" s="378"/>
      <c r="I26" s="378"/>
      <c r="J26" s="378"/>
      <c r="K26" s="253"/>
    </row>
    <row r="27" spans="2:11" s="1" customFormat="1" ht="15" customHeight="1">
      <c r="B27" s="256"/>
      <c r="C27" s="255"/>
      <c r="D27" s="378" t="s">
        <v>301</v>
      </c>
      <c r="E27" s="378"/>
      <c r="F27" s="378"/>
      <c r="G27" s="378"/>
      <c r="H27" s="378"/>
      <c r="I27" s="378"/>
      <c r="J27" s="378"/>
      <c r="K27" s="253"/>
    </row>
    <row r="28" spans="2:11" s="1" customFormat="1" ht="15" customHeight="1">
      <c r="B28" s="256"/>
      <c r="C28" s="257"/>
      <c r="D28" s="378" t="s">
        <v>302</v>
      </c>
      <c r="E28" s="378"/>
      <c r="F28" s="378"/>
      <c r="G28" s="378"/>
      <c r="H28" s="378"/>
      <c r="I28" s="378"/>
      <c r="J28" s="378"/>
      <c r="K28" s="253"/>
    </row>
    <row r="29" spans="2:11" s="1" customFormat="1" ht="12.75" customHeight="1">
      <c r="B29" s="256"/>
      <c r="C29" s="257"/>
      <c r="D29" s="257"/>
      <c r="E29" s="257"/>
      <c r="F29" s="257"/>
      <c r="G29" s="257"/>
      <c r="H29" s="257"/>
      <c r="I29" s="257"/>
      <c r="J29" s="257"/>
      <c r="K29" s="253"/>
    </row>
    <row r="30" spans="2:11" s="1" customFormat="1" ht="15" customHeight="1">
      <c r="B30" s="256"/>
      <c r="C30" s="257"/>
      <c r="D30" s="378" t="s">
        <v>303</v>
      </c>
      <c r="E30" s="378"/>
      <c r="F30" s="378"/>
      <c r="G30" s="378"/>
      <c r="H30" s="378"/>
      <c r="I30" s="378"/>
      <c r="J30" s="378"/>
      <c r="K30" s="253"/>
    </row>
    <row r="31" spans="2:11" s="1" customFormat="1" ht="15" customHeight="1">
      <c r="B31" s="256"/>
      <c r="C31" s="257"/>
      <c r="D31" s="378" t="s">
        <v>304</v>
      </c>
      <c r="E31" s="378"/>
      <c r="F31" s="378"/>
      <c r="G31" s="378"/>
      <c r="H31" s="378"/>
      <c r="I31" s="378"/>
      <c r="J31" s="378"/>
      <c r="K31" s="253"/>
    </row>
    <row r="32" spans="2:11" s="1" customFormat="1" ht="12.75" customHeight="1">
      <c r="B32" s="256"/>
      <c r="C32" s="257"/>
      <c r="D32" s="257"/>
      <c r="E32" s="257"/>
      <c r="F32" s="257"/>
      <c r="G32" s="257"/>
      <c r="H32" s="257"/>
      <c r="I32" s="257"/>
      <c r="J32" s="257"/>
      <c r="K32" s="253"/>
    </row>
    <row r="33" spans="2:11" s="1" customFormat="1" ht="15" customHeight="1">
      <c r="B33" s="256"/>
      <c r="C33" s="257"/>
      <c r="D33" s="378" t="s">
        <v>305</v>
      </c>
      <c r="E33" s="378"/>
      <c r="F33" s="378"/>
      <c r="G33" s="378"/>
      <c r="H33" s="378"/>
      <c r="I33" s="378"/>
      <c r="J33" s="378"/>
      <c r="K33" s="253"/>
    </row>
    <row r="34" spans="2:11" s="1" customFormat="1" ht="15" customHeight="1">
      <c r="B34" s="256"/>
      <c r="C34" s="257"/>
      <c r="D34" s="378" t="s">
        <v>306</v>
      </c>
      <c r="E34" s="378"/>
      <c r="F34" s="378"/>
      <c r="G34" s="378"/>
      <c r="H34" s="378"/>
      <c r="I34" s="378"/>
      <c r="J34" s="378"/>
      <c r="K34" s="253"/>
    </row>
    <row r="35" spans="2:11" s="1" customFormat="1" ht="15" customHeight="1">
      <c r="B35" s="256"/>
      <c r="C35" s="257"/>
      <c r="D35" s="378" t="s">
        <v>307</v>
      </c>
      <c r="E35" s="378"/>
      <c r="F35" s="378"/>
      <c r="G35" s="378"/>
      <c r="H35" s="378"/>
      <c r="I35" s="378"/>
      <c r="J35" s="378"/>
      <c r="K35" s="253"/>
    </row>
    <row r="36" spans="2:11" s="1" customFormat="1" ht="15" customHeight="1">
      <c r="B36" s="256"/>
      <c r="C36" s="257"/>
      <c r="D36" s="255"/>
      <c r="E36" s="258" t="s">
        <v>96</v>
      </c>
      <c r="F36" s="255"/>
      <c r="G36" s="378" t="s">
        <v>308</v>
      </c>
      <c r="H36" s="378"/>
      <c r="I36" s="378"/>
      <c r="J36" s="378"/>
      <c r="K36" s="253"/>
    </row>
    <row r="37" spans="2:11" s="1" customFormat="1" ht="30.75" customHeight="1">
      <c r="B37" s="256"/>
      <c r="C37" s="257"/>
      <c r="D37" s="255"/>
      <c r="E37" s="258" t="s">
        <v>309</v>
      </c>
      <c r="F37" s="255"/>
      <c r="G37" s="378" t="s">
        <v>310</v>
      </c>
      <c r="H37" s="378"/>
      <c r="I37" s="378"/>
      <c r="J37" s="378"/>
      <c r="K37" s="253"/>
    </row>
    <row r="38" spans="2:11" s="1" customFormat="1" ht="15" customHeight="1">
      <c r="B38" s="256"/>
      <c r="C38" s="257"/>
      <c r="D38" s="255"/>
      <c r="E38" s="258" t="s">
        <v>53</v>
      </c>
      <c r="F38" s="255"/>
      <c r="G38" s="378" t="s">
        <v>311</v>
      </c>
      <c r="H38" s="378"/>
      <c r="I38" s="378"/>
      <c r="J38" s="378"/>
      <c r="K38" s="253"/>
    </row>
    <row r="39" spans="2:11" s="1" customFormat="1" ht="15" customHeight="1">
      <c r="B39" s="256"/>
      <c r="C39" s="257"/>
      <c r="D39" s="255"/>
      <c r="E39" s="258" t="s">
        <v>54</v>
      </c>
      <c r="F39" s="255"/>
      <c r="G39" s="378" t="s">
        <v>312</v>
      </c>
      <c r="H39" s="378"/>
      <c r="I39" s="378"/>
      <c r="J39" s="378"/>
      <c r="K39" s="253"/>
    </row>
    <row r="40" spans="2:11" s="1" customFormat="1" ht="15" customHeight="1">
      <c r="B40" s="256"/>
      <c r="C40" s="257"/>
      <c r="D40" s="255"/>
      <c r="E40" s="258" t="s">
        <v>97</v>
      </c>
      <c r="F40" s="255"/>
      <c r="G40" s="378" t="s">
        <v>313</v>
      </c>
      <c r="H40" s="378"/>
      <c r="I40" s="378"/>
      <c r="J40" s="378"/>
      <c r="K40" s="253"/>
    </row>
    <row r="41" spans="2:11" s="1" customFormat="1" ht="15" customHeight="1">
      <c r="B41" s="256"/>
      <c r="C41" s="257"/>
      <c r="D41" s="255"/>
      <c r="E41" s="258" t="s">
        <v>98</v>
      </c>
      <c r="F41" s="255"/>
      <c r="G41" s="378" t="s">
        <v>314</v>
      </c>
      <c r="H41" s="378"/>
      <c r="I41" s="378"/>
      <c r="J41" s="378"/>
      <c r="K41" s="253"/>
    </row>
    <row r="42" spans="2:11" s="1" customFormat="1" ht="15" customHeight="1">
      <c r="B42" s="256"/>
      <c r="C42" s="257"/>
      <c r="D42" s="255"/>
      <c r="E42" s="258" t="s">
        <v>315</v>
      </c>
      <c r="F42" s="255"/>
      <c r="G42" s="378" t="s">
        <v>316</v>
      </c>
      <c r="H42" s="378"/>
      <c r="I42" s="378"/>
      <c r="J42" s="378"/>
      <c r="K42" s="253"/>
    </row>
    <row r="43" spans="2:11" s="1" customFormat="1" ht="15" customHeight="1">
      <c r="B43" s="256"/>
      <c r="C43" s="257"/>
      <c r="D43" s="255"/>
      <c r="E43" s="258"/>
      <c r="F43" s="255"/>
      <c r="G43" s="378" t="s">
        <v>317</v>
      </c>
      <c r="H43" s="378"/>
      <c r="I43" s="378"/>
      <c r="J43" s="378"/>
      <c r="K43" s="253"/>
    </row>
    <row r="44" spans="2:11" s="1" customFormat="1" ht="15" customHeight="1">
      <c r="B44" s="256"/>
      <c r="C44" s="257"/>
      <c r="D44" s="255"/>
      <c r="E44" s="258" t="s">
        <v>318</v>
      </c>
      <c r="F44" s="255"/>
      <c r="G44" s="378" t="s">
        <v>319</v>
      </c>
      <c r="H44" s="378"/>
      <c r="I44" s="378"/>
      <c r="J44" s="378"/>
      <c r="K44" s="253"/>
    </row>
    <row r="45" spans="2:11" s="1" customFormat="1" ht="15" customHeight="1">
      <c r="B45" s="256"/>
      <c r="C45" s="257"/>
      <c r="D45" s="255"/>
      <c r="E45" s="258" t="s">
        <v>100</v>
      </c>
      <c r="F45" s="255"/>
      <c r="G45" s="378" t="s">
        <v>320</v>
      </c>
      <c r="H45" s="378"/>
      <c r="I45" s="378"/>
      <c r="J45" s="378"/>
      <c r="K45" s="253"/>
    </row>
    <row r="46" spans="2:11" s="1" customFormat="1" ht="12.75" customHeight="1">
      <c r="B46" s="256"/>
      <c r="C46" s="257"/>
      <c r="D46" s="255"/>
      <c r="E46" s="255"/>
      <c r="F46" s="255"/>
      <c r="G46" s="255"/>
      <c r="H46" s="255"/>
      <c r="I46" s="255"/>
      <c r="J46" s="255"/>
      <c r="K46" s="253"/>
    </row>
    <row r="47" spans="2:11" s="1" customFormat="1" ht="15" customHeight="1">
      <c r="B47" s="256"/>
      <c r="C47" s="257"/>
      <c r="D47" s="378" t="s">
        <v>321</v>
      </c>
      <c r="E47" s="378"/>
      <c r="F47" s="378"/>
      <c r="G47" s="378"/>
      <c r="H47" s="378"/>
      <c r="I47" s="378"/>
      <c r="J47" s="378"/>
      <c r="K47" s="253"/>
    </row>
    <row r="48" spans="2:11" s="1" customFormat="1" ht="15" customHeight="1">
      <c r="B48" s="256"/>
      <c r="C48" s="257"/>
      <c r="D48" s="257"/>
      <c r="E48" s="378" t="s">
        <v>322</v>
      </c>
      <c r="F48" s="378"/>
      <c r="G48" s="378"/>
      <c r="H48" s="378"/>
      <c r="I48" s="378"/>
      <c r="J48" s="378"/>
      <c r="K48" s="253"/>
    </row>
    <row r="49" spans="2:11" s="1" customFormat="1" ht="15" customHeight="1">
      <c r="B49" s="256"/>
      <c r="C49" s="257"/>
      <c r="D49" s="257"/>
      <c r="E49" s="378" t="s">
        <v>323</v>
      </c>
      <c r="F49" s="378"/>
      <c r="G49" s="378"/>
      <c r="H49" s="378"/>
      <c r="I49" s="378"/>
      <c r="J49" s="378"/>
      <c r="K49" s="253"/>
    </row>
    <row r="50" spans="2:11" s="1" customFormat="1" ht="15" customHeight="1">
      <c r="B50" s="256"/>
      <c r="C50" s="257"/>
      <c r="D50" s="257"/>
      <c r="E50" s="378" t="s">
        <v>324</v>
      </c>
      <c r="F50" s="378"/>
      <c r="G50" s="378"/>
      <c r="H50" s="378"/>
      <c r="I50" s="378"/>
      <c r="J50" s="378"/>
      <c r="K50" s="253"/>
    </row>
    <row r="51" spans="2:11" s="1" customFormat="1" ht="15" customHeight="1">
      <c r="B51" s="256"/>
      <c r="C51" s="257"/>
      <c r="D51" s="378" t="s">
        <v>325</v>
      </c>
      <c r="E51" s="378"/>
      <c r="F51" s="378"/>
      <c r="G51" s="378"/>
      <c r="H51" s="378"/>
      <c r="I51" s="378"/>
      <c r="J51" s="378"/>
      <c r="K51" s="253"/>
    </row>
    <row r="52" spans="2:11" s="1" customFormat="1" ht="25.5" customHeight="1">
      <c r="B52" s="252"/>
      <c r="C52" s="379" t="s">
        <v>326</v>
      </c>
      <c r="D52" s="379"/>
      <c r="E52" s="379"/>
      <c r="F52" s="379"/>
      <c r="G52" s="379"/>
      <c r="H52" s="379"/>
      <c r="I52" s="379"/>
      <c r="J52" s="379"/>
      <c r="K52" s="253"/>
    </row>
    <row r="53" spans="2:11" s="1" customFormat="1" ht="5.25" customHeight="1">
      <c r="B53" s="252"/>
      <c r="C53" s="254"/>
      <c r="D53" s="254"/>
      <c r="E53" s="254"/>
      <c r="F53" s="254"/>
      <c r="G53" s="254"/>
      <c r="H53" s="254"/>
      <c r="I53" s="254"/>
      <c r="J53" s="254"/>
      <c r="K53" s="253"/>
    </row>
    <row r="54" spans="2:11" s="1" customFormat="1" ht="15" customHeight="1">
      <c r="B54" s="252"/>
      <c r="C54" s="378" t="s">
        <v>327</v>
      </c>
      <c r="D54" s="378"/>
      <c r="E54" s="378"/>
      <c r="F54" s="378"/>
      <c r="G54" s="378"/>
      <c r="H54" s="378"/>
      <c r="I54" s="378"/>
      <c r="J54" s="378"/>
      <c r="K54" s="253"/>
    </row>
    <row r="55" spans="2:11" s="1" customFormat="1" ht="15" customHeight="1">
      <c r="B55" s="252"/>
      <c r="C55" s="378" t="s">
        <v>328</v>
      </c>
      <c r="D55" s="378"/>
      <c r="E55" s="378"/>
      <c r="F55" s="378"/>
      <c r="G55" s="378"/>
      <c r="H55" s="378"/>
      <c r="I55" s="378"/>
      <c r="J55" s="378"/>
      <c r="K55" s="253"/>
    </row>
    <row r="56" spans="2:11" s="1" customFormat="1" ht="12.75" customHeight="1">
      <c r="B56" s="252"/>
      <c r="C56" s="255"/>
      <c r="D56" s="255"/>
      <c r="E56" s="255"/>
      <c r="F56" s="255"/>
      <c r="G56" s="255"/>
      <c r="H56" s="255"/>
      <c r="I56" s="255"/>
      <c r="J56" s="255"/>
      <c r="K56" s="253"/>
    </row>
    <row r="57" spans="2:11" s="1" customFormat="1" ht="15" customHeight="1">
      <c r="B57" s="252"/>
      <c r="C57" s="378" t="s">
        <v>329</v>
      </c>
      <c r="D57" s="378"/>
      <c r="E57" s="378"/>
      <c r="F57" s="378"/>
      <c r="G57" s="378"/>
      <c r="H57" s="378"/>
      <c r="I57" s="378"/>
      <c r="J57" s="378"/>
      <c r="K57" s="253"/>
    </row>
    <row r="58" spans="2:11" s="1" customFormat="1" ht="15" customHeight="1">
      <c r="B58" s="252"/>
      <c r="C58" s="257"/>
      <c r="D58" s="378" t="s">
        <v>330</v>
      </c>
      <c r="E58" s="378"/>
      <c r="F58" s="378"/>
      <c r="G58" s="378"/>
      <c r="H58" s="378"/>
      <c r="I58" s="378"/>
      <c r="J58" s="378"/>
      <c r="K58" s="253"/>
    </row>
    <row r="59" spans="2:11" s="1" customFormat="1" ht="15" customHeight="1">
      <c r="B59" s="252"/>
      <c r="C59" s="257"/>
      <c r="D59" s="378" t="s">
        <v>331</v>
      </c>
      <c r="E59" s="378"/>
      <c r="F59" s="378"/>
      <c r="G59" s="378"/>
      <c r="H59" s="378"/>
      <c r="I59" s="378"/>
      <c r="J59" s="378"/>
      <c r="K59" s="253"/>
    </row>
    <row r="60" spans="2:11" s="1" customFormat="1" ht="15" customHeight="1">
      <c r="B60" s="252"/>
      <c r="C60" s="257"/>
      <c r="D60" s="378" t="s">
        <v>332</v>
      </c>
      <c r="E60" s="378"/>
      <c r="F60" s="378"/>
      <c r="G60" s="378"/>
      <c r="H60" s="378"/>
      <c r="I60" s="378"/>
      <c r="J60" s="378"/>
      <c r="K60" s="253"/>
    </row>
    <row r="61" spans="2:11" s="1" customFormat="1" ht="15" customHeight="1">
      <c r="B61" s="252"/>
      <c r="C61" s="257"/>
      <c r="D61" s="378" t="s">
        <v>333</v>
      </c>
      <c r="E61" s="378"/>
      <c r="F61" s="378"/>
      <c r="G61" s="378"/>
      <c r="H61" s="378"/>
      <c r="I61" s="378"/>
      <c r="J61" s="378"/>
      <c r="K61" s="253"/>
    </row>
    <row r="62" spans="2:11" s="1" customFormat="1" ht="15" customHeight="1">
      <c r="B62" s="252"/>
      <c r="C62" s="257"/>
      <c r="D62" s="380" t="s">
        <v>334</v>
      </c>
      <c r="E62" s="380"/>
      <c r="F62" s="380"/>
      <c r="G62" s="380"/>
      <c r="H62" s="380"/>
      <c r="I62" s="380"/>
      <c r="J62" s="380"/>
      <c r="K62" s="253"/>
    </row>
    <row r="63" spans="2:11" s="1" customFormat="1" ht="15" customHeight="1">
      <c r="B63" s="252"/>
      <c r="C63" s="257"/>
      <c r="D63" s="378" t="s">
        <v>335</v>
      </c>
      <c r="E63" s="378"/>
      <c r="F63" s="378"/>
      <c r="G63" s="378"/>
      <c r="H63" s="378"/>
      <c r="I63" s="378"/>
      <c r="J63" s="378"/>
      <c r="K63" s="253"/>
    </row>
    <row r="64" spans="2:11" s="1" customFormat="1" ht="12.75" customHeight="1">
      <c r="B64" s="252"/>
      <c r="C64" s="257"/>
      <c r="D64" s="257"/>
      <c r="E64" s="260"/>
      <c r="F64" s="257"/>
      <c r="G64" s="257"/>
      <c r="H64" s="257"/>
      <c r="I64" s="257"/>
      <c r="J64" s="257"/>
      <c r="K64" s="253"/>
    </row>
    <row r="65" spans="2:11" s="1" customFormat="1" ht="15" customHeight="1">
      <c r="B65" s="252"/>
      <c r="C65" s="257"/>
      <c r="D65" s="378" t="s">
        <v>336</v>
      </c>
      <c r="E65" s="378"/>
      <c r="F65" s="378"/>
      <c r="G65" s="378"/>
      <c r="H65" s="378"/>
      <c r="I65" s="378"/>
      <c r="J65" s="378"/>
      <c r="K65" s="253"/>
    </row>
    <row r="66" spans="2:11" s="1" customFormat="1" ht="15" customHeight="1">
      <c r="B66" s="252"/>
      <c r="C66" s="257"/>
      <c r="D66" s="380" t="s">
        <v>337</v>
      </c>
      <c r="E66" s="380"/>
      <c r="F66" s="380"/>
      <c r="G66" s="380"/>
      <c r="H66" s="380"/>
      <c r="I66" s="380"/>
      <c r="J66" s="380"/>
      <c r="K66" s="253"/>
    </row>
    <row r="67" spans="2:11" s="1" customFormat="1" ht="15" customHeight="1">
      <c r="B67" s="252"/>
      <c r="C67" s="257"/>
      <c r="D67" s="378" t="s">
        <v>338</v>
      </c>
      <c r="E67" s="378"/>
      <c r="F67" s="378"/>
      <c r="G67" s="378"/>
      <c r="H67" s="378"/>
      <c r="I67" s="378"/>
      <c r="J67" s="378"/>
      <c r="K67" s="253"/>
    </row>
    <row r="68" spans="2:11" s="1" customFormat="1" ht="15" customHeight="1">
      <c r="B68" s="252"/>
      <c r="C68" s="257"/>
      <c r="D68" s="378" t="s">
        <v>339</v>
      </c>
      <c r="E68" s="378"/>
      <c r="F68" s="378"/>
      <c r="G68" s="378"/>
      <c r="H68" s="378"/>
      <c r="I68" s="378"/>
      <c r="J68" s="378"/>
      <c r="K68" s="253"/>
    </row>
    <row r="69" spans="2:11" s="1" customFormat="1" ht="15" customHeight="1">
      <c r="B69" s="252"/>
      <c r="C69" s="257"/>
      <c r="D69" s="378" t="s">
        <v>340</v>
      </c>
      <c r="E69" s="378"/>
      <c r="F69" s="378"/>
      <c r="G69" s="378"/>
      <c r="H69" s="378"/>
      <c r="I69" s="378"/>
      <c r="J69" s="378"/>
      <c r="K69" s="253"/>
    </row>
    <row r="70" spans="2:11" s="1" customFormat="1" ht="15" customHeight="1">
      <c r="B70" s="252"/>
      <c r="C70" s="257"/>
      <c r="D70" s="378" t="s">
        <v>341</v>
      </c>
      <c r="E70" s="378"/>
      <c r="F70" s="378"/>
      <c r="G70" s="378"/>
      <c r="H70" s="378"/>
      <c r="I70" s="378"/>
      <c r="J70" s="378"/>
      <c r="K70" s="253"/>
    </row>
    <row r="71" spans="2:11" s="1" customFormat="1" ht="12.75" customHeight="1">
      <c r="B71" s="261"/>
      <c r="C71" s="262"/>
      <c r="D71" s="262"/>
      <c r="E71" s="262"/>
      <c r="F71" s="262"/>
      <c r="G71" s="262"/>
      <c r="H71" s="262"/>
      <c r="I71" s="262"/>
      <c r="J71" s="262"/>
      <c r="K71" s="263"/>
    </row>
    <row r="72" spans="2:11" s="1" customFormat="1" ht="18.75" customHeight="1">
      <c r="B72" s="264"/>
      <c r="C72" s="264"/>
      <c r="D72" s="264"/>
      <c r="E72" s="264"/>
      <c r="F72" s="264"/>
      <c r="G72" s="264"/>
      <c r="H72" s="264"/>
      <c r="I72" s="264"/>
      <c r="J72" s="264"/>
      <c r="K72" s="265"/>
    </row>
    <row r="73" spans="2:11" s="1" customFormat="1" ht="18.75" customHeight="1">
      <c r="B73" s="265"/>
      <c r="C73" s="265"/>
      <c r="D73" s="265"/>
      <c r="E73" s="265"/>
      <c r="F73" s="265"/>
      <c r="G73" s="265"/>
      <c r="H73" s="265"/>
      <c r="I73" s="265"/>
      <c r="J73" s="265"/>
      <c r="K73" s="265"/>
    </row>
    <row r="74" spans="2:11" s="1" customFormat="1" ht="7.5" customHeight="1">
      <c r="B74" s="266"/>
      <c r="C74" s="267"/>
      <c r="D74" s="267"/>
      <c r="E74" s="267"/>
      <c r="F74" s="267"/>
      <c r="G74" s="267"/>
      <c r="H74" s="267"/>
      <c r="I74" s="267"/>
      <c r="J74" s="267"/>
      <c r="K74" s="268"/>
    </row>
    <row r="75" spans="2:11" s="1" customFormat="1" ht="45" customHeight="1">
      <c r="B75" s="269"/>
      <c r="C75" s="373" t="s">
        <v>342</v>
      </c>
      <c r="D75" s="373"/>
      <c r="E75" s="373"/>
      <c r="F75" s="373"/>
      <c r="G75" s="373"/>
      <c r="H75" s="373"/>
      <c r="I75" s="373"/>
      <c r="J75" s="373"/>
      <c r="K75" s="270"/>
    </row>
    <row r="76" spans="2:11" s="1" customFormat="1" ht="17.25" customHeight="1">
      <c r="B76" s="269"/>
      <c r="C76" s="271" t="s">
        <v>343</v>
      </c>
      <c r="D76" s="271"/>
      <c r="E76" s="271"/>
      <c r="F76" s="271" t="s">
        <v>344</v>
      </c>
      <c r="G76" s="272"/>
      <c r="H76" s="271" t="s">
        <v>54</v>
      </c>
      <c r="I76" s="271" t="s">
        <v>57</v>
      </c>
      <c r="J76" s="271" t="s">
        <v>345</v>
      </c>
      <c r="K76" s="270"/>
    </row>
    <row r="77" spans="2:11" s="1" customFormat="1" ht="17.25" customHeight="1">
      <c r="B77" s="269"/>
      <c r="C77" s="273" t="s">
        <v>346</v>
      </c>
      <c r="D77" s="273"/>
      <c r="E77" s="273"/>
      <c r="F77" s="274" t="s">
        <v>347</v>
      </c>
      <c r="G77" s="275"/>
      <c r="H77" s="273"/>
      <c r="I77" s="273"/>
      <c r="J77" s="273" t="s">
        <v>348</v>
      </c>
      <c r="K77" s="270"/>
    </row>
    <row r="78" spans="2:11" s="1" customFormat="1" ht="5.25" customHeight="1">
      <c r="B78" s="269"/>
      <c r="C78" s="276"/>
      <c r="D78" s="276"/>
      <c r="E78" s="276"/>
      <c r="F78" s="276"/>
      <c r="G78" s="277"/>
      <c r="H78" s="276"/>
      <c r="I78" s="276"/>
      <c r="J78" s="276"/>
      <c r="K78" s="270"/>
    </row>
    <row r="79" spans="2:11" s="1" customFormat="1" ht="15" customHeight="1">
      <c r="B79" s="269"/>
      <c r="C79" s="258" t="s">
        <v>53</v>
      </c>
      <c r="D79" s="278"/>
      <c r="E79" s="278"/>
      <c r="F79" s="279" t="s">
        <v>349</v>
      </c>
      <c r="G79" s="280"/>
      <c r="H79" s="258" t="s">
        <v>350</v>
      </c>
      <c r="I79" s="258" t="s">
        <v>351</v>
      </c>
      <c r="J79" s="258">
        <v>20</v>
      </c>
      <c r="K79" s="270"/>
    </row>
    <row r="80" spans="2:11" s="1" customFormat="1" ht="15" customHeight="1">
      <c r="B80" s="269"/>
      <c r="C80" s="258" t="s">
        <v>352</v>
      </c>
      <c r="D80" s="258"/>
      <c r="E80" s="258"/>
      <c r="F80" s="279" t="s">
        <v>349</v>
      </c>
      <c r="G80" s="280"/>
      <c r="H80" s="258" t="s">
        <v>353</v>
      </c>
      <c r="I80" s="258" t="s">
        <v>351</v>
      </c>
      <c r="J80" s="258">
        <v>120</v>
      </c>
      <c r="K80" s="270"/>
    </row>
    <row r="81" spans="2:11" s="1" customFormat="1" ht="15" customHeight="1">
      <c r="B81" s="281"/>
      <c r="C81" s="258" t="s">
        <v>354</v>
      </c>
      <c r="D81" s="258"/>
      <c r="E81" s="258"/>
      <c r="F81" s="279" t="s">
        <v>355</v>
      </c>
      <c r="G81" s="280"/>
      <c r="H81" s="258" t="s">
        <v>356</v>
      </c>
      <c r="I81" s="258" t="s">
        <v>351</v>
      </c>
      <c r="J81" s="258">
        <v>50</v>
      </c>
      <c r="K81" s="270"/>
    </row>
    <row r="82" spans="2:11" s="1" customFormat="1" ht="15" customHeight="1">
      <c r="B82" s="281"/>
      <c r="C82" s="258" t="s">
        <v>357</v>
      </c>
      <c r="D82" s="258"/>
      <c r="E82" s="258"/>
      <c r="F82" s="279" t="s">
        <v>349</v>
      </c>
      <c r="G82" s="280"/>
      <c r="H82" s="258" t="s">
        <v>358</v>
      </c>
      <c r="I82" s="258" t="s">
        <v>359</v>
      </c>
      <c r="J82" s="258"/>
      <c r="K82" s="270"/>
    </row>
    <row r="83" spans="2:11" s="1" customFormat="1" ht="15" customHeight="1">
      <c r="B83" s="281"/>
      <c r="C83" s="282" t="s">
        <v>360</v>
      </c>
      <c r="D83" s="282"/>
      <c r="E83" s="282"/>
      <c r="F83" s="283" t="s">
        <v>355</v>
      </c>
      <c r="G83" s="282"/>
      <c r="H83" s="282" t="s">
        <v>361</v>
      </c>
      <c r="I83" s="282" t="s">
        <v>351</v>
      </c>
      <c r="J83" s="282">
        <v>15</v>
      </c>
      <c r="K83" s="270"/>
    </row>
    <row r="84" spans="2:11" s="1" customFormat="1" ht="15" customHeight="1">
      <c r="B84" s="281"/>
      <c r="C84" s="282" t="s">
        <v>362</v>
      </c>
      <c r="D84" s="282"/>
      <c r="E84" s="282"/>
      <c r="F84" s="283" t="s">
        <v>355</v>
      </c>
      <c r="G84" s="282"/>
      <c r="H84" s="282" t="s">
        <v>363</v>
      </c>
      <c r="I84" s="282" t="s">
        <v>351</v>
      </c>
      <c r="J84" s="282">
        <v>15</v>
      </c>
      <c r="K84" s="270"/>
    </row>
    <row r="85" spans="2:11" s="1" customFormat="1" ht="15" customHeight="1">
      <c r="B85" s="281"/>
      <c r="C85" s="282" t="s">
        <v>364</v>
      </c>
      <c r="D85" s="282"/>
      <c r="E85" s="282"/>
      <c r="F85" s="283" t="s">
        <v>355</v>
      </c>
      <c r="G85" s="282"/>
      <c r="H85" s="282" t="s">
        <v>365</v>
      </c>
      <c r="I85" s="282" t="s">
        <v>351</v>
      </c>
      <c r="J85" s="282">
        <v>20</v>
      </c>
      <c r="K85" s="270"/>
    </row>
    <row r="86" spans="2:11" s="1" customFormat="1" ht="15" customHeight="1">
      <c r="B86" s="281"/>
      <c r="C86" s="282" t="s">
        <v>366</v>
      </c>
      <c r="D86" s="282"/>
      <c r="E86" s="282"/>
      <c r="F86" s="283" t="s">
        <v>355</v>
      </c>
      <c r="G86" s="282"/>
      <c r="H86" s="282" t="s">
        <v>367</v>
      </c>
      <c r="I86" s="282" t="s">
        <v>351</v>
      </c>
      <c r="J86" s="282">
        <v>20</v>
      </c>
      <c r="K86" s="270"/>
    </row>
    <row r="87" spans="2:11" s="1" customFormat="1" ht="15" customHeight="1">
      <c r="B87" s="281"/>
      <c r="C87" s="258" t="s">
        <v>368</v>
      </c>
      <c r="D87" s="258"/>
      <c r="E87" s="258"/>
      <c r="F87" s="279" t="s">
        <v>355</v>
      </c>
      <c r="G87" s="280"/>
      <c r="H87" s="258" t="s">
        <v>369</v>
      </c>
      <c r="I87" s="258" t="s">
        <v>351</v>
      </c>
      <c r="J87" s="258">
        <v>50</v>
      </c>
      <c r="K87" s="270"/>
    </row>
    <row r="88" spans="2:11" s="1" customFormat="1" ht="15" customHeight="1">
      <c r="B88" s="281"/>
      <c r="C88" s="258" t="s">
        <v>370</v>
      </c>
      <c r="D88" s="258"/>
      <c r="E88" s="258"/>
      <c r="F88" s="279" t="s">
        <v>355</v>
      </c>
      <c r="G88" s="280"/>
      <c r="H88" s="258" t="s">
        <v>371</v>
      </c>
      <c r="I88" s="258" t="s">
        <v>351</v>
      </c>
      <c r="J88" s="258">
        <v>20</v>
      </c>
      <c r="K88" s="270"/>
    </row>
    <row r="89" spans="2:11" s="1" customFormat="1" ht="15" customHeight="1">
      <c r="B89" s="281"/>
      <c r="C89" s="258" t="s">
        <v>372</v>
      </c>
      <c r="D89" s="258"/>
      <c r="E89" s="258"/>
      <c r="F89" s="279" t="s">
        <v>355</v>
      </c>
      <c r="G89" s="280"/>
      <c r="H89" s="258" t="s">
        <v>373</v>
      </c>
      <c r="I89" s="258" t="s">
        <v>351</v>
      </c>
      <c r="J89" s="258">
        <v>20</v>
      </c>
      <c r="K89" s="270"/>
    </row>
    <row r="90" spans="2:11" s="1" customFormat="1" ht="15" customHeight="1">
      <c r="B90" s="281"/>
      <c r="C90" s="258" t="s">
        <v>374</v>
      </c>
      <c r="D90" s="258"/>
      <c r="E90" s="258"/>
      <c r="F90" s="279" t="s">
        <v>355</v>
      </c>
      <c r="G90" s="280"/>
      <c r="H90" s="258" t="s">
        <v>375</v>
      </c>
      <c r="I90" s="258" t="s">
        <v>351</v>
      </c>
      <c r="J90" s="258">
        <v>50</v>
      </c>
      <c r="K90" s="270"/>
    </row>
    <row r="91" spans="2:11" s="1" customFormat="1" ht="15" customHeight="1">
      <c r="B91" s="281"/>
      <c r="C91" s="258" t="s">
        <v>376</v>
      </c>
      <c r="D91" s="258"/>
      <c r="E91" s="258"/>
      <c r="F91" s="279" t="s">
        <v>355</v>
      </c>
      <c r="G91" s="280"/>
      <c r="H91" s="258" t="s">
        <v>376</v>
      </c>
      <c r="I91" s="258" t="s">
        <v>351</v>
      </c>
      <c r="J91" s="258">
        <v>50</v>
      </c>
      <c r="K91" s="270"/>
    </row>
    <row r="92" spans="2:11" s="1" customFormat="1" ht="15" customHeight="1">
      <c r="B92" s="281"/>
      <c r="C92" s="258" t="s">
        <v>377</v>
      </c>
      <c r="D92" s="258"/>
      <c r="E92" s="258"/>
      <c r="F92" s="279" t="s">
        <v>355</v>
      </c>
      <c r="G92" s="280"/>
      <c r="H92" s="258" t="s">
        <v>378</v>
      </c>
      <c r="I92" s="258" t="s">
        <v>351</v>
      </c>
      <c r="J92" s="258">
        <v>255</v>
      </c>
      <c r="K92" s="270"/>
    </row>
    <row r="93" spans="2:11" s="1" customFormat="1" ht="15" customHeight="1">
      <c r="B93" s="281"/>
      <c r="C93" s="258" t="s">
        <v>379</v>
      </c>
      <c r="D93" s="258"/>
      <c r="E93" s="258"/>
      <c r="F93" s="279" t="s">
        <v>349</v>
      </c>
      <c r="G93" s="280"/>
      <c r="H93" s="258" t="s">
        <v>380</v>
      </c>
      <c r="I93" s="258" t="s">
        <v>381</v>
      </c>
      <c r="J93" s="258"/>
      <c r="K93" s="270"/>
    </row>
    <row r="94" spans="2:11" s="1" customFormat="1" ht="15" customHeight="1">
      <c r="B94" s="281"/>
      <c r="C94" s="258" t="s">
        <v>382</v>
      </c>
      <c r="D94" s="258"/>
      <c r="E94" s="258"/>
      <c r="F94" s="279" t="s">
        <v>349</v>
      </c>
      <c r="G94" s="280"/>
      <c r="H94" s="258" t="s">
        <v>383</v>
      </c>
      <c r="I94" s="258" t="s">
        <v>384</v>
      </c>
      <c r="J94" s="258"/>
      <c r="K94" s="270"/>
    </row>
    <row r="95" spans="2:11" s="1" customFormat="1" ht="15" customHeight="1">
      <c r="B95" s="281"/>
      <c r="C95" s="258" t="s">
        <v>385</v>
      </c>
      <c r="D95" s="258"/>
      <c r="E95" s="258"/>
      <c r="F95" s="279" t="s">
        <v>349</v>
      </c>
      <c r="G95" s="280"/>
      <c r="H95" s="258" t="s">
        <v>385</v>
      </c>
      <c r="I95" s="258" t="s">
        <v>384</v>
      </c>
      <c r="J95" s="258"/>
      <c r="K95" s="270"/>
    </row>
    <row r="96" spans="2:11" s="1" customFormat="1" ht="15" customHeight="1">
      <c r="B96" s="281"/>
      <c r="C96" s="258" t="s">
        <v>38</v>
      </c>
      <c r="D96" s="258"/>
      <c r="E96" s="258"/>
      <c r="F96" s="279" t="s">
        <v>349</v>
      </c>
      <c r="G96" s="280"/>
      <c r="H96" s="258" t="s">
        <v>386</v>
      </c>
      <c r="I96" s="258" t="s">
        <v>384</v>
      </c>
      <c r="J96" s="258"/>
      <c r="K96" s="270"/>
    </row>
    <row r="97" spans="2:11" s="1" customFormat="1" ht="15" customHeight="1">
      <c r="B97" s="281"/>
      <c r="C97" s="258" t="s">
        <v>48</v>
      </c>
      <c r="D97" s="258"/>
      <c r="E97" s="258"/>
      <c r="F97" s="279" t="s">
        <v>349</v>
      </c>
      <c r="G97" s="280"/>
      <c r="H97" s="258" t="s">
        <v>387</v>
      </c>
      <c r="I97" s="258" t="s">
        <v>384</v>
      </c>
      <c r="J97" s="258"/>
      <c r="K97" s="270"/>
    </row>
    <row r="98" spans="2:11" s="1" customFormat="1" ht="15" customHeight="1">
      <c r="B98" s="284"/>
      <c r="C98" s="285"/>
      <c r="D98" s="285"/>
      <c r="E98" s="285"/>
      <c r="F98" s="285"/>
      <c r="G98" s="285"/>
      <c r="H98" s="285"/>
      <c r="I98" s="285"/>
      <c r="J98" s="285"/>
      <c r="K98" s="286"/>
    </row>
    <row r="99" spans="2:11" s="1" customFormat="1" ht="18.75" customHeight="1">
      <c r="B99" s="287"/>
      <c r="C99" s="288"/>
      <c r="D99" s="288"/>
      <c r="E99" s="288"/>
      <c r="F99" s="288"/>
      <c r="G99" s="288"/>
      <c r="H99" s="288"/>
      <c r="I99" s="288"/>
      <c r="J99" s="288"/>
      <c r="K99" s="287"/>
    </row>
    <row r="100" spans="2:11" s="1" customFormat="1" ht="18.75" customHeight="1">
      <c r="B100" s="265"/>
      <c r="C100" s="265"/>
      <c r="D100" s="265"/>
      <c r="E100" s="265"/>
      <c r="F100" s="265"/>
      <c r="G100" s="265"/>
      <c r="H100" s="265"/>
      <c r="I100" s="265"/>
      <c r="J100" s="265"/>
      <c r="K100" s="265"/>
    </row>
    <row r="101" spans="2:11" s="1" customFormat="1" ht="7.5" customHeight="1">
      <c r="B101" s="266"/>
      <c r="C101" s="267"/>
      <c r="D101" s="267"/>
      <c r="E101" s="267"/>
      <c r="F101" s="267"/>
      <c r="G101" s="267"/>
      <c r="H101" s="267"/>
      <c r="I101" s="267"/>
      <c r="J101" s="267"/>
      <c r="K101" s="268"/>
    </row>
    <row r="102" spans="2:11" s="1" customFormat="1" ht="45" customHeight="1">
      <c r="B102" s="269"/>
      <c r="C102" s="373" t="s">
        <v>388</v>
      </c>
      <c r="D102" s="373"/>
      <c r="E102" s="373"/>
      <c r="F102" s="373"/>
      <c r="G102" s="373"/>
      <c r="H102" s="373"/>
      <c r="I102" s="373"/>
      <c r="J102" s="373"/>
      <c r="K102" s="270"/>
    </row>
    <row r="103" spans="2:11" s="1" customFormat="1" ht="17.25" customHeight="1">
      <c r="B103" s="269"/>
      <c r="C103" s="271" t="s">
        <v>343</v>
      </c>
      <c r="D103" s="271"/>
      <c r="E103" s="271"/>
      <c r="F103" s="271" t="s">
        <v>344</v>
      </c>
      <c r="G103" s="272"/>
      <c r="H103" s="271" t="s">
        <v>54</v>
      </c>
      <c r="I103" s="271" t="s">
        <v>57</v>
      </c>
      <c r="J103" s="271" t="s">
        <v>345</v>
      </c>
      <c r="K103" s="270"/>
    </row>
    <row r="104" spans="2:11" s="1" customFormat="1" ht="17.25" customHeight="1">
      <c r="B104" s="269"/>
      <c r="C104" s="273" t="s">
        <v>346</v>
      </c>
      <c r="D104" s="273"/>
      <c r="E104" s="273"/>
      <c r="F104" s="274" t="s">
        <v>347</v>
      </c>
      <c r="G104" s="275"/>
      <c r="H104" s="273"/>
      <c r="I104" s="273"/>
      <c r="J104" s="273" t="s">
        <v>348</v>
      </c>
      <c r="K104" s="270"/>
    </row>
    <row r="105" spans="2:11" s="1" customFormat="1" ht="5.25" customHeight="1">
      <c r="B105" s="269"/>
      <c r="C105" s="271"/>
      <c r="D105" s="271"/>
      <c r="E105" s="271"/>
      <c r="F105" s="271"/>
      <c r="G105" s="289"/>
      <c r="H105" s="271"/>
      <c r="I105" s="271"/>
      <c r="J105" s="271"/>
      <c r="K105" s="270"/>
    </row>
    <row r="106" spans="2:11" s="1" customFormat="1" ht="15" customHeight="1">
      <c r="B106" s="269"/>
      <c r="C106" s="258" t="s">
        <v>53</v>
      </c>
      <c r="D106" s="278"/>
      <c r="E106" s="278"/>
      <c r="F106" s="279" t="s">
        <v>349</v>
      </c>
      <c r="G106" s="258"/>
      <c r="H106" s="258" t="s">
        <v>389</v>
      </c>
      <c r="I106" s="258" t="s">
        <v>351</v>
      </c>
      <c r="J106" s="258">
        <v>20</v>
      </c>
      <c r="K106" s="270"/>
    </row>
    <row r="107" spans="2:11" s="1" customFormat="1" ht="15" customHeight="1">
      <c r="B107" s="269"/>
      <c r="C107" s="258" t="s">
        <v>352</v>
      </c>
      <c r="D107" s="258"/>
      <c r="E107" s="258"/>
      <c r="F107" s="279" t="s">
        <v>349</v>
      </c>
      <c r="G107" s="258"/>
      <c r="H107" s="258" t="s">
        <v>389</v>
      </c>
      <c r="I107" s="258" t="s">
        <v>351</v>
      </c>
      <c r="J107" s="258">
        <v>120</v>
      </c>
      <c r="K107" s="270"/>
    </row>
    <row r="108" spans="2:11" s="1" customFormat="1" ht="15" customHeight="1">
      <c r="B108" s="281"/>
      <c r="C108" s="258" t="s">
        <v>354</v>
      </c>
      <c r="D108" s="258"/>
      <c r="E108" s="258"/>
      <c r="F108" s="279" t="s">
        <v>355</v>
      </c>
      <c r="G108" s="258"/>
      <c r="H108" s="258" t="s">
        <v>389</v>
      </c>
      <c r="I108" s="258" t="s">
        <v>351</v>
      </c>
      <c r="J108" s="258">
        <v>50</v>
      </c>
      <c r="K108" s="270"/>
    </row>
    <row r="109" spans="2:11" s="1" customFormat="1" ht="15" customHeight="1">
      <c r="B109" s="281"/>
      <c r="C109" s="258" t="s">
        <v>357</v>
      </c>
      <c r="D109" s="258"/>
      <c r="E109" s="258"/>
      <c r="F109" s="279" t="s">
        <v>349</v>
      </c>
      <c r="G109" s="258"/>
      <c r="H109" s="258" t="s">
        <v>389</v>
      </c>
      <c r="I109" s="258" t="s">
        <v>359</v>
      </c>
      <c r="J109" s="258"/>
      <c r="K109" s="270"/>
    </row>
    <row r="110" spans="2:11" s="1" customFormat="1" ht="15" customHeight="1">
      <c r="B110" s="281"/>
      <c r="C110" s="258" t="s">
        <v>368</v>
      </c>
      <c r="D110" s="258"/>
      <c r="E110" s="258"/>
      <c r="F110" s="279" t="s">
        <v>355</v>
      </c>
      <c r="G110" s="258"/>
      <c r="H110" s="258" t="s">
        <v>389</v>
      </c>
      <c r="I110" s="258" t="s">
        <v>351</v>
      </c>
      <c r="J110" s="258">
        <v>50</v>
      </c>
      <c r="K110" s="270"/>
    </row>
    <row r="111" spans="2:11" s="1" customFormat="1" ht="15" customHeight="1">
      <c r="B111" s="281"/>
      <c r="C111" s="258" t="s">
        <v>376</v>
      </c>
      <c r="D111" s="258"/>
      <c r="E111" s="258"/>
      <c r="F111" s="279" t="s">
        <v>355</v>
      </c>
      <c r="G111" s="258"/>
      <c r="H111" s="258" t="s">
        <v>389</v>
      </c>
      <c r="I111" s="258" t="s">
        <v>351</v>
      </c>
      <c r="J111" s="258">
        <v>50</v>
      </c>
      <c r="K111" s="270"/>
    </row>
    <row r="112" spans="2:11" s="1" customFormat="1" ht="15" customHeight="1">
      <c r="B112" s="281"/>
      <c r="C112" s="258" t="s">
        <v>374</v>
      </c>
      <c r="D112" s="258"/>
      <c r="E112" s="258"/>
      <c r="F112" s="279" t="s">
        <v>355</v>
      </c>
      <c r="G112" s="258"/>
      <c r="H112" s="258" t="s">
        <v>389</v>
      </c>
      <c r="I112" s="258" t="s">
        <v>351</v>
      </c>
      <c r="J112" s="258">
        <v>50</v>
      </c>
      <c r="K112" s="270"/>
    </row>
    <row r="113" spans="2:11" s="1" customFormat="1" ht="15" customHeight="1">
      <c r="B113" s="281"/>
      <c r="C113" s="258" t="s">
        <v>53</v>
      </c>
      <c r="D113" s="258"/>
      <c r="E113" s="258"/>
      <c r="F113" s="279" t="s">
        <v>349</v>
      </c>
      <c r="G113" s="258"/>
      <c r="H113" s="258" t="s">
        <v>390</v>
      </c>
      <c r="I113" s="258" t="s">
        <v>351</v>
      </c>
      <c r="J113" s="258">
        <v>20</v>
      </c>
      <c r="K113" s="270"/>
    </row>
    <row r="114" spans="2:11" s="1" customFormat="1" ht="15" customHeight="1">
      <c r="B114" s="281"/>
      <c r="C114" s="258" t="s">
        <v>391</v>
      </c>
      <c r="D114" s="258"/>
      <c r="E114" s="258"/>
      <c r="F114" s="279" t="s">
        <v>349</v>
      </c>
      <c r="G114" s="258"/>
      <c r="H114" s="258" t="s">
        <v>392</v>
      </c>
      <c r="I114" s="258" t="s">
        <v>351</v>
      </c>
      <c r="J114" s="258">
        <v>120</v>
      </c>
      <c r="K114" s="270"/>
    </row>
    <row r="115" spans="2:11" s="1" customFormat="1" ht="15" customHeight="1">
      <c r="B115" s="281"/>
      <c r="C115" s="258" t="s">
        <v>38</v>
      </c>
      <c r="D115" s="258"/>
      <c r="E115" s="258"/>
      <c r="F115" s="279" t="s">
        <v>349</v>
      </c>
      <c r="G115" s="258"/>
      <c r="H115" s="258" t="s">
        <v>393</v>
      </c>
      <c r="I115" s="258" t="s">
        <v>384</v>
      </c>
      <c r="J115" s="258"/>
      <c r="K115" s="270"/>
    </row>
    <row r="116" spans="2:11" s="1" customFormat="1" ht="15" customHeight="1">
      <c r="B116" s="281"/>
      <c r="C116" s="258" t="s">
        <v>48</v>
      </c>
      <c r="D116" s="258"/>
      <c r="E116" s="258"/>
      <c r="F116" s="279" t="s">
        <v>349</v>
      </c>
      <c r="G116" s="258"/>
      <c r="H116" s="258" t="s">
        <v>394</v>
      </c>
      <c r="I116" s="258" t="s">
        <v>384</v>
      </c>
      <c r="J116" s="258"/>
      <c r="K116" s="270"/>
    </row>
    <row r="117" spans="2:11" s="1" customFormat="1" ht="15" customHeight="1">
      <c r="B117" s="281"/>
      <c r="C117" s="258" t="s">
        <v>57</v>
      </c>
      <c r="D117" s="258"/>
      <c r="E117" s="258"/>
      <c r="F117" s="279" t="s">
        <v>349</v>
      </c>
      <c r="G117" s="258"/>
      <c r="H117" s="258" t="s">
        <v>395</v>
      </c>
      <c r="I117" s="258" t="s">
        <v>396</v>
      </c>
      <c r="J117" s="258"/>
      <c r="K117" s="270"/>
    </row>
    <row r="118" spans="2:11" s="1" customFormat="1" ht="15" customHeight="1">
      <c r="B118" s="284"/>
      <c r="C118" s="290"/>
      <c r="D118" s="290"/>
      <c r="E118" s="290"/>
      <c r="F118" s="290"/>
      <c r="G118" s="290"/>
      <c r="H118" s="290"/>
      <c r="I118" s="290"/>
      <c r="J118" s="290"/>
      <c r="K118" s="286"/>
    </row>
    <row r="119" spans="2:11" s="1" customFormat="1" ht="18.75" customHeight="1">
      <c r="B119" s="291"/>
      <c r="C119" s="292"/>
      <c r="D119" s="292"/>
      <c r="E119" s="292"/>
      <c r="F119" s="293"/>
      <c r="G119" s="292"/>
      <c r="H119" s="292"/>
      <c r="I119" s="292"/>
      <c r="J119" s="292"/>
      <c r="K119" s="291"/>
    </row>
    <row r="120" spans="2:11" s="1" customFormat="1" ht="18.75" customHeight="1">
      <c r="B120" s="265"/>
      <c r="C120" s="265"/>
      <c r="D120" s="265"/>
      <c r="E120" s="265"/>
      <c r="F120" s="265"/>
      <c r="G120" s="265"/>
      <c r="H120" s="265"/>
      <c r="I120" s="265"/>
      <c r="J120" s="265"/>
      <c r="K120" s="265"/>
    </row>
    <row r="121" spans="2:11" s="1" customFormat="1" ht="7.5" customHeight="1">
      <c r="B121" s="294"/>
      <c r="C121" s="295"/>
      <c r="D121" s="295"/>
      <c r="E121" s="295"/>
      <c r="F121" s="295"/>
      <c r="G121" s="295"/>
      <c r="H121" s="295"/>
      <c r="I121" s="295"/>
      <c r="J121" s="295"/>
      <c r="K121" s="296"/>
    </row>
    <row r="122" spans="2:11" s="1" customFormat="1" ht="45" customHeight="1">
      <c r="B122" s="297"/>
      <c r="C122" s="374" t="s">
        <v>397</v>
      </c>
      <c r="D122" s="374"/>
      <c r="E122" s="374"/>
      <c r="F122" s="374"/>
      <c r="G122" s="374"/>
      <c r="H122" s="374"/>
      <c r="I122" s="374"/>
      <c r="J122" s="374"/>
      <c r="K122" s="298"/>
    </row>
    <row r="123" spans="2:11" s="1" customFormat="1" ht="17.25" customHeight="1">
      <c r="B123" s="299"/>
      <c r="C123" s="271" t="s">
        <v>343</v>
      </c>
      <c r="D123" s="271"/>
      <c r="E123" s="271"/>
      <c r="F123" s="271" t="s">
        <v>344</v>
      </c>
      <c r="G123" s="272"/>
      <c r="H123" s="271" t="s">
        <v>54</v>
      </c>
      <c r="I123" s="271" t="s">
        <v>57</v>
      </c>
      <c r="J123" s="271" t="s">
        <v>345</v>
      </c>
      <c r="K123" s="300"/>
    </row>
    <row r="124" spans="2:11" s="1" customFormat="1" ht="17.25" customHeight="1">
      <c r="B124" s="299"/>
      <c r="C124" s="273" t="s">
        <v>346</v>
      </c>
      <c r="D124" s="273"/>
      <c r="E124" s="273"/>
      <c r="F124" s="274" t="s">
        <v>347</v>
      </c>
      <c r="G124" s="275"/>
      <c r="H124" s="273"/>
      <c r="I124" s="273"/>
      <c r="J124" s="273" t="s">
        <v>348</v>
      </c>
      <c r="K124" s="300"/>
    </row>
    <row r="125" spans="2:11" s="1" customFormat="1" ht="5.25" customHeight="1">
      <c r="B125" s="301"/>
      <c r="C125" s="276"/>
      <c r="D125" s="276"/>
      <c r="E125" s="276"/>
      <c r="F125" s="276"/>
      <c r="G125" s="302"/>
      <c r="H125" s="276"/>
      <c r="I125" s="276"/>
      <c r="J125" s="276"/>
      <c r="K125" s="303"/>
    </row>
    <row r="126" spans="2:11" s="1" customFormat="1" ht="15" customHeight="1">
      <c r="B126" s="301"/>
      <c r="C126" s="258" t="s">
        <v>352</v>
      </c>
      <c r="D126" s="278"/>
      <c r="E126" s="278"/>
      <c r="F126" s="279" t="s">
        <v>349</v>
      </c>
      <c r="G126" s="258"/>
      <c r="H126" s="258" t="s">
        <v>389</v>
      </c>
      <c r="I126" s="258" t="s">
        <v>351</v>
      </c>
      <c r="J126" s="258">
        <v>120</v>
      </c>
      <c r="K126" s="304"/>
    </row>
    <row r="127" spans="2:11" s="1" customFormat="1" ht="15" customHeight="1">
      <c r="B127" s="301"/>
      <c r="C127" s="258" t="s">
        <v>398</v>
      </c>
      <c r="D127" s="258"/>
      <c r="E127" s="258"/>
      <c r="F127" s="279" t="s">
        <v>349</v>
      </c>
      <c r="G127" s="258"/>
      <c r="H127" s="258" t="s">
        <v>399</v>
      </c>
      <c r="I127" s="258" t="s">
        <v>351</v>
      </c>
      <c r="J127" s="258" t="s">
        <v>400</v>
      </c>
      <c r="K127" s="304"/>
    </row>
    <row r="128" spans="2:11" s="1" customFormat="1" ht="15" customHeight="1">
      <c r="B128" s="301"/>
      <c r="C128" s="258" t="s">
        <v>297</v>
      </c>
      <c r="D128" s="258"/>
      <c r="E128" s="258"/>
      <c r="F128" s="279" t="s">
        <v>349</v>
      </c>
      <c r="G128" s="258"/>
      <c r="H128" s="258" t="s">
        <v>401</v>
      </c>
      <c r="I128" s="258" t="s">
        <v>351</v>
      </c>
      <c r="J128" s="258" t="s">
        <v>400</v>
      </c>
      <c r="K128" s="304"/>
    </row>
    <row r="129" spans="2:11" s="1" customFormat="1" ht="15" customHeight="1">
      <c r="B129" s="301"/>
      <c r="C129" s="258" t="s">
        <v>360</v>
      </c>
      <c r="D129" s="258"/>
      <c r="E129" s="258"/>
      <c r="F129" s="279" t="s">
        <v>355</v>
      </c>
      <c r="G129" s="258"/>
      <c r="H129" s="258" t="s">
        <v>361</v>
      </c>
      <c r="I129" s="258" t="s">
        <v>351</v>
      </c>
      <c r="J129" s="258">
        <v>15</v>
      </c>
      <c r="K129" s="304"/>
    </row>
    <row r="130" spans="2:11" s="1" customFormat="1" ht="15" customHeight="1">
      <c r="B130" s="301"/>
      <c r="C130" s="282" t="s">
        <v>362</v>
      </c>
      <c r="D130" s="282"/>
      <c r="E130" s="282"/>
      <c r="F130" s="283" t="s">
        <v>355</v>
      </c>
      <c r="G130" s="282"/>
      <c r="H130" s="282" t="s">
        <v>363</v>
      </c>
      <c r="I130" s="282" t="s">
        <v>351</v>
      </c>
      <c r="J130" s="282">
        <v>15</v>
      </c>
      <c r="K130" s="304"/>
    </row>
    <row r="131" spans="2:11" s="1" customFormat="1" ht="15" customHeight="1">
      <c r="B131" s="301"/>
      <c r="C131" s="282" t="s">
        <v>364</v>
      </c>
      <c r="D131" s="282"/>
      <c r="E131" s="282"/>
      <c r="F131" s="283" t="s">
        <v>355</v>
      </c>
      <c r="G131" s="282"/>
      <c r="H131" s="282" t="s">
        <v>365</v>
      </c>
      <c r="I131" s="282" t="s">
        <v>351</v>
      </c>
      <c r="J131" s="282">
        <v>20</v>
      </c>
      <c r="K131" s="304"/>
    </row>
    <row r="132" spans="2:11" s="1" customFormat="1" ht="15" customHeight="1">
      <c r="B132" s="301"/>
      <c r="C132" s="282" t="s">
        <v>366</v>
      </c>
      <c r="D132" s="282"/>
      <c r="E132" s="282"/>
      <c r="F132" s="283" t="s">
        <v>355</v>
      </c>
      <c r="G132" s="282"/>
      <c r="H132" s="282" t="s">
        <v>367</v>
      </c>
      <c r="I132" s="282" t="s">
        <v>351</v>
      </c>
      <c r="J132" s="282">
        <v>20</v>
      </c>
      <c r="K132" s="304"/>
    </row>
    <row r="133" spans="2:11" s="1" customFormat="1" ht="15" customHeight="1">
      <c r="B133" s="301"/>
      <c r="C133" s="258" t="s">
        <v>354</v>
      </c>
      <c r="D133" s="258"/>
      <c r="E133" s="258"/>
      <c r="F133" s="279" t="s">
        <v>355</v>
      </c>
      <c r="G133" s="258"/>
      <c r="H133" s="258" t="s">
        <v>389</v>
      </c>
      <c r="I133" s="258" t="s">
        <v>351</v>
      </c>
      <c r="J133" s="258">
        <v>50</v>
      </c>
      <c r="K133" s="304"/>
    </row>
    <row r="134" spans="2:11" s="1" customFormat="1" ht="15" customHeight="1">
      <c r="B134" s="301"/>
      <c r="C134" s="258" t="s">
        <v>368</v>
      </c>
      <c r="D134" s="258"/>
      <c r="E134" s="258"/>
      <c r="F134" s="279" t="s">
        <v>355</v>
      </c>
      <c r="G134" s="258"/>
      <c r="H134" s="258" t="s">
        <v>389</v>
      </c>
      <c r="I134" s="258" t="s">
        <v>351</v>
      </c>
      <c r="J134" s="258">
        <v>50</v>
      </c>
      <c r="K134" s="304"/>
    </row>
    <row r="135" spans="2:11" s="1" customFormat="1" ht="15" customHeight="1">
      <c r="B135" s="301"/>
      <c r="C135" s="258" t="s">
        <v>374</v>
      </c>
      <c r="D135" s="258"/>
      <c r="E135" s="258"/>
      <c r="F135" s="279" t="s">
        <v>355</v>
      </c>
      <c r="G135" s="258"/>
      <c r="H135" s="258" t="s">
        <v>389</v>
      </c>
      <c r="I135" s="258" t="s">
        <v>351</v>
      </c>
      <c r="J135" s="258">
        <v>50</v>
      </c>
      <c r="K135" s="304"/>
    </row>
    <row r="136" spans="2:11" s="1" customFormat="1" ht="15" customHeight="1">
      <c r="B136" s="301"/>
      <c r="C136" s="258" t="s">
        <v>376</v>
      </c>
      <c r="D136" s="258"/>
      <c r="E136" s="258"/>
      <c r="F136" s="279" t="s">
        <v>355</v>
      </c>
      <c r="G136" s="258"/>
      <c r="H136" s="258" t="s">
        <v>389</v>
      </c>
      <c r="I136" s="258" t="s">
        <v>351</v>
      </c>
      <c r="J136" s="258">
        <v>50</v>
      </c>
      <c r="K136" s="304"/>
    </row>
    <row r="137" spans="2:11" s="1" customFormat="1" ht="15" customHeight="1">
      <c r="B137" s="301"/>
      <c r="C137" s="258" t="s">
        <v>377</v>
      </c>
      <c r="D137" s="258"/>
      <c r="E137" s="258"/>
      <c r="F137" s="279" t="s">
        <v>355</v>
      </c>
      <c r="G137" s="258"/>
      <c r="H137" s="258" t="s">
        <v>402</v>
      </c>
      <c r="I137" s="258" t="s">
        <v>351</v>
      </c>
      <c r="J137" s="258">
        <v>255</v>
      </c>
      <c r="K137" s="304"/>
    </row>
    <row r="138" spans="2:11" s="1" customFormat="1" ht="15" customHeight="1">
      <c r="B138" s="301"/>
      <c r="C138" s="258" t="s">
        <v>379</v>
      </c>
      <c r="D138" s="258"/>
      <c r="E138" s="258"/>
      <c r="F138" s="279" t="s">
        <v>349</v>
      </c>
      <c r="G138" s="258"/>
      <c r="H138" s="258" t="s">
        <v>403</v>
      </c>
      <c r="I138" s="258" t="s">
        <v>381</v>
      </c>
      <c r="J138" s="258"/>
      <c r="K138" s="304"/>
    </row>
    <row r="139" spans="2:11" s="1" customFormat="1" ht="15" customHeight="1">
      <c r="B139" s="301"/>
      <c r="C139" s="258" t="s">
        <v>382</v>
      </c>
      <c r="D139" s="258"/>
      <c r="E139" s="258"/>
      <c r="F139" s="279" t="s">
        <v>349</v>
      </c>
      <c r="G139" s="258"/>
      <c r="H139" s="258" t="s">
        <v>404</v>
      </c>
      <c r="I139" s="258" t="s">
        <v>384</v>
      </c>
      <c r="J139" s="258"/>
      <c r="K139" s="304"/>
    </row>
    <row r="140" spans="2:11" s="1" customFormat="1" ht="15" customHeight="1">
      <c r="B140" s="301"/>
      <c r="C140" s="258" t="s">
        <v>385</v>
      </c>
      <c r="D140" s="258"/>
      <c r="E140" s="258"/>
      <c r="F140" s="279" t="s">
        <v>349</v>
      </c>
      <c r="G140" s="258"/>
      <c r="H140" s="258" t="s">
        <v>385</v>
      </c>
      <c r="I140" s="258" t="s">
        <v>384</v>
      </c>
      <c r="J140" s="258"/>
      <c r="K140" s="304"/>
    </row>
    <row r="141" spans="2:11" s="1" customFormat="1" ht="15" customHeight="1">
      <c r="B141" s="301"/>
      <c r="C141" s="258" t="s">
        <v>38</v>
      </c>
      <c r="D141" s="258"/>
      <c r="E141" s="258"/>
      <c r="F141" s="279" t="s">
        <v>349</v>
      </c>
      <c r="G141" s="258"/>
      <c r="H141" s="258" t="s">
        <v>405</v>
      </c>
      <c r="I141" s="258" t="s">
        <v>384</v>
      </c>
      <c r="J141" s="258"/>
      <c r="K141" s="304"/>
    </row>
    <row r="142" spans="2:11" s="1" customFormat="1" ht="15" customHeight="1">
      <c r="B142" s="301"/>
      <c r="C142" s="258" t="s">
        <v>406</v>
      </c>
      <c r="D142" s="258"/>
      <c r="E142" s="258"/>
      <c r="F142" s="279" t="s">
        <v>349</v>
      </c>
      <c r="G142" s="258"/>
      <c r="H142" s="258" t="s">
        <v>407</v>
      </c>
      <c r="I142" s="258" t="s">
        <v>384</v>
      </c>
      <c r="J142" s="258"/>
      <c r="K142" s="304"/>
    </row>
    <row r="143" spans="2:11" s="1" customFormat="1" ht="15" customHeight="1">
      <c r="B143" s="305"/>
      <c r="C143" s="306"/>
      <c r="D143" s="306"/>
      <c r="E143" s="306"/>
      <c r="F143" s="306"/>
      <c r="G143" s="306"/>
      <c r="H143" s="306"/>
      <c r="I143" s="306"/>
      <c r="J143" s="306"/>
      <c r="K143" s="307"/>
    </row>
    <row r="144" spans="2:11" s="1" customFormat="1" ht="18.75" customHeight="1">
      <c r="B144" s="292"/>
      <c r="C144" s="292"/>
      <c r="D144" s="292"/>
      <c r="E144" s="292"/>
      <c r="F144" s="293"/>
      <c r="G144" s="292"/>
      <c r="H144" s="292"/>
      <c r="I144" s="292"/>
      <c r="J144" s="292"/>
      <c r="K144" s="292"/>
    </row>
    <row r="145" spans="2:11" s="1" customFormat="1" ht="18.75" customHeight="1">
      <c r="B145" s="265"/>
      <c r="C145" s="265"/>
      <c r="D145" s="265"/>
      <c r="E145" s="265"/>
      <c r="F145" s="265"/>
      <c r="G145" s="265"/>
      <c r="H145" s="265"/>
      <c r="I145" s="265"/>
      <c r="J145" s="265"/>
      <c r="K145" s="265"/>
    </row>
    <row r="146" spans="2:11" s="1" customFormat="1" ht="7.5" customHeight="1">
      <c r="B146" s="266"/>
      <c r="C146" s="267"/>
      <c r="D146" s="267"/>
      <c r="E146" s="267"/>
      <c r="F146" s="267"/>
      <c r="G146" s="267"/>
      <c r="H146" s="267"/>
      <c r="I146" s="267"/>
      <c r="J146" s="267"/>
      <c r="K146" s="268"/>
    </row>
    <row r="147" spans="2:11" s="1" customFormat="1" ht="45" customHeight="1">
      <c r="B147" s="269"/>
      <c r="C147" s="373" t="s">
        <v>408</v>
      </c>
      <c r="D147" s="373"/>
      <c r="E147" s="373"/>
      <c r="F147" s="373"/>
      <c r="G147" s="373"/>
      <c r="H147" s="373"/>
      <c r="I147" s="373"/>
      <c r="J147" s="373"/>
      <c r="K147" s="270"/>
    </row>
    <row r="148" spans="2:11" s="1" customFormat="1" ht="17.25" customHeight="1">
      <c r="B148" s="269"/>
      <c r="C148" s="271" t="s">
        <v>343</v>
      </c>
      <c r="D148" s="271"/>
      <c r="E148" s="271"/>
      <c r="F148" s="271" t="s">
        <v>344</v>
      </c>
      <c r="G148" s="272"/>
      <c r="H148" s="271" t="s">
        <v>54</v>
      </c>
      <c r="I148" s="271" t="s">
        <v>57</v>
      </c>
      <c r="J148" s="271" t="s">
        <v>345</v>
      </c>
      <c r="K148" s="270"/>
    </row>
    <row r="149" spans="2:11" s="1" customFormat="1" ht="17.25" customHeight="1">
      <c r="B149" s="269"/>
      <c r="C149" s="273" t="s">
        <v>346</v>
      </c>
      <c r="D149" s="273"/>
      <c r="E149" s="273"/>
      <c r="F149" s="274" t="s">
        <v>347</v>
      </c>
      <c r="G149" s="275"/>
      <c r="H149" s="273"/>
      <c r="I149" s="273"/>
      <c r="J149" s="273" t="s">
        <v>348</v>
      </c>
      <c r="K149" s="270"/>
    </row>
    <row r="150" spans="2:11" s="1" customFormat="1" ht="5.25" customHeight="1">
      <c r="B150" s="281"/>
      <c r="C150" s="276"/>
      <c r="D150" s="276"/>
      <c r="E150" s="276"/>
      <c r="F150" s="276"/>
      <c r="G150" s="277"/>
      <c r="H150" s="276"/>
      <c r="I150" s="276"/>
      <c r="J150" s="276"/>
      <c r="K150" s="304"/>
    </row>
    <row r="151" spans="2:11" s="1" customFormat="1" ht="15" customHeight="1">
      <c r="B151" s="281"/>
      <c r="C151" s="308" t="s">
        <v>352</v>
      </c>
      <c r="D151" s="258"/>
      <c r="E151" s="258"/>
      <c r="F151" s="309" t="s">
        <v>349</v>
      </c>
      <c r="G151" s="258"/>
      <c r="H151" s="308" t="s">
        <v>389</v>
      </c>
      <c r="I151" s="308" t="s">
        <v>351</v>
      </c>
      <c r="J151" s="308">
        <v>120</v>
      </c>
      <c r="K151" s="304"/>
    </row>
    <row r="152" spans="2:11" s="1" customFormat="1" ht="15" customHeight="1">
      <c r="B152" s="281"/>
      <c r="C152" s="308" t="s">
        <v>398</v>
      </c>
      <c r="D152" s="258"/>
      <c r="E152" s="258"/>
      <c r="F152" s="309" t="s">
        <v>349</v>
      </c>
      <c r="G152" s="258"/>
      <c r="H152" s="308" t="s">
        <v>409</v>
      </c>
      <c r="I152" s="308" t="s">
        <v>351</v>
      </c>
      <c r="J152" s="308" t="s">
        <v>400</v>
      </c>
      <c r="K152" s="304"/>
    </row>
    <row r="153" spans="2:11" s="1" customFormat="1" ht="15" customHeight="1">
      <c r="B153" s="281"/>
      <c r="C153" s="308" t="s">
        <v>297</v>
      </c>
      <c r="D153" s="258"/>
      <c r="E153" s="258"/>
      <c r="F153" s="309" t="s">
        <v>349</v>
      </c>
      <c r="G153" s="258"/>
      <c r="H153" s="308" t="s">
        <v>410</v>
      </c>
      <c r="I153" s="308" t="s">
        <v>351</v>
      </c>
      <c r="J153" s="308" t="s">
        <v>400</v>
      </c>
      <c r="K153" s="304"/>
    </row>
    <row r="154" spans="2:11" s="1" customFormat="1" ht="15" customHeight="1">
      <c r="B154" s="281"/>
      <c r="C154" s="308" t="s">
        <v>354</v>
      </c>
      <c r="D154" s="258"/>
      <c r="E154" s="258"/>
      <c r="F154" s="309" t="s">
        <v>355</v>
      </c>
      <c r="G154" s="258"/>
      <c r="H154" s="308" t="s">
        <v>389</v>
      </c>
      <c r="I154" s="308" t="s">
        <v>351</v>
      </c>
      <c r="J154" s="308">
        <v>50</v>
      </c>
      <c r="K154" s="304"/>
    </row>
    <row r="155" spans="2:11" s="1" customFormat="1" ht="15" customHeight="1">
      <c r="B155" s="281"/>
      <c r="C155" s="308" t="s">
        <v>357</v>
      </c>
      <c r="D155" s="258"/>
      <c r="E155" s="258"/>
      <c r="F155" s="309" t="s">
        <v>349</v>
      </c>
      <c r="G155" s="258"/>
      <c r="H155" s="308" t="s">
        <v>389</v>
      </c>
      <c r="I155" s="308" t="s">
        <v>359</v>
      </c>
      <c r="J155" s="308"/>
      <c r="K155" s="304"/>
    </row>
    <row r="156" spans="2:11" s="1" customFormat="1" ht="15" customHeight="1">
      <c r="B156" s="281"/>
      <c r="C156" s="308" t="s">
        <v>368</v>
      </c>
      <c r="D156" s="258"/>
      <c r="E156" s="258"/>
      <c r="F156" s="309" t="s">
        <v>355</v>
      </c>
      <c r="G156" s="258"/>
      <c r="H156" s="308" t="s">
        <v>389</v>
      </c>
      <c r="I156" s="308" t="s">
        <v>351</v>
      </c>
      <c r="J156" s="308">
        <v>50</v>
      </c>
      <c r="K156" s="304"/>
    </row>
    <row r="157" spans="2:11" s="1" customFormat="1" ht="15" customHeight="1">
      <c r="B157" s="281"/>
      <c r="C157" s="308" t="s">
        <v>376</v>
      </c>
      <c r="D157" s="258"/>
      <c r="E157" s="258"/>
      <c r="F157" s="309" t="s">
        <v>355</v>
      </c>
      <c r="G157" s="258"/>
      <c r="H157" s="308" t="s">
        <v>389</v>
      </c>
      <c r="I157" s="308" t="s">
        <v>351</v>
      </c>
      <c r="J157" s="308">
        <v>50</v>
      </c>
      <c r="K157" s="304"/>
    </row>
    <row r="158" spans="2:11" s="1" customFormat="1" ht="15" customHeight="1">
      <c r="B158" s="281"/>
      <c r="C158" s="308" t="s">
        <v>374</v>
      </c>
      <c r="D158" s="258"/>
      <c r="E158" s="258"/>
      <c r="F158" s="309" t="s">
        <v>355</v>
      </c>
      <c r="G158" s="258"/>
      <c r="H158" s="308" t="s">
        <v>389</v>
      </c>
      <c r="I158" s="308" t="s">
        <v>351</v>
      </c>
      <c r="J158" s="308">
        <v>50</v>
      </c>
      <c r="K158" s="304"/>
    </row>
    <row r="159" spans="2:11" s="1" customFormat="1" ht="15" customHeight="1">
      <c r="B159" s="281"/>
      <c r="C159" s="308" t="s">
        <v>82</v>
      </c>
      <c r="D159" s="258"/>
      <c r="E159" s="258"/>
      <c r="F159" s="309" t="s">
        <v>349</v>
      </c>
      <c r="G159" s="258"/>
      <c r="H159" s="308" t="s">
        <v>411</v>
      </c>
      <c r="I159" s="308" t="s">
        <v>351</v>
      </c>
      <c r="J159" s="308" t="s">
        <v>412</v>
      </c>
      <c r="K159" s="304"/>
    </row>
    <row r="160" spans="2:11" s="1" customFormat="1" ht="15" customHeight="1">
      <c r="B160" s="281"/>
      <c r="C160" s="308" t="s">
        <v>413</v>
      </c>
      <c r="D160" s="258"/>
      <c r="E160" s="258"/>
      <c r="F160" s="309" t="s">
        <v>349</v>
      </c>
      <c r="G160" s="258"/>
      <c r="H160" s="308" t="s">
        <v>414</v>
      </c>
      <c r="I160" s="308" t="s">
        <v>384</v>
      </c>
      <c r="J160" s="308"/>
      <c r="K160" s="304"/>
    </row>
    <row r="161" spans="2:11" s="1" customFormat="1" ht="15" customHeight="1">
      <c r="B161" s="310"/>
      <c r="C161" s="290"/>
      <c r="D161" s="290"/>
      <c r="E161" s="290"/>
      <c r="F161" s="290"/>
      <c r="G161" s="290"/>
      <c r="H161" s="290"/>
      <c r="I161" s="290"/>
      <c r="J161" s="290"/>
      <c r="K161" s="311"/>
    </row>
    <row r="162" spans="2:11" s="1" customFormat="1" ht="18.75" customHeight="1">
      <c r="B162" s="292"/>
      <c r="C162" s="302"/>
      <c r="D162" s="302"/>
      <c r="E162" s="302"/>
      <c r="F162" s="312"/>
      <c r="G162" s="302"/>
      <c r="H162" s="302"/>
      <c r="I162" s="302"/>
      <c r="J162" s="302"/>
      <c r="K162" s="292"/>
    </row>
    <row r="163" spans="2:11" s="1" customFormat="1" ht="18.75" customHeight="1">
      <c r="B163" s="265"/>
      <c r="C163" s="265"/>
      <c r="D163" s="265"/>
      <c r="E163" s="265"/>
      <c r="F163" s="265"/>
      <c r="G163" s="265"/>
      <c r="H163" s="265"/>
      <c r="I163" s="265"/>
      <c r="J163" s="265"/>
      <c r="K163" s="265"/>
    </row>
    <row r="164" spans="2:11" s="1" customFormat="1" ht="7.5" customHeight="1">
      <c r="B164" s="247"/>
      <c r="C164" s="248"/>
      <c r="D164" s="248"/>
      <c r="E164" s="248"/>
      <c r="F164" s="248"/>
      <c r="G164" s="248"/>
      <c r="H164" s="248"/>
      <c r="I164" s="248"/>
      <c r="J164" s="248"/>
      <c r="K164" s="249"/>
    </row>
    <row r="165" spans="2:11" s="1" customFormat="1" ht="45" customHeight="1">
      <c r="B165" s="250"/>
      <c r="C165" s="374" t="s">
        <v>415</v>
      </c>
      <c r="D165" s="374"/>
      <c r="E165" s="374"/>
      <c r="F165" s="374"/>
      <c r="G165" s="374"/>
      <c r="H165" s="374"/>
      <c r="I165" s="374"/>
      <c r="J165" s="374"/>
      <c r="K165" s="251"/>
    </row>
    <row r="166" spans="2:11" s="1" customFormat="1" ht="17.25" customHeight="1">
      <c r="B166" s="250"/>
      <c r="C166" s="271" t="s">
        <v>343</v>
      </c>
      <c r="D166" s="271"/>
      <c r="E166" s="271"/>
      <c r="F166" s="271" t="s">
        <v>344</v>
      </c>
      <c r="G166" s="313"/>
      <c r="H166" s="314" t="s">
        <v>54</v>
      </c>
      <c r="I166" s="314" t="s">
        <v>57</v>
      </c>
      <c r="J166" s="271" t="s">
        <v>345</v>
      </c>
      <c r="K166" s="251"/>
    </row>
    <row r="167" spans="2:11" s="1" customFormat="1" ht="17.25" customHeight="1">
      <c r="B167" s="252"/>
      <c r="C167" s="273" t="s">
        <v>346</v>
      </c>
      <c r="D167" s="273"/>
      <c r="E167" s="273"/>
      <c r="F167" s="274" t="s">
        <v>347</v>
      </c>
      <c r="G167" s="315"/>
      <c r="H167" s="316"/>
      <c r="I167" s="316"/>
      <c r="J167" s="273" t="s">
        <v>348</v>
      </c>
      <c r="K167" s="253"/>
    </row>
    <row r="168" spans="2:11" s="1" customFormat="1" ht="5.25" customHeight="1">
      <c r="B168" s="281"/>
      <c r="C168" s="276"/>
      <c r="D168" s="276"/>
      <c r="E168" s="276"/>
      <c r="F168" s="276"/>
      <c r="G168" s="277"/>
      <c r="H168" s="276"/>
      <c r="I168" s="276"/>
      <c r="J168" s="276"/>
      <c r="K168" s="304"/>
    </row>
    <row r="169" spans="2:11" s="1" customFormat="1" ht="15" customHeight="1">
      <c r="B169" s="281"/>
      <c r="C169" s="258" t="s">
        <v>352</v>
      </c>
      <c r="D169" s="258"/>
      <c r="E169" s="258"/>
      <c r="F169" s="279" t="s">
        <v>349</v>
      </c>
      <c r="G169" s="258"/>
      <c r="H169" s="258" t="s">
        <v>389</v>
      </c>
      <c r="I169" s="258" t="s">
        <v>351</v>
      </c>
      <c r="J169" s="258">
        <v>120</v>
      </c>
      <c r="K169" s="304"/>
    </row>
    <row r="170" spans="2:11" s="1" customFormat="1" ht="15" customHeight="1">
      <c r="B170" s="281"/>
      <c r="C170" s="258" t="s">
        <v>398</v>
      </c>
      <c r="D170" s="258"/>
      <c r="E170" s="258"/>
      <c r="F170" s="279" t="s">
        <v>349</v>
      </c>
      <c r="G170" s="258"/>
      <c r="H170" s="258" t="s">
        <v>399</v>
      </c>
      <c r="I170" s="258" t="s">
        <v>351</v>
      </c>
      <c r="J170" s="258" t="s">
        <v>400</v>
      </c>
      <c r="K170" s="304"/>
    </row>
    <row r="171" spans="2:11" s="1" customFormat="1" ht="15" customHeight="1">
      <c r="B171" s="281"/>
      <c r="C171" s="258" t="s">
        <v>297</v>
      </c>
      <c r="D171" s="258"/>
      <c r="E171" s="258"/>
      <c r="F171" s="279" t="s">
        <v>349</v>
      </c>
      <c r="G171" s="258"/>
      <c r="H171" s="258" t="s">
        <v>416</v>
      </c>
      <c r="I171" s="258" t="s">
        <v>351</v>
      </c>
      <c r="J171" s="258" t="s">
        <v>400</v>
      </c>
      <c r="K171" s="304"/>
    </row>
    <row r="172" spans="2:11" s="1" customFormat="1" ht="15" customHeight="1">
      <c r="B172" s="281"/>
      <c r="C172" s="258" t="s">
        <v>354</v>
      </c>
      <c r="D172" s="258"/>
      <c r="E172" s="258"/>
      <c r="F172" s="279" t="s">
        <v>355</v>
      </c>
      <c r="G172" s="258"/>
      <c r="H172" s="258" t="s">
        <v>416</v>
      </c>
      <c r="I172" s="258" t="s">
        <v>351</v>
      </c>
      <c r="J172" s="258">
        <v>50</v>
      </c>
      <c r="K172" s="304"/>
    </row>
    <row r="173" spans="2:11" s="1" customFormat="1" ht="15" customHeight="1">
      <c r="B173" s="281"/>
      <c r="C173" s="258" t="s">
        <v>357</v>
      </c>
      <c r="D173" s="258"/>
      <c r="E173" s="258"/>
      <c r="F173" s="279" t="s">
        <v>349</v>
      </c>
      <c r="G173" s="258"/>
      <c r="H173" s="258" t="s">
        <v>416</v>
      </c>
      <c r="I173" s="258" t="s">
        <v>359</v>
      </c>
      <c r="J173" s="258"/>
      <c r="K173" s="304"/>
    </row>
    <row r="174" spans="2:11" s="1" customFormat="1" ht="15" customHeight="1">
      <c r="B174" s="281"/>
      <c r="C174" s="258" t="s">
        <v>368</v>
      </c>
      <c r="D174" s="258"/>
      <c r="E174" s="258"/>
      <c r="F174" s="279" t="s">
        <v>355</v>
      </c>
      <c r="G174" s="258"/>
      <c r="H174" s="258" t="s">
        <v>416</v>
      </c>
      <c r="I174" s="258" t="s">
        <v>351</v>
      </c>
      <c r="J174" s="258">
        <v>50</v>
      </c>
      <c r="K174" s="304"/>
    </row>
    <row r="175" spans="2:11" s="1" customFormat="1" ht="15" customHeight="1">
      <c r="B175" s="281"/>
      <c r="C175" s="258" t="s">
        <v>376</v>
      </c>
      <c r="D175" s="258"/>
      <c r="E175" s="258"/>
      <c r="F175" s="279" t="s">
        <v>355</v>
      </c>
      <c r="G175" s="258"/>
      <c r="H175" s="258" t="s">
        <v>416</v>
      </c>
      <c r="I175" s="258" t="s">
        <v>351</v>
      </c>
      <c r="J175" s="258">
        <v>50</v>
      </c>
      <c r="K175" s="304"/>
    </row>
    <row r="176" spans="2:11" s="1" customFormat="1" ht="15" customHeight="1">
      <c r="B176" s="281"/>
      <c r="C176" s="258" t="s">
        <v>374</v>
      </c>
      <c r="D176" s="258"/>
      <c r="E176" s="258"/>
      <c r="F176" s="279" t="s">
        <v>355</v>
      </c>
      <c r="G176" s="258"/>
      <c r="H176" s="258" t="s">
        <v>416</v>
      </c>
      <c r="I176" s="258" t="s">
        <v>351</v>
      </c>
      <c r="J176" s="258">
        <v>50</v>
      </c>
      <c r="K176" s="304"/>
    </row>
    <row r="177" spans="2:11" s="1" customFormat="1" ht="15" customHeight="1">
      <c r="B177" s="281"/>
      <c r="C177" s="258" t="s">
        <v>96</v>
      </c>
      <c r="D177" s="258"/>
      <c r="E177" s="258"/>
      <c r="F177" s="279" t="s">
        <v>349</v>
      </c>
      <c r="G177" s="258"/>
      <c r="H177" s="258" t="s">
        <v>417</v>
      </c>
      <c r="I177" s="258" t="s">
        <v>418</v>
      </c>
      <c r="J177" s="258"/>
      <c r="K177" s="304"/>
    </row>
    <row r="178" spans="2:11" s="1" customFormat="1" ht="15" customHeight="1">
      <c r="B178" s="281"/>
      <c r="C178" s="258" t="s">
        <v>57</v>
      </c>
      <c r="D178" s="258"/>
      <c r="E178" s="258"/>
      <c r="F178" s="279" t="s">
        <v>349</v>
      </c>
      <c r="G178" s="258"/>
      <c r="H178" s="258" t="s">
        <v>419</v>
      </c>
      <c r="I178" s="258" t="s">
        <v>420</v>
      </c>
      <c r="J178" s="258">
        <v>1</v>
      </c>
      <c r="K178" s="304"/>
    </row>
    <row r="179" spans="2:11" s="1" customFormat="1" ht="15" customHeight="1">
      <c r="B179" s="281"/>
      <c r="C179" s="258" t="s">
        <v>53</v>
      </c>
      <c r="D179" s="258"/>
      <c r="E179" s="258"/>
      <c r="F179" s="279" t="s">
        <v>349</v>
      </c>
      <c r="G179" s="258"/>
      <c r="H179" s="258" t="s">
        <v>421</v>
      </c>
      <c r="I179" s="258" t="s">
        <v>351</v>
      </c>
      <c r="J179" s="258">
        <v>20</v>
      </c>
      <c r="K179" s="304"/>
    </row>
    <row r="180" spans="2:11" s="1" customFormat="1" ht="15" customHeight="1">
      <c r="B180" s="281"/>
      <c r="C180" s="258" t="s">
        <v>54</v>
      </c>
      <c r="D180" s="258"/>
      <c r="E180" s="258"/>
      <c r="F180" s="279" t="s">
        <v>349</v>
      </c>
      <c r="G180" s="258"/>
      <c r="H180" s="258" t="s">
        <v>422</v>
      </c>
      <c r="I180" s="258" t="s">
        <v>351</v>
      </c>
      <c r="J180" s="258">
        <v>255</v>
      </c>
      <c r="K180" s="304"/>
    </row>
    <row r="181" spans="2:11" s="1" customFormat="1" ht="15" customHeight="1">
      <c r="B181" s="281"/>
      <c r="C181" s="258" t="s">
        <v>97</v>
      </c>
      <c r="D181" s="258"/>
      <c r="E181" s="258"/>
      <c r="F181" s="279" t="s">
        <v>349</v>
      </c>
      <c r="G181" s="258"/>
      <c r="H181" s="258" t="s">
        <v>313</v>
      </c>
      <c r="I181" s="258" t="s">
        <v>351</v>
      </c>
      <c r="J181" s="258">
        <v>10</v>
      </c>
      <c r="K181" s="304"/>
    </row>
    <row r="182" spans="2:11" s="1" customFormat="1" ht="15" customHeight="1">
      <c r="B182" s="281"/>
      <c r="C182" s="258" t="s">
        <v>98</v>
      </c>
      <c r="D182" s="258"/>
      <c r="E182" s="258"/>
      <c r="F182" s="279" t="s">
        <v>349</v>
      </c>
      <c r="G182" s="258"/>
      <c r="H182" s="258" t="s">
        <v>423</v>
      </c>
      <c r="I182" s="258" t="s">
        <v>384</v>
      </c>
      <c r="J182" s="258"/>
      <c r="K182" s="304"/>
    </row>
    <row r="183" spans="2:11" s="1" customFormat="1" ht="15" customHeight="1">
      <c r="B183" s="281"/>
      <c r="C183" s="258" t="s">
        <v>424</v>
      </c>
      <c r="D183" s="258"/>
      <c r="E183" s="258"/>
      <c r="F183" s="279" t="s">
        <v>349</v>
      </c>
      <c r="G183" s="258"/>
      <c r="H183" s="258" t="s">
        <v>425</v>
      </c>
      <c r="I183" s="258" t="s">
        <v>384</v>
      </c>
      <c r="J183" s="258"/>
      <c r="K183" s="304"/>
    </row>
    <row r="184" spans="2:11" s="1" customFormat="1" ht="15" customHeight="1">
      <c r="B184" s="281"/>
      <c r="C184" s="258" t="s">
        <v>413</v>
      </c>
      <c r="D184" s="258"/>
      <c r="E184" s="258"/>
      <c r="F184" s="279" t="s">
        <v>349</v>
      </c>
      <c r="G184" s="258"/>
      <c r="H184" s="258" t="s">
        <v>426</v>
      </c>
      <c r="I184" s="258" t="s">
        <v>384</v>
      </c>
      <c r="J184" s="258"/>
      <c r="K184" s="304"/>
    </row>
    <row r="185" spans="2:11" s="1" customFormat="1" ht="15" customHeight="1">
      <c r="B185" s="281"/>
      <c r="C185" s="258" t="s">
        <v>100</v>
      </c>
      <c r="D185" s="258"/>
      <c r="E185" s="258"/>
      <c r="F185" s="279" t="s">
        <v>355</v>
      </c>
      <c r="G185" s="258"/>
      <c r="H185" s="258" t="s">
        <v>427</v>
      </c>
      <c r="I185" s="258" t="s">
        <v>351</v>
      </c>
      <c r="J185" s="258">
        <v>50</v>
      </c>
      <c r="K185" s="304"/>
    </row>
    <row r="186" spans="2:11" s="1" customFormat="1" ht="15" customHeight="1">
      <c r="B186" s="281"/>
      <c r="C186" s="258" t="s">
        <v>428</v>
      </c>
      <c r="D186" s="258"/>
      <c r="E186" s="258"/>
      <c r="F186" s="279" t="s">
        <v>355</v>
      </c>
      <c r="G186" s="258"/>
      <c r="H186" s="258" t="s">
        <v>429</v>
      </c>
      <c r="I186" s="258" t="s">
        <v>430</v>
      </c>
      <c r="J186" s="258"/>
      <c r="K186" s="304"/>
    </row>
    <row r="187" spans="2:11" s="1" customFormat="1" ht="15" customHeight="1">
      <c r="B187" s="281"/>
      <c r="C187" s="258" t="s">
        <v>431</v>
      </c>
      <c r="D187" s="258"/>
      <c r="E187" s="258"/>
      <c r="F187" s="279" t="s">
        <v>355</v>
      </c>
      <c r="G187" s="258"/>
      <c r="H187" s="258" t="s">
        <v>432</v>
      </c>
      <c r="I187" s="258" t="s">
        <v>430</v>
      </c>
      <c r="J187" s="258"/>
      <c r="K187" s="304"/>
    </row>
    <row r="188" spans="2:11" s="1" customFormat="1" ht="15" customHeight="1">
      <c r="B188" s="281"/>
      <c r="C188" s="258" t="s">
        <v>433</v>
      </c>
      <c r="D188" s="258"/>
      <c r="E188" s="258"/>
      <c r="F188" s="279" t="s">
        <v>355</v>
      </c>
      <c r="G188" s="258"/>
      <c r="H188" s="258" t="s">
        <v>434</v>
      </c>
      <c r="I188" s="258" t="s">
        <v>430</v>
      </c>
      <c r="J188" s="258"/>
      <c r="K188" s="304"/>
    </row>
    <row r="189" spans="2:11" s="1" customFormat="1" ht="15" customHeight="1">
      <c r="B189" s="281"/>
      <c r="C189" s="317" t="s">
        <v>435</v>
      </c>
      <c r="D189" s="258"/>
      <c r="E189" s="258"/>
      <c r="F189" s="279" t="s">
        <v>355</v>
      </c>
      <c r="G189" s="258"/>
      <c r="H189" s="258" t="s">
        <v>436</v>
      </c>
      <c r="I189" s="258" t="s">
        <v>437</v>
      </c>
      <c r="J189" s="318" t="s">
        <v>438</v>
      </c>
      <c r="K189" s="304"/>
    </row>
    <row r="190" spans="2:11" s="1" customFormat="1" ht="15" customHeight="1">
      <c r="B190" s="281"/>
      <c r="C190" s="317" t="s">
        <v>42</v>
      </c>
      <c r="D190" s="258"/>
      <c r="E190" s="258"/>
      <c r="F190" s="279" t="s">
        <v>349</v>
      </c>
      <c r="G190" s="258"/>
      <c r="H190" s="255" t="s">
        <v>439</v>
      </c>
      <c r="I190" s="258" t="s">
        <v>440</v>
      </c>
      <c r="J190" s="258"/>
      <c r="K190" s="304"/>
    </row>
    <row r="191" spans="2:11" s="1" customFormat="1" ht="15" customHeight="1">
      <c r="B191" s="281"/>
      <c r="C191" s="317" t="s">
        <v>441</v>
      </c>
      <c r="D191" s="258"/>
      <c r="E191" s="258"/>
      <c r="F191" s="279" t="s">
        <v>349</v>
      </c>
      <c r="G191" s="258"/>
      <c r="H191" s="258" t="s">
        <v>442</v>
      </c>
      <c r="I191" s="258" t="s">
        <v>384</v>
      </c>
      <c r="J191" s="258"/>
      <c r="K191" s="304"/>
    </row>
    <row r="192" spans="2:11" s="1" customFormat="1" ht="15" customHeight="1">
      <c r="B192" s="281"/>
      <c r="C192" s="317" t="s">
        <v>443</v>
      </c>
      <c r="D192" s="258"/>
      <c r="E192" s="258"/>
      <c r="F192" s="279" t="s">
        <v>349</v>
      </c>
      <c r="G192" s="258"/>
      <c r="H192" s="258" t="s">
        <v>444</v>
      </c>
      <c r="I192" s="258" t="s">
        <v>384</v>
      </c>
      <c r="J192" s="258"/>
      <c r="K192" s="304"/>
    </row>
    <row r="193" spans="2:11" s="1" customFormat="1" ht="15" customHeight="1">
      <c r="B193" s="281"/>
      <c r="C193" s="317" t="s">
        <v>445</v>
      </c>
      <c r="D193" s="258"/>
      <c r="E193" s="258"/>
      <c r="F193" s="279" t="s">
        <v>355</v>
      </c>
      <c r="G193" s="258"/>
      <c r="H193" s="258" t="s">
        <v>446</v>
      </c>
      <c r="I193" s="258" t="s">
        <v>384</v>
      </c>
      <c r="J193" s="258"/>
      <c r="K193" s="304"/>
    </row>
    <row r="194" spans="2:11" s="1" customFormat="1" ht="15" customHeight="1">
      <c r="B194" s="310"/>
      <c r="C194" s="319"/>
      <c r="D194" s="290"/>
      <c r="E194" s="290"/>
      <c r="F194" s="290"/>
      <c r="G194" s="290"/>
      <c r="H194" s="290"/>
      <c r="I194" s="290"/>
      <c r="J194" s="290"/>
      <c r="K194" s="311"/>
    </row>
    <row r="195" spans="2:11" s="1" customFormat="1" ht="18.75" customHeight="1">
      <c r="B195" s="292"/>
      <c r="C195" s="302"/>
      <c r="D195" s="302"/>
      <c r="E195" s="302"/>
      <c r="F195" s="312"/>
      <c r="G195" s="302"/>
      <c r="H195" s="302"/>
      <c r="I195" s="302"/>
      <c r="J195" s="302"/>
      <c r="K195" s="292"/>
    </row>
    <row r="196" spans="2:11" s="1" customFormat="1" ht="18.75" customHeight="1">
      <c r="B196" s="292"/>
      <c r="C196" s="302"/>
      <c r="D196" s="302"/>
      <c r="E196" s="302"/>
      <c r="F196" s="312"/>
      <c r="G196" s="302"/>
      <c r="H196" s="302"/>
      <c r="I196" s="302"/>
      <c r="J196" s="302"/>
      <c r="K196" s="292"/>
    </row>
    <row r="197" spans="2:11" s="1" customFormat="1" ht="18.75" customHeight="1">
      <c r="B197" s="265"/>
      <c r="C197" s="265"/>
      <c r="D197" s="265"/>
      <c r="E197" s="265"/>
      <c r="F197" s="265"/>
      <c r="G197" s="265"/>
      <c r="H197" s="265"/>
      <c r="I197" s="265"/>
      <c r="J197" s="265"/>
      <c r="K197" s="265"/>
    </row>
    <row r="198" spans="2:11" s="1" customFormat="1" ht="13.5">
      <c r="B198" s="247"/>
      <c r="C198" s="248"/>
      <c r="D198" s="248"/>
      <c r="E198" s="248"/>
      <c r="F198" s="248"/>
      <c r="G198" s="248"/>
      <c r="H198" s="248"/>
      <c r="I198" s="248"/>
      <c r="J198" s="248"/>
      <c r="K198" s="249"/>
    </row>
    <row r="199" spans="2:11" s="1" customFormat="1" ht="21">
      <c r="B199" s="250"/>
      <c r="C199" s="374" t="s">
        <v>447</v>
      </c>
      <c r="D199" s="374"/>
      <c r="E199" s="374"/>
      <c r="F199" s="374"/>
      <c r="G199" s="374"/>
      <c r="H199" s="374"/>
      <c r="I199" s="374"/>
      <c r="J199" s="374"/>
      <c r="K199" s="251"/>
    </row>
    <row r="200" spans="2:11" s="1" customFormat="1" ht="25.5" customHeight="1">
      <c r="B200" s="250"/>
      <c r="C200" s="320" t="s">
        <v>448</v>
      </c>
      <c r="D200" s="320"/>
      <c r="E200" s="320"/>
      <c r="F200" s="320" t="s">
        <v>449</v>
      </c>
      <c r="G200" s="321"/>
      <c r="H200" s="375" t="s">
        <v>450</v>
      </c>
      <c r="I200" s="375"/>
      <c r="J200" s="375"/>
      <c r="K200" s="251"/>
    </row>
    <row r="201" spans="2:11" s="1" customFormat="1" ht="5.25" customHeight="1">
      <c r="B201" s="281"/>
      <c r="C201" s="276"/>
      <c r="D201" s="276"/>
      <c r="E201" s="276"/>
      <c r="F201" s="276"/>
      <c r="G201" s="302"/>
      <c r="H201" s="276"/>
      <c r="I201" s="276"/>
      <c r="J201" s="276"/>
      <c r="K201" s="304"/>
    </row>
    <row r="202" spans="2:11" s="1" customFormat="1" ht="15" customHeight="1">
      <c r="B202" s="281"/>
      <c r="C202" s="258" t="s">
        <v>440</v>
      </c>
      <c r="D202" s="258"/>
      <c r="E202" s="258"/>
      <c r="F202" s="279" t="s">
        <v>43</v>
      </c>
      <c r="G202" s="258"/>
      <c r="H202" s="376" t="s">
        <v>451</v>
      </c>
      <c r="I202" s="376"/>
      <c r="J202" s="376"/>
      <c r="K202" s="304"/>
    </row>
    <row r="203" spans="2:11" s="1" customFormat="1" ht="15" customHeight="1">
      <c r="B203" s="281"/>
      <c r="C203" s="258"/>
      <c r="D203" s="258"/>
      <c r="E203" s="258"/>
      <c r="F203" s="279" t="s">
        <v>44</v>
      </c>
      <c r="G203" s="258"/>
      <c r="H203" s="376" t="s">
        <v>452</v>
      </c>
      <c r="I203" s="376"/>
      <c r="J203" s="376"/>
      <c r="K203" s="304"/>
    </row>
    <row r="204" spans="2:11" s="1" customFormat="1" ht="15" customHeight="1">
      <c r="B204" s="281"/>
      <c r="C204" s="258"/>
      <c r="D204" s="258"/>
      <c r="E204" s="258"/>
      <c r="F204" s="279" t="s">
        <v>47</v>
      </c>
      <c r="G204" s="258"/>
      <c r="H204" s="376" t="s">
        <v>453</v>
      </c>
      <c r="I204" s="376"/>
      <c r="J204" s="376"/>
      <c r="K204" s="304"/>
    </row>
    <row r="205" spans="2:11" s="1" customFormat="1" ht="15" customHeight="1">
      <c r="B205" s="281"/>
      <c r="C205" s="258"/>
      <c r="D205" s="258"/>
      <c r="E205" s="258"/>
      <c r="F205" s="279" t="s">
        <v>45</v>
      </c>
      <c r="G205" s="258"/>
      <c r="H205" s="376" t="s">
        <v>454</v>
      </c>
      <c r="I205" s="376"/>
      <c r="J205" s="376"/>
      <c r="K205" s="304"/>
    </row>
    <row r="206" spans="2:11" s="1" customFormat="1" ht="15" customHeight="1">
      <c r="B206" s="281"/>
      <c r="C206" s="258"/>
      <c r="D206" s="258"/>
      <c r="E206" s="258"/>
      <c r="F206" s="279" t="s">
        <v>46</v>
      </c>
      <c r="G206" s="258"/>
      <c r="H206" s="376" t="s">
        <v>455</v>
      </c>
      <c r="I206" s="376"/>
      <c r="J206" s="376"/>
      <c r="K206" s="304"/>
    </row>
    <row r="207" spans="2:11" s="1" customFormat="1" ht="15" customHeight="1">
      <c r="B207" s="281"/>
      <c r="C207" s="258"/>
      <c r="D207" s="258"/>
      <c r="E207" s="258"/>
      <c r="F207" s="279"/>
      <c r="G207" s="258"/>
      <c r="H207" s="258"/>
      <c r="I207" s="258"/>
      <c r="J207" s="258"/>
      <c r="K207" s="304"/>
    </row>
    <row r="208" spans="2:11" s="1" customFormat="1" ht="15" customHeight="1">
      <c r="B208" s="281"/>
      <c r="C208" s="258" t="s">
        <v>396</v>
      </c>
      <c r="D208" s="258"/>
      <c r="E208" s="258"/>
      <c r="F208" s="279" t="s">
        <v>76</v>
      </c>
      <c r="G208" s="258"/>
      <c r="H208" s="376" t="s">
        <v>456</v>
      </c>
      <c r="I208" s="376"/>
      <c r="J208" s="376"/>
      <c r="K208" s="304"/>
    </row>
    <row r="209" spans="2:11" s="1" customFormat="1" ht="15" customHeight="1">
      <c r="B209" s="281"/>
      <c r="C209" s="258"/>
      <c r="D209" s="258"/>
      <c r="E209" s="258"/>
      <c r="F209" s="279" t="s">
        <v>291</v>
      </c>
      <c r="G209" s="258"/>
      <c r="H209" s="376" t="s">
        <v>292</v>
      </c>
      <c r="I209" s="376"/>
      <c r="J209" s="376"/>
      <c r="K209" s="304"/>
    </row>
    <row r="210" spans="2:11" s="1" customFormat="1" ht="15" customHeight="1">
      <c r="B210" s="281"/>
      <c r="C210" s="258"/>
      <c r="D210" s="258"/>
      <c r="E210" s="258"/>
      <c r="F210" s="279" t="s">
        <v>289</v>
      </c>
      <c r="G210" s="258"/>
      <c r="H210" s="376" t="s">
        <v>457</v>
      </c>
      <c r="I210" s="376"/>
      <c r="J210" s="376"/>
      <c r="K210" s="304"/>
    </row>
    <row r="211" spans="2:11" s="1" customFormat="1" ht="15" customHeight="1">
      <c r="B211" s="322"/>
      <c r="C211" s="258"/>
      <c r="D211" s="258"/>
      <c r="E211" s="258"/>
      <c r="F211" s="279" t="s">
        <v>293</v>
      </c>
      <c r="G211" s="317"/>
      <c r="H211" s="377" t="s">
        <v>294</v>
      </c>
      <c r="I211" s="377"/>
      <c r="J211" s="377"/>
      <c r="K211" s="323"/>
    </row>
    <row r="212" spans="2:11" s="1" customFormat="1" ht="15" customHeight="1">
      <c r="B212" s="322"/>
      <c r="C212" s="258"/>
      <c r="D212" s="258"/>
      <c r="E212" s="258"/>
      <c r="F212" s="279" t="s">
        <v>295</v>
      </c>
      <c r="G212" s="317"/>
      <c r="H212" s="377" t="s">
        <v>270</v>
      </c>
      <c r="I212" s="377"/>
      <c r="J212" s="377"/>
      <c r="K212" s="323"/>
    </row>
    <row r="213" spans="2:11" s="1" customFormat="1" ht="15" customHeight="1">
      <c r="B213" s="322"/>
      <c r="C213" s="258"/>
      <c r="D213" s="258"/>
      <c r="E213" s="258"/>
      <c r="F213" s="279"/>
      <c r="G213" s="317"/>
      <c r="H213" s="308"/>
      <c r="I213" s="308"/>
      <c r="J213" s="308"/>
      <c r="K213" s="323"/>
    </row>
    <row r="214" spans="2:11" s="1" customFormat="1" ht="15" customHeight="1">
      <c r="B214" s="322"/>
      <c r="C214" s="258" t="s">
        <v>420</v>
      </c>
      <c r="D214" s="258"/>
      <c r="E214" s="258"/>
      <c r="F214" s="279">
        <v>1</v>
      </c>
      <c r="G214" s="317"/>
      <c r="H214" s="377" t="s">
        <v>458</v>
      </c>
      <c r="I214" s="377"/>
      <c r="J214" s="377"/>
      <c r="K214" s="323"/>
    </row>
    <row r="215" spans="2:11" s="1" customFormat="1" ht="15" customHeight="1">
      <c r="B215" s="322"/>
      <c r="C215" s="258"/>
      <c r="D215" s="258"/>
      <c r="E215" s="258"/>
      <c r="F215" s="279">
        <v>2</v>
      </c>
      <c r="G215" s="317"/>
      <c r="H215" s="377" t="s">
        <v>459</v>
      </c>
      <c r="I215" s="377"/>
      <c r="J215" s="377"/>
      <c r="K215" s="323"/>
    </row>
    <row r="216" spans="2:11" s="1" customFormat="1" ht="15" customHeight="1">
      <c r="B216" s="322"/>
      <c r="C216" s="258"/>
      <c r="D216" s="258"/>
      <c r="E216" s="258"/>
      <c r="F216" s="279">
        <v>3</v>
      </c>
      <c r="G216" s="317"/>
      <c r="H216" s="377" t="s">
        <v>460</v>
      </c>
      <c r="I216" s="377"/>
      <c r="J216" s="377"/>
      <c r="K216" s="323"/>
    </row>
    <row r="217" spans="2:11" s="1" customFormat="1" ht="15" customHeight="1">
      <c r="B217" s="322"/>
      <c r="C217" s="258"/>
      <c r="D217" s="258"/>
      <c r="E217" s="258"/>
      <c r="F217" s="279">
        <v>4</v>
      </c>
      <c r="G217" s="317"/>
      <c r="H217" s="377" t="s">
        <v>461</v>
      </c>
      <c r="I217" s="377"/>
      <c r="J217" s="377"/>
      <c r="K217" s="323"/>
    </row>
    <row r="218" spans="2:11" s="1" customFormat="1" ht="12.75" customHeight="1">
      <c r="B218" s="324"/>
      <c r="C218" s="325"/>
      <c r="D218" s="325"/>
      <c r="E218" s="325"/>
      <c r="F218" s="325"/>
      <c r="G218" s="325"/>
      <c r="H218" s="325"/>
      <c r="I218" s="325"/>
      <c r="J218" s="325"/>
      <c r="K218" s="326"/>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DESKTOP-473U3HR\Michal</dc:creator>
  <cp:keywords/>
  <dc:description/>
  <cp:lastModifiedBy>Michal</cp:lastModifiedBy>
  <dcterms:created xsi:type="dcterms:W3CDTF">2021-02-19T10:29:52Z</dcterms:created>
  <dcterms:modified xsi:type="dcterms:W3CDTF">2021-02-19T10:30:48Z</dcterms:modified>
  <cp:category/>
  <cp:version/>
  <cp:contentType/>
  <cp:contentStatus/>
</cp:coreProperties>
</file>