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Michal\Documents\Rozpočty\2021\210206 - 6.ZŠ sociálky\"/>
    </mc:Choice>
  </mc:AlternateContent>
  <xr:revisionPtr revIDLastSave="0" documentId="13_ncr:1_{D47BF1AF-9A87-41F5-B07A-F7ED52045E10}" xr6:coauthVersionLast="46" xr6:coauthVersionMax="46" xr10:uidLastSave="{00000000-0000-0000-0000-000000000000}"/>
  <bookViews>
    <workbookView xWindow="28680" yWindow="-1815" windowWidth="29040" windowHeight="15840" xr2:uid="{00000000-000D-0000-FFFF-FFFF00000000}"/>
  </bookViews>
  <sheets>
    <sheet name="Rekapitulace stavby" sheetId="1" r:id="rId1"/>
    <sheet name="00 - VRN" sheetId="2" r:id="rId2"/>
    <sheet name="01 - 1.NP - WC Chlapci" sheetId="3" r:id="rId3"/>
    <sheet name="02 - 1.NP - WC Dívky" sheetId="4" r:id="rId4"/>
    <sheet name="03 - 1.NP - Úklid" sheetId="5" r:id="rId5"/>
    <sheet name="04 - 2.NP - WC Chlapci" sheetId="6" r:id="rId6"/>
    <sheet name="05 - 2.NP - WC Dívky" sheetId="7" r:id="rId7"/>
    <sheet name="06 - 2.NP - Úklid" sheetId="8" r:id="rId8"/>
    <sheet name="07 - 3.NP - WC Chlapci" sheetId="9" r:id="rId9"/>
    <sheet name="08 - 3.NP - WC Dívky" sheetId="10" r:id="rId10"/>
    <sheet name="09 - 3.NP - Úklid" sheetId="11" r:id="rId11"/>
    <sheet name="Pokyny pro vyplnění" sheetId="12" r:id="rId12"/>
  </sheets>
  <definedNames>
    <definedName name="_xlnm._FilterDatabase" localSheetId="1" hidden="1">'00 - VRN'!$C$82:$K$95</definedName>
    <definedName name="_xlnm._FilterDatabase" localSheetId="2" hidden="1">'01 - 1.NP - WC Chlapci'!$C$91:$K$258</definedName>
    <definedName name="_xlnm._FilterDatabase" localSheetId="3" hidden="1">'02 - 1.NP - WC Dívky'!$C$93:$K$337</definedName>
    <definedName name="_xlnm._FilterDatabase" localSheetId="4" hidden="1">'03 - 1.NP - Úklid'!$C$93:$K$275</definedName>
    <definedName name="_xlnm._FilterDatabase" localSheetId="5" hidden="1">'04 - 2.NP - WC Chlapci'!$C$91:$K$273</definedName>
    <definedName name="_xlnm._FilterDatabase" localSheetId="6" hidden="1">'05 - 2.NP - WC Dívky'!$C$93:$K$315</definedName>
    <definedName name="_xlnm._FilterDatabase" localSheetId="7" hidden="1">'06 - 2.NP - Úklid'!$C$93:$K$278</definedName>
    <definedName name="_xlnm._FilterDatabase" localSheetId="8" hidden="1">'07 - 3.NP - WC Chlapci'!$C$91:$K$260</definedName>
    <definedName name="_xlnm._FilterDatabase" localSheetId="9" hidden="1">'08 - 3.NP - WC Dívky'!$C$93:$K$314</definedName>
    <definedName name="_xlnm._FilterDatabase" localSheetId="10" hidden="1">'09 - 3.NP - Úklid'!$C$93:$K$267</definedName>
    <definedName name="_xlnm.Print_Titles" localSheetId="1">'00 - VRN'!$82:$82</definedName>
    <definedName name="_xlnm.Print_Titles" localSheetId="2">'01 - 1.NP - WC Chlapci'!$91:$91</definedName>
    <definedName name="_xlnm.Print_Titles" localSheetId="3">'02 - 1.NP - WC Dívky'!$93:$93</definedName>
    <definedName name="_xlnm.Print_Titles" localSheetId="4">'03 - 1.NP - Úklid'!$93:$93</definedName>
    <definedName name="_xlnm.Print_Titles" localSheetId="5">'04 - 2.NP - WC Chlapci'!$91:$91</definedName>
    <definedName name="_xlnm.Print_Titles" localSheetId="6">'05 - 2.NP - WC Dívky'!$93:$93</definedName>
    <definedName name="_xlnm.Print_Titles" localSheetId="7">'06 - 2.NP - Úklid'!$93:$93</definedName>
    <definedName name="_xlnm.Print_Titles" localSheetId="8">'07 - 3.NP - WC Chlapci'!$91:$91</definedName>
    <definedName name="_xlnm.Print_Titles" localSheetId="9">'08 - 3.NP - WC Dívky'!$93:$93</definedName>
    <definedName name="_xlnm.Print_Titles" localSheetId="10">'09 - 3.NP - Úklid'!$93:$93</definedName>
    <definedName name="_xlnm.Print_Titles" localSheetId="0">'Rekapitulace stavby'!$52:$52</definedName>
    <definedName name="_xlnm.Print_Area" localSheetId="1">'00 - VRN'!$C$4:$J$39,'00 - VRN'!$C$45:$J$64,'00 - VRN'!$C$70:$K$95</definedName>
    <definedName name="_xlnm.Print_Area" localSheetId="2">'01 - 1.NP - WC Chlapci'!$C$4:$J$39,'01 - 1.NP - WC Chlapci'!$C$45:$J$73,'01 - 1.NP - WC Chlapci'!$C$79:$K$258</definedName>
    <definedName name="_xlnm.Print_Area" localSheetId="3">'02 - 1.NP - WC Dívky'!$C$4:$J$39,'02 - 1.NP - WC Dívky'!$C$45:$J$75,'02 - 1.NP - WC Dívky'!$C$81:$K$337</definedName>
    <definedName name="_xlnm.Print_Area" localSheetId="4">'03 - 1.NP - Úklid'!$C$4:$J$39,'03 - 1.NP - Úklid'!$C$45:$J$75,'03 - 1.NP - Úklid'!$C$81:$K$275</definedName>
    <definedName name="_xlnm.Print_Area" localSheetId="5">'04 - 2.NP - WC Chlapci'!$C$4:$J$39,'04 - 2.NP - WC Chlapci'!$C$45:$J$73,'04 - 2.NP - WC Chlapci'!$C$79:$K$273</definedName>
    <definedName name="_xlnm.Print_Area" localSheetId="6">'05 - 2.NP - WC Dívky'!$C$4:$J$39,'05 - 2.NP - WC Dívky'!$C$45:$J$75,'05 - 2.NP - WC Dívky'!$C$81:$K$315</definedName>
    <definedName name="_xlnm.Print_Area" localSheetId="7">'06 - 2.NP - Úklid'!$C$4:$J$39,'06 - 2.NP - Úklid'!$C$45:$J$75,'06 - 2.NP - Úklid'!$C$81:$K$278</definedName>
    <definedName name="_xlnm.Print_Area" localSheetId="8">'07 - 3.NP - WC Chlapci'!$C$4:$J$39,'07 - 3.NP - WC Chlapci'!$C$45:$J$73,'07 - 3.NP - WC Chlapci'!$C$79:$K$260</definedName>
    <definedName name="_xlnm.Print_Area" localSheetId="9">'08 - 3.NP - WC Dívky'!$C$4:$J$39,'08 - 3.NP - WC Dívky'!$C$45:$J$75,'08 - 3.NP - WC Dívky'!$C$81:$K$314</definedName>
    <definedName name="_xlnm.Print_Area" localSheetId="10">'09 - 3.NP - Úklid'!$C$4:$J$39,'09 - 3.NP - Úklid'!$C$45:$J$75,'09 - 3.NP - Úklid'!$C$81:$K$267</definedName>
    <definedName name="_xlnm.Print_Area" localSheetId="11">'Pokyny pro vyplnění'!$B$2:$K$71,'Pokyny pro vyplnění'!$B$74:$K$118,'Pokyny pro vyplnění'!$B$121:$K$161,'Pokyny pro vyplnění'!$B$164:$K$218</definedName>
    <definedName name="_xlnm.Print_Area" localSheetId="0">'Rekapitulace stavby'!$D$4:$AO$36,'Rekapitulace stavby'!$C$42:$AQ$65</definedName>
  </definedNames>
  <calcPr calcId="191029"/>
</workbook>
</file>

<file path=xl/calcChain.xml><?xml version="1.0" encoding="utf-8"?>
<calcChain xmlns="http://schemas.openxmlformats.org/spreadsheetml/2006/main">
  <c r="J37" i="11" l="1"/>
  <c r="J36" i="11"/>
  <c r="AY64" i="1"/>
  <c r="J35" i="11"/>
  <c r="AX64" i="1"/>
  <c r="BI267" i="11"/>
  <c r="BH267" i="11"/>
  <c r="BG267" i="11"/>
  <c r="BF267" i="11"/>
  <c r="T267" i="11"/>
  <c r="R267" i="11"/>
  <c r="P267" i="11"/>
  <c r="BI256" i="11"/>
  <c r="BH256" i="11"/>
  <c r="BG256" i="11"/>
  <c r="BF256" i="11"/>
  <c r="T256" i="11"/>
  <c r="R256" i="11"/>
  <c r="P256" i="11"/>
  <c r="BI255" i="11"/>
  <c r="BH255" i="11"/>
  <c r="BG255" i="11"/>
  <c r="BF255" i="11"/>
  <c r="T255" i="11"/>
  <c r="R255" i="11"/>
  <c r="P255" i="11"/>
  <c r="BI253" i="11"/>
  <c r="BH253" i="11"/>
  <c r="BG253" i="11"/>
  <c r="BF253" i="11"/>
  <c r="T253" i="11"/>
  <c r="R253" i="11"/>
  <c r="P253" i="11"/>
  <c r="BI249" i="11"/>
  <c r="BH249" i="11"/>
  <c r="BG249" i="11"/>
  <c r="BF249" i="11"/>
  <c r="T249" i="11"/>
  <c r="R249" i="11"/>
  <c r="P249" i="11"/>
  <c r="BI248" i="11"/>
  <c r="BH248" i="11"/>
  <c r="BG248" i="11"/>
  <c r="BF248" i="11"/>
  <c r="T248" i="11"/>
  <c r="R248" i="11"/>
  <c r="P248" i="11"/>
  <c r="BI236" i="11"/>
  <c r="BH236" i="11"/>
  <c r="BG236" i="11"/>
  <c r="BF236" i="11"/>
  <c r="T236" i="11"/>
  <c r="R236" i="11"/>
  <c r="P236" i="11"/>
  <c r="BI234" i="11"/>
  <c r="BH234" i="11"/>
  <c r="BG234" i="11"/>
  <c r="BF234" i="11"/>
  <c r="T234" i="11"/>
  <c r="R234" i="11"/>
  <c r="P234" i="11"/>
  <c r="BI233" i="11"/>
  <c r="BH233" i="11"/>
  <c r="BG233" i="11"/>
  <c r="BF233" i="11"/>
  <c r="T233" i="11"/>
  <c r="R233" i="11"/>
  <c r="P233" i="11"/>
  <c r="BI230" i="11"/>
  <c r="BH230" i="11"/>
  <c r="BG230" i="11"/>
  <c r="BF230" i="11"/>
  <c r="T230" i="11"/>
  <c r="R230" i="11"/>
  <c r="P230" i="11"/>
  <c r="BI227" i="11"/>
  <c r="BH227" i="11"/>
  <c r="BG227" i="11"/>
  <c r="BF227" i="11"/>
  <c r="T227" i="11"/>
  <c r="R227" i="11"/>
  <c r="P227" i="11"/>
  <c r="BI224" i="11"/>
  <c r="BH224" i="11"/>
  <c r="BG224" i="11"/>
  <c r="BF224" i="11"/>
  <c r="T224" i="11"/>
  <c r="R224" i="11"/>
  <c r="P224" i="11"/>
  <c r="BI221" i="11"/>
  <c r="BH221" i="11"/>
  <c r="BG221" i="11"/>
  <c r="BF221" i="11"/>
  <c r="T221" i="11"/>
  <c r="R221" i="11"/>
  <c r="P221" i="11"/>
  <c r="BI219" i="11"/>
  <c r="BH219" i="11"/>
  <c r="BG219" i="11"/>
  <c r="BF219" i="11"/>
  <c r="T219" i="11"/>
  <c r="R219" i="11"/>
  <c r="P219" i="11"/>
  <c r="BI217" i="11"/>
  <c r="BH217" i="11"/>
  <c r="BG217" i="11"/>
  <c r="BF217" i="11"/>
  <c r="T217" i="11"/>
  <c r="R217" i="11"/>
  <c r="P217" i="11"/>
  <c r="BI215" i="11"/>
  <c r="BH215" i="11"/>
  <c r="BG215" i="11"/>
  <c r="BF215" i="11"/>
  <c r="T215" i="11"/>
  <c r="R215" i="11"/>
  <c r="P215" i="11"/>
  <c r="BI212" i="11"/>
  <c r="BH212" i="11"/>
  <c r="BG212" i="11"/>
  <c r="BF212" i="11"/>
  <c r="T212" i="11"/>
  <c r="R212" i="11"/>
  <c r="P212" i="11"/>
  <c r="BI211" i="11"/>
  <c r="BH211" i="11"/>
  <c r="BG211" i="11"/>
  <c r="BF211" i="11"/>
  <c r="T211" i="11"/>
  <c r="R211" i="11"/>
  <c r="P211" i="11"/>
  <c r="BI208" i="11"/>
  <c r="BH208" i="11"/>
  <c r="BG208" i="11"/>
  <c r="BF208" i="11"/>
  <c r="T208" i="11"/>
  <c r="R208" i="11"/>
  <c r="P208" i="11"/>
  <c r="BI205" i="11"/>
  <c r="BH205" i="11"/>
  <c r="BG205" i="11"/>
  <c r="BF205" i="11"/>
  <c r="T205" i="11"/>
  <c r="R205" i="11"/>
  <c r="P205" i="11"/>
  <c r="BI200" i="11"/>
  <c r="BH200" i="11"/>
  <c r="BG200" i="11"/>
  <c r="BF200" i="11"/>
  <c r="T200" i="11"/>
  <c r="R200" i="11"/>
  <c r="P200" i="11"/>
  <c r="BI199" i="11"/>
  <c r="BH199" i="11"/>
  <c r="BG199" i="11"/>
  <c r="BF199" i="11"/>
  <c r="T199" i="11"/>
  <c r="R199" i="11"/>
  <c r="P199" i="11"/>
  <c r="BI197" i="11"/>
  <c r="BH197" i="11"/>
  <c r="BG197" i="11"/>
  <c r="BF197" i="11"/>
  <c r="T197" i="11"/>
  <c r="R197" i="11"/>
  <c r="P197" i="11"/>
  <c r="BI195" i="11"/>
  <c r="BH195" i="11"/>
  <c r="BG195" i="11"/>
  <c r="BF195" i="11"/>
  <c r="T195" i="11"/>
  <c r="R195" i="11"/>
  <c r="P195" i="11"/>
  <c r="BI192" i="11"/>
  <c r="BH192" i="11"/>
  <c r="BG192" i="11"/>
  <c r="BF192" i="11"/>
  <c r="T192" i="11"/>
  <c r="R192" i="11"/>
  <c r="P192" i="11"/>
  <c r="BI191" i="11"/>
  <c r="BH191" i="11"/>
  <c r="BG191" i="11"/>
  <c r="BF191" i="11"/>
  <c r="T191" i="11"/>
  <c r="R191" i="11"/>
  <c r="P191" i="11"/>
  <c r="BI190" i="11"/>
  <c r="BH190" i="11"/>
  <c r="BG190" i="11"/>
  <c r="BF190" i="11"/>
  <c r="T190" i="11"/>
  <c r="R190" i="11"/>
  <c r="P190" i="11"/>
  <c r="BI189" i="11"/>
  <c r="BH189" i="11"/>
  <c r="BG189" i="11"/>
  <c r="BF189" i="11"/>
  <c r="T189" i="11"/>
  <c r="R189" i="11"/>
  <c r="P189" i="11"/>
  <c r="BI188" i="11"/>
  <c r="BH188" i="11"/>
  <c r="BG188" i="11"/>
  <c r="BF188" i="11"/>
  <c r="T188" i="11"/>
  <c r="R188" i="11"/>
  <c r="P188" i="11"/>
  <c r="BI187" i="11"/>
  <c r="BH187" i="11"/>
  <c r="BG187" i="11"/>
  <c r="BF187" i="11"/>
  <c r="T187" i="11"/>
  <c r="R187" i="11"/>
  <c r="P187" i="11"/>
  <c r="BI186" i="11"/>
  <c r="BH186" i="11"/>
  <c r="BG186" i="11"/>
  <c r="BF186" i="11"/>
  <c r="T186" i="11"/>
  <c r="R186" i="11"/>
  <c r="P186" i="11"/>
  <c r="BI184" i="11"/>
  <c r="BH184" i="11"/>
  <c r="BG184" i="11"/>
  <c r="BF184" i="11"/>
  <c r="T184" i="11"/>
  <c r="R184" i="11"/>
  <c r="P184" i="11"/>
  <c r="BI182" i="11"/>
  <c r="BH182" i="11"/>
  <c r="BG182" i="11"/>
  <c r="BF182" i="11"/>
  <c r="T182" i="11"/>
  <c r="R182" i="11"/>
  <c r="P182" i="11"/>
  <c r="BI179" i="11"/>
  <c r="BH179" i="11"/>
  <c r="BG179" i="11"/>
  <c r="BF179" i="11"/>
  <c r="T179" i="11"/>
  <c r="R179" i="11"/>
  <c r="P179" i="11"/>
  <c r="BI178" i="11"/>
  <c r="BH178" i="11"/>
  <c r="BG178" i="11"/>
  <c r="BF178" i="11"/>
  <c r="T178" i="11"/>
  <c r="R178" i="11"/>
  <c r="P178" i="11"/>
  <c r="BI175" i="11"/>
  <c r="BH175" i="11"/>
  <c r="BG175" i="11"/>
  <c r="BF175" i="11"/>
  <c r="T175" i="11"/>
  <c r="R175" i="11"/>
  <c r="P175" i="11"/>
  <c r="BI174" i="11"/>
  <c r="BH174" i="11"/>
  <c r="BG174" i="11"/>
  <c r="BF174" i="11"/>
  <c r="T174" i="11"/>
  <c r="R174" i="11"/>
  <c r="P174" i="11"/>
  <c r="BI173" i="11"/>
  <c r="BH173" i="11"/>
  <c r="BG173" i="11"/>
  <c r="BF173" i="11"/>
  <c r="T173" i="11"/>
  <c r="R173" i="11"/>
  <c r="P173" i="11"/>
  <c r="BI172" i="11"/>
  <c r="BH172" i="11"/>
  <c r="BG172" i="11"/>
  <c r="BF172" i="11"/>
  <c r="T172" i="11"/>
  <c r="R172" i="11"/>
  <c r="P172" i="11"/>
  <c r="BI171" i="11"/>
  <c r="BH171" i="11"/>
  <c r="BG171" i="11"/>
  <c r="BF171" i="11"/>
  <c r="T171" i="11"/>
  <c r="R171" i="11"/>
  <c r="P171" i="11"/>
  <c r="BI170" i="11"/>
  <c r="BH170" i="11"/>
  <c r="BG170" i="11"/>
  <c r="BF170" i="11"/>
  <c r="T170" i="11"/>
  <c r="R170" i="11"/>
  <c r="P170" i="11"/>
  <c r="BI167" i="11"/>
  <c r="BH167" i="11"/>
  <c r="BG167" i="11"/>
  <c r="BF167" i="11"/>
  <c r="T167" i="11"/>
  <c r="R167" i="11"/>
  <c r="P167" i="11"/>
  <c r="BI166" i="11"/>
  <c r="BH166" i="11"/>
  <c r="BG166" i="11"/>
  <c r="BF166" i="11"/>
  <c r="T166" i="11"/>
  <c r="R166" i="11"/>
  <c r="P166" i="11"/>
  <c r="BI163" i="11"/>
  <c r="BH163" i="11"/>
  <c r="BG163" i="11"/>
  <c r="BF163" i="11"/>
  <c r="T163" i="11"/>
  <c r="R163" i="11"/>
  <c r="P163" i="11"/>
  <c r="BI162" i="11"/>
  <c r="BH162" i="11"/>
  <c r="BG162" i="11"/>
  <c r="BF162" i="11"/>
  <c r="T162" i="11"/>
  <c r="R162" i="11"/>
  <c r="P162" i="11"/>
  <c r="BI158" i="11"/>
  <c r="BH158" i="11"/>
  <c r="BG158" i="11"/>
  <c r="BF158" i="11"/>
  <c r="T158" i="11"/>
  <c r="T157" i="11"/>
  <c r="R158" i="11"/>
  <c r="R157" i="11" s="1"/>
  <c r="P158" i="11"/>
  <c r="P157" i="11" s="1"/>
  <c r="BI155" i="11"/>
  <c r="BH155" i="11"/>
  <c r="BG155" i="11"/>
  <c r="BF155" i="11"/>
  <c r="T155" i="11"/>
  <c r="R155" i="11"/>
  <c r="P155" i="11"/>
  <c r="BI152" i="11"/>
  <c r="BH152" i="11"/>
  <c r="BG152" i="11"/>
  <c r="BF152" i="11"/>
  <c r="T152" i="11"/>
  <c r="R152" i="11"/>
  <c r="P152" i="11"/>
  <c r="BI150" i="11"/>
  <c r="BH150" i="11"/>
  <c r="BG150" i="11"/>
  <c r="BF150" i="11"/>
  <c r="T150" i="11"/>
  <c r="R150" i="11"/>
  <c r="P150" i="11"/>
  <c r="BI148" i="11"/>
  <c r="BH148" i="11"/>
  <c r="BG148" i="11"/>
  <c r="BF148" i="11"/>
  <c r="T148" i="11"/>
  <c r="R148" i="11"/>
  <c r="P148" i="11"/>
  <c r="BI146" i="11"/>
  <c r="BH146" i="11"/>
  <c r="BG146" i="11"/>
  <c r="BF146" i="11"/>
  <c r="T146" i="11"/>
  <c r="R146" i="11"/>
  <c r="P146" i="11"/>
  <c r="BI143" i="11"/>
  <c r="BH143" i="11"/>
  <c r="BG143" i="11"/>
  <c r="BF143" i="11"/>
  <c r="T143" i="11"/>
  <c r="R143" i="11"/>
  <c r="P143" i="11"/>
  <c r="BI141" i="11"/>
  <c r="BH141" i="11"/>
  <c r="BG141" i="11"/>
  <c r="BF141" i="11"/>
  <c r="T141" i="11"/>
  <c r="R141" i="11"/>
  <c r="P141" i="11"/>
  <c r="BI136" i="11"/>
  <c r="BH136" i="11"/>
  <c r="BG136" i="11"/>
  <c r="BF136" i="11"/>
  <c r="T136" i="11"/>
  <c r="R136" i="11"/>
  <c r="P136" i="11"/>
  <c r="BI133" i="11"/>
  <c r="BH133" i="11"/>
  <c r="BG133" i="11"/>
  <c r="BF133" i="11"/>
  <c r="T133" i="11"/>
  <c r="R133" i="11"/>
  <c r="P133" i="11"/>
  <c r="BI127" i="11"/>
  <c r="BH127" i="11"/>
  <c r="BG127" i="11"/>
  <c r="BF127" i="11"/>
  <c r="T127" i="11"/>
  <c r="R127" i="11"/>
  <c r="P127" i="11"/>
  <c r="BI123" i="11"/>
  <c r="BH123" i="11"/>
  <c r="BG123" i="11"/>
  <c r="BF123" i="11"/>
  <c r="T123" i="11"/>
  <c r="R123" i="11"/>
  <c r="P123" i="11"/>
  <c r="BI120" i="11"/>
  <c r="BH120" i="11"/>
  <c r="BG120" i="11"/>
  <c r="BF120" i="11"/>
  <c r="T120" i="11"/>
  <c r="R120" i="11"/>
  <c r="P120" i="11"/>
  <c r="BI118" i="11"/>
  <c r="BH118" i="11"/>
  <c r="BG118" i="11"/>
  <c r="BF118" i="11"/>
  <c r="T118" i="11"/>
  <c r="R118" i="11"/>
  <c r="P118" i="11"/>
  <c r="BI111" i="11"/>
  <c r="BH111" i="11"/>
  <c r="BG111" i="11"/>
  <c r="BF111" i="11"/>
  <c r="T111" i="11"/>
  <c r="R111" i="11"/>
  <c r="P111" i="11"/>
  <c r="BI109" i="11"/>
  <c r="BH109" i="11"/>
  <c r="BG109" i="11"/>
  <c r="BF109" i="11"/>
  <c r="T109" i="11"/>
  <c r="R109" i="11"/>
  <c r="P109" i="11"/>
  <c r="BI107" i="11"/>
  <c r="BH107" i="11"/>
  <c r="BG107" i="11"/>
  <c r="BF107" i="11"/>
  <c r="T107" i="11"/>
  <c r="R107" i="11"/>
  <c r="P107" i="11"/>
  <c r="BI105" i="11"/>
  <c r="BH105" i="11"/>
  <c r="BG105" i="11"/>
  <c r="BF105" i="11"/>
  <c r="T105" i="11"/>
  <c r="R105" i="11"/>
  <c r="P105" i="11"/>
  <c r="BI101" i="11"/>
  <c r="BH101" i="11"/>
  <c r="BG101" i="11"/>
  <c r="BF101" i="11"/>
  <c r="T101" i="11"/>
  <c r="R101" i="11"/>
  <c r="P101" i="11"/>
  <c r="BI99" i="11"/>
  <c r="BH99" i="11"/>
  <c r="BG99" i="11"/>
  <c r="BF99" i="11"/>
  <c r="T99" i="11"/>
  <c r="R99" i="11"/>
  <c r="P99" i="11"/>
  <c r="BI97" i="11"/>
  <c r="BH97" i="11"/>
  <c r="BG97" i="11"/>
  <c r="BF97" i="11"/>
  <c r="T97" i="11"/>
  <c r="R97" i="11"/>
  <c r="P97" i="11"/>
  <c r="J91" i="11"/>
  <c r="F90" i="11"/>
  <c r="F88" i="11"/>
  <c r="E86" i="11"/>
  <c r="J55" i="11"/>
  <c r="F54" i="11"/>
  <c r="F52" i="11"/>
  <c r="E50" i="11"/>
  <c r="J21" i="11"/>
  <c r="E21" i="11"/>
  <c r="J54" i="11"/>
  <c r="J20" i="11"/>
  <c r="J18" i="11"/>
  <c r="E18" i="11"/>
  <c r="F55" i="11"/>
  <c r="J17" i="11"/>
  <c r="J12" i="11"/>
  <c r="J88" i="11" s="1"/>
  <c r="E7" i="11"/>
  <c r="E48" i="11" s="1"/>
  <c r="J37" i="10"/>
  <c r="J36" i="10"/>
  <c r="AY63" i="1"/>
  <c r="J35" i="10"/>
  <c r="AX63" i="1" s="1"/>
  <c r="BI314" i="10"/>
  <c r="BH314" i="10"/>
  <c r="BG314" i="10"/>
  <c r="BF314" i="10"/>
  <c r="T314" i="10"/>
  <c r="R314" i="10"/>
  <c r="P314" i="10"/>
  <c r="BI313" i="10"/>
  <c r="BH313" i="10"/>
  <c r="BG313" i="10"/>
  <c r="BF313" i="10"/>
  <c r="T313" i="10"/>
  <c r="R313" i="10"/>
  <c r="P313" i="10"/>
  <c r="BI312" i="10"/>
  <c r="BH312" i="10"/>
  <c r="BG312" i="10"/>
  <c r="BF312" i="10"/>
  <c r="T312" i="10"/>
  <c r="R312" i="10"/>
  <c r="P312" i="10"/>
  <c r="BI310" i="10"/>
  <c r="BH310" i="10"/>
  <c r="BG310" i="10"/>
  <c r="BF310" i="10"/>
  <c r="T310" i="10"/>
  <c r="R310" i="10"/>
  <c r="P310" i="10"/>
  <c r="BI301" i="10"/>
  <c r="BH301" i="10"/>
  <c r="BG301" i="10"/>
  <c r="BF301" i="10"/>
  <c r="T301" i="10"/>
  <c r="R301" i="10"/>
  <c r="P301" i="10"/>
  <c r="BI288" i="10"/>
  <c r="BH288" i="10"/>
  <c r="BG288" i="10"/>
  <c r="BF288" i="10"/>
  <c r="T288" i="10"/>
  <c r="R288" i="10"/>
  <c r="P288" i="10"/>
  <c r="BI274" i="10"/>
  <c r="BH274" i="10"/>
  <c r="BG274" i="10"/>
  <c r="BF274" i="10"/>
  <c r="T274" i="10"/>
  <c r="R274" i="10"/>
  <c r="P274" i="10"/>
  <c r="BI271" i="10"/>
  <c r="BH271" i="10"/>
  <c r="BG271" i="10"/>
  <c r="BF271" i="10"/>
  <c r="T271" i="10"/>
  <c r="R271" i="10"/>
  <c r="P271" i="10"/>
  <c r="BI270" i="10"/>
  <c r="BH270" i="10"/>
  <c r="BG270" i="10"/>
  <c r="BF270" i="10"/>
  <c r="T270" i="10"/>
  <c r="R270" i="10"/>
  <c r="P270" i="10"/>
  <c r="BI269" i="10"/>
  <c r="BH269" i="10"/>
  <c r="BG269" i="10"/>
  <c r="BF269" i="10"/>
  <c r="T269" i="10"/>
  <c r="R269" i="10"/>
  <c r="P269" i="10"/>
  <c r="BI268" i="10"/>
  <c r="BH268" i="10"/>
  <c r="BG268" i="10"/>
  <c r="BF268" i="10"/>
  <c r="T268" i="10"/>
  <c r="R268" i="10"/>
  <c r="P268" i="10"/>
  <c r="BI267" i="10"/>
  <c r="BH267" i="10"/>
  <c r="BG267" i="10"/>
  <c r="BF267" i="10"/>
  <c r="T267" i="10"/>
  <c r="R267" i="10"/>
  <c r="P267" i="10"/>
  <c r="BI266" i="10"/>
  <c r="BH266" i="10"/>
  <c r="BG266" i="10"/>
  <c r="BF266" i="10"/>
  <c r="T266" i="10"/>
  <c r="R266" i="10"/>
  <c r="P266" i="10"/>
  <c r="BI261" i="10"/>
  <c r="BH261" i="10"/>
  <c r="BG261" i="10"/>
  <c r="BF261" i="10"/>
  <c r="T261" i="10"/>
  <c r="R261" i="10"/>
  <c r="P261" i="10"/>
  <c r="BI260" i="10"/>
  <c r="BH260" i="10"/>
  <c r="BG260" i="10"/>
  <c r="BF260" i="10"/>
  <c r="T260" i="10"/>
  <c r="R260" i="10"/>
  <c r="P260" i="10"/>
  <c r="BI258" i="10"/>
  <c r="BH258" i="10"/>
  <c r="BG258" i="10"/>
  <c r="BF258" i="10"/>
  <c r="T258" i="10"/>
  <c r="R258" i="10"/>
  <c r="P258" i="10"/>
  <c r="BI252" i="10"/>
  <c r="BH252" i="10"/>
  <c r="BG252" i="10"/>
  <c r="BF252" i="10"/>
  <c r="T252" i="10"/>
  <c r="R252" i="10"/>
  <c r="P252" i="10"/>
  <c r="BI249" i="10"/>
  <c r="BH249" i="10"/>
  <c r="BG249" i="10"/>
  <c r="BF249" i="10"/>
  <c r="T249" i="10"/>
  <c r="R249" i="10"/>
  <c r="P249" i="10"/>
  <c r="BI246" i="10"/>
  <c r="BH246" i="10"/>
  <c r="BG246" i="10"/>
  <c r="BF246" i="10"/>
  <c r="T246" i="10"/>
  <c r="R246" i="10"/>
  <c r="P246" i="10"/>
  <c r="BI243" i="10"/>
  <c r="BH243" i="10"/>
  <c r="BG243" i="10"/>
  <c r="BF243" i="10"/>
  <c r="T243" i="10"/>
  <c r="R243" i="10"/>
  <c r="P243" i="10"/>
  <c r="BI240" i="10"/>
  <c r="BH240" i="10"/>
  <c r="BG240" i="10"/>
  <c r="BF240" i="10"/>
  <c r="T240" i="10"/>
  <c r="R240" i="10"/>
  <c r="P240" i="10"/>
  <c r="BI238" i="10"/>
  <c r="BH238" i="10"/>
  <c r="BG238" i="10"/>
  <c r="BF238" i="10"/>
  <c r="T238" i="10"/>
  <c r="R238" i="10"/>
  <c r="P238" i="10"/>
  <c r="BI236" i="10"/>
  <c r="BH236" i="10"/>
  <c r="BG236" i="10"/>
  <c r="BF236" i="10"/>
  <c r="T236" i="10"/>
  <c r="R236" i="10"/>
  <c r="P236" i="10"/>
  <c r="BI234" i="10"/>
  <c r="BH234" i="10"/>
  <c r="BG234" i="10"/>
  <c r="BF234" i="10"/>
  <c r="T234" i="10"/>
  <c r="R234" i="10"/>
  <c r="P234" i="10"/>
  <c r="BI231" i="10"/>
  <c r="BH231" i="10"/>
  <c r="BG231" i="10"/>
  <c r="BF231" i="10"/>
  <c r="T231" i="10"/>
  <c r="R231" i="10"/>
  <c r="P231" i="10"/>
  <c r="BI230" i="10"/>
  <c r="BH230" i="10"/>
  <c r="BG230" i="10"/>
  <c r="BF230" i="10"/>
  <c r="T230" i="10"/>
  <c r="R230" i="10"/>
  <c r="P230" i="10"/>
  <c r="BI227" i="10"/>
  <c r="BH227" i="10"/>
  <c r="BG227" i="10"/>
  <c r="BF227" i="10"/>
  <c r="T227" i="10"/>
  <c r="R227" i="10"/>
  <c r="P227" i="10"/>
  <c r="BI224" i="10"/>
  <c r="BH224" i="10"/>
  <c r="BG224" i="10"/>
  <c r="BF224" i="10"/>
  <c r="T224" i="10"/>
  <c r="R224" i="10"/>
  <c r="P224" i="10"/>
  <c r="BI219" i="10"/>
  <c r="BH219" i="10"/>
  <c r="BG219" i="10"/>
  <c r="BF219" i="10"/>
  <c r="T219" i="10"/>
  <c r="R219" i="10"/>
  <c r="P219" i="10"/>
  <c r="BI218" i="10"/>
  <c r="BH218" i="10"/>
  <c r="BG218" i="10"/>
  <c r="BF218" i="10"/>
  <c r="T218" i="10"/>
  <c r="R218" i="10"/>
  <c r="P218" i="10"/>
  <c r="BI216" i="10"/>
  <c r="BH216" i="10"/>
  <c r="BG216" i="10"/>
  <c r="BF216" i="10"/>
  <c r="T216" i="10"/>
  <c r="R216" i="10"/>
  <c r="P216" i="10"/>
  <c r="BI214" i="10"/>
  <c r="BH214" i="10"/>
  <c r="BG214" i="10"/>
  <c r="BF214" i="10"/>
  <c r="T214" i="10"/>
  <c r="R214" i="10"/>
  <c r="P214" i="10"/>
  <c r="BI211" i="10"/>
  <c r="BH211" i="10"/>
  <c r="BG211" i="10"/>
  <c r="BF211" i="10"/>
  <c r="T211" i="10"/>
  <c r="R211" i="10"/>
  <c r="P211" i="10"/>
  <c r="BI210" i="10"/>
  <c r="BH210" i="10"/>
  <c r="BG210" i="10"/>
  <c r="BF210" i="10"/>
  <c r="T210" i="10"/>
  <c r="R210" i="10"/>
  <c r="P210" i="10"/>
  <c r="BI209" i="10"/>
  <c r="BH209" i="10"/>
  <c r="BG209" i="10"/>
  <c r="BF209" i="10"/>
  <c r="T209" i="10"/>
  <c r="R209" i="10"/>
  <c r="P209" i="10"/>
  <c r="BI208" i="10"/>
  <c r="BH208" i="10"/>
  <c r="BG208" i="10"/>
  <c r="BF208" i="10"/>
  <c r="T208" i="10"/>
  <c r="R208" i="10"/>
  <c r="P208" i="10"/>
  <c r="BI207" i="10"/>
  <c r="BH207" i="10"/>
  <c r="BG207" i="10"/>
  <c r="BF207" i="10"/>
  <c r="T207" i="10"/>
  <c r="R207" i="10"/>
  <c r="P207" i="10"/>
  <c r="BI206" i="10"/>
  <c r="BH206" i="10"/>
  <c r="BG206" i="10"/>
  <c r="BF206" i="10"/>
  <c r="T206" i="10"/>
  <c r="R206" i="10"/>
  <c r="P206" i="10"/>
  <c r="BI205" i="10"/>
  <c r="BH205" i="10"/>
  <c r="BG205" i="10"/>
  <c r="BF205" i="10"/>
  <c r="T205" i="10"/>
  <c r="R205" i="10"/>
  <c r="P205" i="10"/>
  <c r="BI203" i="10"/>
  <c r="BH203" i="10"/>
  <c r="BG203" i="10"/>
  <c r="BF203" i="10"/>
  <c r="T203" i="10"/>
  <c r="R203" i="10"/>
  <c r="P203" i="10"/>
  <c r="BI201" i="10"/>
  <c r="BH201" i="10"/>
  <c r="BG201" i="10"/>
  <c r="BF201" i="10"/>
  <c r="T201" i="10"/>
  <c r="R201" i="10"/>
  <c r="P201" i="10"/>
  <c r="BI198" i="10"/>
  <c r="BH198" i="10"/>
  <c r="BG198" i="10"/>
  <c r="BF198" i="10"/>
  <c r="T198" i="10"/>
  <c r="R198" i="10"/>
  <c r="P198" i="10"/>
  <c r="BI197" i="10"/>
  <c r="BH197" i="10"/>
  <c r="BG197" i="10"/>
  <c r="BF197" i="10"/>
  <c r="T197" i="10"/>
  <c r="R197" i="10"/>
  <c r="P197" i="10"/>
  <c r="BI196" i="10"/>
  <c r="BH196" i="10"/>
  <c r="BG196" i="10"/>
  <c r="BF196" i="10"/>
  <c r="T196" i="10"/>
  <c r="R196" i="10"/>
  <c r="P196" i="10"/>
  <c r="BI193" i="10"/>
  <c r="BH193" i="10"/>
  <c r="BG193" i="10"/>
  <c r="BF193" i="10"/>
  <c r="T193" i="10"/>
  <c r="R193" i="10"/>
  <c r="P193" i="10"/>
  <c r="BI192" i="10"/>
  <c r="BH192" i="10"/>
  <c r="BG192" i="10"/>
  <c r="BF192" i="10"/>
  <c r="T192" i="10"/>
  <c r="R192" i="10"/>
  <c r="P192" i="10"/>
  <c r="BI191" i="10"/>
  <c r="BH191" i="10"/>
  <c r="BG191" i="10"/>
  <c r="BF191" i="10"/>
  <c r="T191" i="10"/>
  <c r="R191" i="10"/>
  <c r="P191" i="10"/>
  <c r="BI190" i="10"/>
  <c r="BH190" i="10"/>
  <c r="BG190" i="10"/>
  <c r="BF190" i="10"/>
  <c r="T190" i="10"/>
  <c r="R190" i="10"/>
  <c r="P190" i="10"/>
  <c r="BI188" i="10"/>
  <c r="BH188" i="10"/>
  <c r="BG188" i="10"/>
  <c r="BF188" i="10"/>
  <c r="T188" i="10"/>
  <c r="R188" i="10"/>
  <c r="P188" i="10"/>
  <c r="BI186" i="10"/>
  <c r="BH186" i="10"/>
  <c r="BG186" i="10"/>
  <c r="BF186" i="10"/>
  <c r="T186" i="10"/>
  <c r="R186" i="10"/>
  <c r="P186" i="10"/>
  <c r="BI184" i="10"/>
  <c r="BH184" i="10"/>
  <c r="BG184" i="10"/>
  <c r="BF184" i="10"/>
  <c r="T184" i="10"/>
  <c r="R184" i="10"/>
  <c r="P184" i="10"/>
  <c r="BI182" i="10"/>
  <c r="BH182" i="10"/>
  <c r="BG182" i="10"/>
  <c r="BF182" i="10"/>
  <c r="T182" i="10"/>
  <c r="R182" i="10"/>
  <c r="P182" i="10"/>
  <c r="BI181" i="10"/>
  <c r="BH181" i="10"/>
  <c r="BG181" i="10"/>
  <c r="BF181" i="10"/>
  <c r="T181" i="10"/>
  <c r="R181" i="10"/>
  <c r="P181" i="10"/>
  <c r="BI180" i="10"/>
  <c r="BH180" i="10"/>
  <c r="BG180" i="10"/>
  <c r="BF180" i="10"/>
  <c r="T180" i="10"/>
  <c r="R180" i="10"/>
  <c r="P180" i="10"/>
  <c r="BI179" i="10"/>
  <c r="BH179" i="10"/>
  <c r="BG179" i="10"/>
  <c r="BF179" i="10"/>
  <c r="T179" i="10"/>
  <c r="R179" i="10"/>
  <c r="P179" i="10"/>
  <c r="BI178" i="10"/>
  <c r="BH178" i="10"/>
  <c r="BG178" i="10"/>
  <c r="BF178" i="10"/>
  <c r="T178" i="10"/>
  <c r="R178" i="10"/>
  <c r="P178" i="10"/>
  <c r="BI177" i="10"/>
  <c r="BH177" i="10"/>
  <c r="BG177" i="10"/>
  <c r="BF177" i="10"/>
  <c r="T177" i="10"/>
  <c r="R177" i="10"/>
  <c r="P177" i="10"/>
  <c r="BI174" i="10"/>
  <c r="BH174" i="10"/>
  <c r="BG174" i="10"/>
  <c r="BF174" i="10"/>
  <c r="T174" i="10"/>
  <c r="R174" i="10"/>
  <c r="P174" i="10"/>
  <c r="BI173" i="10"/>
  <c r="BH173" i="10"/>
  <c r="BG173" i="10"/>
  <c r="BF173" i="10"/>
  <c r="T173" i="10"/>
  <c r="R173" i="10"/>
  <c r="P173" i="10"/>
  <c r="BI172" i="10"/>
  <c r="BH172" i="10"/>
  <c r="BG172" i="10"/>
  <c r="BF172" i="10"/>
  <c r="T172" i="10"/>
  <c r="R172" i="10"/>
  <c r="P172" i="10"/>
  <c r="BI169" i="10"/>
  <c r="BH169" i="10"/>
  <c r="BG169" i="10"/>
  <c r="BF169" i="10"/>
  <c r="T169" i="10"/>
  <c r="R169" i="10"/>
  <c r="P169" i="10"/>
  <c r="BI168" i="10"/>
  <c r="BH168" i="10"/>
  <c r="BG168" i="10"/>
  <c r="BF168" i="10"/>
  <c r="T168" i="10"/>
  <c r="R168" i="10"/>
  <c r="P168" i="10"/>
  <c r="BI167" i="10"/>
  <c r="BH167" i="10"/>
  <c r="BG167" i="10"/>
  <c r="BF167" i="10"/>
  <c r="T167" i="10"/>
  <c r="R167" i="10"/>
  <c r="P167" i="10"/>
  <c r="BI163" i="10"/>
  <c r="BH163" i="10"/>
  <c r="BG163" i="10"/>
  <c r="BF163" i="10"/>
  <c r="T163" i="10"/>
  <c r="T162" i="10" s="1"/>
  <c r="R163" i="10"/>
  <c r="R162" i="10" s="1"/>
  <c r="P163" i="10"/>
  <c r="P162" i="10" s="1"/>
  <c r="BI160" i="10"/>
  <c r="BH160" i="10"/>
  <c r="BG160" i="10"/>
  <c r="BF160" i="10"/>
  <c r="T160" i="10"/>
  <c r="R160" i="10"/>
  <c r="P160" i="10"/>
  <c r="BI157" i="10"/>
  <c r="BH157" i="10"/>
  <c r="BG157" i="10"/>
  <c r="BF157" i="10"/>
  <c r="T157" i="10"/>
  <c r="R157" i="10"/>
  <c r="P157" i="10"/>
  <c r="BI155" i="10"/>
  <c r="BH155" i="10"/>
  <c r="BG155" i="10"/>
  <c r="BF155" i="10"/>
  <c r="T155" i="10"/>
  <c r="R155" i="10"/>
  <c r="P155" i="10"/>
  <c r="BI153" i="10"/>
  <c r="BH153" i="10"/>
  <c r="BG153" i="10"/>
  <c r="BF153" i="10"/>
  <c r="T153" i="10"/>
  <c r="R153" i="10"/>
  <c r="P153" i="10"/>
  <c r="BI151" i="10"/>
  <c r="BH151" i="10"/>
  <c r="BG151" i="10"/>
  <c r="BF151" i="10"/>
  <c r="T151" i="10"/>
  <c r="R151" i="10"/>
  <c r="P151" i="10"/>
  <c r="BI148" i="10"/>
  <c r="BH148" i="10"/>
  <c r="BG148" i="10"/>
  <c r="BF148" i="10"/>
  <c r="T148" i="10"/>
  <c r="R148" i="10"/>
  <c r="P148" i="10"/>
  <c r="BI145" i="10"/>
  <c r="BH145" i="10"/>
  <c r="BG145" i="10"/>
  <c r="BF145" i="10"/>
  <c r="T145" i="10"/>
  <c r="R145" i="10"/>
  <c r="P145" i="10"/>
  <c r="BI136" i="10"/>
  <c r="BH136" i="10"/>
  <c r="BG136" i="10"/>
  <c r="BF136" i="10"/>
  <c r="T136" i="10"/>
  <c r="R136" i="10"/>
  <c r="P136" i="10"/>
  <c r="BI133" i="10"/>
  <c r="BH133" i="10"/>
  <c r="BG133" i="10"/>
  <c r="BF133" i="10"/>
  <c r="T133" i="10"/>
  <c r="R133" i="10"/>
  <c r="P133" i="10"/>
  <c r="BI128" i="10"/>
  <c r="BH128" i="10"/>
  <c r="BG128" i="10"/>
  <c r="BF128" i="10"/>
  <c r="T128" i="10"/>
  <c r="R128" i="10"/>
  <c r="P128" i="10"/>
  <c r="BI124" i="10"/>
  <c r="BH124" i="10"/>
  <c r="BG124" i="10"/>
  <c r="BF124" i="10"/>
  <c r="T124" i="10"/>
  <c r="R124" i="10"/>
  <c r="P124" i="10"/>
  <c r="BI121" i="10"/>
  <c r="BH121" i="10"/>
  <c r="BG121" i="10"/>
  <c r="BF121" i="10"/>
  <c r="T121" i="10"/>
  <c r="R121" i="10"/>
  <c r="P121" i="10"/>
  <c r="BI119" i="10"/>
  <c r="BH119" i="10"/>
  <c r="BG119" i="10"/>
  <c r="BF119" i="10"/>
  <c r="T119" i="10"/>
  <c r="R119" i="10"/>
  <c r="P119" i="10"/>
  <c r="BI111" i="10"/>
  <c r="BH111" i="10"/>
  <c r="BG111" i="10"/>
  <c r="BF111" i="10"/>
  <c r="T111" i="10"/>
  <c r="R111" i="10"/>
  <c r="P111" i="10"/>
  <c r="BI109" i="10"/>
  <c r="BH109" i="10"/>
  <c r="BG109" i="10"/>
  <c r="BF109" i="10"/>
  <c r="T109" i="10"/>
  <c r="R109" i="10"/>
  <c r="P109" i="10"/>
  <c r="BI107" i="10"/>
  <c r="BH107" i="10"/>
  <c r="BG107" i="10"/>
  <c r="BF107" i="10"/>
  <c r="T107" i="10"/>
  <c r="R107" i="10"/>
  <c r="P107" i="10"/>
  <c r="BI105" i="10"/>
  <c r="BH105" i="10"/>
  <c r="BG105" i="10"/>
  <c r="BF105" i="10"/>
  <c r="T105" i="10"/>
  <c r="R105" i="10"/>
  <c r="P105" i="10"/>
  <c r="BI101" i="10"/>
  <c r="BH101" i="10"/>
  <c r="BG101" i="10"/>
  <c r="BF101" i="10"/>
  <c r="T101" i="10"/>
  <c r="R101" i="10"/>
  <c r="P101" i="10"/>
  <c r="BI99" i="10"/>
  <c r="BH99" i="10"/>
  <c r="BG99" i="10"/>
  <c r="BF99" i="10"/>
  <c r="T99" i="10"/>
  <c r="R99" i="10"/>
  <c r="P99" i="10"/>
  <c r="BI97" i="10"/>
  <c r="BH97" i="10"/>
  <c r="BG97" i="10"/>
  <c r="BF97" i="10"/>
  <c r="T97" i="10"/>
  <c r="R97" i="10"/>
  <c r="P97" i="10"/>
  <c r="J91" i="10"/>
  <c r="F90" i="10"/>
  <c r="F88" i="10"/>
  <c r="E86" i="10"/>
  <c r="J55" i="10"/>
  <c r="F54" i="10"/>
  <c r="F52" i="10"/>
  <c r="E50" i="10"/>
  <c r="J21" i="10"/>
  <c r="E21" i="10"/>
  <c r="J54" i="10"/>
  <c r="J20" i="10"/>
  <c r="J18" i="10"/>
  <c r="E18" i="10"/>
  <c r="F91" i="10"/>
  <c r="J17" i="10"/>
  <c r="J12" i="10"/>
  <c r="J52" i="10" s="1"/>
  <c r="E7" i="10"/>
  <c r="E48" i="10" s="1"/>
  <c r="J37" i="9"/>
  <c r="J36" i="9"/>
  <c r="AY62" i="1"/>
  <c r="J35" i="9"/>
  <c r="AX62" i="1"/>
  <c r="BI260" i="9"/>
  <c r="BH260" i="9"/>
  <c r="BG260" i="9"/>
  <c r="BF260" i="9"/>
  <c r="T260" i="9"/>
  <c r="R260" i="9"/>
  <c r="P260" i="9"/>
  <c r="BI259" i="9"/>
  <c r="BH259" i="9"/>
  <c r="BG259" i="9"/>
  <c r="BF259" i="9"/>
  <c r="T259" i="9"/>
  <c r="R259" i="9"/>
  <c r="P259" i="9"/>
  <c r="BI258" i="9"/>
  <c r="BH258" i="9"/>
  <c r="BG258" i="9"/>
  <c r="BF258" i="9"/>
  <c r="T258" i="9"/>
  <c r="R258" i="9"/>
  <c r="P258" i="9"/>
  <c r="BI256" i="9"/>
  <c r="BH256" i="9"/>
  <c r="BG256" i="9"/>
  <c r="BF256" i="9"/>
  <c r="T256" i="9"/>
  <c r="R256" i="9"/>
  <c r="P256" i="9"/>
  <c r="BI238" i="9"/>
  <c r="BH238" i="9"/>
  <c r="BG238" i="9"/>
  <c r="BF238" i="9"/>
  <c r="T238" i="9"/>
  <c r="R238" i="9"/>
  <c r="P238" i="9"/>
  <c r="BI229" i="9"/>
  <c r="BH229" i="9"/>
  <c r="BG229" i="9"/>
  <c r="BF229" i="9"/>
  <c r="T229" i="9"/>
  <c r="R229" i="9"/>
  <c r="P229" i="9"/>
  <c r="BI215" i="9"/>
  <c r="BH215" i="9"/>
  <c r="BG215" i="9"/>
  <c r="BF215" i="9"/>
  <c r="T215" i="9"/>
  <c r="R215" i="9"/>
  <c r="P215" i="9"/>
  <c r="BI210" i="9"/>
  <c r="BH210" i="9"/>
  <c r="BG210" i="9"/>
  <c r="BF210" i="9"/>
  <c r="T210" i="9"/>
  <c r="R210" i="9"/>
  <c r="P210" i="9"/>
  <c r="BI209" i="9"/>
  <c r="BH209" i="9"/>
  <c r="BG209" i="9"/>
  <c r="BF209" i="9"/>
  <c r="T209" i="9"/>
  <c r="R209" i="9"/>
  <c r="P209" i="9"/>
  <c r="BI208" i="9"/>
  <c r="BH208" i="9"/>
  <c r="BG208" i="9"/>
  <c r="BF208" i="9"/>
  <c r="T208" i="9"/>
  <c r="R208" i="9"/>
  <c r="P208" i="9"/>
  <c r="BI207" i="9"/>
  <c r="BH207" i="9"/>
  <c r="BG207" i="9"/>
  <c r="BF207" i="9"/>
  <c r="T207" i="9"/>
  <c r="R207" i="9"/>
  <c r="P207" i="9"/>
  <c r="BI206" i="9"/>
  <c r="BH206" i="9"/>
  <c r="BG206" i="9"/>
  <c r="BF206" i="9"/>
  <c r="T206" i="9"/>
  <c r="R206" i="9"/>
  <c r="P206" i="9"/>
  <c r="BI205" i="9"/>
  <c r="BH205" i="9"/>
  <c r="BG205" i="9"/>
  <c r="BF205" i="9"/>
  <c r="T205" i="9"/>
  <c r="R205" i="9"/>
  <c r="P205" i="9"/>
  <c r="BI204" i="9"/>
  <c r="BH204" i="9"/>
  <c r="BG204" i="9"/>
  <c r="BF204" i="9"/>
  <c r="T204" i="9"/>
  <c r="R204" i="9"/>
  <c r="P204" i="9"/>
  <c r="BI202" i="9"/>
  <c r="BH202" i="9"/>
  <c r="BG202" i="9"/>
  <c r="BF202" i="9"/>
  <c r="T202" i="9"/>
  <c r="R202" i="9"/>
  <c r="P202" i="9"/>
  <c r="BI196" i="9"/>
  <c r="BH196" i="9"/>
  <c r="BG196" i="9"/>
  <c r="BF196" i="9"/>
  <c r="T196" i="9"/>
  <c r="R196" i="9"/>
  <c r="P196" i="9"/>
  <c r="BI193" i="9"/>
  <c r="BH193" i="9"/>
  <c r="BG193" i="9"/>
  <c r="BF193" i="9"/>
  <c r="T193" i="9"/>
  <c r="R193" i="9"/>
  <c r="P193" i="9"/>
  <c r="BI192" i="9"/>
  <c r="BH192" i="9"/>
  <c r="BG192" i="9"/>
  <c r="BF192" i="9"/>
  <c r="T192" i="9"/>
  <c r="R192" i="9"/>
  <c r="P192" i="9"/>
  <c r="BI191" i="9"/>
  <c r="BH191" i="9"/>
  <c r="BG191" i="9"/>
  <c r="BF191" i="9"/>
  <c r="T191" i="9"/>
  <c r="R191" i="9"/>
  <c r="P191" i="9"/>
  <c r="BI190" i="9"/>
  <c r="BH190" i="9"/>
  <c r="BG190" i="9"/>
  <c r="BF190" i="9"/>
  <c r="T190" i="9"/>
  <c r="R190" i="9"/>
  <c r="P190" i="9"/>
  <c r="BI189" i="9"/>
  <c r="BH189" i="9"/>
  <c r="BG189" i="9"/>
  <c r="BF189" i="9"/>
  <c r="T189" i="9"/>
  <c r="R189" i="9"/>
  <c r="P189" i="9"/>
  <c r="BI188" i="9"/>
  <c r="BH188" i="9"/>
  <c r="BG188" i="9"/>
  <c r="BF188" i="9"/>
  <c r="T188" i="9"/>
  <c r="R188" i="9"/>
  <c r="P188" i="9"/>
  <c r="BI187" i="9"/>
  <c r="BH187" i="9"/>
  <c r="BG187" i="9"/>
  <c r="BF187" i="9"/>
  <c r="T187" i="9"/>
  <c r="R187" i="9"/>
  <c r="P187" i="9"/>
  <c r="BI185" i="9"/>
  <c r="BH185" i="9"/>
  <c r="BG185" i="9"/>
  <c r="BF185" i="9"/>
  <c r="T185" i="9"/>
  <c r="R185" i="9"/>
  <c r="P185" i="9"/>
  <c r="BI183" i="9"/>
  <c r="BH183" i="9"/>
  <c r="BG183" i="9"/>
  <c r="BF183" i="9"/>
  <c r="T183" i="9"/>
  <c r="R183" i="9"/>
  <c r="P183" i="9"/>
  <c r="BI180" i="9"/>
  <c r="BH180" i="9"/>
  <c r="BG180" i="9"/>
  <c r="BF180" i="9"/>
  <c r="T180" i="9"/>
  <c r="R180" i="9"/>
  <c r="P180" i="9"/>
  <c r="BI179" i="9"/>
  <c r="BH179" i="9"/>
  <c r="BG179" i="9"/>
  <c r="BF179" i="9"/>
  <c r="T179" i="9"/>
  <c r="R179" i="9"/>
  <c r="P179" i="9"/>
  <c r="BI176" i="9"/>
  <c r="BH176" i="9"/>
  <c r="BG176" i="9"/>
  <c r="BF176" i="9"/>
  <c r="T176" i="9"/>
  <c r="R176" i="9"/>
  <c r="P176" i="9"/>
  <c r="BI175" i="9"/>
  <c r="BH175" i="9"/>
  <c r="BG175" i="9"/>
  <c r="BF175" i="9"/>
  <c r="T175" i="9"/>
  <c r="R175" i="9"/>
  <c r="P175" i="9"/>
  <c r="BI174" i="9"/>
  <c r="BH174" i="9"/>
  <c r="BG174" i="9"/>
  <c r="BF174" i="9"/>
  <c r="T174" i="9"/>
  <c r="R174" i="9"/>
  <c r="P174" i="9"/>
  <c r="BI172" i="9"/>
  <c r="BH172" i="9"/>
  <c r="BG172" i="9"/>
  <c r="BF172" i="9"/>
  <c r="T172" i="9"/>
  <c r="R172" i="9"/>
  <c r="P172" i="9"/>
  <c r="BI171" i="9"/>
  <c r="BH171" i="9"/>
  <c r="BG171" i="9"/>
  <c r="BF171" i="9"/>
  <c r="T171" i="9"/>
  <c r="R171" i="9"/>
  <c r="P171" i="9"/>
  <c r="BI170" i="9"/>
  <c r="BH170" i="9"/>
  <c r="BG170" i="9"/>
  <c r="BF170" i="9"/>
  <c r="T170" i="9"/>
  <c r="R170" i="9"/>
  <c r="P170" i="9"/>
  <c r="BI167" i="9"/>
  <c r="BH167" i="9"/>
  <c r="BG167" i="9"/>
  <c r="BF167" i="9"/>
  <c r="T167" i="9"/>
  <c r="R167" i="9"/>
  <c r="P167" i="9"/>
  <c r="BI166" i="9"/>
  <c r="BH166" i="9"/>
  <c r="BG166" i="9"/>
  <c r="BF166" i="9"/>
  <c r="T166" i="9"/>
  <c r="R166" i="9"/>
  <c r="P166" i="9"/>
  <c r="BI163" i="9"/>
  <c r="BH163" i="9"/>
  <c r="BG163" i="9"/>
  <c r="BF163" i="9"/>
  <c r="T163" i="9"/>
  <c r="R163" i="9"/>
  <c r="P163" i="9"/>
  <c r="BI162" i="9"/>
  <c r="BH162" i="9"/>
  <c r="BG162" i="9"/>
  <c r="BF162" i="9"/>
  <c r="T162" i="9"/>
  <c r="R162" i="9"/>
  <c r="P162" i="9"/>
  <c r="BI158" i="9"/>
  <c r="BH158" i="9"/>
  <c r="BG158" i="9"/>
  <c r="BF158" i="9"/>
  <c r="T158" i="9"/>
  <c r="T157" i="9" s="1"/>
  <c r="R158" i="9"/>
  <c r="R157" i="9" s="1"/>
  <c r="P158" i="9"/>
  <c r="P157" i="9" s="1"/>
  <c r="BI155" i="9"/>
  <c r="BH155" i="9"/>
  <c r="BG155" i="9"/>
  <c r="BF155" i="9"/>
  <c r="T155" i="9"/>
  <c r="R155" i="9"/>
  <c r="P155" i="9"/>
  <c r="BI152" i="9"/>
  <c r="BH152" i="9"/>
  <c r="BG152" i="9"/>
  <c r="BF152" i="9"/>
  <c r="T152" i="9"/>
  <c r="R152" i="9"/>
  <c r="P152" i="9"/>
  <c r="BI150" i="9"/>
  <c r="BH150" i="9"/>
  <c r="BG150" i="9"/>
  <c r="BF150" i="9"/>
  <c r="T150" i="9"/>
  <c r="R150" i="9"/>
  <c r="P150" i="9"/>
  <c r="BI148" i="9"/>
  <c r="BH148" i="9"/>
  <c r="BG148" i="9"/>
  <c r="BF148" i="9"/>
  <c r="T148" i="9"/>
  <c r="R148" i="9"/>
  <c r="P148" i="9"/>
  <c r="BI146" i="9"/>
  <c r="BH146" i="9"/>
  <c r="BG146" i="9"/>
  <c r="BF146" i="9"/>
  <c r="T146" i="9"/>
  <c r="R146" i="9"/>
  <c r="P146" i="9"/>
  <c r="BI143" i="9"/>
  <c r="BH143" i="9"/>
  <c r="BG143" i="9"/>
  <c r="BF143" i="9"/>
  <c r="T143" i="9"/>
  <c r="R143" i="9"/>
  <c r="P143" i="9"/>
  <c r="BI129" i="9"/>
  <c r="BH129" i="9"/>
  <c r="BG129" i="9"/>
  <c r="BF129" i="9"/>
  <c r="T129" i="9"/>
  <c r="R129" i="9"/>
  <c r="P129" i="9"/>
  <c r="BI119" i="9"/>
  <c r="BH119" i="9"/>
  <c r="BG119" i="9"/>
  <c r="BF119" i="9"/>
  <c r="T119" i="9"/>
  <c r="R119" i="9"/>
  <c r="P119" i="9"/>
  <c r="BI114" i="9"/>
  <c r="BH114" i="9"/>
  <c r="BG114" i="9"/>
  <c r="BF114" i="9"/>
  <c r="T114" i="9"/>
  <c r="R114" i="9"/>
  <c r="P114" i="9"/>
  <c r="BI111" i="9"/>
  <c r="BH111" i="9"/>
  <c r="BG111" i="9"/>
  <c r="BF111" i="9"/>
  <c r="T111" i="9"/>
  <c r="R111" i="9"/>
  <c r="P111" i="9"/>
  <c r="BI109" i="9"/>
  <c r="BH109" i="9"/>
  <c r="BG109" i="9"/>
  <c r="BF109" i="9"/>
  <c r="T109" i="9"/>
  <c r="R109" i="9"/>
  <c r="P109" i="9"/>
  <c r="BI95" i="9"/>
  <c r="BH95" i="9"/>
  <c r="BG95" i="9"/>
  <c r="BF95" i="9"/>
  <c r="T95" i="9"/>
  <c r="R95" i="9"/>
  <c r="P95" i="9"/>
  <c r="J89" i="9"/>
  <c r="F88" i="9"/>
  <c r="F86" i="9"/>
  <c r="E84" i="9"/>
  <c r="J55" i="9"/>
  <c r="F54" i="9"/>
  <c r="F52" i="9"/>
  <c r="E50" i="9"/>
  <c r="J21" i="9"/>
  <c r="E21" i="9"/>
  <c r="J54" i="9"/>
  <c r="J20" i="9"/>
  <c r="J18" i="9"/>
  <c r="E18" i="9"/>
  <c r="F89" i="9"/>
  <c r="J17" i="9"/>
  <c r="J12" i="9"/>
  <c r="J86" i="9" s="1"/>
  <c r="E7" i="9"/>
  <c r="E82" i="9" s="1"/>
  <c r="J37" i="8"/>
  <c r="J36" i="8"/>
  <c r="AY61" i="1"/>
  <c r="J35" i="8"/>
  <c r="AX61" i="1"/>
  <c r="BI278" i="8"/>
  <c r="BH278" i="8"/>
  <c r="BG278" i="8"/>
  <c r="BF278" i="8"/>
  <c r="T278" i="8"/>
  <c r="R278" i="8"/>
  <c r="P278" i="8"/>
  <c r="BI265" i="8"/>
  <c r="BH265" i="8"/>
  <c r="BG265" i="8"/>
  <c r="BF265" i="8"/>
  <c r="T265" i="8"/>
  <c r="R265" i="8"/>
  <c r="P265" i="8"/>
  <c r="BI264" i="8"/>
  <c r="BH264" i="8"/>
  <c r="BG264" i="8"/>
  <c r="BF264" i="8"/>
  <c r="T264" i="8"/>
  <c r="R264" i="8"/>
  <c r="P264" i="8"/>
  <c r="BI262" i="8"/>
  <c r="BH262" i="8"/>
  <c r="BG262" i="8"/>
  <c r="BF262" i="8"/>
  <c r="T262" i="8"/>
  <c r="R262" i="8"/>
  <c r="P262" i="8"/>
  <c r="BI258" i="8"/>
  <c r="BH258" i="8"/>
  <c r="BG258" i="8"/>
  <c r="BF258" i="8"/>
  <c r="T258" i="8"/>
  <c r="R258" i="8"/>
  <c r="P258" i="8"/>
  <c r="BI257" i="8"/>
  <c r="BH257" i="8"/>
  <c r="BG257" i="8"/>
  <c r="BF257" i="8"/>
  <c r="T257" i="8"/>
  <c r="R257" i="8"/>
  <c r="P257" i="8"/>
  <c r="BI243" i="8"/>
  <c r="BH243" i="8"/>
  <c r="BG243" i="8"/>
  <c r="BF243" i="8"/>
  <c r="T243" i="8"/>
  <c r="R243" i="8"/>
  <c r="P243" i="8"/>
  <c r="BI241" i="8"/>
  <c r="BH241" i="8"/>
  <c r="BG241" i="8"/>
  <c r="BF241" i="8"/>
  <c r="T241" i="8"/>
  <c r="R241" i="8"/>
  <c r="P241" i="8"/>
  <c r="BI238" i="8"/>
  <c r="BH238" i="8"/>
  <c r="BG238" i="8"/>
  <c r="BF238" i="8"/>
  <c r="T238" i="8"/>
  <c r="R238" i="8"/>
  <c r="P238" i="8"/>
  <c r="BI237" i="8"/>
  <c r="BH237" i="8"/>
  <c r="BG237" i="8"/>
  <c r="BF237" i="8"/>
  <c r="T237" i="8"/>
  <c r="R237" i="8"/>
  <c r="P237" i="8"/>
  <c r="BI236" i="8"/>
  <c r="BH236" i="8"/>
  <c r="BG236" i="8"/>
  <c r="BF236" i="8"/>
  <c r="T236" i="8"/>
  <c r="R236" i="8"/>
  <c r="P236" i="8"/>
  <c r="BI233" i="8"/>
  <c r="BH233" i="8"/>
  <c r="BG233" i="8"/>
  <c r="BF233" i="8"/>
  <c r="T233" i="8"/>
  <c r="R233" i="8"/>
  <c r="P233" i="8"/>
  <c r="BI230" i="8"/>
  <c r="BH230" i="8"/>
  <c r="BG230" i="8"/>
  <c r="BF230" i="8"/>
  <c r="T230" i="8"/>
  <c r="R230" i="8"/>
  <c r="P230" i="8"/>
  <c r="BI227" i="8"/>
  <c r="BH227" i="8"/>
  <c r="BG227" i="8"/>
  <c r="BF227" i="8"/>
  <c r="T227" i="8"/>
  <c r="R227" i="8"/>
  <c r="P227" i="8"/>
  <c r="BI224" i="8"/>
  <c r="BH224" i="8"/>
  <c r="BG224" i="8"/>
  <c r="BF224" i="8"/>
  <c r="T224" i="8"/>
  <c r="R224" i="8"/>
  <c r="P224" i="8"/>
  <c r="BI222" i="8"/>
  <c r="BH222" i="8"/>
  <c r="BG222" i="8"/>
  <c r="BF222" i="8"/>
  <c r="T222" i="8"/>
  <c r="R222" i="8"/>
  <c r="P222" i="8"/>
  <c r="BI220" i="8"/>
  <c r="BH220" i="8"/>
  <c r="BG220" i="8"/>
  <c r="BF220" i="8"/>
  <c r="T220" i="8"/>
  <c r="R220" i="8"/>
  <c r="P220" i="8"/>
  <c r="BI218" i="8"/>
  <c r="BH218" i="8"/>
  <c r="BG218" i="8"/>
  <c r="BF218" i="8"/>
  <c r="T218" i="8"/>
  <c r="R218" i="8"/>
  <c r="P218" i="8"/>
  <c r="BI215" i="8"/>
  <c r="BH215" i="8"/>
  <c r="BG215" i="8"/>
  <c r="BF215" i="8"/>
  <c r="T215" i="8"/>
  <c r="R215" i="8"/>
  <c r="P215" i="8"/>
  <c r="BI214" i="8"/>
  <c r="BH214" i="8"/>
  <c r="BG214" i="8"/>
  <c r="BF214" i="8"/>
  <c r="T214" i="8"/>
  <c r="R214" i="8"/>
  <c r="P214" i="8"/>
  <c r="BI211" i="8"/>
  <c r="BH211" i="8"/>
  <c r="BG211" i="8"/>
  <c r="BF211" i="8"/>
  <c r="T211" i="8"/>
  <c r="R211" i="8"/>
  <c r="P211" i="8"/>
  <c r="BI208" i="8"/>
  <c r="BH208" i="8"/>
  <c r="BG208" i="8"/>
  <c r="BF208" i="8"/>
  <c r="T208" i="8"/>
  <c r="R208" i="8"/>
  <c r="P208" i="8"/>
  <c r="BI203" i="8"/>
  <c r="BH203" i="8"/>
  <c r="BG203" i="8"/>
  <c r="BF203" i="8"/>
  <c r="T203" i="8"/>
  <c r="R203" i="8"/>
  <c r="P203" i="8"/>
  <c r="BI202" i="8"/>
  <c r="BH202" i="8"/>
  <c r="BG202" i="8"/>
  <c r="BF202" i="8"/>
  <c r="T202" i="8"/>
  <c r="R202" i="8"/>
  <c r="P202" i="8"/>
  <c r="BI200" i="8"/>
  <c r="BH200" i="8"/>
  <c r="BG200" i="8"/>
  <c r="BF200" i="8"/>
  <c r="T200" i="8"/>
  <c r="R200" i="8"/>
  <c r="P200" i="8"/>
  <c r="BI198" i="8"/>
  <c r="BH198" i="8"/>
  <c r="BG198" i="8"/>
  <c r="BF198" i="8"/>
  <c r="T198" i="8"/>
  <c r="R198" i="8"/>
  <c r="P198" i="8"/>
  <c r="BI195" i="8"/>
  <c r="BH195" i="8"/>
  <c r="BG195" i="8"/>
  <c r="BF195" i="8"/>
  <c r="T195" i="8"/>
  <c r="R195" i="8"/>
  <c r="P195" i="8"/>
  <c r="BI194" i="8"/>
  <c r="BH194" i="8"/>
  <c r="BG194" i="8"/>
  <c r="BF194" i="8"/>
  <c r="T194" i="8"/>
  <c r="R194" i="8"/>
  <c r="P194" i="8"/>
  <c r="BI193" i="8"/>
  <c r="BH193" i="8"/>
  <c r="BG193" i="8"/>
  <c r="BF193" i="8"/>
  <c r="T193" i="8"/>
  <c r="R193" i="8"/>
  <c r="P193" i="8"/>
  <c r="BI192" i="8"/>
  <c r="BH192" i="8"/>
  <c r="BG192" i="8"/>
  <c r="BF192" i="8"/>
  <c r="T192" i="8"/>
  <c r="R192" i="8"/>
  <c r="P192" i="8"/>
  <c r="BI191" i="8"/>
  <c r="BH191" i="8"/>
  <c r="BG191" i="8"/>
  <c r="BF191" i="8"/>
  <c r="T191" i="8"/>
  <c r="R191" i="8"/>
  <c r="P191" i="8"/>
  <c r="BI190" i="8"/>
  <c r="BH190" i="8"/>
  <c r="BG190" i="8"/>
  <c r="BF190" i="8"/>
  <c r="T190" i="8"/>
  <c r="R190" i="8"/>
  <c r="P190" i="8"/>
  <c r="BI189" i="8"/>
  <c r="BH189" i="8"/>
  <c r="BG189" i="8"/>
  <c r="BF189" i="8"/>
  <c r="T189" i="8"/>
  <c r="R189" i="8"/>
  <c r="P189" i="8"/>
  <c r="BI187" i="8"/>
  <c r="BH187" i="8"/>
  <c r="BG187" i="8"/>
  <c r="BF187" i="8"/>
  <c r="T187" i="8"/>
  <c r="R187" i="8"/>
  <c r="P187" i="8"/>
  <c r="BI185" i="8"/>
  <c r="BH185" i="8"/>
  <c r="BG185" i="8"/>
  <c r="BF185" i="8"/>
  <c r="T185" i="8"/>
  <c r="R185" i="8"/>
  <c r="P185" i="8"/>
  <c r="BI182" i="8"/>
  <c r="BH182" i="8"/>
  <c r="BG182" i="8"/>
  <c r="BF182" i="8"/>
  <c r="T182" i="8"/>
  <c r="R182" i="8"/>
  <c r="P182" i="8"/>
  <c r="BI181" i="8"/>
  <c r="BH181" i="8"/>
  <c r="BG181" i="8"/>
  <c r="BF181" i="8"/>
  <c r="T181" i="8"/>
  <c r="R181" i="8"/>
  <c r="P181" i="8"/>
  <c r="BI178" i="8"/>
  <c r="BH178" i="8"/>
  <c r="BG178" i="8"/>
  <c r="BF178" i="8"/>
  <c r="T178" i="8"/>
  <c r="R178" i="8"/>
  <c r="P178" i="8"/>
  <c r="BI177" i="8"/>
  <c r="BH177" i="8"/>
  <c r="BG177" i="8"/>
  <c r="BF177" i="8"/>
  <c r="T177" i="8"/>
  <c r="R177" i="8"/>
  <c r="P177" i="8"/>
  <c r="BI176" i="8"/>
  <c r="BH176" i="8"/>
  <c r="BG176" i="8"/>
  <c r="BF176" i="8"/>
  <c r="T176" i="8"/>
  <c r="R176" i="8"/>
  <c r="P176" i="8"/>
  <c r="BI175" i="8"/>
  <c r="BH175" i="8"/>
  <c r="BG175" i="8"/>
  <c r="BF175" i="8"/>
  <c r="T175" i="8"/>
  <c r="R175" i="8"/>
  <c r="P175" i="8"/>
  <c r="BI174" i="8"/>
  <c r="BH174" i="8"/>
  <c r="BG174" i="8"/>
  <c r="BF174" i="8"/>
  <c r="T174" i="8"/>
  <c r="R174" i="8"/>
  <c r="P174" i="8"/>
  <c r="BI173" i="8"/>
  <c r="BH173" i="8"/>
  <c r="BG173" i="8"/>
  <c r="BF173" i="8"/>
  <c r="T173" i="8"/>
  <c r="R173" i="8"/>
  <c r="P173" i="8"/>
  <c r="BI170" i="8"/>
  <c r="BH170" i="8"/>
  <c r="BG170" i="8"/>
  <c r="BF170" i="8"/>
  <c r="T170" i="8"/>
  <c r="R170" i="8"/>
  <c r="P170" i="8"/>
  <c r="BI169" i="8"/>
  <c r="BH169" i="8"/>
  <c r="BG169" i="8"/>
  <c r="BF169" i="8"/>
  <c r="T169" i="8"/>
  <c r="R169" i="8"/>
  <c r="P169" i="8"/>
  <c r="BI166" i="8"/>
  <c r="BH166" i="8"/>
  <c r="BG166" i="8"/>
  <c r="BF166" i="8"/>
  <c r="T166" i="8"/>
  <c r="R166" i="8"/>
  <c r="P166" i="8"/>
  <c r="BI165" i="8"/>
  <c r="BH165" i="8"/>
  <c r="BG165" i="8"/>
  <c r="BF165" i="8"/>
  <c r="T165" i="8"/>
  <c r="R165" i="8"/>
  <c r="P165" i="8"/>
  <c r="BI161" i="8"/>
  <c r="BH161" i="8"/>
  <c r="BG161" i="8"/>
  <c r="BF161" i="8"/>
  <c r="T161" i="8"/>
  <c r="T160" i="8" s="1"/>
  <c r="R161" i="8"/>
  <c r="R160" i="8" s="1"/>
  <c r="P161" i="8"/>
  <c r="P160" i="8" s="1"/>
  <c r="BI158" i="8"/>
  <c r="BH158" i="8"/>
  <c r="BG158" i="8"/>
  <c r="BF158" i="8"/>
  <c r="T158" i="8"/>
  <c r="R158" i="8"/>
  <c r="P158" i="8"/>
  <c r="BI155" i="8"/>
  <c r="BH155" i="8"/>
  <c r="BG155" i="8"/>
  <c r="BF155" i="8"/>
  <c r="T155" i="8"/>
  <c r="R155" i="8"/>
  <c r="P155" i="8"/>
  <c r="BI153" i="8"/>
  <c r="BH153" i="8"/>
  <c r="BG153" i="8"/>
  <c r="BF153" i="8"/>
  <c r="T153" i="8"/>
  <c r="R153" i="8"/>
  <c r="P153" i="8"/>
  <c r="BI151" i="8"/>
  <c r="BH151" i="8"/>
  <c r="BG151" i="8"/>
  <c r="BF151" i="8"/>
  <c r="T151" i="8"/>
  <c r="R151" i="8"/>
  <c r="P151" i="8"/>
  <c r="BI149" i="8"/>
  <c r="BH149" i="8"/>
  <c r="BG149" i="8"/>
  <c r="BF149" i="8"/>
  <c r="T149" i="8"/>
  <c r="R149" i="8"/>
  <c r="P149" i="8"/>
  <c r="BI146" i="8"/>
  <c r="BH146" i="8"/>
  <c r="BG146" i="8"/>
  <c r="BF146" i="8"/>
  <c r="T146" i="8"/>
  <c r="R146" i="8"/>
  <c r="P146" i="8"/>
  <c r="BI144" i="8"/>
  <c r="BH144" i="8"/>
  <c r="BG144" i="8"/>
  <c r="BF144" i="8"/>
  <c r="T144" i="8"/>
  <c r="R144" i="8"/>
  <c r="P144" i="8"/>
  <c r="BI136" i="8"/>
  <c r="BH136" i="8"/>
  <c r="BG136" i="8"/>
  <c r="BF136" i="8"/>
  <c r="T136" i="8"/>
  <c r="R136" i="8"/>
  <c r="P136" i="8"/>
  <c r="BI133" i="8"/>
  <c r="BH133" i="8"/>
  <c r="BG133" i="8"/>
  <c r="BF133" i="8"/>
  <c r="T133" i="8"/>
  <c r="R133" i="8"/>
  <c r="P133" i="8"/>
  <c r="BI127" i="8"/>
  <c r="BH127" i="8"/>
  <c r="BG127" i="8"/>
  <c r="BF127" i="8"/>
  <c r="T127" i="8"/>
  <c r="R127" i="8"/>
  <c r="P127" i="8"/>
  <c r="BI123" i="8"/>
  <c r="BH123" i="8"/>
  <c r="BG123" i="8"/>
  <c r="BF123" i="8"/>
  <c r="T123" i="8"/>
  <c r="R123" i="8"/>
  <c r="P123" i="8"/>
  <c r="BI120" i="8"/>
  <c r="BH120" i="8"/>
  <c r="BG120" i="8"/>
  <c r="BF120" i="8"/>
  <c r="T120" i="8"/>
  <c r="R120" i="8"/>
  <c r="P120" i="8"/>
  <c r="BI118" i="8"/>
  <c r="BH118" i="8"/>
  <c r="BG118" i="8"/>
  <c r="BF118" i="8"/>
  <c r="T118" i="8"/>
  <c r="R118" i="8"/>
  <c r="P118" i="8"/>
  <c r="BI111" i="8"/>
  <c r="BH111" i="8"/>
  <c r="BG111" i="8"/>
  <c r="BF111" i="8"/>
  <c r="T111" i="8"/>
  <c r="R111" i="8"/>
  <c r="P111" i="8"/>
  <c r="BI109" i="8"/>
  <c r="BH109" i="8"/>
  <c r="BG109" i="8"/>
  <c r="BF109" i="8"/>
  <c r="T109" i="8"/>
  <c r="R109" i="8"/>
  <c r="P109" i="8"/>
  <c r="BI107" i="8"/>
  <c r="BH107" i="8"/>
  <c r="BG107" i="8"/>
  <c r="BF107" i="8"/>
  <c r="T107" i="8"/>
  <c r="R107" i="8"/>
  <c r="P107" i="8"/>
  <c r="BI105" i="8"/>
  <c r="BH105" i="8"/>
  <c r="BG105" i="8"/>
  <c r="BF105" i="8"/>
  <c r="T105" i="8"/>
  <c r="R105" i="8"/>
  <c r="P105" i="8"/>
  <c r="BI101" i="8"/>
  <c r="BH101" i="8"/>
  <c r="BG101" i="8"/>
  <c r="BF101" i="8"/>
  <c r="T101" i="8"/>
  <c r="R101" i="8"/>
  <c r="P101" i="8"/>
  <c r="BI99" i="8"/>
  <c r="BH99" i="8"/>
  <c r="BG99" i="8"/>
  <c r="BF99" i="8"/>
  <c r="T99" i="8"/>
  <c r="R99" i="8"/>
  <c r="P99" i="8"/>
  <c r="BI97" i="8"/>
  <c r="BH97" i="8"/>
  <c r="BG97" i="8"/>
  <c r="BF97" i="8"/>
  <c r="T97" i="8"/>
  <c r="R97" i="8"/>
  <c r="P97" i="8"/>
  <c r="J91" i="8"/>
  <c r="F90" i="8"/>
  <c r="F88" i="8"/>
  <c r="E86" i="8"/>
  <c r="J55" i="8"/>
  <c r="F54" i="8"/>
  <c r="F52" i="8"/>
  <c r="E50" i="8"/>
  <c r="J21" i="8"/>
  <c r="E21" i="8"/>
  <c r="J90" i="8"/>
  <c r="J20" i="8"/>
  <c r="J18" i="8"/>
  <c r="E18" i="8"/>
  <c r="F55" i="8" s="1"/>
  <c r="J17" i="8"/>
  <c r="J12" i="8"/>
  <c r="J52" i="8" s="1"/>
  <c r="E7" i="8"/>
  <c r="E84" i="8" s="1"/>
  <c r="J37" i="7"/>
  <c r="J36" i="7"/>
  <c r="AY60" i="1"/>
  <c r="J35" i="7"/>
  <c r="AX60" i="1"/>
  <c r="BI315" i="7"/>
  <c r="BH315" i="7"/>
  <c r="BG315" i="7"/>
  <c r="BF315" i="7"/>
  <c r="T315" i="7"/>
  <c r="R315" i="7"/>
  <c r="P315" i="7"/>
  <c r="BI314" i="7"/>
  <c r="BH314" i="7"/>
  <c r="BG314" i="7"/>
  <c r="BF314" i="7"/>
  <c r="T314" i="7"/>
  <c r="R314" i="7"/>
  <c r="P314" i="7"/>
  <c r="BI313" i="7"/>
  <c r="BH313" i="7"/>
  <c r="BG313" i="7"/>
  <c r="BF313" i="7"/>
  <c r="T313" i="7"/>
  <c r="R313" i="7"/>
  <c r="P313" i="7"/>
  <c r="BI311" i="7"/>
  <c r="BH311" i="7"/>
  <c r="BG311" i="7"/>
  <c r="BF311" i="7"/>
  <c r="T311" i="7"/>
  <c r="R311" i="7"/>
  <c r="P311" i="7"/>
  <c r="BI296" i="7"/>
  <c r="BH296" i="7"/>
  <c r="BG296" i="7"/>
  <c r="BF296" i="7"/>
  <c r="T296" i="7"/>
  <c r="R296" i="7"/>
  <c r="P296" i="7"/>
  <c r="BI280" i="7"/>
  <c r="BH280" i="7"/>
  <c r="BG280" i="7"/>
  <c r="BF280" i="7"/>
  <c r="T280" i="7"/>
  <c r="R280" i="7"/>
  <c r="P280" i="7"/>
  <c r="BI263" i="7"/>
  <c r="BH263" i="7"/>
  <c r="BG263" i="7"/>
  <c r="BF263" i="7"/>
  <c r="T263" i="7"/>
  <c r="R263" i="7"/>
  <c r="P263" i="7"/>
  <c r="BI261" i="7"/>
  <c r="BH261" i="7"/>
  <c r="BG261" i="7"/>
  <c r="BF261" i="7"/>
  <c r="T261" i="7"/>
  <c r="R261" i="7"/>
  <c r="P261" i="7"/>
  <c r="BI260" i="7"/>
  <c r="BH260" i="7"/>
  <c r="BG260" i="7"/>
  <c r="BF260" i="7"/>
  <c r="T260" i="7"/>
  <c r="R260" i="7"/>
  <c r="P260" i="7"/>
  <c r="BI259" i="7"/>
  <c r="BH259" i="7"/>
  <c r="BG259" i="7"/>
  <c r="BF259" i="7"/>
  <c r="T259" i="7"/>
  <c r="R259" i="7"/>
  <c r="P259" i="7"/>
  <c r="BI258" i="7"/>
  <c r="BH258" i="7"/>
  <c r="BG258" i="7"/>
  <c r="BF258" i="7"/>
  <c r="T258" i="7"/>
  <c r="R258" i="7"/>
  <c r="P258" i="7"/>
  <c r="BI257" i="7"/>
  <c r="BH257" i="7"/>
  <c r="BG257" i="7"/>
  <c r="BF257" i="7"/>
  <c r="T257" i="7"/>
  <c r="R257" i="7"/>
  <c r="P257" i="7"/>
  <c r="BI256" i="7"/>
  <c r="BH256" i="7"/>
  <c r="BG256" i="7"/>
  <c r="BF256" i="7"/>
  <c r="T256" i="7"/>
  <c r="R256" i="7"/>
  <c r="P256" i="7"/>
  <c r="BI254" i="7"/>
  <c r="BH254" i="7"/>
  <c r="BG254" i="7"/>
  <c r="BF254" i="7"/>
  <c r="T254" i="7"/>
  <c r="R254" i="7"/>
  <c r="P254" i="7"/>
  <c r="BI253" i="7"/>
  <c r="BH253" i="7"/>
  <c r="BG253" i="7"/>
  <c r="BF253" i="7"/>
  <c r="T253" i="7"/>
  <c r="R253" i="7"/>
  <c r="P253" i="7"/>
  <c r="BI251" i="7"/>
  <c r="BH251" i="7"/>
  <c r="BG251" i="7"/>
  <c r="BF251" i="7"/>
  <c r="T251" i="7"/>
  <c r="R251" i="7"/>
  <c r="P251" i="7"/>
  <c r="BI245" i="7"/>
  <c r="BH245" i="7"/>
  <c r="BG245" i="7"/>
  <c r="BF245" i="7"/>
  <c r="T245" i="7"/>
  <c r="R245" i="7"/>
  <c r="P245" i="7"/>
  <c r="BI242" i="7"/>
  <c r="BH242" i="7"/>
  <c r="BG242" i="7"/>
  <c r="BF242" i="7"/>
  <c r="T242" i="7"/>
  <c r="R242" i="7"/>
  <c r="P242" i="7"/>
  <c r="BI239" i="7"/>
  <c r="BH239" i="7"/>
  <c r="BG239" i="7"/>
  <c r="BF239" i="7"/>
  <c r="T239" i="7"/>
  <c r="R239" i="7"/>
  <c r="P239" i="7"/>
  <c r="BI236" i="7"/>
  <c r="BH236" i="7"/>
  <c r="BG236" i="7"/>
  <c r="BF236" i="7"/>
  <c r="T236" i="7"/>
  <c r="R236" i="7"/>
  <c r="P236" i="7"/>
  <c r="BI233" i="7"/>
  <c r="BH233" i="7"/>
  <c r="BG233" i="7"/>
  <c r="BF233" i="7"/>
  <c r="T233" i="7"/>
  <c r="R233" i="7"/>
  <c r="P233" i="7"/>
  <c r="BI231" i="7"/>
  <c r="BH231" i="7"/>
  <c r="BG231" i="7"/>
  <c r="BF231" i="7"/>
  <c r="T231" i="7"/>
  <c r="R231" i="7"/>
  <c r="P231" i="7"/>
  <c r="BI229" i="7"/>
  <c r="BH229" i="7"/>
  <c r="BG229" i="7"/>
  <c r="BF229" i="7"/>
  <c r="T229" i="7"/>
  <c r="R229" i="7"/>
  <c r="P229" i="7"/>
  <c r="BI227" i="7"/>
  <c r="BH227" i="7"/>
  <c r="BG227" i="7"/>
  <c r="BF227" i="7"/>
  <c r="T227" i="7"/>
  <c r="R227" i="7"/>
  <c r="P227" i="7"/>
  <c r="BI224" i="7"/>
  <c r="BH224" i="7"/>
  <c r="BG224" i="7"/>
  <c r="BF224" i="7"/>
  <c r="T224" i="7"/>
  <c r="R224" i="7"/>
  <c r="P224" i="7"/>
  <c r="BI223" i="7"/>
  <c r="BH223" i="7"/>
  <c r="BG223" i="7"/>
  <c r="BF223" i="7"/>
  <c r="T223" i="7"/>
  <c r="R223" i="7"/>
  <c r="P223" i="7"/>
  <c r="BI220" i="7"/>
  <c r="BH220" i="7"/>
  <c r="BG220" i="7"/>
  <c r="BF220" i="7"/>
  <c r="T220" i="7"/>
  <c r="R220" i="7"/>
  <c r="P220" i="7"/>
  <c r="BI217" i="7"/>
  <c r="BH217" i="7"/>
  <c r="BG217" i="7"/>
  <c r="BF217" i="7"/>
  <c r="T217" i="7"/>
  <c r="R217" i="7"/>
  <c r="P217" i="7"/>
  <c r="BI212" i="7"/>
  <c r="BH212" i="7"/>
  <c r="BG212" i="7"/>
  <c r="BF212" i="7"/>
  <c r="T212" i="7"/>
  <c r="R212" i="7"/>
  <c r="P212" i="7"/>
  <c r="BI211" i="7"/>
  <c r="BH211" i="7"/>
  <c r="BG211" i="7"/>
  <c r="BF211" i="7"/>
  <c r="T211" i="7"/>
  <c r="R211" i="7"/>
  <c r="P211" i="7"/>
  <c r="BI209" i="7"/>
  <c r="BH209" i="7"/>
  <c r="BG209" i="7"/>
  <c r="BF209" i="7"/>
  <c r="T209" i="7"/>
  <c r="R209" i="7"/>
  <c r="P209" i="7"/>
  <c r="BI207" i="7"/>
  <c r="BH207" i="7"/>
  <c r="BG207" i="7"/>
  <c r="BF207" i="7"/>
  <c r="T207" i="7"/>
  <c r="R207" i="7"/>
  <c r="P207" i="7"/>
  <c r="BI204" i="7"/>
  <c r="BH204" i="7"/>
  <c r="BG204" i="7"/>
  <c r="BF204" i="7"/>
  <c r="T204" i="7"/>
  <c r="R204" i="7"/>
  <c r="P204" i="7"/>
  <c r="BI203" i="7"/>
  <c r="BH203" i="7"/>
  <c r="BG203" i="7"/>
  <c r="BF203" i="7"/>
  <c r="T203" i="7"/>
  <c r="R203" i="7"/>
  <c r="P203" i="7"/>
  <c r="BI202" i="7"/>
  <c r="BH202" i="7"/>
  <c r="BG202" i="7"/>
  <c r="BF202" i="7"/>
  <c r="T202" i="7"/>
  <c r="R202" i="7"/>
  <c r="P202" i="7"/>
  <c r="BI201" i="7"/>
  <c r="BH201" i="7"/>
  <c r="BG201" i="7"/>
  <c r="BF201" i="7"/>
  <c r="T201" i="7"/>
  <c r="R201" i="7"/>
  <c r="P201" i="7"/>
  <c r="BI200" i="7"/>
  <c r="BH200" i="7"/>
  <c r="BG200" i="7"/>
  <c r="BF200" i="7"/>
  <c r="T200" i="7"/>
  <c r="R200" i="7"/>
  <c r="P200" i="7"/>
  <c r="BI199" i="7"/>
  <c r="BH199" i="7"/>
  <c r="BG199" i="7"/>
  <c r="BF199" i="7"/>
  <c r="T199" i="7"/>
  <c r="R199" i="7"/>
  <c r="P199" i="7"/>
  <c r="BI198" i="7"/>
  <c r="BH198" i="7"/>
  <c r="BG198" i="7"/>
  <c r="BF198" i="7"/>
  <c r="T198" i="7"/>
  <c r="R198" i="7"/>
  <c r="P198" i="7"/>
  <c r="BI196" i="7"/>
  <c r="BH196" i="7"/>
  <c r="BG196" i="7"/>
  <c r="BF196" i="7"/>
  <c r="T196" i="7"/>
  <c r="R196" i="7"/>
  <c r="P196" i="7"/>
  <c r="BI194" i="7"/>
  <c r="BH194" i="7"/>
  <c r="BG194" i="7"/>
  <c r="BF194" i="7"/>
  <c r="T194" i="7"/>
  <c r="R194" i="7"/>
  <c r="P194" i="7"/>
  <c r="BI191" i="7"/>
  <c r="BH191" i="7"/>
  <c r="BG191" i="7"/>
  <c r="BF191" i="7"/>
  <c r="T191" i="7"/>
  <c r="R191" i="7"/>
  <c r="P191" i="7"/>
  <c r="BI190" i="7"/>
  <c r="BH190" i="7"/>
  <c r="BG190" i="7"/>
  <c r="BF190" i="7"/>
  <c r="T190" i="7"/>
  <c r="R190" i="7"/>
  <c r="P190" i="7"/>
  <c r="BI189" i="7"/>
  <c r="BH189" i="7"/>
  <c r="BG189" i="7"/>
  <c r="BF189" i="7"/>
  <c r="T189" i="7"/>
  <c r="R189" i="7"/>
  <c r="P189" i="7"/>
  <c r="BI186" i="7"/>
  <c r="BH186" i="7"/>
  <c r="BG186" i="7"/>
  <c r="BF186" i="7"/>
  <c r="T186" i="7"/>
  <c r="R186" i="7"/>
  <c r="P186" i="7"/>
  <c r="BI185" i="7"/>
  <c r="BH185" i="7"/>
  <c r="BG185" i="7"/>
  <c r="BF185" i="7"/>
  <c r="T185" i="7"/>
  <c r="R185" i="7"/>
  <c r="P185" i="7"/>
  <c r="BI183" i="7"/>
  <c r="BH183" i="7"/>
  <c r="BG183" i="7"/>
  <c r="BF183" i="7"/>
  <c r="T183" i="7"/>
  <c r="R183" i="7"/>
  <c r="P183" i="7"/>
  <c r="BI182" i="7"/>
  <c r="BH182" i="7"/>
  <c r="BG182" i="7"/>
  <c r="BF182" i="7"/>
  <c r="T182" i="7"/>
  <c r="R182" i="7"/>
  <c r="P182" i="7"/>
  <c r="BI181" i="7"/>
  <c r="BH181" i="7"/>
  <c r="BG181" i="7"/>
  <c r="BF181" i="7"/>
  <c r="T181" i="7"/>
  <c r="R181" i="7"/>
  <c r="P181" i="7"/>
  <c r="BI178" i="7"/>
  <c r="BH178" i="7"/>
  <c r="BG178" i="7"/>
  <c r="BF178" i="7"/>
  <c r="T178" i="7"/>
  <c r="R178" i="7"/>
  <c r="P178" i="7"/>
  <c r="BI177" i="7"/>
  <c r="BH177" i="7"/>
  <c r="BG177" i="7"/>
  <c r="BF177" i="7"/>
  <c r="T177" i="7"/>
  <c r="R177" i="7"/>
  <c r="P177" i="7"/>
  <c r="BI174" i="7"/>
  <c r="BH174" i="7"/>
  <c r="BG174" i="7"/>
  <c r="BF174" i="7"/>
  <c r="T174" i="7"/>
  <c r="R174" i="7"/>
  <c r="P174" i="7"/>
  <c r="BI173" i="7"/>
  <c r="BH173" i="7"/>
  <c r="BG173" i="7"/>
  <c r="BF173" i="7"/>
  <c r="T173" i="7"/>
  <c r="R173" i="7"/>
  <c r="P173" i="7"/>
  <c r="BI169" i="7"/>
  <c r="BH169" i="7"/>
  <c r="BG169" i="7"/>
  <c r="BF169" i="7"/>
  <c r="T169" i="7"/>
  <c r="T168" i="7" s="1"/>
  <c r="R169" i="7"/>
  <c r="R168" i="7" s="1"/>
  <c r="P169" i="7"/>
  <c r="P168" i="7" s="1"/>
  <c r="BI166" i="7"/>
  <c r="BH166" i="7"/>
  <c r="BG166" i="7"/>
  <c r="BF166" i="7"/>
  <c r="T166" i="7"/>
  <c r="R166" i="7"/>
  <c r="P166" i="7"/>
  <c r="BI163" i="7"/>
  <c r="BH163" i="7"/>
  <c r="BG163" i="7"/>
  <c r="BF163" i="7"/>
  <c r="T163" i="7"/>
  <c r="R163" i="7"/>
  <c r="P163" i="7"/>
  <c r="BI161" i="7"/>
  <c r="BH161" i="7"/>
  <c r="BG161" i="7"/>
  <c r="BF161" i="7"/>
  <c r="T161" i="7"/>
  <c r="R161" i="7"/>
  <c r="P161" i="7"/>
  <c r="BI159" i="7"/>
  <c r="BH159" i="7"/>
  <c r="BG159" i="7"/>
  <c r="BF159" i="7"/>
  <c r="T159" i="7"/>
  <c r="R159" i="7"/>
  <c r="P159" i="7"/>
  <c r="BI157" i="7"/>
  <c r="BH157" i="7"/>
  <c r="BG157" i="7"/>
  <c r="BF157" i="7"/>
  <c r="T157" i="7"/>
  <c r="R157" i="7"/>
  <c r="P157" i="7"/>
  <c r="BI154" i="7"/>
  <c r="BH154" i="7"/>
  <c r="BG154" i="7"/>
  <c r="BF154" i="7"/>
  <c r="T154" i="7"/>
  <c r="R154" i="7"/>
  <c r="P154" i="7"/>
  <c r="BI151" i="7"/>
  <c r="BH151" i="7"/>
  <c r="BG151" i="7"/>
  <c r="BF151" i="7"/>
  <c r="T151" i="7"/>
  <c r="R151" i="7"/>
  <c r="P151" i="7"/>
  <c r="BI141" i="7"/>
  <c r="BH141" i="7"/>
  <c r="BG141" i="7"/>
  <c r="BF141" i="7"/>
  <c r="T141" i="7"/>
  <c r="R141" i="7"/>
  <c r="P141" i="7"/>
  <c r="BI138" i="7"/>
  <c r="BH138" i="7"/>
  <c r="BG138" i="7"/>
  <c r="BF138" i="7"/>
  <c r="T138" i="7"/>
  <c r="R138" i="7"/>
  <c r="P138" i="7"/>
  <c r="BI131" i="7"/>
  <c r="BH131" i="7"/>
  <c r="BG131" i="7"/>
  <c r="BF131" i="7"/>
  <c r="T131" i="7"/>
  <c r="R131" i="7"/>
  <c r="P131" i="7"/>
  <c r="BI127" i="7"/>
  <c r="BH127" i="7"/>
  <c r="BG127" i="7"/>
  <c r="BF127" i="7"/>
  <c r="T127" i="7"/>
  <c r="R127" i="7"/>
  <c r="P127" i="7"/>
  <c r="BI124" i="7"/>
  <c r="BH124" i="7"/>
  <c r="BG124" i="7"/>
  <c r="BF124" i="7"/>
  <c r="T124" i="7"/>
  <c r="R124" i="7"/>
  <c r="P124" i="7"/>
  <c r="BI122" i="7"/>
  <c r="BH122" i="7"/>
  <c r="BG122" i="7"/>
  <c r="BF122" i="7"/>
  <c r="T122" i="7"/>
  <c r="R122" i="7"/>
  <c r="P122" i="7"/>
  <c r="BI111" i="7"/>
  <c r="BH111" i="7"/>
  <c r="BG111" i="7"/>
  <c r="BF111" i="7"/>
  <c r="T111" i="7"/>
  <c r="R111" i="7"/>
  <c r="P111" i="7"/>
  <c r="BI109" i="7"/>
  <c r="BH109" i="7"/>
  <c r="BG109" i="7"/>
  <c r="BF109" i="7"/>
  <c r="T109" i="7"/>
  <c r="R109" i="7"/>
  <c r="P109" i="7"/>
  <c r="BI107" i="7"/>
  <c r="BH107" i="7"/>
  <c r="BG107" i="7"/>
  <c r="BF107" i="7"/>
  <c r="T107" i="7"/>
  <c r="R107" i="7"/>
  <c r="P107" i="7"/>
  <c r="BI105" i="7"/>
  <c r="BH105" i="7"/>
  <c r="BG105" i="7"/>
  <c r="BF105" i="7"/>
  <c r="T105" i="7"/>
  <c r="R105" i="7"/>
  <c r="P105" i="7"/>
  <c r="BI101" i="7"/>
  <c r="BH101" i="7"/>
  <c r="BG101" i="7"/>
  <c r="BF101" i="7"/>
  <c r="T101" i="7"/>
  <c r="R101" i="7"/>
  <c r="P101" i="7"/>
  <c r="BI99" i="7"/>
  <c r="BH99" i="7"/>
  <c r="BG99" i="7"/>
  <c r="BF99" i="7"/>
  <c r="T99" i="7"/>
  <c r="R99" i="7"/>
  <c r="P99" i="7"/>
  <c r="BI97" i="7"/>
  <c r="BH97" i="7"/>
  <c r="BG97" i="7"/>
  <c r="BF97" i="7"/>
  <c r="T97" i="7"/>
  <c r="R97" i="7"/>
  <c r="P97" i="7"/>
  <c r="J91" i="7"/>
  <c r="F90" i="7"/>
  <c r="F88" i="7"/>
  <c r="E86" i="7"/>
  <c r="J55" i="7"/>
  <c r="F54" i="7"/>
  <c r="F52" i="7"/>
  <c r="E50" i="7"/>
  <c r="J21" i="7"/>
  <c r="E21" i="7"/>
  <c r="J90" i="7"/>
  <c r="J20" i="7"/>
  <c r="J18" i="7"/>
  <c r="E18" i="7"/>
  <c r="F91" i="7" s="1"/>
  <c r="J17" i="7"/>
  <c r="J12" i="7"/>
  <c r="J52" i="7" s="1"/>
  <c r="E7" i="7"/>
  <c r="E84" i="7" s="1"/>
  <c r="J37" i="6"/>
  <c r="J36" i="6"/>
  <c r="AY59" i="1"/>
  <c r="J35" i="6"/>
  <c r="AX59" i="1"/>
  <c r="BI273" i="6"/>
  <c r="BH273" i="6"/>
  <c r="BG273" i="6"/>
  <c r="BF273" i="6"/>
  <c r="T273" i="6"/>
  <c r="R273" i="6"/>
  <c r="P273" i="6"/>
  <c r="BI272" i="6"/>
  <c r="BH272" i="6"/>
  <c r="BG272" i="6"/>
  <c r="BF272" i="6"/>
  <c r="T272" i="6"/>
  <c r="R272" i="6"/>
  <c r="P272" i="6"/>
  <c r="BI271" i="6"/>
  <c r="BH271" i="6"/>
  <c r="BG271" i="6"/>
  <c r="BF271" i="6"/>
  <c r="T271" i="6"/>
  <c r="R271" i="6"/>
  <c r="P271" i="6"/>
  <c r="BI269" i="6"/>
  <c r="BH269" i="6"/>
  <c r="BG269" i="6"/>
  <c r="BF269" i="6"/>
  <c r="T269" i="6"/>
  <c r="R269" i="6"/>
  <c r="P269" i="6"/>
  <c r="BI253" i="6"/>
  <c r="BH253" i="6"/>
  <c r="BG253" i="6"/>
  <c r="BF253" i="6"/>
  <c r="T253" i="6"/>
  <c r="R253" i="6"/>
  <c r="P253" i="6"/>
  <c r="BI241" i="6"/>
  <c r="BH241" i="6"/>
  <c r="BG241" i="6"/>
  <c r="BF241" i="6"/>
  <c r="T241" i="6"/>
  <c r="R241" i="6"/>
  <c r="P241" i="6"/>
  <c r="BI224" i="6"/>
  <c r="BH224" i="6"/>
  <c r="BG224" i="6"/>
  <c r="BF224" i="6"/>
  <c r="T224" i="6"/>
  <c r="R224" i="6"/>
  <c r="P224" i="6"/>
  <c r="BI221" i="6"/>
  <c r="BH221" i="6"/>
  <c r="BG221" i="6"/>
  <c r="BF221" i="6"/>
  <c r="T221" i="6"/>
  <c r="R221" i="6"/>
  <c r="P221" i="6"/>
  <c r="BI220" i="6"/>
  <c r="BH220" i="6"/>
  <c r="BG220" i="6"/>
  <c r="BF220" i="6"/>
  <c r="T220" i="6"/>
  <c r="R220" i="6"/>
  <c r="P220" i="6"/>
  <c r="BI219" i="6"/>
  <c r="BH219" i="6"/>
  <c r="BG219" i="6"/>
  <c r="BF219" i="6"/>
  <c r="T219" i="6"/>
  <c r="R219" i="6"/>
  <c r="P219" i="6"/>
  <c r="BI218" i="6"/>
  <c r="BH218" i="6"/>
  <c r="BG218" i="6"/>
  <c r="BF218" i="6"/>
  <c r="T218" i="6"/>
  <c r="R218" i="6"/>
  <c r="P218" i="6"/>
  <c r="BI217" i="6"/>
  <c r="BH217" i="6"/>
  <c r="BG217" i="6"/>
  <c r="BF217" i="6"/>
  <c r="T217" i="6"/>
  <c r="R217" i="6"/>
  <c r="P217" i="6"/>
  <c r="BI216" i="6"/>
  <c r="BH216" i="6"/>
  <c r="BG216" i="6"/>
  <c r="BF216" i="6"/>
  <c r="T216" i="6"/>
  <c r="R216" i="6"/>
  <c r="P216" i="6"/>
  <c r="BI215" i="6"/>
  <c r="BH215" i="6"/>
  <c r="BG215" i="6"/>
  <c r="BF215" i="6"/>
  <c r="T215" i="6"/>
  <c r="R215" i="6"/>
  <c r="P215" i="6"/>
  <c r="BI213" i="6"/>
  <c r="BH213" i="6"/>
  <c r="BG213" i="6"/>
  <c r="BF213" i="6"/>
  <c r="T213" i="6"/>
  <c r="R213" i="6"/>
  <c r="P213" i="6"/>
  <c r="BI207" i="6"/>
  <c r="BH207" i="6"/>
  <c r="BG207" i="6"/>
  <c r="BF207" i="6"/>
  <c r="T207" i="6"/>
  <c r="R207" i="6"/>
  <c r="P207" i="6"/>
  <c r="BI204" i="6"/>
  <c r="BH204" i="6"/>
  <c r="BG204" i="6"/>
  <c r="BF204" i="6"/>
  <c r="T204" i="6"/>
  <c r="R204" i="6"/>
  <c r="P204" i="6"/>
  <c r="BI203" i="6"/>
  <c r="BH203" i="6"/>
  <c r="BG203" i="6"/>
  <c r="BF203" i="6"/>
  <c r="T203" i="6"/>
  <c r="R203" i="6"/>
  <c r="P203" i="6"/>
  <c r="BI202" i="6"/>
  <c r="BH202" i="6"/>
  <c r="BG202" i="6"/>
  <c r="BF202" i="6"/>
  <c r="T202" i="6"/>
  <c r="R202" i="6"/>
  <c r="P202" i="6"/>
  <c r="BI201" i="6"/>
  <c r="BH201" i="6"/>
  <c r="BG201" i="6"/>
  <c r="BF201" i="6"/>
  <c r="T201" i="6"/>
  <c r="R201" i="6"/>
  <c r="P201" i="6"/>
  <c r="BI200" i="6"/>
  <c r="BH200" i="6"/>
  <c r="BG200" i="6"/>
  <c r="BF200" i="6"/>
  <c r="T200" i="6"/>
  <c r="R200" i="6"/>
  <c r="P200" i="6"/>
  <c r="BI199" i="6"/>
  <c r="BH199" i="6"/>
  <c r="BG199" i="6"/>
  <c r="BF199" i="6"/>
  <c r="T199" i="6"/>
  <c r="R199" i="6"/>
  <c r="P199" i="6"/>
  <c r="BI198" i="6"/>
  <c r="BH198" i="6"/>
  <c r="BG198" i="6"/>
  <c r="BF198" i="6"/>
  <c r="T198" i="6"/>
  <c r="R198" i="6"/>
  <c r="P198" i="6"/>
  <c r="BI196" i="6"/>
  <c r="BH196" i="6"/>
  <c r="BG196" i="6"/>
  <c r="BF196" i="6"/>
  <c r="T196" i="6"/>
  <c r="R196" i="6"/>
  <c r="P196" i="6"/>
  <c r="BI194" i="6"/>
  <c r="BH194" i="6"/>
  <c r="BG194" i="6"/>
  <c r="BF194" i="6"/>
  <c r="T194" i="6"/>
  <c r="R194" i="6"/>
  <c r="P194" i="6"/>
  <c r="BI191" i="6"/>
  <c r="BH191" i="6"/>
  <c r="BG191" i="6"/>
  <c r="BF191" i="6"/>
  <c r="T191" i="6"/>
  <c r="R191" i="6"/>
  <c r="P191" i="6"/>
  <c r="BI190" i="6"/>
  <c r="BH190" i="6"/>
  <c r="BG190" i="6"/>
  <c r="BF190" i="6"/>
  <c r="T190" i="6"/>
  <c r="R190" i="6"/>
  <c r="P190" i="6"/>
  <c r="BI187" i="6"/>
  <c r="BH187" i="6"/>
  <c r="BG187" i="6"/>
  <c r="BF187" i="6"/>
  <c r="T187" i="6"/>
  <c r="R187" i="6"/>
  <c r="P187" i="6"/>
  <c r="BI186" i="6"/>
  <c r="BH186" i="6"/>
  <c r="BG186" i="6"/>
  <c r="BF186" i="6"/>
  <c r="T186" i="6"/>
  <c r="R186" i="6"/>
  <c r="P186" i="6"/>
  <c r="BI185" i="6"/>
  <c r="BH185" i="6"/>
  <c r="BG185" i="6"/>
  <c r="BF185" i="6"/>
  <c r="T185" i="6"/>
  <c r="R185" i="6"/>
  <c r="P185" i="6"/>
  <c r="BI184" i="6"/>
  <c r="BH184" i="6"/>
  <c r="BG184" i="6"/>
  <c r="BF184" i="6"/>
  <c r="T184" i="6"/>
  <c r="R184" i="6"/>
  <c r="P184" i="6"/>
  <c r="BI182" i="6"/>
  <c r="BH182" i="6"/>
  <c r="BG182" i="6"/>
  <c r="BF182" i="6"/>
  <c r="T182" i="6"/>
  <c r="R182" i="6"/>
  <c r="P182" i="6"/>
  <c r="BI181" i="6"/>
  <c r="BH181" i="6"/>
  <c r="BG181" i="6"/>
  <c r="BF181" i="6"/>
  <c r="T181" i="6"/>
  <c r="R181" i="6"/>
  <c r="P181" i="6"/>
  <c r="BI180" i="6"/>
  <c r="BH180" i="6"/>
  <c r="BG180" i="6"/>
  <c r="BF180" i="6"/>
  <c r="T180" i="6"/>
  <c r="R180" i="6"/>
  <c r="P180" i="6"/>
  <c r="BI177" i="6"/>
  <c r="BH177" i="6"/>
  <c r="BG177" i="6"/>
  <c r="BF177" i="6"/>
  <c r="T177" i="6"/>
  <c r="R177" i="6"/>
  <c r="P177" i="6"/>
  <c r="BI176" i="6"/>
  <c r="BH176" i="6"/>
  <c r="BG176" i="6"/>
  <c r="BF176" i="6"/>
  <c r="T176" i="6"/>
  <c r="R176" i="6"/>
  <c r="P176" i="6"/>
  <c r="BI173" i="6"/>
  <c r="BH173" i="6"/>
  <c r="BG173" i="6"/>
  <c r="BF173" i="6"/>
  <c r="T173" i="6"/>
  <c r="R173" i="6"/>
  <c r="P173" i="6"/>
  <c r="BI172" i="6"/>
  <c r="BH172" i="6"/>
  <c r="BG172" i="6"/>
  <c r="BF172" i="6"/>
  <c r="T172" i="6"/>
  <c r="R172" i="6"/>
  <c r="P172" i="6"/>
  <c r="BI171" i="6"/>
  <c r="BH171" i="6"/>
  <c r="BG171" i="6"/>
  <c r="BF171" i="6"/>
  <c r="T171" i="6"/>
  <c r="R171" i="6"/>
  <c r="P171" i="6"/>
  <c r="BI170" i="6"/>
  <c r="BH170" i="6"/>
  <c r="BG170" i="6"/>
  <c r="BF170" i="6"/>
  <c r="T170" i="6"/>
  <c r="R170" i="6"/>
  <c r="P170" i="6"/>
  <c r="BI168" i="6"/>
  <c r="BH168" i="6"/>
  <c r="BG168" i="6"/>
  <c r="BF168" i="6"/>
  <c r="T168" i="6"/>
  <c r="R168" i="6"/>
  <c r="P168" i="6"/>
  <c r="BI167" i="6"/>
  <c r="BH167" i="6"/>
  <c r="BG167" i="6"/>
  <c r="BF167" i="6"/>
  <c r="T167" i="6"/>
  <c r="R167" i="6"/>
  <c r="P167" i="6"/>
  <c r="BI165" i="6"/>
  <c r="BH165" i="6"/>
  <c r="BG165" i="6"/>
  <c r="BF165" i="6"/>
  <c r="T165" i="6"/>
  <c r="R165" i="6"/>
  <c r="P165" i="6"/>
  <c r="BI164" i="6"/>
  <c r="BH164" i="6"/>
  <c r="BG164" i="6"/>
  <c r="BF164" i="6"/>
  <c r="T164" i="6"/>
  <c r="R164" i="6"/>
  <c r="P164" i="6"/>
  <c r="BI160" i="6"/>
  <c r="BH160" i="6"/>
  <c r="BG160" i="6"/>
  <c r="BF160" i="6"/>
  <c r="T160" i="6"/>
  <c r="T159" i="6"/>
  <c r="R160" i="6"/>
  <c r="R159" i="6"/>
  <c r="P160" i="6"/>
  <c r="P159" i="6"/>
  <c r="BI157" i="6"/>
  <c r="BH157" i="6"/>
  <c r="BG157" i="6"/>
  <c r="BF157" i="6"/>
  <c r="T157" i="6"/>
  <c r="R157" i="6"/>
  <c r="P157" i="6"/>
  <c r="BI154" i="6"/>
  <c r="BH154" i="6"/>
  <c r="BG154" i="6"/>
  <c r="BF154" i="6"/>
  <c r="T154" i="6"/>
  <c r="R154" i="6"/>
  <c r="P154" i="6"/>
  <c r="BI152" i="6"/>
  <c r="BH152" i="6"/>
  <c r="BG152" i="6"/>
  <c r="BF152" i="6"/>
  <c r="T152" i="6"/>
  <c r="R152" i="6"/>
  <c r="P152" i="6"/>
  <c r="BI150" i="6"/>
  <c r="BH150" i="6"/>
  <c r="BG150" i="6"/>
  <c r="BF150" i="6"/>
  <c r="T150" i="6"/>
  <c r="R150" i="6"/>
  <c r="P150" i="6"/>
  <c r="BI148" i="6"/>
  <c r="BH148" i="6"/>
  <c r="BG148" i="6"/>
  <c r="BF148" i="6"/>
  <c r="T148" i="6"/>
  <c r="R148" i="6"/>
  <c r="P148" i="6"/>
  <c r="BI145" i="6"/>
  <c r="BH145" i="6"/>
  <c r="BG145" i="6"/>
  <c r="BF145" i="6"/>
  <c r="T145" i="6"/>
  <c r="R145" i="6"/>
  <c r="P145" i="6"/>
  <c r="BI131" i="6"/>
  <c r="BH131" i="6"/>
  <c r="BG131" i="6"/>
  <c r="BF131" i="6"/>
  <c r="T131" i="6"/>
  <c r="R131" i="6"/>
  <c r="P131" i="6"/>
  <c r="BI122" i="6"/>
  <c r="BH122" i="6"/>
  <c r="BG122" i="6"/>
  <c r="BF122" i="6"/>
  <c r="T122" i="6"/>
  <c r="R122" i="6"/>
  <c r="P122" i="6"/>
  <c r="BI114" i="6"/>
  <c r="BH114" i="6"/>
  <c r="BG114" i="6"/>
  <c r="BF114" i="6"/>
  <c r="T114" i="6"/>
  <c r="R114" i="6"/>
  <c r="P114" i="6"/>
  <c r="BI111" i="6"/>
  <c r="BH111" i="6"/>
  <c r="BG111" i="6"/>
  <c r="BF111" i="6"/>
  <c r="T111" i="6"/>
  <c r="R111" i="6"/>
  <c r="P111" i="6"/>
  <c r="BI109" i="6"/>
  <c r="BH109" i="6"/>
  <c r="BG109" i="6"/>
  <c r="BF109" i="6"/>
  <c r="T109" i="6"/>
  <c r="R109" i="6"/>
  <c r="P109" i="6"/>
  <c r="BI95" i="6"/>
  <c r="BH95" i="6"/>
  <c r="BG95" i="6"/>
  <c r="BF95" i="6"/>
  <c r="T95" i="6"/>
  <c r="R95" i="6"/>
  <c r="P95" i="6"/>
  <c r="J89" i="6"/>
  <c r="F88" i="6"/>
  <c r="F86" i="6"/>
  <c r="E84" i="6"/>
  <c r="J55" i="6"/>
  <c r="F54" i="6"/>
  <c r="F52" i="6"/>
  <c r="E50" i="6"/>
  <c r="J21" i="6"/>
  <c r="E21" i="6"/>
  <c r="J54" i="6" s="1"/>
  <c r="J20" i="6"/>
  <c r="J18" i="6"/>
  <c r="E18" i="6"/>
  <c r="F89" i="6" s="1"/>
  <c r="J17" i="6"/>
  <c r="J12" i="6"/>
  <c r="J86" i="6"/>
  <c r="E7" i="6"/>
  <c r="E82" i="6" s="1"/>
  <c r="J37" i="5"/>
  <c r="J36" i="5"/>
  <c r="AY58" i="1" s="1"/>
  <c r="J35" i="5"/>
  <c r="AX58" i="1" s="1"/>
  <c r="BI275" i="5"/>
  <c r="BH275" i="5"/>
  <c r="BG275" i="5"/>
  <c r="BF275" i="5"/>
  <c r="T275" i="5"/>
  <c r="R275" i="5"/>
  <c r="P275" i="5"/>
  <c r="BI263" i="5"/>
  <c r="BH263" i="5"/>
  <c r="BG263" i="5"/>
  <c r="BF263" i="5"/>
  <c r="T263" i="5"/>
  <c r="R263" i="5"/>
  <c r="P263" i="5"/>
  <c r="BI262" i="5"/>
  <c r="BH262" i="5"/>
  <c r="BG262" i="5"/>
  <c r="BF262" i="5"/>
  <c r="T262" i="5"/>
  <c r="R262" i="5"/>
  <c r="P262" i="5"/>
  <c r="BI260" i="5"/>
  <c r="BH260" i="5"/>
  <c r="BG260" i="5"/>
  <c r="BF260" i="5"/>
  <c r="T260" i="5"/>
  <c r="R260" i="5"/>
  <c r="P260" i="5"/>
  <c r="BI256" i="5"/>
  <c r="BH256" i="5"/>
  <c r="BG256" i="5"/>
  <c r="BF256" i="5"/>
  <c r="T256" i="5"/>
  <c r="R256" i="5"/>
  <c r="P256" i="5"/>
  <c r="BI255" i="5"/>
  <c r="BH255" i="5"/>
  <c r="BG255" i="5"/>
  <c r="BF255" i="5"/>
  <c r="T255" i="5"/>
  <c r="R255" i="5"/>
  <c r="P255" i="5"/>
  <c r="BI242" i="5"/>
  <c r="BH242" i="5"/>
  <c r="BG242" i="5"/>
  <c r="BF242" i="5"/>
  <c r="T242" i="5"/>
  <c r="R242" i="5"/>
  <c r="P242" i="5"/>
  <c r="BI240" i="5"/>
  <c r="BH240" i="5"/>
  <c r="BG240" i="5"/>
  <c r="BF240" i="5"/>
  <c r="T240" i="5"/>
  <c r="R240" i="5"/>
  <c r="P240" i="5"/>
  <c r="BI237" i="5"/>
  <c r="BH237" i="5"/>
  <c r="BG237" i="5"/>
  <c r="BF237" i="5"/>
  <c r="T237" i="5"/>
  <c r="R237" i="5"/>
  <c r="P237" i="5"/>
  <c r="BI236" i="5"/>
  <c r="BH236" i="5"/>
  <c r="BG236" i="5"/>
  <c r="BF236" i="5"/>
  <c r="T236" i="5"/>
  <c r="R236" i="5"/>
  <c r="P236" i="5"/>
  <c r="BI235" i="5"/>
  <c r="BH235" i="5"/>
  <c r="BG235" i="5"/>
  <c r="BF235" i="5"/>
  <c r="T235" i="5"/>
  <c r="R235" i="5"/>
  <c r="P235" i="5"/>
  <c r="BI232" i="5"/>
  <c r="BH232" i="5"/>
  <c r="BG232" i="5"/>
  <c r="BF232" i="5"/>
  <c r="T232" i="5"/>
  <c r="R232" i="5"/>
  <c r="P232" i="5"/>
  <c r="BI229" i="5"/>
  <c r="BH229" i="5"/>
  <c r="BG229" i="5"/>
  <c r="BF229" i="5"/>
  <c r="T229" i="5"/>
  <c r="R229" i="5"/>
  <c r="P229" i="5"/>
  <c r="BI226" i="5"/>
  <c r="BH226" i="5"/>
  <c r="BG226" i="5"/>
  <c r="BF226" i="5"/>
  <c r="T226" i="5"/>
  <c r="R226" i="5"/>
  <c r="P226" i="5"/>
  <c r="BI223" i="5"/>
  <c r="BH223" i="5"/>
  <c r="BG223" i="5"/>
  <c r="BF223" i="5"/>
  <c r="T223" i="5"/>
  <c r="R223" i="5"/>
  <c r="P223" i="5"/>
  <c r="BI221" i="5"/>
  <c r="BH221" i="5"/>
  <c r="BG221" i="5"/>
  <c r="BF221" i="5"/>
  <c r="T221" i="5"/>
  <c r="R221" i="5"/>
  <c r="P221" i="5"/>
  <c r="BI219" i="5"/>
  <c r="BH219" i="5"/>
  <c r="BG219" i="5"/>
  <c r="BF219" i="5"/>
  <c r="T219" i="5"/>
  <c r="R219" i="5"/>
  <c r="P219" i="5"/>
  <c r="BI217" i="5"/>
  <c r="BH217" i="5"/>
  <c r="BG217" i="5"/>
  <c r="BF217" i="5"/>
  <c r="T217" i="5"/>
  <c r="R217" i="5"/>
  <c r="P217" i="5"/>
  <c r="BI214" i="5"/>
  <c r="BH214" i="5"/>
  <c r="BG214" i="5"/>
  <c r="BF214" i="5"/>
  <c r="T214" i="5"/>
  <c r="R214" i="5"/>
  <c r="P214" i="5"/>
  <c r="BI213" i="5"/>
  <c r="BH213" i="5"/>
  <c r="BG213" i="5"/>
  <c r="BF213" i="5"/>
  <c r="T213" i="5"/>
  <c r="R213" i="5"/>
  <c r="P213" i="5"/>
  <c r="BI210" i="5"/>
  <c r="BH210" i="5"/>
  <c r="BG210" i="5"/>
  <c r="BF210" i="5"/>
  <c r="T210" i="5"/>
  <c r="R210" i="5"/>
  <c r="P210" i="5"/>
  <c r="BI207" i="5"/>
  <c r="BH207" i="5"/>
  <c r="BG207" i="5"/>
  <c r="BF207" i="5"/>
  <c r="T207" i="5"/>
  <c r="R207" i="5"/>
  <c r="P207" i="5"/>
  <c r="BI202" i="5"/>
  <c r="BH202" i="5"/>
  <c r="BG202" i="5"/>
  <c r="BF202" i="5"/>
  <c r="T202" i="5"/>
  <c r="R202" i="5"/>
  <c r="P202" i="5"/>
  <c r="BI201" i="5"/>
  <c r="BH201" i="5"/>
  <c r="BG201" i="5"/>
  <c r="BF201" i="5"/>
  <c r="T201" i="5"/>
  <c r="R201" i="5"/>
  <c r="P201" i="5"/>
  <c r="BI199" i="5"/>
  <c r="BH199" i="5"/>
  <c r="BG199" i="5"/>
  <c r="BF199" i="5"/>
  <c r="T199" i="5"/>
  <c r="R199" i="5"/>
  <c r="P199" i="5"/>
  <c r="BI197" i="5"/>
  <c r="BH197" i="5"/>
  <c r="BG197" i="5"/>
  <c r="BF197" i="5"/>
  <c r="T197" i="5"/>
  <c r="R197" i="5"/>
  <c r="P197" i="5"/>
  <c r="BI194" i="5"/>
  <c r="BH194" i="5"/>
  <c r="BG194" i="5"/>
  <c r="BF194" i="5"/>
  <c r="T194" i="5"/>
  <c r="R194" i="5"/>
  <c r="P194" i="5"/>
  <c r="BI193" i="5"/>
  <c r="BH193" i="5"/>
  <c r="BG193" i="5"/>
  <c r="BF193" i="5"/>
  <c r="T193" i="5"/>
  <c r="R193" i="5"/>
  <c r="P193" i="5"/>
  <c r="BI192" i="5"/>
  <c r="BH192" i="5"/>
  <c r="BG192" i="5"/>
  <c r="BF192" i="5"/>
  <c r="T192" i="5"/>
  <c r="R192" i="5"/>
  <c r="P192" i="5"/>
  <c r="BI191" i="5"/>
  <c r="BH191" i="5"/>
  <c r="BG191" i="5"/>
  <c r="BF191" i="5"/>
  <c r="T191" i="5"/>
  <c r="R191" i="5"/>
  <c r="P191" i="5"/>
  <c r="BI190" i="5"/>
  <c r="BH190" i="5"/>
  <c r="BG190" i="5"/>
  <c r="BF190" i="5"/>
  <c r="T190" i="5"/>
  <c r="R190" i="5"/>
  <c r="P190" i="5"/>
  <c r="BI189" i="5"/>
  <c r="BH189" i="5"/>
  <c r="BG189" i="5"/>
  <c r="BF189" i="5"/>
  <c r="T189" i="5"/>
  <c r="R189" i="5"/>
  <c r="P189" i="5"/>
  <c r="BI188" i="5"/>
  <c r="BH188" i="5"/>
  <c r="BG188" i="5"/>
  <c r="BF188" i="5"/>
  <c r="T188" i="5"/>
  <c r="R188" i="5"/>
  <c r="P188" i="5"/>
  <c r="BI186" i="5"/>
  <c r="BH186" i="5"/>
  <c r="BG186" i="5"/>
  <c r="BF186" i="5"/>
  <c r="T186" i="5"/>
  <c r="R186" i="5"/>
  <c r="P186" i="5"/>
  <c r="BI184" i="5"/>
  <c r="BH184" i="5"/>
  <c r="BG184" i="5"/>
  <c r="BF184" i="5"/>
  <c r="T184" i="5"/>
  <c r="R184" i="5"/>
  <c r="P184" i="5"/>
  <c r="BI181" i="5"/>
  <c r="BH181" i="5"/>
  <c r="BG181" i="5"/>
  <c r="BF181" i="5"/>
  <c r="T181" i="5"/>
  <c r="R181" i="5"/>
  <c r="P181" i="5"/>
  <c r="BI180" i="5"/>
  <c r="BH180" i="5"/>
  <c r="BG180" i="5"/>
  <c r="BF180" i="5"/>
  <c r="T180" i="5"/>
  <c r="R180" i="5"/>
  <c r="P180" i="5"/>
  <c r="BI177" i="5"/>
  <c r="BH177" i="5"/>
  <c r="BG177" i="5"/>
  <c r="BF177" i="5"/>
  <c r="T177" i="5"/>
  <c r="R177" i="5"/>
  <c r="P177" i="5"/>
  <c r="BI176" i="5"/>
  <c r="BH176" i="5"/>
  <c r="BG176" i="5"/>
  <c r="BF176" i="5"/>
  <c r="T176" i="5"/>
  <c r="R176" i="5"/>
  <c r="P176" i="5"/>
  <c r="BI175" i="5"/>
  <c r="BH175" i="5"/>
  <c r="BG175" i="5"/>
  <c r="BF175" i="5"/>
  <c r="T175" i="5"/>
  <c r="R175" i="5"/>
  <c r="P175" i="5"/>
  <c r="BI174" i="5"/>
  <c r="BH174" i="5"/>
  <c r="BG174" i="5"/>
  <c r="BF174" i="5"/>
  <c r="T174" i="5"/>
  <c r="R174" i="5"/>
  <c r="P174" i="5"/>
  <c r="BI173" i="5"/>
  <c r="BH173" i="5"/>
  <c r="BG173" i="5"/>
  <c r="BF173" i="5"/>
  <c r="T173" i="5"/>
  <c r="R173" i="5"/>
  <c r="P173" i="5"/>
  <c r="BI172" i="5"/>
  <c r="BH172" i="5"/>
  <c r="BG172" i="5"/>
  <c r="BF172" i="5"/>
  <c r="T172" i="5"/>
  <c r="R172" i="5"/>
  <c r="P172" i="5"/>
  <c r="BI169" i="5"/>
  <c r="BH169" i="5"/>
  <c r="BG169" i="5"/>
  <c r="BF169" i="5"/>
  <c r="T169" i="5"/>
  <c r="R169" i="5"/>
  <c r="P169" i="5"/>
  <c r="BI168" i="5"/>
  <c r="BH168" i="5"/>
  <c r="BG168" i="5"/>
  <c r="BF168" i="5"/>
  <c r="T168" i="5"/>
  <c r="R168" i="5"/>
  <c r="P168" i="5"/>
  <c r="BI165" i="5"/>
  <c r="BH165" i="5"/>
  <c r="BG165" i="5"/>
  <c r="BF165" i="5"/>
  <c r="T165" i="5"/>
  <c r="R165" i="5"/>
  <c r="P165" i="5"/>
  <c r="BI164" i="5"/>
  <c r="BH164" i="5"/>
  <c r="BG164" i="5"/>
  <c r="BF164" i="5"/>
  <c r="T164" i="5"/>
  <c r="R164" i="5"/>
  <c r="P164" i="5"/>
  <c r="BI160" i="5"/>
  <c r="BH160" i="5"/>
  <c r="BG160" i="5"/>
  <c r="BF160" i="5"/>
  <c r="T160" i="5"/>
  <c r="T159" i="5"/>
  <c r="R160" i="5"/>
  <c r="R159" i="5"/>
  <c r="P160" i="5"/>
  <c r="P159" i="5"/>
  <c r="BI157" i="5"/>
  <c r="BH157" i="5"/>
  <c r="BG157" i="5"/>
  <c r="BF157" i="5"/>
  <c r="T157" i="5"/>
  <c r="R157" i="5"/>
  <c r="P157" i="5"/>
  <c r="BI154" i="5"/>
  <c r="BH154" i="5"/>
  <c r="BG154" i="5"/>
  <c r="BF154" i="5"/>
  <c r="T154" i="5"/>
  <c r="R154" i="5"/>
  <c r="P154" i="5"/>
  <c r="BI152" i="5"/>
  <c r="BH152" i="5"/>
  <c r="BG152" i="5"/>
  <c r="BF152" i="5"/>
  <c r="T152" i="5"/>
  <c r="R152" i="5"/>
  <c r="P152" i="5"/>
  <c r="BI150" i="5"/>
  <c r="BH150" i="5"/>
  <c r="BG150" i="5"/>
  <c r="BF150" i="5"/>
  <c r="T150" i="5"/>
  <c r="R150" i="5"/>
  <c r="P150" i="5"/>
  <c r="BI148" i="5"/>
  <c r="BH148" i="5"/>
  <c r="BG148" i="5"/>
  <c r="BF148" i="5"/>
  <c r="T148" i="5"/>
  <c r="R148" i="5"/>
  <c r="P148" i="5"/>
  <c r="BI145" i="5"/>
  <c r="BH145" i="5"/>
  <c r="BG145" i="5"/>
  <c r="BF145" i="5"/>
  <c r="T145" i="5"/>
  <c r="R145" i="5"/>
  <c r="P145" i="5"/>
  <c r="BI143" i="5"/>
  <c r="BH143" i="5"/>
  <c r="BG143" i="5"/>
  <c r="BF143" i="5"/>
  <c r="T143" i="5"/>
  <c r="R143" i="5"/>
  <c r="P143" i="5"/>
  <c r="BI136" i="5"/>
  <c r="BH136" i="5"/>
  <c r="BG136" i="5"/>
  <c r="BF136" i="5"/>
  <c r="T136" i="5"/>
  <c r="R136" i="5"/>
  <c r="P136" i="5"/>
  <c r="BI133" i="5"/>
  <c r="BH133" i="5"/>
  <c r="BG133" i="5"/>
  <c r="BF133" i="5"/>
  <c r="T133" i="5"/>
  <c r="R133" i="5"/>
  <c r="P133" i="5"/>
  <c r="BI127" i="5"/>
  <c r="BH127" i="5"/>
  <c r="BG127" i="5"/>
  <c r="BF127" i="5"/>
  <c r="T127" i="5"/>
  <c r="R127" i="5"/>
  <c r="P127" i="5"/>
  <c r="BI123" i="5"/>
  <c r="BH123" i="5"/>
  <c r="BG123" i="5"/>
  <c r="BF123" i="5"/>
  <c r="T123" i="5"/>
  <c r="R123" i="5"/>
  <c r="P123" i="5"/>
  <c r="BI120" i="5"/>
  <c r="BH120" i="5"/>
  <c r="BG120" i="5"/>
  <c r="BF120" i="5"/>
  <c r="T120" i="5"/>
  <c r="R120" i="5"/>
  <c r="P120" i="5"/>
  <c r="BI118" i="5"/>
  <c r="BH118" i="5"/>
  <c r="BG118" i="5"/>
  <c r="BF118" i="5"/>
  <c r="T118" i="5"/>
  <c r="R118" i="5"/>
  <c r="P118" i="5"/>
  <c r="BI111" i="5"/>
  <c r="BH111" i="5"/>
  <c r="BG111" i="5"/>
  <c r="BF111" i="5"/>
  <c r="T111" i="5"/>
  <c r="R111" i="5"/>
  <c r="P111" i="5"/>
  <c r="BI109" i="5"/>
  <c r="BH109" i="5"/>
  <c r="BG109" i="5"/>
  <c r="BF109" i="5"/>
  <c r="T109" i="5"/>
  <c r="R109" i="5"/>
  <c r="P109" i="5"/>
  <c r="BI107" i="5"/>
  <c r="BH107" i="5"/>
  <c r="BG107" i="5"/>
  <c r="BF107" i="5"/>
  <c r="T107" i="5"/>
  <c r="R107" i="5"/>
  <c r="P107" i="5"/>
  <c r="BI105" i="5"/>
  <c r="BH105" i="5"/>
  <c r="BG105" i="5"/>
  <c r="BF105" i="5"/>
  <c r="T105" i="5"/>
  <c r="R105" i="5"/>
  <c r="P105" i="5"/>
  <c r="BI101" i="5"/>
  <c r="BH101" i="5"/>
  <c r="BG101" i="5"/>
  <c r="BF101" i="5"/>
  <c r="T101" i="5"/>
  <c r="R101" i="5"/>
  <c r="P101" i="5"/>
  <c r="BI99" i="5"/>
  <c r="BH99" i="5"/>
  <c r="BG99" i="5"/>
  <c r="BF99" i="5"/>
  <c r="T99" i="5"/>
  <c r="R99" i="5"/>
  <c r="P99" i="5"/>
  <c r="BI97" i="5"/>
  <c r="BH97" i="5"/>
  <c r="BG97" i="5"/>
  <c r="BF97" i="5"/>
  <c r="T97" i="5"/>
  <c r="R97" i="5"/>
  <c r="P97" i="5"/>
  <c r="J91" i="5"/>
  <c r="F90" i="5"/>
  <c r="F88" i="5"/>
  <c r="E86" i="5"/>
  <c r="J55" i="5"/>
  <c r="F54" i="5"/>
  <c r="F52" i="5"/>
  <c r="E50" i="5"/>
  <c r="J21" i="5"/>
  <c r="E21" i="5"/>
  <c r="J90" i="5" s="1"/>
  <c r="J20" i="5"/>
  <c r="J18" i="5"/>
  <c r="E18" i="5"/>
  <c r="F91" i="5" s="1"/>
  <c r="J17" i="5"/>
  <c r="J12" i="5"/>
  <c r="J52" i="5"/>
  <c r="E7" i="5"/>
  <c r="E48" i="5"/>
  <c r="J37" i="4"/>
  <c r="J36" i="4"/>
  <c r="AY57" i="1" s="1"/>
  <c r="J35" i="4"/>
  <c r="AX57" i="1" s="1"/>
  <c r="BI337" i="4"/>
  <c r="BH337" i="4"/>
  <c r="BG337" i="4"/>
  <c r="BF337" i="4"/>
  <c r="T337" i="4"/>
  <c r="R337" i="4"/>
  <c r="P337" i="4"/>
  <c r="BI336" i="4"/>
  <c r="BH336" i="4"/>
  <c r="BG336" i="4"/>
  <c r="BF336" i="4"/>
  <c r="T336" i="4"/>
  <c r="R336" i="4"/>
  <c r="P336" i="4"/>
  <c r="BI335" i="4"/>
  <c r="BH335" i="4"/>
  <c r="BG335" i="4"/>
  <c r="BF335" i="4"/>
  <c r="T335" i="4"/>
  <c r="R335" i="4"/>
  <c r="P335" i="4"/>
  <c r="BI333" i="4"/>
  <c r="BH333" i="4"/>
  <c r="BG333" i="4"/>
  <c r="BF333" i="4"/>
  <c r="T333" i="4"/>
  <c r="R333" i="4"/>
  <c r="P333" i="4"/>
  <c r="BI324" i="4"/>
  <c r="BH324" i="4"/>
  <c r="BG324" i="4"/>
  <c r="BF324" i="4"/>
  <c r="T324" i="4"/>
  <c r="R324" i="4"/>
  <c r="P324" i="4"/>
  <c r="BI312" i="4"/>
  <c r="BH312" i="4"/>
  <c r="BG312" i="4"/>
  <c r="BF312" i="4"/>
  <c r="T312" i="4"/>
  <c r="R312" i="4"/>
  <c r="P312" i="4"/>
  <c r="BI299" i="4"/>
  <c r="BH299" i="4"/>
  <c r="BG299" i="4"/>
  <c r="BF299" i="4"/>
  <c r="T299" i="4"/>
  <c r="R299" i="4"/>
  <c r="P299" i="4"/>
  <c r="BI297" i="4"/>
  <c r="BH297" i="4"/>
  <c r="BG297" i="4"/>
  <c r="BF297" i="4"/>
  <c r="T297" i="4"/>
  <c r="R297" i="4"/>
  <c r="P297" i="4"/>
  <c r="BI296" i="4"/>
  <c r="BH296" i="4"/>
  <c r="BG296" i="4"/>
  <c r="BF296" i="4"/>
  <c r="T296" i="4"/>
  <c r="R296" i="4"/>
  <c r="P296" i="4"/>
  <c r="BI295" i="4"/>
  <c r="BH295" i="4"/>
  <c r="BG295" i="4"/>
  <c r="BF295" i="4"/>
  <c r="T295" i="4"/>
  <c r="R295" i="4"/>
  <c r="P295" i="4"/>
  <c r="BI294" i="4"/>
  <c r="BH294" i="4"/>
  <c r="BG294" i="4"/>
  <c r="BF294" i="4"/>
  <c r="T294" i="4"/>
  <c r="R294" i="4"/>
  <c r="P294" i="4"/>
  <c r="BI293" i="4"/>
  <c r="BH293" i="4"/>
  <c r="BG293" i="4"/>
  <c r="BF293" i="4"/>
  <c r="T293" i="4"/>
  <c r="R293" i="4"/>
  <c r="P293" i="4"/>
  <c r="BI292" i="4"/>
  <c r="BH292" i="4"/>
  <c r="BG292" i="4"/>
  <c r="BF292" i="4"/>
  <c r="T292" i="4"/>
  <c r="R292" i="4"/>
  <c r="P292" i="4"/>
  <c r="BI287" i="4"/>
  <c r="BH287" i="4"/>
  <c r="BG287" i="4"/>
  <c r="BF287" i="4"/>
  <c r="T287" i="4"/>
  <c r="R287" i="4"/>
  <c r="P287" i="4"/>
  <c r="BI286" i="4"/>
  <c r="BH286" i="4"/>
  <c r="BG286" i="4"/>
  <c r="BF286" i="4"/>
  <c r="T286" i="4"/>
  <c r="R286" i="4"/>
  <c r="P286" i="4"/>
  <c r="BI284" i="4"/>
  <c r="BH284" i="4"/>
  <c r="BG284" i="4"/>
  <c r="BF284" i="4"/>
  <c r="T284" i="4"/>
  <c r="R284" i="4"/>
  <c r="P284" i="4"/>
  <c r="BI278" i="4"/>
  <c r="BH278" i="4"/>
  <c r="BG278" i="4"/>
  <c r="BF278" i="4"/>
  <c r="T278" i="4"/>
  <c r="R278" i="4"/>
  <c r="P278" i="4"/>
  <c r="BI275" i="4"/>
  <c r="BH275" i="4"/>
  <c r="BG275" i="4"/>
  <c r="BF275" i="4"/>
  <c r="T275" i="4"/>
  <c r="R275" i="4"/>
  <c r="P275" i="4"/>
  <c r="BI272" i="4"/>
  <c r="BH272" i="4"/>
  <c r="BG272" i="4"/>
  <c r="BF272" i="4"/>
  <c r="T272" i="4"/>
  <c r="R272" i="4"/>
  <c r="P272" i="4"/>
  <c r="BI269" i="4"/>
  <c r="BH269" i="4"/>
  <c r="BG269" i="4"/>
  <c r="BF269" i="4"/>
  <c r="T269" i="4"/>
  <c r="R269" i="4"/>
  <c r="P269" i="4"/>
  <c r="BI266" i="4"/>
  <c r="BH266" i="4"/>
  <c r="BG266" i="4"/>
  <c r="BF266" i="4"/>
  <c r="T266" i="4"/>
  <c r="R266" i="4"/>
  <c r="P266" i="4"/>
  <c r="BI264" i="4"/>
  <c r="BH264" i="4"/>
  <c r="BG264" i="4"/>
  <c r="BF264" i="4"/>
  <c r="T264" i="4"/>
  <c r="R264" i="4"/>
  <c r="P264" i="4"/>
  <c r="BI262" i="4"/>
  <c r="BH262" i="4"/>
  <c r="BG262" i="4"/>
  <c r="BF262" i="4"/>
  <c r="T262" i="4"/>
  <c r="R262" i="4"/>
  <c r="P262" i="4"/>
  <c r="BI260" i="4"/>
  <c r="BH260" i="4"/>
  <c r="BG260" i="4"/>
  <c r="BF260" i="4"/>
  <c r="T260" i="4"/>
  <c r="R260" i="4"/>
  <c r="P260" i="4"/>
  <c r="BI257" i="4"/>
  <c r="BH257" i="4"/>
  <c r="BG257" i="4"/>
  <c r="BF257" i="4"/>
  <c r="T257" i="4"/>
  <c r="R257" i="4"/>
  <c r="P257" i="4"/>
  <c r="BI256" i="4"/>
  <c r="BH256" i="4"/>
  <c r="BG256" i="4"/>
  <c r="BF256" i="4"/>
  <c r="T256" i="4"/>
  <c r="R256" i="4"/>
  <c r="P256" i="4"/>
  <c r="BI253" i="4"/>
  <c r="BH253" i="4"/>
  <c r="BG253" i="4"/>
  <c r="BF253" i="4"/>
  <c r="T253" i="4"/>
  <c r="R253" i="4"/>
  <c r="P253" i="4"/>
  <c r="BI250" i="4"/>
  <c r="BH250" i="4"/>
  <c r="BG250" i="4"/>
  <c r="BF250" i="4"/>
  <c r="T250" i="4"/>
  <c r="R250" i="4"/>
  <c r="P250" i="4"/>
  <c r="BI245" i="4"/>
  <c r="BH245" i="4"/>
  <c r="BG245" i="4"/>
  <c r="BF245" i="4"/>
  <c r="T245" i="4"/>
  <c r="R245" i="4"/>
  <c r="P245" i="4"/>
  <c r="BI244" i="4"/>
  <c r="BH244" i="4"/>
  <c r="BG244" i="4"/>
  <c r="BF244" i="4"/>
  <c r="T244" i="4"/>
  <c r="R244" i="4"/>
  <c r="P244" i="4"/>
  <c r="BI242" i="4"/>
  <c r="BH242" i="4"/>
  <c r="BG242" i="4"/>
  <c r="BF242" i="4"/>
  <c r="T242" i="4"/>
  <c r="R242" i="4"/>
  <c r="P242" i="4"/>
  <c r="BI240" i="4"/>
  <c r="BH240" i="4"/>
  <c r="BG240" i="4"/>
  <c r="BF240" i="4"/>
  <c r="T240" i="4"/>
  <c r="R240" i="4"/>
  <c r="P240" i="4"/>
  <c r="BI237" i="4"/>
  <c r="BH237" i="4"/>
  <c r="BG237" i="4"/>
  <c r="BF237" i="4"/>
  <c r="T237" i="4"/>
  <c r="R237" i="4"/>
  <c r="P237" i="4"/>
  <c r="BI236" i="4"/>
  <c r="BH236" i="4"/>
  <c r="BG236" i="4"/>
  <c r="BF236" i="4"/>
  <c r="T236" i="4"/>
  <c r="R236" i="4"/>
  <c r="P236" i="4"/>
  <c r="BI235" i="4"/>
  <c r="BH235" i="4"/>
  <c r="BG235" i="4"/>
  <c r="BF235" i="4"/>
  <c r="T235" i="4"/>
  <c r="R235" i="4"/>
  <c r="P235" i="4"/>
  <c r="BI234" i="4"/>
  <c r="BH234" i="4"/>
  <c r="BG234" i="4"/>
  <c r="BF234" i="4"/>
  <c r="T234" i="4"/>
  <c r="R234" i="4"/>
  <c r="P234" i="4"/>
  <c r="BI233" i="4"/>
  <c r="BH233" i="4"/>
  <c r="BG233" i="4"/>
  <c r="BF233" i="4"/>
  <c r="T233" i="4"/>
  <c r="R233" i="4"/>
  <c r="P233" i="4"/>
  <c r="BI232" i="4"/>
  <c r="BH232" i="4"/>
  <c r="BG232" i="4"/>
  <c r="BF232" i="4"/>
  <c r="T232" i="4"/>
  <c r="R232" i="4"/>
  <c r="P232" i="4"/>
  <c r="BI231" i="4"/>
  <c r="BH231" i="4"/>
  <c r="BG231" i="4"/>
  <c r="BF231" i="4"/>
  <c r="T231" i="4"/>
  <c r="R231" i="4"/>
  <c r="P231" i="4"/>
  <c r="BI229" i="4"/>
  <c r="BH229" i="4"/>
  <c r="BG229" i="4"/>
  <c r="BF229" i="4"/>
  <c r="T229" i="4"/>
  <c r="R229" i="4"/>
  <c r="P229" i="4"/>
  <c r="BI227" i="4"/>
  <c r="BH227" i="4"/>
  <c r="BG227" i="4"/>
  <c r="BF227" i="4"/>
  <c r="T227" i="4"/>
  <c r="R227" i="4"/>
  <c r="P227" i="4"/>
  <c r="BI224" i="4"/>
  <c r="BH224" i="4"/>
  <c r="BG224" i="4"/>
  <c r="BF224" i="4"/>
  <c r="T224" i="4"/>
  <c r="R224" i="4"/>
  <c r="P224" i="4"/>
  <c r="BI223" i="4"/>
  <c r="BH223" i="4"/>
  <c r="BG223" i="4"/>
  <c r="BF223" i="4"/>
  <c r="T223" i="4"/>
  <c r="R223" i="4"/>
  <c r="P223" i="4"/>
  <c r="BI222" i="4"/>
  <c r="BH222" i="4"/>
  <c r="BG222" i="4"/>
  <c r="BF222" i="4"/>
  <c r="T222" i="4"/>
  <c r="R222" i="4"/>
  <c r="P222" i="4"/>
  <c r="BI219" i="4"/>
  <c r="BH219" i="4"/>
  <c r="BG219" i="4"/>
  <c r="BF219" i="4"/>
  <c r="T219" i="4"/>
  <c r="R219" i="4"/>
  <c r="P219" i="4"/>
  <c r="BI218" i="4"/>
  <c r="BH218" i="4"/>
  <c r="BG218" i="4"/>
  <c r="BF218" i="4"/>
  <c r="T218" i="4"/>
  <c r="R218" i="4"/>
  <c r="P218" i="4"/>
  <c r="BI217" i="4"/>
  <c r="BH217" i="4"/>
  <c r="BG217" i="4"/>
  <c r="BF217" i="4"/>
  <c r="T217" i="4"/>
  <c r="R217" i="4"/>
  <c r="P217" i="4"/>
  <c r="BI216" i="4"/>
  <c r="BH216" i="4"/>
  <c r="BG216" i="4"/>
  <c r="BF216" i="4"/>
  <c r="T216" i="4"/>
  <c r="R216" i="4"/>
  <c r="P216" i="4"/>
  <c r="BI214" i="4"/>
  <c r="BH214" i="4"/>
  <c r="BG214" i="4"/>
  <c r="BF214" i="4"/>
  <c r="T214" i="4"/>
  <c r="R214" i="4"/>
  <c r="P214" i="4"/>
  <c r="BI212" i="4"/>
  <c r="BH212" i="4"/>
  <c r="BG212" i="4"/>
  <c r="BF212" i="4"/>
  <c r="T212" i="4"/>
  <c r="R212" i="4"/>
  <c r="P212" i="4"/>
  <c r="BI210" i="4"/>
  <c r="BH210" i="4"/>
  <c r="BG210" i="4"/>
  <c r="BF210" i="4"/>
  <c r="T210" i="4"/>
  <c r="R210" i="4"/>
  <c r="P210" i="4"/>
  <c r="BI208" i="4"/>
  <c r="BH208" i="4"/>
  <c r="BG208" i="4"/>
  <c r="BF208" i="4"/>
  <c r="T208" i="4"/>
  <c r="R208" i="4"/>
  <c r="P208" i="4"/>
  <c r="BI207" i="4"/>
  <c r="BH207" i="4"/>
  <c r="BG207" i="4"/>
  <c r="BF207" i="4"/>
  <c r="T207" i="4"/>
  <c r="R207" i="4"/>
  <c r="P207" i="4"/>
  <c r="BI206" i="4"/>
  <c r="BH206" i="4"/>
  <c r="BG206" i="4"/>
  <c r="BF206" i="4"/>
  <c r="T206" i="4"/>
  <c r="R206" i="4"/>
  <c r="P206" i="4"/>
  <c r="BI205" i="4"/>
  <c r="BH205" i="4"/>
  <c r="BG205" i="4"/>
  <c r="BF205" i="4"/>
  <c r="T205" i="4"/>
  <c r="R205" i="4"/>
  <c r="P205" i="4"/>
  <c r="BI204" i="4"/>
  <c r="BH204" i="4"/>
  <c r="BG204" i="4"/>
  <c r="BF204" i="4"/>
  <c r="T204" i="4"/>
  <c r="R204" i="4"/>
  <c r="P204" i="4"/>
  <c r="BI203" i="4"/>
  <c r="BH203" i="4"/>
  <c r="BG203" i="4"/>
  <c r="BF203" i="4"/>
  <c r="T203" i="4"/>
  <c r="R203" i="4"/>
  <c r="P203" i="4"/>
  <c r="BI200" i="4"/>
  <c r="BH200" i="4"/>
  <c r="BG200" i="4"/>
  <c r="BF200" i="4"/>
  <c r="T200" i="4"/>
  <c r="R200" i="4"/>
  <c r="P200" i="4"/>
  <c r="BI199" i="4"/>
  <c r="BH199" i="4"/>
  <c r="BG199" i="4"/>
  <c r="BF199" i="4"/>
  <c r="T199" i="4"/>
  <c r="R199" i="4"/>
  <c r="P199" i="4"/>
  <c r="BI198" i="4"/>
  <c r="BH198" i="4"/>
  <c r="BG198" i="4"/>
  <c r="BF198" i="4"/>
  <c r="T198" i="4"/>
  <c r="R198" i="4"/>
  <c r="P198" i="4"/>
  <c r="BI195" i="4"/>
  <c r="BH195" i="4"/>
  <c r="BG195" i="4"/>
  <c r="BF195" i="4"/>
  <c r="T195" i="4"/>
  <c r="R195" i="4"/>
  <c r="P195" i="4"/>
  <c r="BI194" i="4"/>
  <c r="BH194" i="4"/>
  <c r="BG194" i="4"/>
  <c r="BF194" i="4"/>
  <c r="T194" i="4"/>
  <c r="R194" i="4"/>
  <c r="P194" i="4"/>
  <c r="BI193" i="4"/>
  <c r="BH193" i="4"/>
  <c r="BG193" i="4"/>
  <c r="BF193" i="4"/>
  <c r="T193" i="4"/>
  <c r="R193" i="4"/>
  <c r="P193" i="4"/>
  <c r="BI192" i="4"/>
  <c r="BH192" i="4"/>
  <c r="BG192" i="4"/>
  <c r="BF192" i="4"/>
  <c r="T192" i="4"/>
  <c r="R192" i="4"/>
  <c r="P192" i="4"/>
  <c r="BI191" i="4"/>
  <c r="BH191" i="4"/>
  <c r="BG191" i="4"/>
  <c r="BF191" i="4"/>
  <c r="T191" i="4"/>
  <c r="R191" i="4"/>
  <c r="P191" i="4"/>
  <c r="BI189" i="4"/>
  <c r="BH189" i="4"/>
  <c r="BG189" i="4"/>
  <c r="BF189" i="4"/>
  <c r="T189" i="4"/>
  <c r="R189" i="4"/>
  <c r="P189" i="4"/>
  <c r="BI188" i="4"/>
  <c r="BH188" i="4"/>
  <c r="BG188" i="4"/>
  <c r="BF188" i="4"/>
  <c r="T188" i="4"/>
  <c r="R188" i="4"/>
  <c r="P188" i="4"/>
  <c r="BI186" i="4"/>
  <c r="BH186" i="4"/>
  <c r="BG186" i="4"/>
  <c r="BF186" i="4"/>
  <c r="T186" i="4"/>
  <c r="R186" i="4"/>
  <c r="P186" i="4"/>
  <c r="BI185" i="4"/>
  <c r="BH185" i="4"/>
  <c r="BG185" i="4"/>
  <c r="BF185" i="4"/>
  <c r="T185" i="4"/>
  <c r="R185" i="4"/>
  <c r="P185" i="4"/>
  <c r="BI184" i="4"/>
  <c r="BH184" i="4"/>
  <c r="BG184" i="4"/>
  <c r="BF184" i="4"/>
  <c r="T184" i="4"/>
  <c r="R184" i="4"/>
  <c r="P184" i="4"/>
  <c r="BI180" i="4"/>
  <c r="BH180" i="4"/>
  <c r="BG180" i="4"/>
  <c r="BF180" i="4"/>
  <c r="T180" i="4"/>
  <c r="T179" i="4" s="1"/>
  <c r="R180" i="4"/>
  <c r="R179" i="4" s="1"/>
  <c r="P180" i="4"/>
  <c r="P179" i="4" s="1"/>
  <c r="BI177" i="4"/>
  <c r="BH177" i="4"/>
  <c r="BG177" i="4"/>
  <c r="BF177" i="4"/>
  <c r="T177" i="4"/>
  <c r="R177" i="4"/>
  <c r="P177" i="4"/>
  <c r="BI174" i="4"/>
  <c r="BH174" i="4"/>
  <c r="BG174" i="4"/>
  <c r="BF174" i="4"/>
  <c r="T174" i="4"/>
  <c r="R174" i="4"/>
  <c r="P174" i="4"/>
  <c r="BI172" i="4"/>
  <c r="BH172" i="4"/>
  <c r="BG172" i="4"/>
  <c r="BF172" i="4"/>
  <c r="T172" i="4"/>
  <c r="R172" i="4"/>
  <c r="P172" i="4"/>
  <c r="BI170" i="4"/>
  <c r="BH170" i="4"/>
  <c r="BG170" i="4"/>
  <c r="BF170" i="4"/>
  <c r="T170" i="4"/>
  <c r="R170" i="4"/>
  <c r="P170" i="4"/>
  <c r="BI168" i="4"/>
  <c r="BH168" i="4"/>
  <c r="BG168" i="4"/>
  <c r="BF168" i="4"/>
  <c r="T168" i="4"/>
  <c r="R168" i="4"/>
  <c r="P168" i="4"/>
  <c r="BI165" i="4"/>
  <c r="BH165" i="4"/>
  <c r="BG165" i="4"/>
  <c r="BF165" i="4"/>
  <c r="T165" i="4"/>
  <c r="R165" i="4"/>
  <c r="P165" i="4"/>
  <c r="BI153" i="4"/>
  <c r="BH153" i="4"/>
  <c r="BG153" i="4"/>
  <c r="BF153" i="4"/>
  <c r="T153" i="4"/>
  <c r="R153" i="4"/>
  <c r="P153" i="4"/>
  <c r="BI143" i="4"/>
  <c r="BH143" i="4"/>
  <c r="BG143" i="4"/>
  <c r="BF143" i="4"/>
  <c r="T143" i="4"/>
  <c r="R143" i="4"/>
  <c r="P143" i="4"/>
  <c r="BI137" i="4"/>
  <c r="BH137" i="4"/>
  <c r="BG137" i="4"/>
  <c r="BF137" i="4"/>
  <c r="T137" i="4"/>
  <c r="R137" i="4"/>
  <c r="P137" i="4"/>
  <c r="BI132" i="4"/>
  <c r="BH132" i="4"/>
  <c r="BG132" i="4"/>
  <c r="BF132" i="4"/>
  <c r="T132" i="4"/>
  <c r="R132" i="4"/>
  <c r="P132" i="4"/>
  <c r="BI128" i="4"/>
  <c r="BH128" i="4"/>
  <c r="BG128" i="4"/>
  <c r="BF128" i="4"/>
  <c r="T128" i="4"/>
  <c r="R128" i="4"/>
  <c r="P128" i="4"/>
  <c r="BI125" i="4"/>
  <c r="BH125" i="4"/>
  <c r="BG125" i="4"/>
  <c r="BF125" i="4"/>
  <c r="T125" i="4"/>
  <c r="R125" i="4"/>
  <c r="P125" i="4"/>
  <c r="BI123" i="4"/>
  <c r="BH123" i="4"/>
  <c r="BG123" i="4"/>
  <c r="BF123" i="4"/>
  <c r="T123" i="4"/>
  <c r="R123" i="4"/>
  <c r="P123" i="4"/>
  <c r="BI111" i="4"/>
  <c r="BH111" i="4"/>
  <c r="BG111" i="4"/>
  <c r="BF111" i="4"/>
  <c r="T111" i="4"/>
  <c r="R111" i="4"/>
  <c r="P111" i="4"/>
  <c r="BI109" i="4"/>
  <c r="BH109" i="4"/>
  <c r="BG109" i="4"/>
  <c r="BF109" i="4"/>
  <c r="T109" i="4"/>
  <c r="R109" i="4"/>
  <c r="P109" i="4"/>
  <c r="BI107" i="4"/>
  <c r="BH107" i="4"/>
  <c r="BG107" i="4"/>
  <c r="BF107" i="4"/>
  <c r="T107" i="4"/>
  <c r="R107" i="4"/>
  <c r="P107" i="4"/>
  <c r="BI105" i="4"/>
  <c r="BH105" i="4"/>
  <c r="BG105" i="4"/>
  <c r="BF105" i="4"/>
  <c r="T105" i="4"/>
  <c r="R105" i="4"/>
  <c r="P105" i="4"/>
  <c r="BI101" i="4"/>
  <c r="BH101" i="4"/>
  <c r="BG101" i="4"/>
  <c r="BF101" i="4"/>
  <c r="T101" i="4"/>
  <c r="R101" i="4"/>
  <c r="P101" i="4"/>
  <c r="BI99" i="4"/>
  <c r="BH99" i="4"/>
  <c r="BG99" i="4"/>
  <c r="BF99" i="4"/>
  <c r="T99" i="4"/>
  <c r="R99" i="4"/>
  <c r="P99" i="4"/>
  <c r="BI97" i="4"/>
  <c r="BH97" i="4"/>
  <c r="BG97" i="4"/>
  <c r="BF97" i="4"/>
  <c r="T97" i="4"/>
  <c r="R97" i="4"/>
  <c r="P97" i="4"/>
  <c r="J91" i="4"/>
  <c r="F90" i="4"/>
  <c r="F88" i="4"/>
  <c r="E86" i="4"/>
  <c r="J55" i="4"/>
  <c r="F54" i="4"/>
  <c r="F52" i="4"/>
  <c r="E50" i="4"/>
  <c r="J21" i="4"/>
  <c r="E21" i="4"/>
  <c r="J54" i="4"/>
  <c r="J20" i="4"/>
  <c r="J18" i="4"/>
  <c r="E18" i="4"/>
  <c r="F91" i="4" s="1"/>
  <c r="J17" i="4"/>
  <c r="J12" i="4"/>
  <c r="J52" i="4" s="1"/>
  <c r="E7" i="4"/>
  <c r="E84" i="4" s="1"/>
  <c r="J37" i="3"/>
  <c r="J36" i="3"/>
  <c r="AY56" i="1"/>
  <c r="J35" i="3"/>
  <c r="AX56" i="1"/>
  <c r="BI258" i="3"/>
  <c r="BH258" i="3"/>
  <c r="BG258" i="3"/>
  <c r="BF258" i="3"/>
  <c r="T258" i="3"/>
  <c r="R258" i="3"/>
  <c r="P258" i="3"/>
  <c r="BI257" i="3"/>
  <c r="BH257" i="3"/>
  <c r="BG257" i="3"/>
  <c r="BF257" i="3"/>
  <c r="T257" i="3"/>
  <c r="R257" i="3"/>
  <c r="P257" i="3"/>
  <c r="BI256" i="3"/>
  <c r="BH256" i="3"/>
  <c r="BG256" i="3"/>
  <c r="BF256" i="3"/>
  <c r="T256" i="3"/>
  <c r="R256" i="3"/>
  <c r="P256" i="3"/>
  <c r="BI254" i="3"/>
  <c r="BH254" i="3"/>
  <c r="BG254" i="3"/>
  <c r="BF254" i="3"/>
  <c r="T254" i="3"/>
  <c r="R254" i="3"/>
  <c r="P254" i="3"/>
  <c r="BI236" i="3"/>
  <c r="BH236" i="3"/>
  <c r="BG236" i="3"/>
  <c r="BF236" i="3"/>
  <c r="T236" i="3"/>
  <c r="R236" i="3"/>
  <c r="P236" i="3"/>
  <c r="BI228" i="3"/>
  <c r="BH228" i="3"/>
  <c r="BG228" i="3"/>
  <c r="BF228" i="3"/>
  <c r="T228" i="3"/>
  <c r="R228" i="3"/>
  <c r="P228" i="3"/>
  <c r="BI215" i="3"/>
  <c r="BH215" i="3"/>
  <c r="BG215" i="3"/>
  <c r="BF215" i="3"/>
  <c r="T215" i="3"/>
  <c r="R215" i="3"/>
  <c r="P215" i="3"/>
  <c r="BI212" i="3"/>
  <c r="BH212" i="3"/>
  <c r="BG212" i="3"/>
  <c r="BF212" i="3"/>
  <c r="T212" i="3"/>
  <c r="R212" i="3"/>
  <c r="P212" i="3"/>
  <c r="BI211" i="3"/>
  <c r="BH211" i="3"/>
  <c r="BG211" i="3"/>
  <c r="BF211" i="3"/>
  <c r="T211" i="3"/>
  <c r="R211" i="3"/>
  <c r="P211" i="3"/>
  <c r="BI210" i="3"/>
  <c r="BH210" i="3"/>
  <c r="BG210" i="3"/>
  <c r="BF210" i="3"/>
  <c r="T210" i="3"/>
  <c r="R210" i="3"/>
  <c r="P210" i="3"/>
  <c r="BI209" i="3"/>
  <c r="BH209" i="3"/>
  <c r="BG209" i="3"/>
  <c r="BF209" i="3"/>
  <c r="T209" i="3"/>
  <c r="R209" i="3"/>
  <c r="P209" i="3"/>
  <c r="BI208" i="3"/>
  <c r="BH208" i="3"/>
  <c r="BG208" i="3"/>
  <c r="BF208" i="3"/>
  <c r="T208" i="3"/>
  <c r="R208" i="3"/>
  <c r="P208" i="3"/>
  <c r="BI207" i="3"/>
  <c r="BH207" i="3"/>
  <c r="BG207" i="3"/>
  <c r="BF207" i="3"/>
  <c r="T207" i="3"/>
  <c r="R207" i="3"/>
  <c r="P207" i="3"/>
  <c r="BI206" i="3"/>
  <c r="BH206" i="3"/>
  <c r="BG206" i="3"/>
  <c r="BF206" i="3"/>
  <c r="T206" i="3"/>
  <c r="R206" i="3"/>
  <c r="P206" i="3"/>
  <c r="BI204" i="3"/>
  <c r="BH204" i="3"/>
  <c r="BG204" i="3"/>
  <c r="BF204" i="3"/>
  <c r="T204" i="3"/>
  <c r="R204" i="3"/>
  <c r="P204" i="3"/>
  <c r="BI198" i="3"/>
  <c r="BH198" i="3"/>
  <c r="BG198" i="3"/>
  <c r="BF198" i="3"/>
  <c r="T198" i="3"/>
  <c r="R198" i="3"/>
  <c r="P198" i="3"/>
  <c r="BI195" i="3"/>
  <c r="BH195" i="3"/>
  <c r="BG195" i="3"/>
  <c r="BF195" i="3"/>
  <c r="T195" i="3"/>
  <c r="R195" i="3"/>
  <c r="P195" i="3"/>
  <c r="BI194" i="3"/>
  <c r="BH194" i="3"/>
  <c r="BG194" i="3"/>
  <c r="BF194" i="3"/>
  <c r="T194" i="3"/>
  <c r="R194" i="3"/>
  <c r="P194" i="3"/>
  <c r="BI193" i="3"/>
  <c r="BH193" i="3"/>
  <c r="BG193" i="3"/>
  <c r="BF193" i="3"/>
  <c r="T193" i="3"/>
  <c r="R193" i="3"/>
  <c r="P193" i="3"/>
  <c r="BI192" i="3"/>
  <c r="BH192" i="3"/>
  <c r="BG192" i="3"/>
  <c r="BF192" i="3"/>
  <c r="T192" i="3"/>
  <c r="R192" i="3"/>
  <c r="P192" i="3"/>
  <c r="BI191" i="3"/>
  <c r="BH191" i="3"/>
  <c r="BG191" i="3"/>
  <c r="BF191" i="3"/>
  <c r="T191" i="3"/>
  <c r="R191" i="3"/>
  <c r="P191" i="3"/>
  <c r="BI190" i="3"/>
  <c r="BH190" i="3"/>
  <c r="BG190" i="3"/>
  <c r="BF190" i="3"/>
  <c r="T190" i="3"/>
  <c r="R190" i="3"/>
  <c r="P190" i="3"/>
  <c r="BI189" i="3"/>
  <c r="BH189" i="3"/>
  <c r="BG189" i="3"/>
  <c r="BF189" i="3"/>
  <c r="T189" i="3"/>
  <c r="R189" i="3"/>
  <c r="P189" i="3"/>
  <c r="BI187" i="3"/>
  <c r="BH187" i="3"/>
  <c r="BG187" i="3"/>
  <c r="BF187" i="3"/>
  <c r="T187" i="3"/>
  <c r="R187" i="3"/>
  <c r="P187" i="3"/>
  <c r="BI185" i="3"/>
  <c r="BH185" i="3"/>
  <c r="BG185" i="3"/>
  <c r="BF185" i="3"/>
  <c r="T185" i="3"/>
  <c r="R185" i="3"/>
  <c r="P185" i="3"/>
  <c r="BI182" i="3"/>
  <c r="BH182" i="3"/>
  <c r="BG182" i="3"/>
  <c r="BF182" i="3"/>
  <c r="T182" i="3"/>
  <c r="R182" i="3"/>
  <c r="P182" i="3"/>
  <c r="BI181" i="3"/>
  <c r="BH181" i="3"/>
  <c r="BG181" i="3"/>
  <c r="BF181" i="3"/>
  <c r="T181" i="3"/>
  <c r="R181" i="3"/>
  <c r="P181" i="3"/>
  <c r="BI178" i="3"/>
  <c r="BH178" i="3"/>
  <c r="BG178" i="3"/>
  <c r="BF178" i="3"/>
  <c r="T178" i="3"/>
  <c r="R178" i="3"/>
  <c r="P178" i="3"/>
  <c r="BI177" i="3"/>
  <c r="BH177" i="3"/>
  <c r="BG177" i="3"/>
  <c r="BF177" i="3"/>
  <c r="T177" i="3"/>
  <c r="R177" i="3"/>
  <c r="P177" i="3"/>
  <c r="BI176" i="3"/>
  <c r="BH176" i="3"/>
  <c r="BG176" i="3"/>
  <c r="BF176" i="3"/>
  <c r="T176" i="3"/>
  <c r="R176" i="3"/>
  <c r="P176" i="3"/>
  <c r="BI175" i="3"/>
  <c r="BH175" i="3"/>
  <c r="BG175" i="3"/>
  <c r="BF175" i="3"/>
  <c r="T175" i="3"/>
  <c r="R175" i="3"/>
  <c r="P175" i="3"/>
  <c r="BI174" i="3"/>
  <c r="BH174" i="3"/>
  <c r="BG174" i="3"/>
  <c r="BF174" i="3"/>
  <c r="T174" i="3"/>
  <c r="R174" i="3"/>
  <c r="P174" i="3"/>
  <c r="BI172" i="3"/>
  <c r="BH172" i="3"/>
  <c r="BG172" i="3"/>
  <c r="BF172" i="3"/>
  <c r="T172" i="3"/>
  <c r="R172" i="3"/>
  <c r="P172" i="3"/>
  <c r="BI171" i="3"/>
  <c r="BH171" i="3"/>
  <c r="BG171" i="3"/>
  <c r="BF171" i="3"/>
  <c r="T171" i="3"/>
  <c r="R171" i="3"/>
  <c r="P171" i="3"/>
  <c r="BI170" i="3"/>
  <c r="BH170" i="3"/>
  <c r="BG170" i="3"/>
  <c r="BF170" i="3"/>
  <c r="T170" i="3"/>
  <c r="R170" i="3"/>
  <c r="P170" i="3"/>
  <c r="BI169" i="3"/>
  <c r="BH169" i="3"/>
  <c r="BG169" i="3"/>
  <c r="BF169" i="3"/>
  <c r="T169" i="3"/>
  <c r="R169" i="3"/>
  <c r="P169" i="3"/>
  <c r="BI166" i="3"/>
  <c r="BH166" i="3"/>
  <c r="BG166" i="3"/>
  <c r="BF166" i="3"/>
  <c r="T166" i="3"/>
  <c r="R166" i="3"/>
  <c r="P166" i="3"/>
  <c r="BI165" i="3"/>
  <c r="BH165" i="3"/>
  <c r="BG165" i="3"/>
  <c r="BF165" i="3"/>
  <c r="T165" i="3"/>
  <c r="R165" i="3"/>
  <c r="P165" i="3"/>
  <c r="BI162" i="3"/>
  <c r="BH162" i="3"/>
  <c r="BG162" i="3"/>
  <c r="BF162" i="3"/>
  <c r="T162" i="3"/>
  <c r="R162" i="3"/>
  <c r="P162" i="3"/>
  <c r="BI161" i="3"/>
  <c r="BH161" i="3"/>
  <c r="BG161" i="3"/>
  <c r="BF161" i="3"/>
  <c r="T161" i="3"/>
  <c r="R161" i="3"/>
  <c r="P161" i="3"/>
  <c r="BI160" i="3"/>
  <c r="BH160" i="3"/>
  <c r="BG160" i="3"/>
  <c r="BF160" i="3"/>
  <c r="T160" i="3"/>
  <c r="R160" i="3"/>
  <c r="P160" i="3"/>
  <c r="BI159" i="3"/>
  <c r="BH159" i="3"/>
  <c r="BG159" i="3"/>
  <c r="BF159" i="3"/>
  <c r="T159" i="3"/>
  <c r="R159" i="3"/>
  <c r="P159" i="3"/>
  <c r="BI157" i="3"/>
  <c r="BH157" i="3"/>
  <c r="BG157" i="3"/>
  <c r="BF157" i="3"/>
  <c r="T157" i="3"/>
  <c r="R157" i="3"/>
  <c r="P157" i="3"/>
  <c r="BI156" i="3"/>
  <c r="BH156" i="3"/>
  <c r="BG156" i="3"/>
  <c r="BF156" i="3"/>
  <c r="T156" i="3"/>
  <c r="R156" i="3"/>
  <c r="P156" i="3"/>
  <c r="BI152" i="3"/>
  <c r="BH152" i="3"/>
  <c r="BG152" i="3"/>
  <c r="BF152" i="3"/>
  <c r="T152" i="3"/>
  <c r="T151" i="3"/>
  <c r="R152" i="3"/>
  <c r="R151" i="3"/>
  <c r="P152" i="3"/>
  <c r="P151" i="3"/>
  <c r="BI149" i="3"/>
  <c r="BH149" i="3"/>
  <c r="BG149" i="3"/>
  <c r="BF149" i="3"/>
  <c r="T149" i="3"/>
  <c r="R149" i="3"/>
  <c r="P149" i="3"/>
  <c r="BI146" i="3"/>
  <c r="BH146" i="3"/>
  <c r="BG146" i="3"/>
  <c r="BF146" i="3"/>
  <c r="T146" i="3"/>
  <c r="R146" i="3"/>
  <c r="P146" i="3"/>
  <c r="BI144" i="3"/>
  <c r="BH144" i="3"/>
  <c r="BG144" i="3"/>
  <c r="BF144" i="3"/>
  <c r="T144" i="3"/>
  <c r="R144" i="3"/>
  <c r="P144" i="3"/>
  <c r="BI142" i="3"/>
  <c r="BH142" i="3"/>
  <c r="BG142" i="3"/>
  <c r="BF142" i="3"/>
  <c r="T142" i="3"/>
  <c r="R142" i="3"/>
  <c r="P142" i="3"/>
  <c r="BI140" i="3"/>
  <c r="BH140" i="3"/>
  <c r="BG140" i="3"/>
  <c r="BF140" i="3"/>
  <c r="T140" i="3"/>
  <c r="R140" i="3"/>
  <c r="P140" i="3"/>
  <c r="BI137" i="3"/>
  <c r="BH137" i="3"/>
  <c r="BG137" i="3"/>
  <c r="BF137" i="3"/>
  <c r="T137" i="3"/>
  <c r="R137" i="3"/>
  <c r="P137" i="3"/>
  <c r="BI125" i="3"/>
  <c r="BH125" i="3"/>
  <c r="BG125" i="3"/>
  <c r="BF125" i="3"/>
  <c r="T125" i="3"/>
  <c r="R125" i="3"/>
  <c r="P125" i="3"/>
  <c r="BI117" i="3"/>
  <c r="BH117" i="3"/>
  <c r="BG117" i="3"/>
  <c r="BF117" i="3"/>
  <c r="T117" i="3"/>
  <c r="R117" i="3"/>
  <c r="P117" i="3"/>
  <c r="BI112" i="3"/>
  <c r="BH112" i="3"/>
  <c r="BG112" i="3"/>
  <c r="BF112" i="3"/>
  <c r="T112" i="3"/>
  <c r="R112" i="3"/>
  <c r="P112" i="3"/>
  <c r="BI109" i="3"/>
  <c r="BH109" i="3"/>
  <c r="BG109" i="3"/>
  <c r="BF109" i="3"/>
  <c r="T109" i="3"/>
  <c r="R109" i="3"/>
  <c r="P109" i="3"/>
  <c r="BI107" i="3"/>
  <c r="BH107" i="3"/>
  <c r="BG107" i="3"/>
  <c r="BF107" i="3"/>
  <c r="T107" i="3"/>
  <c r="R107" i="3"/>
  <c r="P107" i="3"/>
  <c r="BI95" i="3"/>
  <c r="BH95" i="3"/>
  <c r="BG95" i="3"/>
  <c r="BF95" i="3"/>
  <c r="T95" i="3"/>
  <c r="R95" i="3"/>
  <c r="P95" i="3"/>
  <c r="J89" i="3"/>
  <c r="F88" i="3"/>
  <c r="F86" i="3"/>
  <c r="E84" i="3"/>
  <c r="J55" i="3"/>
  <c r="F54" i="3"/>
  <c r="F52" i="3"/>
  <c r="E50" i="3"/>
  <c r="J21" i="3"/>
  <c r="E21" i="3"/>
  <c r="J88" i="3" s="1"/>
  <c r="J20" i="3"/>
  <c r="J18" i="3"/>
  <c r="E18" i="3"/>
  <c r="F89" i="3" s="1"/>
  <c r="J17" i="3"/>
  <c r="J12" i="3"/>
  <c r="J86" i="3"/>
  <c r="E7" i="3"/>
  <c r="E82" i="3" s="1"/>
  <c r="J37" i="2"/>
  <c r="J36" i="2"/>
  <c r="AY55" i="1" s="1"/>
  <c r="J35" i="2"/>
  <c r="AX55" i="1" s="1"/>
  <c r="BI94" i="2"/>
  <c r="BH94" i="2"/>
  <c r="BG94" i="2"/>
  <c r="BF94" i="2"/>
  <c r="T94" i="2"/>
  <c r="R94" i="2"/>
  <c r="P94" i="2"/>
  <c r="BI92" i="2"/>
  <c r="BH92" i="2"/>
  <c r="BG92" i="2"/>
  <c r="BF92" i="2"/>
  <c r="T92" i="2"/>
  <c r="R92" i="2"/>
  <c r="P92" i="2"/>
  <c r="BI89" i="2"/>
  <c r="BH89" i="2"/>
  <c r="BG89" i="2"/>
  <c r="BF89" i="2"/>
  <c r="T89" i="2"/>
  <c r="T88" i="2" s="1"/>
  <c r="R89" i="2"/>
  <c r="R88" i="2" s="1"/>
  <c r="P89" i="2"/>
  <c r="P88" i="2" s="1"/>
  <c r="BI86" i="2"/>
  <c r="BH86" i="2"/>
  <c r="BG86" i="2"/>
  <c r="BF86" i="2"/>
  <c r="T86" i="2"/>
  <c r="T85" i="2" s="1"/>
  <c r="R86" i="2"/>
  <c r="R85" i="2" s="1"/>
  <c r="P86" i="2"/>
  <c r="P85" i="2" s="1"/>
  <c r="J80" i="2"/>
  <c r="F79" i="2"/>
  <c r="F77" i="2"/>
  <c r="E75" i="2"/>
  <c r="J55" i="2"/>
  <c r="F54" i="2"/>
  <c r="F52" i="2"/>
  <c r="E50" i="2"/>
  <c r="J21" i="2"/>
  <c r="E21" i="2"/>
  <c r="J79" i="2"/>
  <c r="J20" i="2"/>
  <c r="J18" i="2"/>
  <c r="E18" i="2"/>
  <c r="F55" i="2" s="1"/>
  <c r="J17" i="2"/>
  <c r="J12" i="2"/>
  <c r="J52" i="2" s="1"/>
  <c r="E7" i="2"/>
  <c r="E73" i="2" s="1"/>
  <c r="L50" i="1"/>
  <c r="AM49" i="1"/>
  <c r="L49" i="1"/>
  <c r="AM47" i="1"/>
  <c r="L47" i="1"/>
  <c r="L45" i="1"/>
  <c r="L44" i="1"/>
  <c r="BK141" i="11"/>
  <c r="BK196" i="10"/>
  <c r="J182" i="10"/>
  <c r="J133" i="10"/>
  <c r="J238" i="9"/>
  <c r="BK205" i="9"/>
  <c r="J192" i="9"/>
  <c r="J183" i="9"/>
  <c r="BK176" i="9"/>
  <c r="BK166" i="9"/>
  <c r="BK264" i="8"/>
  <c r="BK241" i="8"/>
  <c r="J222" i="8"/>
  <c r="J215" i="8"/>
  <c r="J190" i="8"/>
  <c r="BK185" i="8"/>
  <c r="J166" i="8"/>
  <c r="BK151" i="8"/>
  <c r="BK111" i="8"/>
  <c r="BK99" i="8"/>
  <c r="BK233" i="7"/>
  <c r="J212" i="7"/>
  <c r="J199" i="7"/>
  <c r="J174" i="7"/>
  <c r="BK109" i="7"/>
  <c r="J224" i="6"/>
  <c r="BK199" i="6"/>
  <c r="J186" i="6"/>
  <c r="J165" i="6"/>
  <c r="J109" i="6"/>
  <c r="BK262" i="5"/>
  <c r="BK219" i="5"/>
  <c r="BK197" i="5"/>
  <c r="BK186" i="5"/>
  <c r="J173" i="5"/>
  <c r="J150" i="5"/>
  <c r="BK109" i="5"/>
  <c r="J335" i="4"/>
  <c r="BK295" i="4"/>
  <c r="J278" i="4"/>
  <c r="J235" i="4"/>
  <c r="J218" i="4"/>
  <c r="BK189" i="4"/>
  <c r="BK177" i="4"/>
  <c r="BK258" i="3"/>
  <c r="BK209" i="3"/>
  <c r="J195" i="3"/>
  <c r="BK181" i="3"/>
  <c r="BK160" i="3"/>
  <c r="J109" i="3"/>
  <c r="J234" i="11"/>
  <c r="J195" i="11"/>
  <c r="J172" i="11"/>
  <c r="BK148" i="11"/>
  <c r="BK301" i="10"/>
  <c r="BK218" i="10"/>
  <c r="J197" i="10"/>
  <c r="J179" i="10"/>
  <c r="BK136" i="10"/>
  <c r="BK99" i="10"/>
  <c r="BK206" i="9"/>
  <c r="BK138" i="7"/>
  <c r="BK215" i="6"/>
  <c r="J200" i="6"/>
  <c r="BK182" i="6"/>
  <c r="J167" i="6"/>
  <c r="BK114" i="6"/>
  <c r="BK202" i="5"/>
  <c r="BK136" i="5"/>
  <c r="J107" i="5"/>
  <c r="BK99" i="5"/>
  <c r="J292" i="4"/>
  <c r="J240" i="4"/>
  <c r="BK224" i="4"/>
  <c r="BK198" i="4"/>
  <c r="J177" i="4"/>
  <c r="BK257" i="3"/>
  <c r="BK212" i="3"/>
  <c r="J206" i="3"/>
  <c r="BK172" i="3"/>
  <c r="BK152" i="3"/>
  <c r="BK215" i="11"/>
  <c r="BK199" i="11"/>
  <c r="BK186" i="11"/>
  <c r="J174" i="11"/>
  <c r="BK163" i="11"/>
  <c r="J312" i="10"/>
  <c r="BK269" i="10"/>
  <c r="BK238" i="10"/>
  <c r="BK210" i="10"/>
  <c r="BK193" i="10"/>
  <c r="J160" i="10"/>
  <c r="J128" i="10"/>
  <c r="J258" i="9"/>
  <c r="J155" i="9"/>
  <c r="J95" i="9"/>
  <c r="BK237" i="8"/>
  <c r="BK230" i="8"/>
  <c r="J218" i="8"/>
  <c r="BK193" i="8"/>
  <c r="J177" i="8"/>
  <c r="J158" i="8"/>
  <c r="J144" i="8"/>
  <c r="J315" i="7"/>
  <c r="J260" i="7"/>
  <c r="J227" i="7"/>
  <c r="BK217" i="7"/>
  <c r="BK196" i="7"/>
  <c r="J182" i="7"/>
  <c r="J157" i="7"/>
  <c r="J138" i="7"/>
  <c r="J273" i="6"/>
  <c r="BK213" i="6"/>
  <c r="BK198" i="6"/>
  <c r="BK184" i="6"/>
  <c r="J171" i="6"/>
  <c r="J111" i="6"/>
  <c r="BK260" i="5"/>
  <c r="J201" i="5"/>
  <c r="J180" i="5"/>
  <c r="J154" i="5"/>
  <c r="BK97" i="5"/>
  <c r="BK297" i="4"/>
  <c r="BK278" i="4"/>
  <c r="BK244" i="4"/>
  <c r="J219" i="4"/>
  <c r="BK174" i="4"/>
  <c r="J125" i="4"/>
  <c r="BK208" i="3"/>
  <c r="BK187" i="3"/>
  <c r="J175" i="3"/>
  <c r="BK161" i="3"/>
  <c r="J140" i="3"/>
  <c r="J112" i="3"/>
  <c r="BK256" i="11"/>
  <c r="BK253" i="11"/>
  <c r="J217" i="11"/>
  <c r="BK197" i="11"/>
  <c r="J186" i="11"/>
  <c r="BK162" i="11"/>
  <c r="BK136" i="11"/>
  <c r="BK268" i="10"/>
  <c r="BK219" i="10"/>
  <c r="BK201" i="10"/>
  <c r="BK182" i="10"/>
  <c r="BK177" i="10"/>
  <c r="BK124" i="10"/>
  <c r="J210" i="9"/>
  <c r="J190" i="9"/>
  <c r="J171" i="9"/>
  <c r="BK150" i="9"/>
  <c r="J129" i="9"/>
  <c r="BK262" i="8"/>
  <c r="J236" i="8"/>
  <c r="J208" i="8"/>
  <c r="BK173" i="8"/>
  <c r="BK161" i="8"/>
  <c r="BK146" i="8"/>
  <c r="BK120" i="8"/>
  <c r="BK315" i="7"/>
  <c r="BK263" i="7"/>
  <c r="J251" i="7"/>
  <c r="BK207" i="7"/>
  <c r="BK190" i="7"/>
  <c r="J141" i="7"/>
  <c r="BK273" i="6"/>
  <c r="BK253" i="6"/>
  <c r="BK200" i="6"/>
  <c r="BK177" i="6"/>
  <c r="J131" i="6"/>
  <c r="J256" i="5"/>
  <c r="J221" i="5"/>
  <c r="J192" i="5"/>
  <c r="J172" i="5"/>
  <c r="BK133" i="5"/>
  <c r="BK272" i="4"/>
  <c r="BK253" i="4"/>
  <c r="BK229" i="4"/>
  <c r="J217" i="4"/>
  <c r="BK207" i="4"/>
  <c r="BK191" i="4"/>
  <c r="J143" i="4"/>
  <c r="J109" i="4"/>
  <c r="J254" i="3"/>
  <c r="BK211" i="3"/>
  <c r="BK193" i="3"/>
  <c r="BK191" i="3"/>
  <c r="J152" i="3"/>
  <c r="J117" i="3"/>
  <c r="J249" i="11"/>
  <c r="BK234" i="11"/>
  <c r="BK224" i="11"/>
  <c r="J197" i="11"/>
  <c r="J189" i="11"/>
  <c r="BK171" i="11"/>
  <c r="BK143" i="11"/>
  <c r="BK118" i="11"/>
  <c r="J314" i="10"/>
  <c r="BK249" i="10"/>
  <c r="BK216" i="10"/>
  <c r="BK197" i="10"/>
  <c r="J174" i="10"/>
  <c r="J155" i="10"/>
  <c r="BK101" i="10"/>
  <c r="J204" i="9"/>
  <c r="BK174" i="9"/>
  <c r="J166" i="9"/>
  <c r="J150" i="9"/>
  <c r="BK111" i="9"/>
  <c r="J224" i="8"/>
  <c r="J200" i="8"/>
  <c r="J187" i="8"/>
  <c r="J174" i="8"/>
  <c r="BK257" i="7"/>
  <c r="BK229" i="7"/>
  <c r="BK209" i="7"/>
  <c r="J186" i="7"/>
  <c r="J170" i="11"/>
  <c r="J133" i="11"/>
  <c r="BK105" i="11"/>
  <c r="BK288" i="10"/>
  <c r="J252" i="10"/>
  <c r="J227" i="10"/>
  <c r="BK191" i="10"/>
  <c r="J109" i="10"/>
  <c r="J215" i="9"/>
  <c r="BK191" i="9"/>
  <c r="J170" i="9"/>
  <c r="J111" i="8"/>
  <c r="BK251" i="7"/>
  <c r="J201" i="7"/>
  <c r="BK181" i="7"/>
  <c r="BK154" i="7"/>
  <c r="BK105" i="7"/>
  <c r="J269" i="6"/>
  <c r="J216" i="6"/>
  <c r="J184" i="6"/>
  <c r="BK160" i="6"/>
  <c r="J242" i="5"/>
  <c r="BK214" i="5"/>
  <c r="J194" i="5"/>
  <c r="J177" i="5"/>
  <c r="J152" i="5"/>
  <c r="J333" i="4"/>
  <c r="BK293" i="4"/>
  <c r="J232" i="4"/>
  <c r="BK214" i="4"/>
  <c r="BK200" i="4"/>
  <c r="BK185" i="4"/>
  <c r="BK170" i="4"/>
  <c r="BK107" i="4"/>
  <c r="BK174" i="3"/>
  <c r="BK162" i="3"/>
  <c r="BK111" i="11"/>
  <c r="J269" i="10"/>
  <c r="J192" i="10"/>
  <c r="BK172" i="10"/>
  <c r="J105" i="10"/>
  <c r="J208" i="9"/>
  <c r="BK202" i="9"/>
  <c r="BK190" i="9"/>
  <c r="J179" i="9"/>
  <c r="BK171" i="9"/>
  <c r="BK129" i="9"/>
  <c r="BK258" i="8"/>
  <c r="J237" i="8"/>
  <c r="BK220" i="8"/>
  <c r="BK200" i="8"/>
  <c r="J189" i="8"/>
  <c r="BK177" i="8"/>
  <c r="BK158" i="8"/>
  <c r="BK136" i="8"/>
  <c r="J118" i="8"/>
  <c r="BK97" i="8"/>
  <c r="BK231" i="7"/>
  <c r="BK198" i="7"/>
  <c r="J177" i="7"/>
  <c r="BK131" i="7"/>
  <c r="BK97" i="7"/>
  <c r="J202" i="6"/>
  <c r="J168" i="6"/>
  <c r="BK145" i="6"/>
  <c r="BK275" i="5"/>
  <c r="BK237" i="5"/>
  <c r="J207" i="5"/>
  <c r="BK192" i="5"/>
  <c r="J175" i="5"/>
  <c r="BK152" i="5"/>
  <c r="BK127" i="5"/>
  <c r="J99" i="5"/>
  <c r="BK333" i="4"/>
  <c r="J286" i="4"/>
  <c r="J244" i="4"/>
  <c r="BK234" i="4"/>
  <c r="BK210" i="4"/>
  <c r="J200" i="4"/>
  <c r="J185" i="4"/>
  <c r="J99" i="4"/>
  <c r="J228" i="3"/>
  <c r="J204" i="3"/>
  <c r="J187" i="3"/>
  <c r="J165" i="3"/>
  <c r="BK144" i="3"/>
  <c r="J236" i="11"/>
  <c r="J208" i="11"/>
  <c r="J187" i="11"/>
  <c r="J171" i="11"/>
  <c r="BK133" i="11"/>
  <c r="BK243" i="10"/>
  <c r="BK198" i="10"/>
  <c r="J181" i="10"/>
  <c r="BK167" i="10"/>
  <c r="BK109" i="10"/>
  <c r="BK256" i="9"/>
  <c r="J161" i="7"/>
  <c r="BK218" i="6"/>
  <c r="BK202" i="6"/>
  <c r="BK194" i="6"/>
  <c r="BK176" i="6"/>
  <c r="J157" i="6"/>
  <c r="BK229" i="5"/>
  <c r="BK180" i="5"/>
  <c r="J120" i="5"/>
  <c r="J105" i="5"/>
  <c r="J97" i="5"/>
  <c r="J266" i="4"/>
  <c r="J236" i="4"/>
  <c r="J199" i="4"/>
  <c r="J191" i="4"/>
  <c r="BK165" i="4"/>
  <c r="BK236" i="3"/>
  <c r="BK204" i="3"/>
  <c r="BK178" i="3"/>
  <c r="J166" i="3"/>
  <c r="J107" i="3"/>
  <c r="J211" i="11"/>
  <c r="J191" i="11"/>
  <c r="J182" i="11"/>
  <c r="BK166" i="11"/>
  <c r="J313" i="10"/>
  <c r="J270" i="10"/>
  <c r="J231" i="10"/>
  <c r="J209" i="10"/>
  <c r="BK169" i="10"/>
  <c r="J136" i="10"/>
  <c r="J260" i="9"/>
  <c r="BK179" i="9"/>
  <c r="J119" i="9"/>
  <c r="J258" i="8"/>
  <c r="BK224" i="8"/>
  <c r="BK208" i="8"/>
  <c r="J194" i="8"/>
  <c r="BK178" i="8"/>
  <c r="BK165" i="8"/>
  <c r="J136" i="8"/>
  <c r="BK280" i="7"/>
  <c r="J239" i="7"/>
  <c r="J211" i="7"/>
  <c r="BK199" i="7"/>
  <c r="J185" i="7"/>
  <c r="BK169" i="7"/>
  <c r="BK141" i="7"/>
  <c r="J97" i="7"/>
  <c r="BK216" i="6"/>
  <c r="BK201" i="6"/>
  <c r="BK185" i="6"/>
  <c r="BK172" i="6"/>
  <c r="BK131" i="6"/>
  <c r="J229" i="5"/>
  <c r="BK210" i="5"/>
  <c r="J181" i="5"/>
  <c r="BK164" i="5"/>
  <c r="BK111" i="5"/>
  <c r="BK335" i="4"/>
  <c r="BK287" i="4"/>
  <c r="J260" i="4"/>
  <c r="J231" i="4"/>
  <c r="BK203" i="4"/>
  <c r="BK168" i="4"/>
  <c r="J123" i="4"/>
  <c r="BK206" i="3"/>
  <c r="BK176" i="3"/>
  <c r="J170" i="3"/>
  <c r="BK156" i="3"/>
  <c r="J125" i="3"/>
  <c r="J86" i="2"/>
  <c r="J255" i="11"/>
  <c r="BK219" i="11"/>
  <c r="J205" i="11"/>
  <c r="J188" i="11"/>
  <c r="BK178" i="11"/>
  <c r="J158" i="11"/>
  <c r="BK123" i="11"/>
  <c r="J266" i="10"/>
  <c r="J218" i="10"/>
  <c r="J205" i="10"/>
  <c r="BK188" i="10"/>
  <c r="J168" i="10"/>
  <c r="BK111" i="10"/>
  <c r="J196" i="9"/>
  <c r="BK189" i="9"/>
  <c r="J163" i="9"/>
  <c r="J143" i="9"/>
  <c r="BK265" i="8"/>
  <c r="J233" i="8"/>
  <c r="J203" i="8"/>
  <c r="BK190" i="8"/>
  <c r="BK166" i="8"/>
  <c r="BK133" i="8"/>
  <c r="BK118" i="8"/>
  <c r="J99" i="8"/>
  <c r="BK261" i="7"/>
  <c r="J254" i="7"/>
  <c r="BK239" i="7"/>
  <c r="BK201" i="7"/>
  <c r="J181" i="7"/>
  <c r="BK99" i="7"/>
  <c r="BK241" i="6"/>
  <c r="BK181" i="6"/>
  <c r="BK168" i="6"/>
  <c r="J145" i="6"/>
  <c r="J262" i="5"/>
  <c r="J232" i="5"/>
  <c r="BK201" i="5"/>
  <c r="J184" i="5"/>
  <c r="BK150" i="5"/>
  <c r="J111" i="5"/>
  <c r="BK269" i="4"/>
  <c r="J250" i="4"/>
  <c r="BK231" i="4"/>
  <c r="BK216" i="4"/>
  <c r="BK206" i="4"/>
  <c r="J194" i="4"/>
  <c r="J172" i="4"/>
  <c r="BK132" i="4"/>
  <c r="J101" i="4"/>
  <c r="J212" i="3"/>
  <c r="J194" i="3"/>
  <c r="J192" i="3"/>
  <c r="J189" i="3"/>
  <c r="BK159" i="3"/>
  <c r="BK125" i="3"/>
  <c r="BK89" i="2"/>
  <c r="J248" i="11"/>
  <c r="BK227" i="11"/>
  <c r="J221" i="11"/>
  <c r="J199" i="11"/>
  <c r="J190" i="11"/>
  <c r="BK173" i="11"/>
  <c r="J127" i="11"/>
  <c r="J111" i="11"/>
  <c r="BK274" i="10"/>
  <c r="J236" i="10"/>
  <c r="BK209" i="10"/>
  <c r="J198" i="10"/>
  <c r="J173" i="10"/>
  <c r="BK153" i="10"/>
  <c r="BK210" i="9"/>
  <c r="J189" i="9"/>
  <c r="BK163" i="9"/>
  <c r="BK148" i="9"/>
  <c r="BK109" i="9"/>
  <c r="J211" i="8"/>
  <c r="BK192" i="8"/>
  <c r="J185" i="8"/>
  <c r="J175" i="8"/>
  <c r="BK258" i="7"/>
  <c r="BK256" i="7"/>
  <c r="BK211" i="7"/>
  <c r="J190" i="7"/>
  <c r="J173" i="11"/>
  <c r="J152" i="11"/>
  <c r="J109" i="11"/>
  <c r="BK97" i="11"/>
  <c r="BK266" i="10"/>
  <c r="BK236" i="10"/>
  <c r="J214" i="10"/>
  <c r="J169" i="10"/>
  <c r="BK133" i="10"/>
  <c r="BK97" i="10"/>
  <c r="J180" i="9"/>
  <c r="BK149" i="8"/>
  <c r="J263" i="7"/>
  <c r="J245" i="7"/>
  <c r="BK220" i="7"/>
  <c r="BK183" i="7"/>
  <c r="J169" i="7"/>
  <c r="BK111" i="7"/>
  <c r="J272" i="6"/>
  <c r="J199" i="6"/>
  <c r="J177" i="6"/>
  <c r="BK152" i="6"/>
  <c r="BK232" i="5"/>
  <c r="J197" i="5"/>
  <c r="BK176" i="5"/>
  <c r="J165" i="5"/>
  <c r="BK101" i="5"/>
  <c r="J284" i="4"/>
  <c r="J256" i="4"/>
  <c r="J222" i="4"/>
  <c r="BK205" i="4"/>
  <c r="BK180" i="4"/>
  <c r="BK153" i="4"/>
  <c r="BK123" i="4"/>
  <c r="J178" i="3"/>
  <c r="J149" i="3"/>
  <c r="J107" i="11"/>
  <c r="BK231" i="10"/>
  <c r="BK184" i="10"/>
  <c r="J167" i="10"/>
  <c r="J124" i="10"/>
  <c r="BK215" i="9"/>
  <c r="BK196" i="9"/>
  <c r="J185" i="9"/>
  <c r="BK172" i="9"/>
  <c r="J162" i="9"/>
  <c r="J262" i="8"/>
  <c r="J257" i="8"/>
  <c r="J227" i="8"/>
  <c r="BK218" i="8"/>
  <c r="BK198" i="8"/>
  <c r="BK187" i="8"/>
  <c r="BK176" i="8"/>
  <c r="J155" i="8"/>
  <c r="J127" i="8"/>
  <c r="J109" i="8"/>
  <c r="J259" i="7"/>
  <c r="J217" i="7"/>
  <c r="J207" i="7"/>
  <c r="J191" i="7"/>
  <c r="BK163" i="7"/>
  <c r="BK124" i="7"/>
  <c r="J220" i="6"/>
  <c r="J203" i="6"/>
  <c r="J172" i="6"/>
  <c r="J148" i="6"/>
  <c r="BK95" i="6"/>
  <c r="J263" i="5"/>
  <c r="BK226" i="5"/>
  <c r="J210" i="5"/>
  <c r="BK194" i="5"/>
  <c r="BK177" i="5"/>
  <c r="BK157" i="5"/>
  <c r="J123" i="5"/>
  <c r="BK337" i="4"/>
  <c r="J324" i="4"/>
  <c r="J294" i="4"/>
  <c r="BK256" i="4"/>
  <c r="BK242" i="4"/>
  <c r="BK219" i="4"/>
  <c r="J203" i="4"/>
  <c r="BK186" i="4"/>
  <c r="BK101" i="4"/>
  <c r="J257" i="3"/>
  <c r="J208" i="3"/>
  <c r="BK194" i="3"/>
  <c r="BK169" i="3"/>
  <c r="J159" i="3"/>
  <c r="BK95" i="3"/>
  <c r="BK211" i="11"/>
  <c r="BK188" i="11"/>
  <c r="BK158" i="11"/>
  <c r="BK127" i="11"/>
  <c r="J267" i="10"/>
  <c r="J211" i="10"/>
  <c r="J191" i="10"/>
  <c r="J177" i="10"/>
  <c r="J153" i="10"/>
  <c r="J107" i="10"/>
  <c r="BK229" i="9"/>
  <c r="BK159" i="7"/>
  <c r="BK224" i="6"/>
  <c r="BK203" i="6"/>
  <c r="J196" i="6"/>
  <c r="BK180" i="6"/>
  <c r="J160" i="6"/>
  <c r="BK240" i="5"/>
  <c r="BK184" i="5"/>
  <c r="BK173" i="5"/>
  <c r="J118" i="5"/>
  <c r="BK105" i="5"/>
  <c r="J296" i="4"/>
  <c r="J257" i="4"/>
  <c r="J237" i="4"/>
  <c r="BK223" i="4"/>
  <c r="BK193" i="4"/>
  <c r="J184" i="4"/>
  <c r="BK111" i="4"/>
  <c r="BK256" i="3"/>
  <c r="J211" i="3"/>
  <c r="BK190" i="3"/>
  <c r="BK177" i="3"/>
  <c r="J162" i="3"/>
  <c r="J137" i="3"/>
  <c r="BK205" i="11"/>
  <c r="BK190" i="11"/>
  <c r="J178" i="11"/>
  <c r="BK314" i="10"/>
  <c r="J268" i="10"/>
  <c r="BK252" i="10"/>
  <c r="J216" i="10"/>
  <c r="J208" i="10"/>
  <c r="BK192" i="10"/>
  <c r="BK151" i="10"/>
  <c r="J99" i="10"/>
  <c r="J187" i="9"/>
  <c r="J114" i="9"/>
  <c r="J265" i="8"/>
  <c r="BK236" i="8"/>
  <c r="BK203" i="8"/>
  <c r="J191" i="8"/>
  <c r="J173" i="8"/>
  <c r="J161" i="8"/>
  <c r="J151" i="8"/>
  <c r="J101" i="8"/>
  <c r="J296" i="7"/>
  <c r="J231" i="7"/>
  <c r="J220" i="7"/>
  <c r="BK200" i="7"/>
  <c r="J189" i="7"/>
  <c r="BK177" i="7"/>
  <c r="J154" i="7"/>
  <c r="J124" i="7"/>
  <c r="BK271" i="6"/>
  <c r="J207" i="6"/>
  <c r="J190" i="6"/>
  <c r="BK173" i="6"/>
  <c r="J152" i="6"/>
  <c r="BK109" i="6"/>
  <c r="BK236" i="5"/>
  <c r="J214" i="5"/>
  <c r="J191" i="5"/>
  <c r="J168" i="5"/>
  <c r="J133" i="5"/>
  <c r="J337" i="4"/>
  <c r="BK292" i="4"/>
  <c r="J272" i="4"/>
  <c r="BK245" i="4"/>
  <c r="BK218" i="4"/>
  <c r="BK172" i="4"/>
  <c r="BK99" i="4"/>
  <c r="BK207" i="3"/>
  <c r="BK182" i="3"/>
  <c r="J171" i="3"/>
  <c r="J160" i="3"/>
  <c r="BK137" i="3"/>
  <c r="J92" i="2"/>
  <c r="BK255" i="11"/>
  <c r="BK221" i="11"/>
  <c r="BK208" i="11"/>
  <c r="BK192" i="11"/>
  <c r="BK175" i="11"/>
  <c r="J146" i="11"/>
  <c r="J105" i="11"/>
  <c r="J258" i="10"/>
  <c r="BK214" i="10"/>
  <c r="J184" i="10"/>
  <c r="J178" i="10"/>
  <c r="BK260" i="9"/>
  <c r="J205" i="9"/>
  <c r="BK188" i="9"/>
  <c r="BK170" i="9"/>
  <c r="J146" i="9"/>
  <c r="BK95" i="9"/>
  <c r="BK243" i="8"/>
  <c r="J220" i="8"/>
  <c r="BK194" i="8"/>
  <c r="J182" i="8"/>
  <c r="J165" i="8"/>
  <c r="BK144" i="8"/>
  <c r="BK109" i="8"/>
  <c r="J314" i="7"/>
  <c r="BK260" i="7"/>
  <c r="BK242" i="7"/>
  <c r="J204" i="7"/>
  <c r="BK189" i="7"/>
  <c r="BK173" i="7"/>
  <c r="BK269" i="6"/>
  <c r="J217" i="6"/>
  <c r="J180" i="6"/>
  <c r="BK164" i="6"/>
  <c r="J122" i="6"/>
  <c r="J237" i="5"/>
  <c r="J213" i="5"/>
  <c r="J174" i="5"/>
  <c r="BK148" i="5"/>
  <c r="BK296" i="4"/>
  <c r="BK266" i="4"/>
  <c r="J242" i="4"/>
  <c r="BK227" i="4"/>
  <c r="J212" i="4"/>
  <c r="BK195" i="4"/>
  <c r="J180" i="4"/>
  <c r="J107" i="4"/>
  <c r="J256" i="3"/>
  <c r="J209" i="3"/>
  <c r="J193" i="3"/>
  <c r="J190" i="3"/>
  <c r="J161" i="3"/>
  <c r="BK146" i="3"/>
  <c r="J94" i="2"/>
  <c r="BK248" i="11"/>
  <c r="BK230" i="11"/>
  <c r="J219" i="11"/>
  <c r="BK182" i="11"/>
  <c r="J166" i="11"/>
  <c r="BK152" i="11"/>
  <c r="BK109" i="11"/>
  <c r="BK313" i="10"/>
  <c r="BK260" i="10"/>
  <c r="BK230" i="10"/>
  <c r="BK206" i="10"/>
  <c r="BK181" i="10"/>
  <c r="BK163" i="10"/>
  <c r="BK107" i="10"/>
  <c r="J206" i="9"/>
  <c r="J188" i="9"/>
  <c r="BK167" i="9"/>
  <c r="BK152" i="9"/>
  <c r="BK119" i="9"/>
  <c r="BK214" i="8"/>
  <c r="BK189" i="8"/>
  <c r="J178" i="8"/>
  <c r="J97" i="8"/>
  <c r="BK227" i="7"/>
  <c r="BK212" i="7"/>
  <c r="J196" i="7"/>
  <c r="BK267" i="11"/>
  <c r="J162" i="11"/>
  <c r="BK146" i="11"/>
  <c r="BK99" i="11"/>
  <c r="J274" i="10"/>
  <c r="J249" i="10"/>
  <c r="BK234" i="10"/>
  <c r="BK203" i="10"/>
  <c r="BK168" i="10"/>
  <c r="J121" i="10"/>
  <c r="BK258" i="9"/>
  <c r="BK207" i="9"/>
  <c r="J174" i="9"/>
  <c r="J146" i="8"/>
  <c r="J280" i="7"/>
  <c r="J253" i="7"/>
  <c r="J229" i="7"/>
  <c r="BK191" i="7"/>
  <c r="BK157" i="7"/>
  <c r="BK107" i="7"/>
  <c r="BK221" i="6"/>
  <c r="J201" i="6"/>
  <c r="J181" i="6"/>
  <c r="J150" i="6"/>
  <c r="BK235" i="5"/>
  <c r="J202" i="5"/>
  <c r="BK190" i="5"/>
  <c r="BK175" i="5"/>
  <c r="J164" i="5"/>
  <c r="BK336" i="4"/>
  <c r="BK294" i="4"/>
  <c r="BK260" i="4"/>
  <c r="J223" i="4"/>
  <c r="BK208" i="4"/>
  <c r="J193" i="4"/>
  <c r="J174" i="4"/>
  <c r="J132" i="4"/>
  <c r="BK109" i="4"/>
  <c r="J172" i="3"/>
  <c r="J95" i="3"/>
  <c r="J101" i="11"/>
  <c r="J219" i="10"/>
  <c r="BK174" i="10"/>
  <c r="J151" i="10"/>
  <c r="BK114" i="9"/>
  <c r="J214" i="8"/>
  <c r="J195" i="8"/>
  <c r="BK175" i="8"/>
  <c r="J123" i="8"/>
  <c r="J105" i="8"/>
  <c r="J257" i="7"/>
  <c r="J209" i="7"/>
  <c r="BK178" i="7"/>
  <c r="BK151" i="7"/>
  <c r="J105" i="7"/>
  <c r="BK204" i="6"/>
  <c r="BK187" i="6"/>
  <c r="BK157" i="6"/>
  <c r="BK111" i="6"/>
  <c r="BK263" i="5"/>
  <c r="BK255" i="5"/>
  <c r="J223" i="5"/>
  <c r="BK191" i="5"/>
  <c r="J176" i="5"/>
  <c r="BK160" i="5"/>
  <c r="BK145" i="5"/>
  <c r="BK118" i="5"/>
  <c r="BK312" i="4"/>
  <c r="BK275" i="4"/>
  <c r="BK237" i="4"/>
  <c r="BK232" i="4"/>
  <c r="BK204" i="4"/>
  <c r="J188" i="4"/>
  <c r="BK137" i="4"/>
  <c r="BK97" i="4"/>
  <c r="J210" i="3"/>
  <c r="BK198" i="3"/>
  <c r="J185" i="3"/>
  <c r="BK166" i="3"/>
  <c r="BK157" i="3"/>
  <c r="J230" i="11"/>
  <c r="BK184" i="11"/>
  <c r="J155" i="11"/>
  <c r="BK271" i="10"/>
  <c r="BK224" i="10"/>
  <c r="J206" i="10"/>
  <c r="J188" i="10"/>
  <c r="BK157" i="10"/>
  <c r="BK121" i="10"/>
  <c r="BK259" i="9"/>
  <c r="J163" i="7"/>
  <c r="J111" i="7"/>
  <c r="J213" i="6"/>
  <c r="BK190" i="6"/>
  <c r="BK171" i="6"/>
  <c r="J235" i="5"/>
  <c r="BK143" i="5"/>
  <c r="BK107" i="5"/>
  <c r="J101" i="5"/>
  <c r="J287" i="4"/>
  <c r="J253" i="4"/>
  <c r="BK235" i="4"/>
  <c r="J210" i="4"/>
  <c r="J189" i="4"/>
  <c r="J105" i="4"/>
  <c r="BK210" i="3"/>
  <c r="BK185" i="3"/>
  <c r="J157" i="3"/>
  <c r="BK109" i="3"/>
  <c r="BK212" i="11"/>
  <c r="BK189" i="11"/>
  <c r="J179" i="11"/>
  <c r="BK120" i="11"/>
  <c r="J288" i="10"/>
  <c r="J260" i="10"/>
  <c r="J230" i="10"/>
  <c r="J196" i="10"/>
  <c r="BK178" i="10"/>
  <c r="J145" i="10"/>
  <c r="J111" i="10"/>
  <c r="BK204" i="9"/>
  <c r="J158" i="9"/>
  <c r="J109" i="9"/>
  <c r="J243" i="8"/>
  <c r="BK222" i="8"/>
  <c r="J202" i="8"/>
  <c r="J170" i="8"/>
  <c r="J153" i="8"/>
  <c r="J120" i="8"/>
  <c r="BK313" i="7"/>
  <c r="J242" i="7"/>
  <c r="J202" i="7"/>
  <c r="J173" i="7"/>
  <c r="J151" i="7"/>
  <c r="J122" i="7"/>
  <c r="J253" i="6"/>
  <c r="J187" i="6"/>
  <c r="BK167" i="6"/>
  <c r="BK122" i="6"/>
  <c r="BK242" i="5"/>
  <c r="BK221" i="5"/>
  <c r="J190" i="5"/>
  <c r="BK165" i="5"/>
  <c r="BK123" i="5"/>
  <c r="J299" i="4"/>
  <c r="J264" i="4"/>
  <c r="J233" i="4"/>
  <c r="J216" i="4"/>
  <c r="J165" i="4"/>
  <c r="BK254" i="3"/>
  <c r="J198" i="3"/>
  <c r="J174" i="3"/>
  <c r="BK117" i="3"/>
  <c r="AS54" i="1"/>
  <c r="J97" i="11"/>
  <c r="J240" i="10"/>
  <c r="J207" i="10"/>
  <c r="BK190" i="10"/>
  <c r="J157" i="10"/>
  <c r="J256" i="9"/>
  <c r="BK192" i="9"/>
  <c r="BK183" i="9"/>
  <c r="J148" i="9"/>
  <c r="BK278" i="8"/>
  <c r="J238" i="8"/>
  <c r="BK227" i="8"/>
  <c r="J192" i="8"/>
  <c r="BK170" i="8"/>
  <c r="J149" i="8"/>
  <c r="BK123" i="8"/>
  <c r="BK105" i="8"/>
  <c r="BK296" i="7"/>
  <c r="BK253" i="7"/>
  <c r="J203" i="7"/>
  <c r="BK186" i="7"/>
  <c r="BK127" i="7"/>
  <c r="BK272" i="6"/>
  <c r="J221" i="6"/>
  <c r="J185" i="6"/>
  <c r="J176" i="6"/>
  <c r="BK150" i="6"/>
  <c r="J240" i="5"/>
  <c r="J217" i="5"/>
  <c r="BK188" i="5"/>
  <c r="BK154" i="5"/>
  <c r="BK284" i="4"/>
  <c r="BK264" i="4"/>
  <c r="BK222" i="4"/>
  <c r="J208" i="4"/>
  <c r="J186" i="4"/>
  <c r="J137" i="4"/>
  <c r="BK125" i="4"/>
  <c r="J97" i="4"/>
  <c r="BK215" i="3"/>
  <c r="BK195" i="3"/>
  <c r="J191" i="3"/>
  <c r="J176" i="3"/>
  <c r="BK149" i="3"/>
  <c r="BK112" i="3"/>
  <c r="BK86" i="2"/>
  <c r="BK236" i="11"/>
  <c r="J227" i="11"/>
  <c r="BK217" i="11"/>
  <c r="BK195" i="11"/>
  <c r="BK179" i="11"/>
  <c r="BK167" i="11"/>
  <c r="J148" i="11"/>
  <c r="BK101" i="11"/>
  <c r="BK312" i="10"/>
  <c r="J261" i="10"/>
  <c r="BK227" i="10"/>
  <c r="BK205" i="10"/>
  <c r="BK180" i="10"/>
  <c r="BK160" i="10"/>
  <c r="BK209" i="9"/>
  <c r="J193" i="9"/>
  <c r="J172" i="9"/>
  <c r="BK162" i="9"/>
  <c r="BK146" i="9"/>
  <c r="BK238" i="8"/>
  <c r="BK202" i="8"/>
  <c r="BK191" i="8"/>
  <c r="J176" i="8"/>
  <c r="BK259" i="7"/>
  <c r="J224" i="7"/>
  <c r="BK204" i="7"/>
  <c r="BK172" i="11"/>
  <c r="BK150" i="11"/>
  <c r="BK107" i="11"/>
  <c r="J271" i="10"/>
  <c r="BK246" i="10"/>
  <c r="J201" i="10"/>
  <c r="J163" i="10"/>
  <c r="BK119" i="10"/>
  <c r="J101" i="10"/>
  <c r="J209" i="9"/>
  <c r="J176" i="9"/>
  <c r="J261" i="7"/>
  <c r="BK224" i="7"/>
  <c r="BK174" i="7"/>
  <c r="J127" i="7"/>
  <c r="J241" i="6"/>
  <c r="BK217" i="6"/>
  <c r="J194" i="6"/>
  <c r="BK165" i="6"/>
  <c r="J255" i="5"/>
  <c r="BK207" i="5"/>
  <c r="J188" i="5"/>
  <c r="BK168" i="5"/>
  <c r="J143" i="5"/>
  <c r="J295" i="4"/>
  <c r="J229" i="4"/>
  <c r="J207" i="4"/>
  <c r="BK188" i="4"/>
  <c r="J128" i="4"/>
  <c r="J177" i="3"/>
  <c r="BK142" i="3"/>
  <c r="BK311" i="7"/>
  <c r="BK182" i="7"/>
  <c r="J131" i="7"/>
  <c r="BK101" i="7"/>
  <c r="BK220" i="6"/>
  <c r="J198" i="6"/>
  <c r="J164" i="6"/>
  <c r="J236" i="5"/>
  <c r="BK213" i="5"/>
  <c r="J193" i="5"/>
  <c r="J186" i="5"/>
  <c r="BK169" i="5"/>
  <c r="J145" i="5"/>
  <c r="J297" i="4"/>
  <c r="J262" i="4"/>
  <c r="J227" i="4"/>
  <c r="BK212" i="4"/>
  <c r="BK194" i="4"/>
  <c r="BK143" i="4"/>
  <c r="BK105" i="4"/>
  <c r="BK165" i="3"/>
  <c r="J144" i="3"/>
  <c r="J136" i="11"/>
  <c r="BK258" i="10"/>
  <c r="BK173" i="10"/>
  <c r="BK145" i="10"/>
  <c r="J259" i="9"/>
  <c r="J207" i="9"/>
  <c r="J191" i="9"/>
  <c r="BK180" i="9"/>
  <c r="J175" i="9"/>
  <c r="J152" i="9"/>
  <c r="J181" i="8"/>
  <c r="J133" i="8"/>
  <c r="BK101" i="8"/>
  <c r="BK236" i="7"/>
  <c r="BK202" i="7"/>
  <c r="J183" i="7"/>
  <c r="BK161" i="7"/>
  <c r="J215" i="6"/>
  <c r="BK196" i="6"/>
  <c r="J170" i="6"/>
  <c r="J154" i="6"/>
  <c r="J275" i="5"/>
  <c r="BK256" i="5"/>
  <c r="BK199" i="5"/>
  <c r="BK181" i="5"/>
  <c r="BK172" i="5"/>
  <c r="J148" i="5"/>
  <c r="BK120" i="5"/>
  <c r="J336" i="4"/>
  <c r="J293" i="4"/>
  <c r="BK250" i="4"/>
  <c r="BK233" i="4"/>
  <c r="J205" i="4"/>
  <c r="J195" i="4"/>
  <c r="BK175" i="3"/>
  <c r="BK107" i="3"/>
  <c r="J233" i="11"/>
  <c r="BK200" i="11"/>
  <c r="J175" i="11"/>
  <c r="J150" i="11"/>
  <c r="J120" i="11"/>
  <c r="J238" i="10"/>
  <c r="J210" i="10"/>
  <c r="J172" i="10"/>
  <c r="BK128" i="10"/>
  <c r="BK166" i="7"/>
  <c r="J107" i="7"/>
  <c r="BK207" i="6"/>
  <c r="J191" i="6"/>
  <c r="J173" i="6"/>
  <c r="BK217" i="5"/>
  <c r="J127" i="5"/>
  <c r="BK299" i="4"/>
  <c r="J245" i="4"/>
  <c r="J204" i="4"/>
  <c r="J192" i="4"/>
  <c r="J215" i="3"/>
  <c r="BK189" i="3"/>
  <c r="BK170" i="3"/>
  <c r="J89" i="2"/>
  <c r="J192" i="11"/>
  <c r="J184" i="11"/>
  <c r="J167" i="11"/>
  <c r="J118" i="11"/>
  <c r="J301" i="10"/>
  <c r="BK261" i="10"/>
  <c r="J243" i="10"/>
  <c r="BK211" i="10"/>
  <c r="BK207" i="10"/>
  <c r="J186" i="10"/>
  <c r="BK155" i="10"/>
  <c r="J97" i="10"/>
  <c r="J167" i="9"/>
  <c r="J278" i="8"/>
  <c r="J241" i="8"/>
  <c r="BK233" i="8"/>
  <c r="BK215" i="8"/>
  <c r="BK195" i="8"/>
  <c r="BK182" i="8"/>
  <c r="BK169" i="8"/>
  <c r="J107" i="8"/>
  <c r="J311" i="7"/>
  <c r="BK245" i="7"/>
  <c r="J223" i="7"/>
  <c r="BK203" i="7"/>
  <c r="BK194" i="7"/>
  <c r="J178" i="7"/>
  <c r="J159" i="7"/>
  <c r="J101" i="7"/>
  <c r="BK219" i="6"/>
  <c r="J204" i="6"/>
  <c r="J182" i="6"/>
  <c r="BK148" i="6"/>
  <c r="J95" i="6"/>
  <c r="BK223" i="5"/>
  <c r="J199" i="5"/>
  <c r="J189" i="5"/>
  <c r="J160" i="5"/>
  <c r="J109" i="5"/>
  <c r="BK324" i="4"/>
  <c r="BK286" i="4"/>
  <c r="BK257" i="4"/>
  <c r="J234" i="4"/>
  <c r="J206" i="4"/>
  <c r="J153" i="4"/>
  <c r="J236" i="3"/>
  <c r="J181" i="3"/>
  <c r="J169" i="3"/>
  <c r="J146" i="3"/>
  <c r="BK94" i="2"/>
  <c r="J256" i="11"/>
  <c r="J253" i="11"/>
  <c r="J212" i="11"/>
  <c r="J200" i="11"/>
  <c r="BK187" i="11"/>
  <c r="BK170" i="11"/>
  <c r="J143" i="11"/>
  <c r="BK270" i="10"/>
  <c r="J234" i="10"/>
  <c r="BK208" i="10"/>
  <c r="J193" i="10"/>
  <c r="J180" i="10"/>
  <c r="BK148" i="10"/>
  <c r="J229" i="9"/>
  <c r="BK193" i="9"/>
  <c r="BK185" i="9"/>
  <c r="BK175" i="9"/>
  <c r="BK158" i="9"/>
  <c r="J111" i="9"/>
  <c r="BK257" i="8"/>
  <c r="J230" i="8"/>
  <c r="BK211" i="8"/>
  <c r="J193" i="8"/>
  <c r="BK174" i="8"/>
  <c r="BK155" i="8"/>
  <c r="BK127" i="8"/>
  <c r="BK107" i="8"/>
  <c r="J313" i="7"/>
  <c r="J258" i="7"/>
  <c r="J236" i="7"/>
  <c r="J198" i="7"/>
  <c r="BK185" i="7"/>
  <c r="J109" i="7"/>
  <c r="J271" i="6"/>
  <c r="J218" i="6"/>
  <c r="BK191" i="6"/>
  <c r="BK154" i="6"/>
  <c r="J114" i="6"/>
  <c r="J226" i="5"/>
  <c r="BK193" i="5"/>
  <c r="J169" i="5"/>
  <c r="J136" i="5"/>
  <c r="J275" i="4"/>
  <c r="BK262" i="4"/>
  <c r="BK236" i="4"/>
  <c r="J224" i="4"/>
  <c r="J214" i="4"/>
  <c r="BK199" i="4"/>
  <c r="BK192" i="4"/>
  <c r="J170" i="4"/>
  <c r="BK128" i="4"/>
  <c r="J258" i="3"/>
  <c r="BK228" i="3"/>
  <c r="J207" i="3"/>
  <c r="BK192" i="3"/>
  <c r="J182" i="3"/>
  <c r="J156" i="3"/>
  <c r="J142" i="3"/>
  <c r="BK92" i="2"/>
  <c r="BK249" i="11"/>
  <c r="BK233" i="11"/>
  <c r="J224" i="11"/>
  <c r="J215" i="11"/>
  <c r="BK191" i="11"/>
  <c r="BK174" i="11"/>
  <c r="J163" i="11"/>
  <c r="J123" i="11"/>
  <c r="J99" i="11"/>
  <c r="J310" i="10"/>
  <c r="BK240" i="10"/>
  <c r="J203" i="10"/>
  <c r="J190" i="10"/>
  <c r="BK179" i="10"/>
  <c r="J119" i="10"/>
  <c r="BK208" i="9"/>
  <c r="BK187" i="9"/>
  <c r="BK155" i="9"/>
  <c r="BK143" i="9"/>
  <c r="J264" i="8"/>
  <c r="J198" i="8"/>
  <c r="BK181" i="8"/>
  <c r="J169" i="8"/>
  <c r="BK254" i="7"/>
  <c r="BK223" i="7"/>
  <c r="J200" i="7"/>
  <c r="J267" i="11"/>
  <c r="BK155" i="11"/>
  <c r="J141" i="11"/>
  <c r="BK310" i="10"/>
  <c r="BK267" i="10"/>
  <c r="J246" i="10"/>
  <c r="J224" i="10"/>
  <c r="BK186" i="10"/>
  <c r="J148" i="10"/>
  <c r="BK105" i="10"/>
  <c r="BK238" i="9"/>
  <c r="J202" i="9"/>
  <c r="BK153" i="8"/>
  <c r="BK314" i="7"/>
  <c r="J256" i="7"/>
  <c r="J233" i="7"/>
  <c r="J194" i="7"/>
  <c r="J166" i="7"/>
  <c r="BK122" i="7"/>
  <c r="J99" i="7"/>
  <c r="J219" i="6"/>
  <c r="BK186" i="6"/>
  <c r="BK170" i="6"/>
  <c r="J260" i="5"/>
  <c r="J219" i="5"/>
  <c r="BK189" i="5"/>
  <c r="BK174" i="5"/>
  <c r="J157" i="5"/>
  <c r="J312" i="4"/>
  <c r="J269" i="4"/>
  <c r="BK240" i="4"/>
  <c r="BK217" i="4"/>
  <c r="J198" i="4"/>
  <c r="BK184" i="4"/>
  <c r="J168" i="4"/>
  <c r="J111" i="4"/>
  <c r="BK171" i="3"/>
  <c r="BK140" i="3"/>
  <c r="BK91" i="2" l="1"/>
  <c r="J91" i="2"/>
  <c r="J63" i="2"/>
  <c r="P94" i="3"/>
  <c r="T111" i="3"/>
  <c r="P155" i="3"/>
  <c r="P164" i="3"/>
  <c r="T164" i="3"/>
  <c r="BK180" i="3"/>
  <c r="J180" i="3"/>
  <c r="J69" i="3"/>
  <c r="P184" i="3"/>
  <c r="BK214" i="3"/>
  <c r="J214" i="3"/>
  <c r="J72" i="3"/>
  <c r="BK108" i="4"/>
  <c r="J108" i="4"/>
  <c r="J62" i="4"/>
  <c r="R167" i="4"/>
  <c r="T183" i="4"/>
  <c r="R202" i="4"/>
  <c r="BK226" i="4"/>
  <c r="J226" i="4"/>
  <c r="J70" i="4"/>
  <c r="R239" i="4"/>
  <c r="P277" i="4"/>
  <c r="BK298" i="4"/>
  <c r="J298" i="4"/>
  <c r="J74" i="4"/>
  <c r="P96" i="5"/>
  <c r="P108" i="5"/>
  <c r="R94" i="6"/>
  <c r="P113" i="6"/>
  <c r="T147" i="6"/>
  <c r="BK163" i="6"/>
  <c r="J163" i="6"/>
  <c r="J66" i="6" s="1"/>
  <c r="BK175" i="6"/>
  <c r="J175" i="6"/>
  <c r="J67" i="6"/>
  <c r="T175" i="6"/>
  <c r="BK193" i="6"/>
  <c r="J193" i="6" s="1"/>
  <c r="J70" i="6" s="1"/>
  <c r="BK206" i="6"/>
  <c r="J206" i="6"/>
  <c r="J71" i="6"/>
  <c r="BK223" i="6"/>
  <c r="J223" i="6" s="1"/>
  <c r="J72" i="6" s="1"/>
  <c r="BK96" i="7"/>
  <c r="T108" i="7"/>
  <c r="P172" i="7"/>
  <c r="T176" i="7"/>
  <c r="P188" i="7"/>
  <c r="T188" i="7"/>
  <c r="T193" i="7"/>
  <c r="P226" i="7"/>
  <c r="BK262" i="7"/>
  <c r="J262" i="7"/>
  <c r="J74" i="7" s="1"/>
  <c r="P94" i="9"/>
  <c r="R113" i="9"/>
  <c r="BK161" i="9"/>
  <c r="J161" i="9"/>
  <c r="J66" i="9"/>
  <c r="P161" i="9"/>
  <c r="R161" i="9"/>
  <c r="T161" i="9"/>
  <c r="BK165" i="9"/>
  <c r="J165" i="9"/>
  <c r="J67" i="9"/>
  <c r="BK178" i="9"/>
  <c r="J178" i="9"/>
  <c r="J69" i="9"/>
  <c r="R178" i="9"/>
  <c r="T214" i="9"/>
  <c r="R96" i="10"/>
  <c r="BK108" i="10"/>
  <c r="J108" i="10"/>
  <c r="J62" i="10"/>
  <c r="BK150" i="10"/>
  <c r="J150" i="10"/>
  <c r="J63" i="10"/>
  <c r="P166" i="10"/>
  <c r="R171" i="10"/>
  <c r="P176" i="10"/>
  <c r="R195" i="10"/>
  <c r="R200" i="10"/>
  <c r="R213" i="10"/>
  <c r="P233" i="10"/>
  <c r="P251" i="10"/>
  <c r="T273" i="10"/>
  <c r="BK161" i="11"/>
  <c r="J161" i="11"/>
  <c r="J66" i="11"/>
  <c r="P161" i="11"/>
  <c r="R161" i="11"/>
  <c r="T161" i="11"/>
  <c r="BK165" i="11"/>
  <c r="J165" i="11"/>
  <c r="J67" i="11"/>
  <c r="P165" i="11"/>
  <c r="R165" i="11"/>
  <c r="R181" i="11"/>
  <c r="P194" i="11"/>
  <c r="BK214" i="11"/>
  <c r="J214" i="11"/>
  <c r="J72" i="11" s="1"/>
  <c r="T214" i="11"/>
  <c r="BK229" i="11"/>
  <c r="J229" i="11"/>
  <c r="J73" i="11"/>
  <c r="P229" i="11"/>
  <c r="T229" i="11"/>
  <c r="P96" i="7"/>
  <c r="R96" i="7"/>
  <c r="T96" i="7"/>
  <c r="R156" i="7"/>
  <c r="T172" i="7"/>
  <c r="BK180" i="7"/>
  <c r="J180" i="7"/>
  <c r="J68" i="7"/>
  <c r="BK188" i="7"/>
  <c r="J188" i="7"/>
  <c r="J69" i="7"/>
  <c r="P193" i="7"/>
  <c r="P206" i="7"/>
  <c r="T226" i="7"/>
  <c r="R262" i="7"/>
  <c r="R172" i="8"/>
  <c r="BK184" i="8"/>
  <c r="J184" i="8" s="1"/>
  <c r="J70" i="8" s="1"/>
  <c r="BK197" i="8"/>
  <c r="J197" i="8"/>
  <c r="J71" i="8"/>
  <c r="BK217" i="8"/>
  <c r="J217" i="8" s="1"/>
  <c r="J72" i="8" s="1"/>
  <c r="BK232" i="8"/>
  <c r="J232" i="8"/>
  <c r="J73" i="8"/>
  <c r="T242" i="8"/>
  <c r="T113" i="9"/>
  <c r="T165" i="9"/>
  <c r="P178" i="9"/>
  <c r="T178" i="9"/>
  <c r="BK195" i="9"/>
  <c r="J195" i="9"/>
  <c r="J71" i="9" s="1"/>
  <c r="R195" i="9"/>
  <c r="T96" i="10"/>
  <c r="R108" i="10"/>
  <c r="R150" i="10"/>
  <c r="R166" i="10"/>
  <c r="BK176" i="10"/>
  <c r="J176" i="10"/>
  <c r="J68" i="10"/>
  <c r="BK195" i="10"/>
  <c r="J195" i="10"/>
  <c r="J69" i="10"/>
  <c r="T195" i="10"/>
  <c r="T200" i="10"/>
  <c r="T213" i="10"/>
  <c r="BK251" i="10"/>
  <c r="J251" i="10"/>
  <c r="J73" i="10"/>
  <c r="BK273" i="10"/>
  <c r="J273" i="10"/>
  <c r="J74" i="10"/>
  <c r="T177" i="11"/>
  <c r="T181" i="11"/>
  <c r="R235" i="11"/>
  <c r="R91" i="2"/>
  <c r="R84" i="2"/>
  <c r="R83" i="2"/>
  <c r="R94" i="3"/>
  <c r="P111" i="3"/>
  <c r="P139" i="3"/>
  <c r="R155" i="3"/>
  <c r="BK168" i="3"/>
  <c r="J168" i="3"/>
  <c r="J68" i="3"/>
  <c r="BK184" i="3"/>
  <c r="J184" i="3"/>
  <c r="J70" i="3" s="1"/>
  <c r="BK197" i="3"/>
  <c r="J197" i="3"/>
  <c r="J71" i="3"/>
  <c r="R214" i="3"/>
  <c r="P108" i="4"/>
  <c r="T167" i="4"/>
  <c r="P183" i="4"/>
  <c r="R197" i="4"/>
  <c r="T202" i="4"/>
  <c r="R221" i="4"/>
  <c r="BK239" i="4"/>
  <c r="J239" i="4" s="1"/>
  <c r="J71" i="4" s="1"/>
  <c r="P259" i="4"/>
  <c r="R277" i="4"/>
  <c r="T277" i="4"/>
  <c r="R96" i="5"/>
  <c r="T108" i="5"/>
  <c r="T147" i="5"/>
  <c r="P163" i="5"/>
  <c r="BK171" i="5"/>
  <c r="J171" i="5"/>
  <c r="J68" i="5"/>
  <c r="P171" i="5"/>
  <c r="BK179" i="5"/>
  <c r="J179" i="5"/>
  <c r="J69" i="5"/>
  <c r="R179" i="5"/>
  <c r="R183" i="5"/>
  <c r="R196" i="5"/>
  <c r="R216" i="5"/>
  <c r="P231" i="5"/>
  <c r="R241" i="5"/>
  <c r="BK94" i="6"/>
  <c r="J94" i="6"/>
  <c r="J61" i="6" s="1"/>
  <c r="T94" i="6"/>
  <c r="BK147" i="6"/>
  <c r="J147" i="6"/>
  <c r="J63" i="6"/>
  <c r="P163" i="6"/>
  <c r="R175" i="6"/>
  <c r="P179" i="6"/>
  <c r="R189" i="6"/>
  <c r="R193" i="6"/>
  <c r="R223" i="6"/>
  <c r="R108" i="7"/>
  <c r="P156" i="7"/>
  <c r="P176" i="7"/>
  <c r="P180" i="7"/>
  <c r="R188" i="7"/>
  <c r="BK206" i="7"/>
  <c r="J206" i="7"/>
  <c r="J71" i="7" s="1"/>
  <c r="BK226" i="7"/>
  <c r="J226" i="7"/>
  <c r="J72" i="7"/>
  <c r="P244" i="7"/>
  <c r="R244" i="7"/>
  <c r="T244" i="7"/>
  <c r="BK108" i="8"/>
  <c r="J108" i="8"/>
  <c r="J62" i="8"/>
  <c r="R108" i="8"/>
  <c r="T148" i="8"/>
  <c r="P164" i="8"/>
  <c r="BK168" i="8"/>
  <c r="J168" i="8"/>
  <c r="J67" i="8"/>
  <c r="R168" i="8"/>
  <c r="P172" i="8"/>
  <c r="T180" i="8"/>
  <c r="T184" i="8"/>
  <c r="T197" i="8"/>
  <c r="T217" i="8"/>
  <c r="T232" i="8"/>
  <c r="BK242" i="8"/>
  <c r="J242" i="8" s="1"/>
  <c r="J74" i="8" s="1"/>
  <c r="BK94" i="9"/>
  <c r="J94" i="9"/>
  <c r="J61" i="9"/>
  <c r="T94" i="9"/>
  <c r="R145" i="9"/>
  <c r="P169" i="9"/>
  <c r="BK182" i="9"/>
  <c r="J182" i="9"/>
  <c r="J70" i="9"/>
  <c r="R214" i="9"/>
  <c r="BK169" i="11"/>
  <c r="J169" i="11"/>
  <c r="J68" i="11"/>
  <c r="P169" i="11"/>
  <c r="R169" i="11"/>
  <c r="T169" i="11"/>
  <c r="BK177" i="11"/>
  <c r="J177" i="11"/>
  <c r="J69" i="11"/>
  <c r="P177" i="11"/>
  <c r="BK181" i="11"/>
  <c r="J181" i="11"/>
  <c r="J70" i="11" s="1"/>
  <c r="BK194" i="11"/>
  <c r="J194" i="11"/>
  <c r="J71" i="11"/>
  <c r="T194" i="11"/>
  <c r="R214" i="11"/>
  <c r="P235" i="11"/>
  <c r="T91" i="2"/>
  <c r="T84" i="2"/>
  <c r="T83" i="2"/>
  <c r="T94" i="3"/>
  <c r="R139" i="3"/>
  <c r="BK155" i="3"/>
  <c r="J155" i="3"/>
  <c r="J66" i="3"/>
  <c r="BK164" i="3"/>
  <c r="J164" i="3"/>
  <c r="J67" i="3"/>
  <c r="P168" i="3"/>
  <c r="P180" i="3"/>
  <c r="R184" i="3"/>
  <c r="P214" i="3"/>
  <c r="BK96" i="4"/>
  <c r="J96" i="4"/>
  <c r="J61" i="4" s="1"/>
  <c r="R108" i="4"/>
  <c r="P167" i="4"/>
  <c r="BK197" i="4"/>
  <c r="J197" i="4"/>
  <c r="J67" i="4"/>
  <c r="P202" i="4"/>
  <c r="P226" i="4"/>
  <c r="P239" i="4"/>
  <c r="BK277" i="4"/>
  <c r="J277" i="4"/>
  <c r="J73" i="4"/>
  <c r="T298" i="4"/>
  <c r="BK108" i="5"/>
  <c r="J108" i="5" s="1"/>
  <c r="J62" i="5" s="1"/>
  <c r="BK147" i="5"/>
  <c r="J147" i="5"/>
  <c r="J63" i="5" s="1"/>
  <c r="R147" i="5"/>
  <c r="BK163" i="5"/>
  <c r="J163" i="5"/>
  <c r="J66" i="5"/>
  <c r="R163" i="5"/>
  <c r="BK167" i="5"/>
  <c r="J167" i="5"/>
  <c r="J67" i="5" s="1"/>
  <c r="R167" i="5"/>
  <c r="R171" i="5"/>
  <c r="P179" i="5"/>
  <c r="BK183" i="5"/>
  <c r="J183" i="5"/>
  <c r="J70" i="5" s="1"/>
  <c r="BK196" i="5"/>
  <c r="J196" i="5"/>
  <c r="J71" i="5"/>
  <c r="BK216" i="5"/>
  <c r="J216" i="5"/>
  <c r="J72" i="5" s="1"/>
  <c r="BK231" i="5"/>
  <c r="J231" i="5"/>
  <c r="J73" i="5"/>
  <c r="BK241" i="5"/>
  <c r="J241" i="5"/>
  <c r="J74" i="5" s="1"/>
  <c r="T113" i="6"/>
  <c r="T163" i="6"/>
  <c r="BK179" i="6"/>
  <c r="J179" i="6" s="1"/>
  <c r="J68" i="6" s="1"/>
  <c r="BK189" i="6"/>
  <c r="J189" i="6"/>
  <c r="J69" i="6"/>
  <c r="T193" i="6"/>
  <c r="T223" i="6"/>
  <c r="P108" i="7"/>
  <c r="T156" i="7"/>
  <c r="BK172" i="7"/>
  <c r="J172" i="7"/>
  <c r="J66" i="7"/>
  <c r="BK176" i="7"/>
  <c r="J176" i="7"/>
  <c r="J67" i="7" s="1"/>
  <c r="T180" i="7"/>
  <c r="R193" i="7"/>
  <c r="R206" i="7"/>
  <c r="R226" i="7"/>
  <c r="T262" i="7"/>
  <c r="P96" i="8"/>
  <c r="R96" i="8"/>
  <c r="P108" i="8"/>
  <c r="BK148" i="8"/>
  <c r="J148" i="8" s="1"/>
  <c r="J63" i="8" s="1"/>
  <c r="R148" i="8"/>
  <c r="T164" i="8"/>
  <c r="T168" i="8"/>
  <c r="T172" i="8"/>
  <c r="P180" i="8"/>
  <c r="R184" i="8"/>
  <c r="R197" i="8"/>
  <c r="R217" i="8"/>
  <c r="R232" i="8"/>
  <c r="P242" i="8"/>
  <c r="BK113" i="9"/>
  <c r="J113" i="9"/>
  <c r="J62" i="9" s="1"/>
  <c r="P145" i="9"/>
  <c r="R165" i="9"/>
  <c r="T169" i="9"/>
  <c r="T182" i="9"/>
  <c r="P195" i="9"/>
  <c r="T195" i="9"/>
  <c r="P96" i="10"/>
  <c r="P108" i="10"/>
  <c r="T150" i="10"/>
  <c r="BK166" i="10"/>
  <c r="J166" i="10"/>
  <c r="J66" i="10" s="1"/>
  <c r="T166" i="10"/>
  <c r="T171" i="10"/>
  <c r="T176" i="10"/>
  <c r="BK200" i="10"/>
  <c r="J200" i="10"/>
  <c r="J70" i="10" s="1"/>
  <c r="BK213" i="10"/>
  <c r="J213" i="10"/>
  <c r="J71" i="10"/>
  <c r="BK233" i="10"/>
  <c r="J233" i="10" s="1"/>
  <c r="J72" i="10" s="1"/>
  <c r="T233" i="10"/>
  <c r="R251" i="10"/>
  <c r="R273" i="10"/>
  <c r="T165" i="11"/>
  <c r="BK235" i="11"/>
  <c r="J235" i="11" s="1"/>
  <c r="J74" i="11" s="1"/>
  <c r="P91" i="2"/>
  <c r="P84" i="2"/>
  <c r="P83" i="2" s="1"/>
  <c r="AU55" i="1" s="1"/>
  <c r="BK94" i="3"/>
  <c r="R111" i="3"/>
  <c r="T139" i="3"/>
  <c r="R164" i="3"/>
  <c r="R168" i="3"/>
  <c r="T180" i="3"/>
  <c r="T184" i="3"/>
  <c r="R197" i="3"/>
  <c r="T197" i="3"/>
  <c r="P96" i="4"/>
  <c r="P95" i="4" s="1"/>
  <c r="R96" i="4"/>
  <c r="R95" i="4" s="1"/>
  <c r="T96" i="4"/>
  <c r="BK167" i="4"/>
  <c r="J167" i="4"/>
  <c r="J63" i="4" s="1"/>
  <c r="R183" i="4"/>
  <c r="BK202" i="4"/>
  <c r="J202" i="4"/>
  <c r="J68" i="4"/>
  <c r="BK221" i="4"/>
  <c r="J221" i="4" s="1"/>
  <c r="J69" i="4" s="1"/>
  <c r="T221" i="4"/>
  <c r="T226" i="4"/>
  <c r="BK259" i="4"/>
  <c r="J259" i="4"/>
  <c r="J72" i="4" s="1"/>
  <c r="T259" i="4"/>
  <c r="R298" i="4"/>
  <c r="T183" i="5"/>
  <c r="T196" i="5"/>
  <c r="P216" i="5"/>
  <c r="T231" i="5"/>
  <c r="P241" i="5"/>
  <c r="BK113" i="6"/>
  <c r="J113" i="6"/>
  <c r="J62" i="6"/>
  <c r="R147" i="6"/>
  <c r="R163" i="6"/>
  <c r="T179" i="6"/>
  <c r="T189" i="6"/>
  <c r="P206" i="6"/>
  <c r="R206" i="6"/>
  <c r="T206" i="6"/>
  <c r="P113" i="9"/>
  <c r="T145" i="9"/>
  <c r="BK169" i="9"/>
  <c r="J169" i="9"/>
  <c r="J68" i="9"/>
  <c r="R182" i="9"/>
  <c r="BK214" i="9"/>
  <c r="J214" i="9" s="1"/>
  <c r="J72" i="9" s="1"/>
  <c r="P96" i="11"/>
  <c r="T96" i="11"/>
  <c r="P108" i="11"/>
  <c r="T108" i="11"/>
  <c r="BK145" i="11"/>
  <c r="J145" i="11" s="1"/>
  <c r="J63" i="11" s="1"/>
  <c r="R145" i="11"/>
  <c r="T145" i="11"/>
  <c r="R229" i="11"/>
  <c r="BK111" i="3"/>
  <c r="J111" i="3" s="1"/>
  <c r="J62" i="3" s="1"/>
  <c r="BK139" i="3"/>
  <c r="J139" i="3"/>
  <c r="J63" i="3" s="1"/>
  <c r="T155" i="3"/>
  <c r="T168" i="3"/>
  <c r="R180" i="3"/>
  <c r="P197" i="3"/>
  <c r="T214" i="3"/>
  <c r="T108" i="4"/>
  <c r="BK183" i="4"/>
  <c r="J183" i="4" s="1"/>
  <c r="J66" i="4" s="1"/>
  <c r="P197" i="4"/>
  <c r="T197" i="4"/>
  <c r="P221" i="4"/>
  <c r="R226" i="4"/>
  <c r="T239" i="4"/>
  <c r="R259" i="4"/>
  <c r="P298" i="4"/>
  <c r="BK96" i="5"/>
  <c r="J96" i="5" s="1"/>
  <c r="J61" i="5" s="1"/>
  <c r="T96" i="5"/>
  <c r="T95" i="5"/>
  <c r="R108" i="5"/>
  <c r="P147" i="5"/>
  <c r="T163" i="5"/>
  <c r="P167" i="5"/>
  <c r="T167" i="5"/>
  <c r="T171" i="5"/>
  <c r="T179" i="5"/>
  <c r="P183" i="5"/>
  <c r="P196" i="5"/>
  <c r="T216" i="5"/>
  <c r="R231" i="5"/>
  <c r="T241" i="5"/>
  <c r="P94" i="6"/>
  <c r="P93" i="6"/>
  <c r="R113" i="6"/>
  <c r="P147" i="6"/>
  <c r="P175" i="6"/>
  <c r="R179" i="6"/>
  <c r="P189" i="6"/>
  <c r="P193" i="6"/>
  <c r="P223" i="6"/>
  <c r="BK108" i="7"/>
  <c r="J108" i="7" s="1"/>
  <c r="J62" i="7" s="1"/>
  <c r="BK156" i="7"/>
  <c r="J156" i="7"/>
  <c r="J63" i="7" s="1"/>
  <c r="R172" i="7"/>
  <c r="R176" i="7"/>
  <c r="R180" i="7"/>
  <c r="BK193" i="7"/>
  <c r="J193" i="7"/>
  <c r="J70" i="7" s="1"/>
  <c r="T206" i="7"/>
  <c r="BK244" i="7"/>
  <c r="J244" i="7"/>
  <c r="J73" i="7"/>
  <c r="P262" i="7"/>
  <c r="BK96" i="8"/>
  <c r="J96" i="8" s="1"/>
  <c r="J61" i="8" s="1"/>
  <c r="T96" i="8"/>
  <c r="T108" i="8"/>
  <c r="P148" i="8"/>
  <c r="BK164" i="8"/>
  <c r="R164" i="8"/>
  <c r="P168" i="8"/>
  <c r="BK172" i="8"/>
  <c r="J172" i="8"/>
  <c r="J68" i="8"/>
  <c r="BK180" i="8"/>
  <c r="J180" i="8" s="1"/>
  <c r="J69" i="8" s="1"/>
  <c r="R180" i="8"/>
  <c r="P184" i="8"/>
  <c r="P197" i="8"/>
  <c r="P217" i="8"/>
  <c r="P232" i="8"/>
  <c r="R242" i="8"/>
  <c r="R94" i="9"/>
  <c r="R93" i="9"/>
  <c r="BK145" i="9"/>
  <c r="J145" i="9" s="1"/>
  <c r="J63" i="9" s="1"/>
  <c r="P165" i="9"/>
  <c r="R169" i="9"/>
  <c r="P182" i="9"/>
  <c r="P214" i="9"/>
  <c r="BK96" i="10"/>
  <c r="J96" i="10" s="1"/>
  <c r="J61" i="10" s="1"/>
  <c r="T108" i="10"/>
  <c r="P150" i="10"/>
  <c r="BK171" i="10"/>
  <c r="J171" i="10" s="1"/>
  <c r="J67" i="10" s="1"/>
  <c r="P171" i="10"/>
  <c r="R176" i="10"/>
  <c r="P195" i="10"/>
  <c r="P200" i="10"/>
  <c r="P213" i="10"/>
  <c r="R233" i="10"/>
  <c r="T251" i="10"/>
  <c r="P273" i="10"/>
  <c r="BK96" i="11"/>
  <c r="J96" i="11"/>
  <c r="J61" i="11" s="1"/>
  <c r="R96" i="11"/>
  <c r="BK108" i="11"/>
  <c r="J108" i="11"/>
  <c r="J62" i="11"/>
  <c r="R108" i="11"/>
  <c r="P145" i="11"/>
  <c r="R177" i="11"/>
  <c r="P181" i="11"/>
  <c r="R194" i="11"/>
  <c r="P214" i="11"/>
  <c r="T235" i="11"/>
  <c r="E48" i="2"/>
  <c r="F80" i="2"/>
  <c r="BE89" i="2"/>
  <c r="BK85" i="2"/>
  <c r="J54" i="3"/>
  <c r="BE152" i="3"/>
  <c r="BE166" i="3"/>
  <c r="BE170" i="3"/>
  <c r="BE175" i="3"/>
  <c r="BE176" i="3"/>
  <c r="J88" i="4"/>
  <c r="BE125" i="4"/>
  <c r="BE165" i="4"/>
  <c r="BE172" i="4"/>
  <c r="BE186" i="4"/>
  <c r="BE192" i="4"/>
  <c r="BE195" i="4"/>
  <c r="BE206" i="4"/>
  <c r="BE218" i="4"/>
  <c r="BE219" i="4"/>
  <c r="BE231" i="4"/>
  <c r="BE235" i="4"/>
  <c r="BE245" i="4"/>
  <c r="BE250" i="4"/>
  <c r="BE253" i="4"/>
  <c r="BE264" i="4"/>
  <c r="BE275" i="4"/>
  <c r="BE287" i="4"/>
  <c r="BE335" i="4"/>
  <c r="BE337" i="4"/>
  <c r="J54" i="5"/>
  <c r="BE118" i="5"/>
  <c r="BE133" i="5"/>
  <c r="BE150" i="5"/>
  <c r="BE154" i="5"/>
  <c r="BE180" i="5"/>
  <c r="BE191" i="5"/>
  <c r="BE201" i="5"/>
  <c r="BE210" i="5"/>
  <c r="BE217" i="5"/>
  <c r="BE256" i="5"/>
  <c r="BE148" i="6"/>
  <c r="BE157" i="6"/>
  <c r="BE167" i="6"/>
  <c r="BE176" i="6"/>
  <c r="BE180" i="6"/>
  <c r="BE182" i="6"/>
  <c r="BE196" i="6"/>
  <c r="BE200" i="6"/>
  <c r="BE204" i="6"/>
  <c r="BE215" i="6"/>
  <c r="BE224" i="6"/>
  <c r="BE241" i="6"/>
  <c r="F55" i="7"/>
  <c r="BE97" i="7"/>
  <c r="BE124" i="7"/>
  <c r="BE127" i="7"/>
  <c r="BE138" i="7"/>
  <c r="BE151" i="7"/>
  <c r="BE159" i="7"/>
  <c r="BE174" i="7"/>
  <c r="BE185" i="7"/>
  <c r="BE190" i="7"/>
  <c r="BE200" i="7"/>
  <c r="BE209" i="7"/>
  <c r="BE217" i="7"/>
  <c r="BE227" i="7"/>
  <c r="BE231" i="7"/>
  <c r="BE239" i="7"/>
  <c r="BE254" i="7"/>
  <c r="BE258" i="7"/>
  <c r="BE280" i="7"/>
  <c r="BE296" i="7"/>
  <c r="BE313" i="7"/>
  <c r="BK168" i="7"/>
  <c r="J168" i="7"/>
  <c r="J64" i="7"/>
  <c r="E48" i="8"/>
  <c r="J88" i="8"/>
  <c r="BE118" i="8"/>
  <c r="BE120" i="8"/>
  <c r="BE123" i="8"/>
  <c r="BE158" i="9"/>
  <c r="BE167" i="9"/>
  <c r="BE189" i="9"/>
  <c r="BE208" i="9"/>
  <c r="BE229" i="9"/>
  <c r="E84" i="10"/>
  <c r="J90" i="10"/>
  <c r="BE99" i="10"/>
  <c r="BE148" i="10"/>
  <c r="BE155" i="10"/>
  <c r="BE182" i="10"/>
  <c r="BE184" i="10"/>
  <c r="BE193" i="10"/>
  <c r="BE211" i="10"/>
  <c r="BE270" i="10"/>
  <c r="BE301" i="10"/>
  <c r="BK162" i="10"/>
  <c r="J162" i="10"/>
  <c r="J64" i="10"/>
  <c r="J52" i="11"/>
  <c r="BE109" i="11"/>
  <c r="BE143" i="11"/>
  <c r="BE163" i="11"/>
  <c r="BE171" i="11"/>
  <c r="BE199" i="7"/>
  <c r="BE201" i="7"/>
  <c r="BE203" i="7"/>
  <c r="BE220" i="7"/>
  <c r="BE242" i="7"/>
  <c r="BE253" i="7"/>
  <c r="BE261" i="7"/>
  <c r="BE97" i="8"/>
  <c r="BE177" i="8"/>
  <c r="BE193" i="8"/>
  <c r="BE195" i="8"/>
  <c r="BE202" i="8"/>
  <c r="BE203" i="8"/>
  <c r="BE208" i="8"/>
  <c r="BE215" i="8"/>
  <c r="BE222" i="8"/>
  <c r="BE257" i="8"/>
  <c r="E48" i="9"/>
  <c r="J52" i="9"/>
  <c r="F55" i="9"/>
  <c r="J88" i="9"/>
  <c r="BE171" i="9"/>
  <c r="BE188" i="9"/>
  <c r="BE191" i="9"/>
  <c r="BE192" i="9"/>
  <c r="BE207" i="9"/>
  <c r="BK157" i="9"/>
  <c r="J157" i="9" s="1"/>
  <c r="J64" i="9" s="1"/>
  <c r="J88" i="10"/>
  <c r="BE105" i="10"/>
  <c r="BE111" i="10"/>
  <c r="BE119" i="10"/>
  <c r="BE145" i="10"/>
  <c r="BE169" i="10"/>
  <c r="BE172" i="10"/>
  <c r="BE186" i="10"/>
  <c r="BE188" i="10"/>
  <c r="BE196" i="10"/>
  <c r="BE201" i="10"/>
  <c r="BE206" i="10"/>
  <c r="BE210" i="10"/>
  <c r="BE231" i="10"/>
  <c r="BE238" i="10"/>
  <c r="BE243" i="10"/>
  <c r="BE246" i="10"/>
  <c r="BE258" i="10"/>
  <c r="BE268" i="10"/>
  <c r="E84" i="11"/>
  <c r="J90" i="11"/>
  <c r="BE97" i="11"/>
  <c r="BE120" i="11"/>
  <c r="BE141" i="11"/>
  <c r="BE158" i="11"/>
  <c r="BE166" i="11"/>
  <c r="BE172" i="11"/>
  <c r="BE187" i="11"/>
  <c r="BE189" i="11"/>
  <c r="BE192" i="11"/>
  <c r="BE195" i="11"/>
  <c r="BE200" i="11"/>
  <c r="BE205" i="11"/>
  <c r="BE208" i="11"/>
  <c r="BE221" i="11"/>
  <c r="BE224" i="11"/>
  <c r="BE227" i="11"/>
  <c r="BE230" i="11"/>
  <c r="BE248" i="11"/>
  <c r="BE249" i="11"/>
  <c r="BE267" i="11"/>
  <c r="J77" i="2"/>
  <c r="BE92" i="2"/>
  <c r="BE94" i="2"/>
  <c r="J52" i="3"/>
  <c r="F55" i="3"/>
  <c r="BE95" i="3"/>
  <c r="BE157" i="3"/>
  <c r="BE160" i="3"/>
  <c r="BE171" i="3"/>
  <c r="BE174" i="3"/>
  <c r="BE178" i="3"/>
  <c r="BE181" i="3"/>
  <c r="BE182" i="3"/>
  <c r="BE185" i="3"/>
  <c r="BE191" i="3"/>
  <c r="BE192" i="3"/>
  <c r="BE193" i="3"/>
  <c r="BE204" i="3"/>
  <c r="BE207" i="3"/>
  <c r="BE208" i="3"/>
  <c r="BE209" i="3"/>
  <c r="BE256" i="3"/>
  <c r="BE257" i="3"/>
  <c r="BE258" i="3"/>
  <c r="E48" i="4"/>
  <c r="F55" i="4"/>
  <c r="BE105" i="4"/>
  <c r="BE137" i="4"/>
  <c r="BE168" i="4"/>
  <c r="BE177" i="4"/>
  <c r="BE185" i="4"/>
  <c r="BE188" i="4"/>
  <c r="BE189" i="4"/>
  <c r="BE204" i="4"/>
  <c r="BE223" i="4"/>
  <c r="BE233" i="4"/>
  <c r="BE240" i="4"/>
  <c r="BE257" i="4"/>
  <c r="BE278" i="4"/>
  <c r="BE295" i="4"/>
  <c r="E84" i="5"/>
  <c r="BE109" i="5"/>
  <c r="BE120" i="5"/>
  <c r="BE127" i="5"/>
  <c r="BE143" i="5"/>
  <c r="BE157" i="5"/>
  <c r="BE160" i="5"/>
  <c r="BE165" i="5"/>
  <c r="BE168" i="5"/>
  <c r="BE176" i="5"/>
  <c r="BE181" i="5"/>
  <c r="BE186" i="5"/>
  <c r="BE190" i="5"/>
  <c r="BE199" i="5"/>
  <c r="BE207" i="5"/>
  <c r="BE219" i="5"/>
  <c r="BE223" i="5"/>
  <c r="BE229" i="5"/>
  <c r="BE236" i="5"/>
  <c r="BE260" i="5"/>
  <c r="BE173" i="6"/>
  <c r="BE186" i="6"/>
  <c r="BE190" i="6"/>
  <c r="BE194" i="6"/>
  <c r="BE199" i="6"/>
  <c r="BE202" i="6"/>
  <c r="BE220" i="6"/>
  <c r="BE253" i="6"/>
  <c r="BE271" i="6"/>
  <c r="BE272" i="6"/>
  <c r="BE273" i="6"/>
  <c r="BK159" i="6"/>
  <c r="J159" i="6"/>
  <c r="J64" i="6"/>
  <c r="J54" i="7"/>
  <c r="J88" i="7"/>
  <c r="BE105" i="7"/>
  <c r="BE111" i="7"/>
  <c r="BE141" i="7"/>
  <c r="BE154" i="7"/>
  <c r="BE157" i="7"/>
  <c r="BE161" i="7"/>
  <c r="BE163" i="7"/>
  <c r="BE173" i="7"/>
  <c r="BE177" i="7"/>
  <c r="BE194" i="7"/>
  <c r="BE196" i="7"/>
  <c r="BE202" i="7"/>
  <c r="BE212" i="7"/>
  <c r="BE223" i="7"/>
  <c r="BE229" i="7"/>
  <c r="BE233" i="7"/>
  <c r="BE245" i="7"/>
  <c r="BE251" i="7"/>
  <c r="BE257" i="7"/>
  <c r="BE259" i="7"/>
  <c r="BE311" i="7"/>
  <c r="F91" i="8"/>
  <c r="BE99" i="8"/>
  <c r="BE109" i="8"/>
  <c r="BE153" i="8"/>
  <c r="BE170" i="8"/>
  <c r="BE176" i="8"/>
  <c r="BE178" i="8"/>
  <c r="BE181" i="8"/>
  <c r="BE182" i="8"/>
  <c r="BE198" i="8"/>
  <c r="BE200" i="8"/>
  <c r="BE214" i="8"/>
  <c r="BE220" i="8"/>
  <c r="BE241" i="8"/>
  <c r="BE264" i="8"/>
  <c r="BE278" i="8"/>
  <c r="BE111" i="9"/>
  <c r="BE114" i="9"/>
  <c r="BE152" i="9"/>
  <c r="BE162" i="9"/>
  <c r="BE174" i="9"/>
  <c r="BE179" i="9"/>
  <c r="BE190" i="9"/>
  <c r="BE204" i="9"/>
  <c r="BE206" i="9"/>
  <c r="BE209" i="9"/>
  <c r="BE215" i="9"/>
  <c r="BE97" i="10"/>
  <c r="BE136" i="10"/>
  <c r="BE163" i="10"/>
  <c r="BE167" i="10"/>
  <c r="BE173" i="10"/>
  <c r="BE174" i="10"/>
  <c r="BE179" i="10"/>
  <c r="BE181" i="10"/>
  <c r="BE191" i="10"/>
  <c r="BE192" i="10"/>
  <c r="BE209" i="10"/>
  <c r="BE218" i="10"/>
  <c r="BE249" i="10"/>
  <c r="BE310" i="10"/>
  <c r="BE312" i="10"/>
  <c r="BE313" i="10"/>
  <c r="BE314" i="10"/>
  <c r="F91" i="11"/>
  <c r="BE101" i="11"/>
  <c r="BE107" i="11"/>
  <c r="BE111" i="11"/>
  <c r="BE133" i="11"/>
  <c r="BE167" i="11"/>
  <c r="BE179" i="11"/>
  <c r="BE184" i="11"/>
  <c r="BE215" i="11"/>
  <c r="BE217" i="11"/>
  <c r="BE219" i="11"/>
  <c r="BE253" i="11"/>
  <c r="BE255" i="11"/>
  <c r="BE256" i="11"/>
  <c r="J54" i="2"/>
  <c r="BK88" i="2"/>
  <c r="J88" i="2"/>
  <c r="J62" i="2"/>
  <c r="BE107" i="3"/>
  <c r="BE144" i="3"/>
  <c r="BE172" i="3"/>
  <c r="BE189" i="3"/>
  <c r="BE194" i="3"/>
  <c r="BE195" i="3"/>
  <c r="BE198" i="3"/>
  <c r="BE210" i="3"/>
  <c r="BE212" i="3"/>
  <c r="BE215" i="3"/>
  <c r="J90" i="4"/>
  <c r="BE107" i="4"/>
  <c r="BE111" i="4"/>
  <c r="BE123" i="4"/>
  <c r="BE128" i="4"/>
  <c r="BE143" i="4"/>
  <c r="BE153" i="4"/>
  <c r="BE205" i="4"/>
  <c r="BE210" i="4"/>
  <c r="BE212" i="4"/>
  <c r="BE214" i="4"/>
  <c r="BE224" i="4"/>
  <c r="BE229" i="4"/>
  <c r="BE234" i="4"/>
  <c r="BE237" i="4"/>
  <c r="BE242" i="4"/>
  <c r="BE299" i="4"/>
  <c r="BE312" i="4"/>
  <c r="BE333" i="4"/>
  <c r="J88" i="5"/>
  <c r="BE101" i="5"/>
  <c r="BE136" i="5"/>
  <c r="BE145" i="5"/>
  <c r="BE148" i="5"/>
  <c r="BE152" i="5"/>
  <c r="BE169" i="5"/>
  <c r="BE173" i="5"/>
  <c r="BE174" i="5"/>
  <c r="BE177" i="5"/>
  <c r="BE192" i="5"/>
  <c r="BE194" i="5"/>
  <c r="BE197" i="5"/>
  <c r="BE202" i="5"/>
  <c r="BE226" i="5"/>
  <c r="BE235" i="5"/>
  <c r="BE242" i="5"/>
  <c r="BE255" i="5"/>
  <c r="BE262" i="5"/>
  <c r="J88" i="6"/>
  <c r="BE95" i="6"/>
  <c r="BE145" i="6"/>
  <c r="BE150" i="6"/>
  <c r="BE154" i="6"/>
  <c r="BE164" i="6"/>
  <c r="BE165" i="6"/>
  <c r="BE177" i="6"/>
  <c r="BE181" i="6"/>
  <c r="BE187" i="6"/>
  <c r="BE203" i="6"/>
  <c r="BE217" i="6"/>
  <c r="BE218" i="6"/>
  <c r="BE221" i="6"/>
  <c r="BE269" i="6"/>
  <c r="BE99" i="7"/>
  <c r="BE109" i="7"/>
  <c r="BE131" i="7"/>
  <c r="BE178" i="7"/>
  <c r="BE183" i="7"/>
  <c r="BE198" i="7"/>
  <c r="BE224" i="7"/>
  <c r="BE236" i="7"/>
  <c r="BE263" i="7"/>
  <c r="BE314" i="7"/>
  <c r="BE315" i="7"/>
  <c r="J54" i="8"/>
  <c r="BE101" i="8"/>
  <c r="BE111" i="8"/>
  <c r="BE127" i="8"/>
  <c r="BE133" i="8"/>
  <c r="BE149" i="8"/>
  <c r="BE151" i="8"/>
  <c r="BE158" i="8"/>
  <c r="BE161" i="8"/>
  <c r="BE165" i="8"/>
  <c r="BE166" i="8"/>
  <c r="BE174" i="8"/>
  <c r="BE175" i="8"/>
  <c r="BE185" i="8"/>
  <c r="BE187" i="8"/>
  <c r="BE189" i="8"/>
  <c r="BE191" i="8"/>
  <c r="BE211" i="8"/>
  <c r="BE218" i="8"/>
  <c r="BE236" i="8"/>
  <c r="BE243" i="8"/>
  <c r="BE258" i="8"/>
  <c r="BE262" i="8"/>
  <c r="BE265" i="8"/>
  <c r="BE119" i="9"/>
  <c r="BE129" i="9"/>
  <c r="BE146" i="9"/>
  <c r="BE150" i="9"/>
  <c r="BE163" i="9"/>
  <c r="BE166" i="9"/>
  <c r="BE170" i="9"/>
  <c r="BE172" i="9"/>
  <c r="BE175" i="9"/>
  <c r="BE176" i="9"/>
  <c r="BE202" i="9"/>
  <c r="BE205" i="9"/>
  <c r="BE210" i="9"/>
  <c r="BE238" i="9"/>
  <c r="BE259" i="9"/>
  <c r="BE109" i="10"/>
  <c r="BE121" i="10"/>
  <c r="BE124" i="10"/>
  <c r="BE133" i="10"/>
  <c r="BE151" i="10"/>
  <c r="BE153" i="10"/>
  <c r="BE157" i="10"/>
  <c r="BE160" i="10"/>
  <c r="BE177" i="10"/>
  <c r="BE180" i="10"/>
  <c r="BE224" i="10"/>
  <c r="BE227" i="10"/>
  <c r="BE236" i="10"/>
  <c r="BE271" i="10"/>
  <c r="BE274" i="10"/>
  <c r="BE127" i="11"/>
  <c r="BE136" i="11"/>
  <c r="BE146" i="11"/>
  <c r="BE152" i="11"/>
  <c r="BE155" i="11"/>
  <c r="BE162" i="11"/>
  <c r="BE178" i="11"/>
  <c r="BE182" i="11"/>
  <c r="BE186" i="11"/>
  <c r="BE211" i="11"/>
  <c r="E48" i="3"/>
  <c r="BE117" i="3"/>
  <c r="BE137" i="3"/>
  <c r="BE142" i="3"/>
  <c r="BE149" i="3"/>
  <c r="BE156" i="3"/>
  <c r="BE159" i="3"/>
  <c r="BE165" i="3"/>
  <c r="BE169" i="3"/>
  <c r="BE187" i="3"/>
  <c r="BE228" i="3"/>
  <c r="BE97" i="4"/>
  <c r="BE99" i="4"/>
  <c r="BE101" i="4"/>
  <c r="BE109" i="4"/>
  <c r="BE132" i="4"/>
  <c r="BE170" i="4"/>
  <c r="BE174" i="4"/>
  <c r="BE180" i="4"/>
  <c r="BE184" i="4"/>
  <c r="BE194" i="4"/>
  <c r="BE203" i="4"/>
  <c r="BE208" i="4"/>
  <c r="BE216" i="4"/>
  <c r="BE232" i="4"/>
  <c r="BE244" i="4"/>
  <c r="BE256" i="4"/>
  <c r="BE260" i="4"/>
  <c r="BE262" i="4"/>
  <c r="BE266" i="4"/>
  <c r="BE269" i="4"/>
  <c r="BE284" i="4"/>
  <c r="BE286" i="4"/>
  <c r="BE293" i="4"/>
  <c r="BE294" i="4"/>
  <c r="F55" i="5"/>
  <c r="BE99" i="5"/>
  <c r="BE105" i="5"/>
  <c r="BE107" i="5"/>
  <c r="BE123" i="5"/>
  <c r="BE164" i="5"/>
  <c r="BE172" i="5"/>
  <c r="BE175" i="5"/>
  <c r="BE193" i="5"/>
  <c r="BE214" i="5"/>
  <c r="BE237" i="5"/>
  <c r="BE131" i="6"/>
  <c r="BE152" i="6"/>
  <c r="BE168" i="6"/>
  <c r="BE170" i="6"/>
  <c r="BE172" i="6"/>
  <c r="BE184" i="6"/>
  <c r="BE191" i="6"/>
  <c r="BE198" i="6"/>
  <c r="BE219" i="6"/>
  <c r="E48" i="7"/>
  <c r="BE187" i="9"/>
  <c r="BE196" i="9"/>
  <c r="BE260" i="9"/>
  <c r="F55" i="10"/>
  <c r="BE168" i="10"/>
  <c r="BE178" i="10"/>
  <c r="BE190" i="10"/>
  <c r="BE198" i="10"/>
  <c r="BE208" i="10"/>
  <c r="BE216" i="10"/>
  <c r="BE219" i="10"/>
  <c r="BE230" i="10"/>
  <c r="BE234" i="10"/>
  <c r="BE261" i="10"/>
  <c r="BE266" i="10"/>
  <c r="BE269" i="10"/>
  <c r="BE288" i="10"/>
  <c r="BE99" i="11"/>
  <c r="BE118" i="11"/>
  <c r="BE123" i="11"/>
  <c r="BE170" i="11"/>
  <c r="BE173" i="11"/>
  <c r="BE174" i="11"/>
  <c r="BE175" i="11"/>
  <c r="BE188" i="11"/>
  <c r="BE190" i="11"/>
  <c r="BE191" i="11"/>
  <c r="BE197" i="11"/>
  <c r="BE199" i="11"/>
  <c r="BE212" i="11"/>
  <c r="BE233" i="11"/>
  <c r="BE234" i="11"/>
  <c r="BE236" i="11"/>
  <c r="BK157" i="11"/>
  <c r="J157" i="11"/>
  <c r="J64" i="11" s="1"/>
  <c r="BE86" i="2"/>
  <c r="BE109" i="3"/>
  <c r="BE112" i="3"/>
  <c r="BE125" i="3"/>
  <c r="BE140" i="3"/>
  <c r="BE146" i="3"/>
  <c r="BE161" i="3"/>
  <c r="BE162" i="3"/>
  <c r="BE177" i="3"/>
  <c r="BE190" i="3"/>
  <c r="BE206" i="3"/>
  <c r="BE211" i="3"/>
  <c r="BE236" i="3"/>
  <c r="BE254" i="3"/>
  <c r="BK151" i="3"/>
  <c r="J151" i="3"/>
  <c r="J64" i="3"/>
  <c r="BE191" i="4"/>
  <c r="BE193" i="4"/>
  <c r="BE198" i="4"/>
  <c r="BE199" i="4"/>
  <c r="BE200" i="4"/>
  <c r="BE207" i="4"/>
  <c r="BE217" i="4"/>
  <c r="BE222" i="4"/>
  <c r="BE227" i="4"/>
  <c r="BE236" i="4"/>
  <c r="BE272" i="4"/>
  <c r="BE292" i="4"/>
  <c r="BE296" i="4"/>
  <c r="BE297" i="4"/>
  <c r="BE324" i="4"/>
  <c r="BE336" i="4"/>
  <c r="BK179" i="4"/>
  <c r="J179" i="4"/>
  <c r="J64" i="4" s="1"/>
  <c r="BE97" i="5"/>
  <c r="BE111" i="5"/>
  <c r="BE184" i="5"/>
  <c r="BE188" i="5"/>
  <c r="BE189" i="5"/>
  <c r="BE213" i="5"/>
  <c r="BE221" i="5"/>
  <c r="BE232" i="5"/>
  <c r="BE240" i="5"/>
  <c r="BE263" i="5"/>
  <c r="BE275" i="5"/>
  <c r="BK159" i="5"/>
  <c r="J159" i="5" s="1"/>
  <c r="J64" i="5" s="1"/>
  <c r="E48" i="6"/>
  <c r="J52" i="6"/>
  <c r="F55" i="6"/>
  <c r="BE109" i="6"/>
  <c r="BE111" i="6"/>
  <c r="BE114" i="6"/>
  <c r="BE122" i="6"/>
  <c r="BE160" i="6"/>
  <c r="BE171" i="6"/>
  <c r="BE185" i="6"/>
  <c r="BE201" i="6"/>
  <c r="BE207" i="6"/>
  <c r="BE213" i="6"/>
  <c r="BE216" i="6"/>
  <c r="BE101" i="7"/>
  <c r="BE107" i="7"/>
  <c r="BE122" i="7"/>
  <c r="BE166" i="7"/>
  <c r="BE169" i="7"/>
  <c r="BE181" i="7"/>
  <c r="BE182" i="7"/>
  <c r="BE186" i="7"/>
  <c r="BE189" i="7"/>
  <c r="BE191" i="7"/>
  <c r="BE204" i="7"/>
  <c r="BE207" i="7"/>
  <c r="BE211" i="7"/>
  <c r="BE256" i="7"/>
  <c r="BE260" i="7"/>
  <c r="BE105" i="8"/>
  <c r="BE107" i="8"/>
  <c r="BE136" i="8"/>
  <c r="BE144" i="8"/>
  <c r="BE146" i="8"/>
  <c r="BE155" i="8"/>
  <c r="BE169" i="8"/>
  <c r="BE173" i="8"/>
  <c r="BE190" i="8"/>
  <c r="BE192" i="8"/>
  <c r="BE194" i="8"/>
  <c r="BE224" i="8"/>
  <c r="BE227" i="8"/>
  <c r="BE230" i="8"/>
  <c r="BE233" i="8"/>
  <c r="BE237" i="8"/>
  <c r="BE238" i="8"/>
  <c r="BK160" i="8"/>
  <c r="J160" i="8" s="1"/>
  <c r="J64" i="8" s="1"/>
  <c r="BE95" i="9"/>
  <c r="BE109" i="9"/>
  <c r="BE143" i="9"/>
  <c r="BE148" i="9"/>
  <c r="BE155" i="9"/>
  <c r="BE180" i="9"/>
  <c r="BE183" i="9"/>
  <c r="BE185" i="9"/>
  <c r="BE193" i="9"/>
  <c r="BE256" i="9"/>
  <c r="BE258" i="9"/>
  <c r="BE101" i="10"/>
  <c r="BE107" i="10"/>
  <c r="BE128" i="10"/>
  <c r="BE197" i="10"/>
  <c r="BE203" i="10"/>
  <c r="BE205" i="10"/>
  <c r="BE207" i="10"/>
  <c r="BE214" i="10"/>
  <c r="BE240" i="10"/>
  <c r="BE252" i="10"/>
  <c r="BE260" i="10"/>
  <c r="BE267" i="10"/>
  <c r="BE105" i="11"/>
  <c r="BE148" i="11"/>
  <c r="BE150" i="11"/>
  <c r="F35" i="2"/>
  <c r="BB55" i="1" s="1"/>
  <c r="F37" i="6"/>
  <c r="BD59" i="1"/>
  <c r="F37" i="7"/>
  <c r="BD60" i="1"/>
  <c r="F34" i="7"/>
  <c r="BA60" i="1" s="1"/>
  <c r="J34" i="7"/>
  <c r="AW60" i="1"/>
  <c r="F35" i="4"/>
  <c r="BB57" i="1"/>
  <c r="F37" i="9"/>
  <c r="BD62" i="1" s="1"/>
  <c r="F36" i="5"/>
  <c r="BC58" i="1"/>
  <c r="F36" i="11"/>
  <c r="BC64" i="1"/>
  <c r="J34" i="11"/>
  <c r="AW64" i="1" s="1"/>
  <c r="F36" i="2"/>
  <c r="BC55" i="1"/>
  <c r="J34" i="3"/>
  <c r="AW56" i="1"/>
  <c r="F34" i="3"/>
  <c r="BA56" i="1" s="1"/>
  <c r="F34" i="10"/>
  <c r="BA63" i="1"/>
  <c r="J34" i="8"/>
  <c r="AW61" i="1"/>
  <c r="F36" i="3"/>
  <c r="BC56" i="1" s="1"/>
  <c r="J34" i="10"/>
  <c r="AW63" i="1"/>
  <c r="J34" i="6"/>
  <c r="AW59" i="1"/>
  <c r="F34" i="9"/>
  <c r="BA62" i="1" s="1"/>
  <c r="F35" i="10"/>
  <c r="BB63" i="1"/>
  <c r="F34" i="8"/>
  <c r="BA61" i="1"/>
  <c r="J34" i="4"/>
  <c r="AW57" i="1" s="1"/>
  <c r="F35" i="5"/>
  <c r="BB58" i="1"/>
  <c r="F35" i="8"/>
  <c r="BB61" i="1"/>
  <c r="F37" i="3"/>
  <c r="BD56" i="1" s="1"/>
  <c r="F35" i="11"/>
  <c r="BB64" i="1"/>
  <c r="F34" i="5"/>
  <c r="BA58" i="1"/>
  <c r="F35" i="9"/>
  <c r="BB62" i="1" s="1"/>
  <c r="F37" i="10"/>
  <c r="BD63" i="1"/>
  <c r="F36" i="10"/>
  <c r="BC63" i="1"/>
  <c r="F35" i="3"/>
  <c r="BB56" i="1" s="1"/>
  <c r="F34" i="4"/>
  <c r="BA57" i="1"/>
  <c r="F34" i="2"/>
  <c r="BA55" i="1"/>
  <c r="F36" i="9"/>
  <c r="BC62" i="1" s="1"/>
  <c r="J34" i="5"/>
  <c r="AW58" i="1"/>
  <c r="J34" i="9"/>
  <c r="AW62" i="1"/>
  <c r="F37" i="2"/>
  <c r="BD55" i="1" s="1"/>
  <c r="F35" i="6"/>
  <c r="BB59" i="1"/>
  <c r="F34" i="11"/>
  <c r="BA64" i="1"/>
  <c r="F35" i="7"/>
  <c r="BB60" i="1" s="1"/>
  <c r="F37" i="8"/>
  <c r="BD61" i="1" s="1"/>
  <c r="F37" i="11"/>
  <c r="BD64" i="1"/>
  <c r="F36" i="7"/>
  <c r="BC60" i="1" s="1"/>
  <c r="F36" i="6"/>
  <c r="BC59" i="1" s="1"/>
  <c r="J34" i="2"/>
  <c r="AW55" i="1"/>
  <c r="F37" i="4"/>
  <c r="BD57" i="1" s="1"/>
  <c r="F36" i="4"/>
  <c r="BC57" i="1" s="1"/>
  <c r="F36" i="8"/>
  <c r="BC61" i="1"/>
  <c r="F34" i="6"/>
  <c r="BA59" i="1" s="1"/>
  <c r="F37" i="5"/>
  <c r="BD58" i="1" s="1"/>
  <c r="R163" i="8" l="1"/>
  <c r="T95" i="8"/>
  <c r="T162" i="5"/>
  <c r="P95" i="11"/>
  <c r="P95" i="8"/>
  <c r="BK84" i="2"/>
  <c r="J84" i="2" s="1"/>
  <c r="J60" i="2" s="1"/>
  <c r="T165" i="10"/>
  <c r="T94" i="10" s="1"/>
  <c r="T163" i="8"/>
  <c r="R95" i="8"/>
  <c r="R94" i="8"/>
  <c r="R162" i="5"/>
  <c r="BK163" i="8"/>
  <c r="J163" i="8"/>
  <c r="J65" i="8" s="1"/>
  <c r="T154" i="3"/>
  <c r="BK93" i="3"/>
  <c r="J93" i="3" s="1"/>
  <c r="J60" i="3" s="1"/>
  <c r="P95" i="5"/>
  <c r="R171" i="7"/>
  <c r="T94" i="5"/>
  <c r="T95" i="4"/>
  <c r="P95" i="10"/>
  <c r="T162" i="6"/>
  <c r="T93" i="9"/>
  <c r="P163" i="8"/>
  <c r="P182" i="4"/>
  <c r="P94" i="4" s="1"/>
  <c r="AU57" i="1" s="1"/>
  <c r="R154" i="3"/>
  <c r="T160" i="11"/>
  <c r="P160" i="11"/>
  <c r="T160" i="9"/>
  <c r="R160" i="9"/>
  <c r="R92" i="9" s="1"/>
  <c r="P160" i="9"/>
  <c r="P93" i="9"/>
  <c r="P92" i="9" s="1"/>
  <c r="AU62" i="1" s="1"/>
  <c r="P171" i="7"/>
  <c r="BK95" i="7"/>
  <c r="P93" i="3"/>
  <c r="R95" i="11"/>
  <c r="R162" i="6"/>
  <c r="R92" i="6" s="1"/>
  <c r="R182" i="4"/>
  <c r="T93" i="3"/>
  <c r="T92" i="3" s="1"/>
  <c r="P162" i="6"/>
  <c r="P92" i="6"/>
  <c r="AU59" i="1" s="1"/>
  <c r="T93" i="6"/>
  <c r="T92" i="6" s="1"/>
  <c r="P162" i="5"/>
  <c r="R95" i="5"/>
  <c r="R94" i="5"/>
  <c r="R93" i="3"/>
  <c r="R92" i="3"/>
  <c r="R165" i="10"/>
  <c r="T95" i="10"/>
  <c r="T171" i="7"/>
  <c r="T95" i="7"/>
  <c r="T94" i="7"/>
  <c r="R95" i="7"/>
  <c r="R94" i="7" s="1"/>
  <c r="P95" i="7"/>
  <c r="R160" i="11"/>
  <c r="P165" i="10"/>
  <c r="R95" i="10"/>
  <c r="R94" i="10" s="1"/>
  <c r="R93" i="6"/>
  <c r="P154" i="3"/>
  <c r="T95" i="11"/>
  <c r="T94" i="11"/>
  <c r="R94" i="4"/>
  <c r="T182" i="4"/>
  <c r="BK171" i="7"/>
  <c r="J171" i="7"/>
  <c r="J65" i="7" s="1"/>
  <c r="BK160" i="9"/>
  <c r="J160" i="9" s="1"/>
  <c r="J65" i="9" s="1"/>
  <c r="BK95" i="10"/>
  <c r="BK165" i="10"/>
  <c r="J165" i="10" s="1"/>
  <c r="J65" i="10" s="1"/>
  <c r="BK160" i="11"/>
  <c r="J160" i="11" s="1"/>
  <c r="J65" i="11" s="1"/>
  <c r="BK154" i="3"/>
  <c r="J154" i="3" s="1"/>
  <c r="J65" i="3" s="1"/>
  <c r="BK95" i="5"/>
  <c r="J95" i="5" s="1"/>
  <c r="J60" i="5" s="1"/>
  <c r="BK162" i="5"/>
  <c r="J162" i="5" s="1"/>
  <c r="J65" i="5" s="1"/>
  <c r="BK162" i="6"/>
  <c r="J162" i="6" s="1"/>
  <c r="J65" i="6" s="1"/>
  <c r="J96" i="7"/>
  <c r="J61" i="7" s="1"/>
  <c r="J85" i="2"/>
  <c r="J61" i="2"/>
  <c r="BK182" i="4"/>
  <c r="J182" i="4"/>
  <c r="J65" i="4"/>
  <c r="BK93" i="6"/>
  <c r="J93" i="6"/>
  <c r="J60" i="6"/>
  <c r="BK95" i="8"/>
  <c r="J95" i="8"/>
  <c r="J60" i="8"/>
  <c r="J164" i="8"/>
  <c r="J66" i="8"/>
  <c r="BK93" i="9"/>
  <c r="BK92" i="9" s="1"/>
  <c r="J92" i="9" s="1"/>
  <c r="J59" i="9" s="1"/>
  <c r="J94" i="3"/>
  <c r="J61" i="3"/>
  <c r="BK95" i="4"/>
  <c r="J95" i="4" s="1"/>
  <c r="J60" i="4" s="1"/>
  <c r="BK95" i="11"/>
  <c r="BK94" i="11" s="1"/>
  <c r="J94" i="11" s="1"/>
  <c r="J59" i="11" s="1"/>
  <c r="F33" i="6"/>
  <c r="AZ59" i="1" s="1"/>
  <c r="J33" i="10"/>
  <c r="AV63" i="1" s="1"/>
  <c r="AT63" i="1" s="1"/>
  <c r="F33" i="9"/>
  <c r="AZ62" i="1" s="1"/>
  <c r="BB54" i="1"/>
  <c r="W31" i="1"/>
  <c r="F33" i="4"/>
  <c r="AZ57" i="1"/>
  <c r="F33" i="3"/>
  <c r="AZ56" i="1" s="1"/>
  <c r="J33" i="2"/>
  <c r="AV55" i="1"/>
  <c r="AT55" i="1"/>
  <c r="J33" i="3"/>
  <c r="AV56" i="1" s="1"/>
  <c r="AT56" i="1" s="1"/>
  <c r="J33" i="8"/>
  <c r="AV61" i="1"/>
  <c r="AT61" i="1"/>
  <c r="BD54" i="1"/>
  <c r="W33" i="1" s="1"/>
  <c r="F33" i="11"/>
  <c r="AZ64" i="1" s="1"/>
  <c r="J33" i="5"/>
  <c r="AV58" i="1"/>
  <c r="AT58" i="1"/>
  <c r="BA54" i="1"/>
  <c r="W30" i="1"/>
  <c r="F33" i="8"/>
  <c r="AZ61" i="1"/>
  <c r="J33" i="7"/>
  <c r="AV60" i="1" s="1"/>
  <c r="AT60" i="1" s="1"/>
  <c r="J33" i="11"/>
  <c r="AV64" i="1" s="1"/>
  <c r="AT64" i="1" s="1"/>
  <c r="J33" i="4"/>
  <c r="AV57" i="1" s="1"/>
  <c r="AT57" i="1" s="1"/>
  <c r="F33" i="10"/>
  <c r="AZ63" i="1" s="1"/>
  <c r="F33" i="2"/>
  <c r="AZ55" i="1"/>
  <c r="J33" i="9"/>
  <c r="AV62" i="1" s="1"/>
  <c r="AT62" i="1" s="1"/>
  <c r="BC54" i="1"/>
  <c r="W32" i="1"/>
  <c r="F33" i="7"/>
  <c r="AZ60" i="1" s="1"/>
  <c r="J33" i="6"/>
  <c r="AV59" i="1"/>
  <c r="AT59" i="1" s="1"/>
  <c r="F33" i="5"/>
  <c r="AZ58" i="1"/>
  <c r="P94" i="7" l="1"/>
  <c r="AU60" i="1"/>
  <c r="R94" i="11"/>
  <c r="P92" i="3"/>
  <c r="AU56" i="1"/>
  <c r="BK94" i="10"/>
  <c r="J94" i="10" s="1"/>
  <c r="J30" i="10" s="1"/>
  <c r="AG63" i="1" s="1"/>
  <c r="AN63" i="1" s="1"/>
  <c r="T92" i="9"/>
  <c r="T94" i="4"/>
  <c r="P94" i="8"/>
  <c r="AU61" i="1"/>
  <c r="T94" i="8"/>
  <c r="BK94" i="7"/>
  <c r="J94" i="7"/>
  <c r="J59" i="7"/>
  <c r="P94" i="10"/>
  <c r="AU63" i="1"/>
  <c r="P94" i="5"/>
  <c r="AU58" i="1" s="1"/>
  <c r="P94" i="11"/>
  <c r="AU64" i="1"/>
  <c r="BK83" i="2"/>
  <c r="J83" i="2"/>
  <c r="J30" i="2" s="1"/>
  <c r="AG55" i="1" s="1"/>
  <c r="AN55" i="1" s="1"/>
  <c r="BK94" i="4"/>
  <c r="J94" i="4" s="1"/>
  <c r="J59" i="4" s="1"/>
  <c r="J95" i="7"/>
  <c r="J60" i="7"/>
  <c r="BK94" i="8"/>
  <c r="J94" i="8"/>
  <c r="J30" i="8" s="1"/>
  <c r="AG61" i="1" s="1"/>
  <c r="AN61" i="1" s="1"/>
  <c r="BK94" i="5"/>
  <c r="J94" i="5"/>
  <c r="J59" i="5"/>
  <c r="BK92" i="6"/>
  <c r="J92" i="6"/>
  <c r="J30" i="6" s="1"/>
  <c r="AG59" i="1" s="1"/>
  <c r="AN59" i="1" s="1"/>
  <c r="J95" i="10"/>
  <c r="J60" i="10" s="1"/>
  <c r="J93" i="9"/>
  <c r="J60" i="9"/>
  <c r="J95" i="11"/>
  <c r="J60" i="11"/>
  <c r="BK92" i="3"/>
  <c r="J92" i="3" s="1"/>
  <c r="J59" i="3" s="1"/>
  <c r="AY54" i="1"/>
  <c r="J30" i="9"/>
  <c r="AG62" i="1"/>
  <c r="AN62" i="1"/>
  <c r="AZ54" i="1"/>
  <c r="AV54" i="1"/>
  <c r="AK29" i="1"/>
  <c r="AW54" i="1"/>
  <c r="AK30" i="1"/>
  <c r="AX54" i="1"/>
  <c r="J30" i="11"/>
  <c r="AG64" i="1"/>
  <c r="AN64" i="1"/>
  <c r="J59" i="2" l="1"/>
  <c r="J59" i="6"/>
  <c r="J59" i="10"/>
  <c r="J59" i="8"/>
  <c r="J39" i="9"/>
  <c r="J39" i="8"/>
  <c r="J39" i="6"/>
  <c r="J39" i="10"/>
  <c r="J39" i="2"/>
  <c r="J39" i="11"/>
  <c r="J30" i="7"/>
  <c r="AG60" i="1"/>
  <c r="AN60" i="1" s="1"/>
  <c r="J30" i="3"/>
  <c r="AG56" i="1"/>
  <c r="AN56" i="1"/>
  <c r="J30" i="5"/>
  <c r="AG58" i="1"/>
  <c r="AN58" i="1" s="1"/>
  <c r="AT54" i="1"/>
  <c r="J30" i="4"/>
  <c r="AG57" i="1"/>
  <c r="AN57" i="1"/>
  <c r="W29" i="1"/>
  <c r="AU54" i="1"/>
  <c r="J39" i="3" l="1"/>
  <c r="J39" i="5"/>
  <c r="J39" i="7"/>
  <c r="J39" i="4"/>
  <c r="AG54" i="1"/>
  <c r="AK26" i="1" s="1"/>
  <c r="AK35" i="1" s="1"/>
  <c r="AN54" i="1" l="1"/>
</calcChain>
</file>

<file path=xl/sharedStrings.xml><?xml version="1.0" encoding="utf-8"?>
<sst xmlns="http://schemas.openxmlformats.org/spreadsheetml/2006/main" count="19408" uniqueCount="1686">
  <si>
    <t>Export Komplet</t>
  </si>
  <si>
    <t>VZ</t>
  </si>
  <si>
    <t>2.0</t>
  </si>
  <si>
    <t>ZAMOK</t>
  </si>
  <si>
    <t>False</t>
  </si>
  <si>
    <t>{9004ae25-4514-46bc-808d-8ef6813db12e}</t>
  </si>
  <si>
    <t>0,01</t>
  </si>
  <si>
    <t>21</t>
  </si>
  <si>
    <t>15</t>
  </si>
  <si>
    <t>REKAPITULACE STAVBY</t>
  </si>
  <si>
    <t>v ---  níže se nacházejí doplnkové a pomocné údaje k sestavám  --- v</t>
  </si>
  <si>
    <t>Návod na vyplnění</t>
  </si>
  <si>
    <t>0,001</t>
  </si>
  <si>
    <t>Kód:</t>
  </si>
  <si>
    <t>00</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</si>
  <si>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</si>
  <si>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</si>
  <si>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Sokolov, ZŠ Švabinského 1728 - oprava hygienického zázemí</t>
  </si>
  <si>
    <t>KSO:</t>
  </si>
  <si>
    <t/>
  </si>
  <si>
    <t>CC-CZ:</t>
  </si>
  <si>
    <t>Místo:</t>
  </si>
  <si>
    <t>Sokolov, Švabinského 1728</t>
  </si>
  <si>
    <t>Datum:</t>
  </si>
  <si>
    <t>3. 2. 2021</t>
  </si>
  <si>
    <t>Zadavatel:</t>
  </si>
  <si>
    <t>IČ:</t>
  </si>
  <si>
    <t>Město Sokolov</t>
  </si>
  <si>
    <t>DIČ:</t>
  </si>
  <si>
    <t>Uchazeč:</t>
  </si>
  <si>
    <t>Vyplň údaj</t>
  </si>
  <si>
    <t>Projektant:</t>
  </si>
  <si>
    <t xml:space="preserve"> </t>
  </si>
  <si>
    <t>True</t>
  </si>
  <si>
    <t>Zpracovatel:</t>
  </si>
  <si>
    <t>Michal Kubelka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</si>
  <si>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</si>
  <si>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</si>
  <si>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</si>
  <si>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</si>
  <si>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</si>
  <si>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</si>
  <si>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</si>
  <si>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</si>
  <si>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</si>
  <si>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</si>
  <si>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</si>
  <si>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</si>
  <si>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</si>
  <si>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</si>
  <si>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</si>
  <si>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</si>
  <si>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</si>
  <si>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</si>
  <si>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</si>
  <si>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</si>
  <si>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</si>
  <si>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</si>
  <si>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</si>
  <si>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</si>
  <si>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</si>
  <si>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</si>
  <si>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</si>
  <si>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</si>
  <si>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</si>
  <si>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</si>
  <si>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</si>
  <si>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</si>
  <si>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</si>
  <si>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</si>
  <si>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</si>
  <si>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</si>
  <si>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</si>
  <si>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</si>
  <si>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</si>
  <si>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</si>
  <si>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</si>
  <si>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t>
  </si>
  <si>
    <t>STA</t>
  </si>
  <si>
    <t>1</t>
  </si>
  <si>
    <t>{9c830dc0-7fb2-4778-b861-2d5281227e71}</t>
  </si>
  <si>
    <t>2</t>
  </si>
  <si>
    <t>01</t>
  </si>
  <si>
    <t>1.NP - WC Chlapci</t>
  </si>
  <si>
    <t>{ba937e1e-e2a4-48e6-acd4-36b607ecf348}</t>
  </si>
  <si>
    <t>02</t>
  </si>
  <si>
    <t>1.NP - WC Dívky</t>
  </si>
  <si>
    <t>{3241714d-a43e-4db3-9a57-9b7975fcd82b}</t>
  </si>
  <si>
    <t>03</t>
  </si>
  <si>
    <t>1.NP - Úklid</t>
  </si>
  <si>
    <t>{5a5a6f92-29fd-4947-86d8-30dfeb099301}</t>
  </si>
  <si>
    <t>04</t>
  </si>
  <si>
    <t>2.NP - WC Chlapci</t>
  </si>
  <si>
    <t>{71e1064e-38ef-4b42-8d78-85bb69a95b83}</t>
  </si>
  <si>
    <t>05</t>
  </si>
  <si>
    <t>2.NP - WC Dívky</t>
  </si>
  <si>
    <t>{dd5ef6e5-88fd-4bb9-946a-c85dfc4f1cea}</t>
  </si>
  <si>
    <t>06</t>
  </si>
  <si>
    <t>2.NP - Úklid</t>
  </si>
  <si>
    <t>{327162b2-f0c3-4a4a-8552-ea34590566a1}</t>
  </si>
  <si>
    <t>07</t>
  </si>
  <si>
    <t>3.NP - WC Chlapci</t>
  </si>
  <si>
    <t>{a74ce85a-08f1-480c-a3eb-02b528ca60f9}</t>
  </si>
  <si>
    <t>08</t>
  </si>
  <si>
    <t>3.NP - WC Dívky</t>
  </si>
  <si>
    <t>{54b75e5b-7bbc-43ce-b30f-5c833511f983}</t>
  </si>
  <si>
    <t>09</t>
  </si>
  <si>
    <t>3.NP - Úklid</t>
  </si>
  <si>
    <t>{0fa83e76-2635-45c4-bafd-3287b70659fe}</t>
  </si>
  <si>
    <t>KRYCÍ LIST SOUPISU PRACÍ</t>
  </si>
  <si>
    <t>Objekt:</t>
  </si>
  <si>
    <t>00 - VRN</t>
  </si>
  <si>
    <t>REKAPITULACE ČLENĚNÍ SOUPISU PRACÍ</t>
  </si>
  <si>
    <t>Kód dílu - Popis</t>
  </si>
  <si>
    <t>Cena celkem [CZK]</t>
  </si>
  <si>
    <t>-1</t>
  </si>
  <si>
    <t>VRN - Vedlejší rozpočtové náklady</t>
  </si>
  <si>
    <t xml:space="preserve">    VRN1 - Průzkumné, geodetické a projektové práce</t>
  </si>
  <si>
    <t xml:space="preserve">    VRN6 - Územní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</si>
  <si>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</si>
  <si>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</si>
  <si>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</si>
  <si>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</si>
  <si>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</si>
  <si>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</si>
  <si>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</si>
  <si>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</si>
  <si>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</si>
  <si>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</si>
  <si>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</si>
  <si>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</si>
  <si>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</si>
  <si>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</si>
  <si>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</si>
  <si>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</si>
  <si>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</si>
  <si>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VRN1</t>
  </si>
  <si>
    <t>Průzkumné, geodetické a projektové práce</t>
  </si>
  <si>
    <t>K</t>
  </si>
  <si>
    <t>013194000</t>
  </si>
  <si>
    <t>Ostatní náklady - vzorkování obkladů/dlažeb, barev apod...</t>
  </si>
  <si>
    <t>soubor</t>
  </si>
  <si>
    <t>CS ÚRS 2021 01</t>
  </si>
  <si>
    <t>1024</t>
  </si>
  <si>
    <t>-721898167</t>
  </si>
  <si>
    <t>PSC</t>
  </si>
  <si>
    <t xml:space="preserve">Poznámka k souboru cen:_x000D_
1. Více informací o volbě, obsahu a způsobu ocenění jednotlivých titulů viz Příloha 01 Průzkumné, geodetické a projektové práce._x000D_
</t>
  </si>
  <si>
    <t>VRN6</t>
  </si>
  <si>
    <t>Územní vlivy</t>
  </si>
  <si>
    <t>065002000</t>
  </si>
  <si>
    <t>Mimostaveništní doprava materiálů</t>
  </si>
  <si>
    <t>1598682957</t>
  </si>
  <si>
    <t xml:space="preserve">Poznámka k souboru cen:_x000D_
1. Více informací o volbě, obsahu a způsobu ocenění jednotlivých titulů viz příslušné Přílohy 01 až 09._x000D_
</t>
  </si>
  <si>
    <t>VRN9</t>
  </si>
  <si>
    <t>Ostatní náklady</t>
  </si>
  <si>
    <t>3</t>
  </si>
  <si>
    <t>091704000/R</t>
  </si>
  <si>
    <t>Ostatní náklady - průběžný úklid podlah školy v okolí stavenišť vč. schodišť</t>
  </si>
  <si>
    <t>1111571454</t>
  </si>
  <si>
    <t xml:space="preserve">Poznámka k souboru cen:_x000D_
1. Více informací o volbě, obsahu a způsobu ocenění jednotlivých titulů viz Příloha 09 Ostatní náklady._x000D_
</t>
  </si>
  <si>
    <t>4</t>
  </si>
  <si>
    <t>094002000</t>
  </si>
  <si>
    <t>Ostatní náklady související s výstavbou - likvidace odpadu vzniklého výstavbou</t>
  </si>
  <si>
    <t>189796218</t>
  </si>
  <si>
    <t>01 - 1.NP - WC Chlapci</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</si>
  <si>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</si>
  <si>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</si>
  <si>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</si>
  <si>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</si>
  <si>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</si>
  <si>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</si>
  <si>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721 - Zdravotechnika - vnitřní kanalizace</t>
  </si>
  <si>
    <t xml:space="preserve">    722 - Zdravotechnika - vnitřní vodovod</t>
  </si>
  <si>
    <t xml:space="preserve">    725 - Zdravotechnika - zařizovací předměty</t>
  </si>
  <si>
    <t xml:space="preserve">    741 - Elektroinstalace - silnoproud</t>
  </si>
  <si>
    <t xml:space="preserve">    766 - Konstrukce truhlářské</t>
  </si>
  <si>
    <t xml:space="preserve">    783 - Dokončovací práce - nátěry</t>
  </si>
  <si>
    <t xml:space="preserve">    784 - Dokončovací práce - malby a tapety</t>
  </si>
  <si>
    <t>HSV</t>
  </si>
  <si>
    <t>Práce a dodávky HSV</t>
  </si>
  <si>
    <t>6</t>
  </si>
  <si>
    <t>Úpravy povrchů, podlahy a osazování výplní</t>
  </si>
  <si>
    <t>619991001</t>
  </si>
  <si>
    <t>Zakrytí vnitřních ploch před znečištěním včetně pozdějšího odkrytí podlah fólií přilepenou lepící páskou</t>
  </si>
  <si>
    <t>m2</t>
  </si>
  <si>
    <t>-2111237462</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</si>
  <si>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</si>
  <si>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VV</t>
  </si>
  <si>
    <t>5,5*1,34</t>
  </si>
  <si>
    <t>2,58*1,18</t>
  </si>
  <si>
    <t>1,88*1,43</t>
  </si>
  <si>
    <t>1,85*1</t>
  </si>
  <si>
    <t>0,98*1,2</t>
  </si>
  <si>
    <t>0,82*0,35</t>
  </si>
  <si>
    <t>1,3*0,78</t>
  </si>
  <si>
    <t>(0,6*0,15)*2</t>
  </si>
  <si>
    <t>(0,8*0,15)*2</t>
  </si>
  <si>
    <t>Součet</t>
  </si>
  <si>
    <t>611325421</t>
  </si>
  <si>
    <t>Oprava vápenocementové omítky vnitřních ploch štukové dvouvrstvé, tloušťky do 20 mm a tloušťky štuku do 3 mm stropů, v rozsahu opravované plochy do 10%</t>
  </si>
  <si>
    <t>1049553143</t>
  </si>
  <si>
    <t xml:space="preserve">Poznámka k souboru cen:_x000D_
1. Pro ocenění opravy omítek plochy do 4 m2 se použijí ceny souboru cen 61. 32-52.. Vápenocementová omítka jednotlivých malých ploch._x000D_
</t>
  </si>
  <si>
    <t>612325421</t>
  </si>
  <si>
    <t>Oprava vápenocementové omítky vnitřních ploch štukové dvouvrstvé, tloušťky do 20 mm a tloušťky štuku do 3 mm stěn, v rozsahu opravované plochy do 10%</t>
  </si>
  <si>
    <t>-1711304791</t>
  </si>
  <si>
    <t>9</t>
  </si>
  <si>
    <t>Ostatní konstrukce a práce, bourání</t>
  </si>
  <si>
    <t>978011121</t>
  </si>
  <si>
    <t>Otlučení vápenných nebo vápenocementových omítek vnitřních ploch stropů, v rozsahu přes 5 do 10 %</t>
  </si>
  <si>
    <t>-1236438112</t>
  </si>
  <si>
    <t xml:space="preserve">Poznámka k souboru cen:_x000D_
1. Položky lze použít i pro ocenění otlučení sádrových, hliněných apod. vnitřních omítek._x000D_
</t>
  </si>
  <si>
    <t>(5,5*1,34)*1,1</t>
  </si>
  <si>
    <t>(4,5*2,5)*1,1</t>
  </si>
  <si>
    <t>978013121</t>
  </si>
  <si>
    <t>Otlučení vápenných nebo vápenocementových omítek vnitřních ploch stěn s vyškrabáním spar, s očištěním zdiva, v rozsahu přes 5 do 10 %</t>
  </si>
  <si>
    <t>-1167370500</t>
  </si>
  <si>
    <t>(5,45+0,15+1,37+0,43+0,45+1,16+2,6+0,32-0,65-0,65+0,3)*1,8</t>
  </si>
  <si>
    <t>(5,5+5,5+1,34+1,34+4,5+2,5+0,3+4,2+2,5)*1,45</t>
  </si>
  <si>
    <t>(2,56+1,32+0,31+0,86+1,23+1,21+1,21+0,83)*0,4</t>
  </si>
  <si>
    <t>-(0,65*0,2)*4</t>
  </si>
  <si>
    <t>-(1,28*0,83)*0,3</t>
  </si>
  <si>
    <t>949101111</t>
  </si>
  <si>
    <t>Lešení pomocné pracovní pro objekty pozemních staveb pro zatížení do 150 kg/m2, o výšce lešeňové podlahy do 1,9 m</t>
  </si>
  <si>
    <t>1485467910</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</si>
  <si>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</si>
  <si>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7</t>
  </si>
  <si>
    <t>952901111</t>
  </si>
  <si>
    <t>Vyčištění budov nebo objektů před předáním do užívání budov bytové nebo občanské výstavby, světlé výšky podlaží do 4 m</t>
  </si>
  <si>
    <t>1897073914</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</si>
  <si>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</si>
  <si>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997</t>
  </si>
  <si>
    <t>Přesun sutě</t>
  </si>
  <si>
    <t>8</t>
  </si>
  <si>
    <t>997013211</t>
  </si>
  <si>
    <t>Vnitrostaveništní doprava suti a vybouraných hmot vodorovně do 50 m svisle ručně pro budovy a haly výšky do 6 m</t>
  </si>
  <si>
    <t>t</t>
  </si>
  <si>
    <t>287053707</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</si>
  <si>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</si>
  <si>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997002611</t>
  </si>
  <si>
    <t>Nakládání suti a vybouraných hmot na dopravní prostředek pro vodorovné přemístění</t>
  </si>
  <si>
    <t>-1267196273</t>
  </si>
  <si>
    <t xml:space="preserve">Poznámka k souboru cen:_x000D_
1. Cena platí i pro překládání při lomené dopravě._x000D_
2. Cenu nelze použít při dopravě po železnici, po vodě nebo ručně._x000D_
</t>
  </si>
  <si>
    <t>10</t>
  </si>
  <si>
    <t>997013501</t>
  </si>
  <si>
    <t>Odvoz suti a vybouraných hmot na skládku nebo meziskládku se složením, na vzdálenost do 1 km</t>
  </si>
  <si>
    <t>1578086799</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</si>
  <si>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 souboru cen Odvoz suti a vybouraných hmot z meziskládky na skládku._x000D_
</t>
  </si>
  <si>
    <t>11</t>
  </si>
  <si>
    <t>997013509</t>
  </si>
  <si>
    <t>Odvoz suti a vybouraných hmot na skládku nebo meziskládku se složením, na vzdálenost Příplatek k ceně za každý další i započatý 1 km přes 1 km</t>
  </si>
  <si>
    <t>-912580193</t>
  </si>
  <si>
    <t>0,506*10</t>
  </si>
  <si>
    <t>12</t>
  </si>
  <si>
    <t>997013631</t>
  </si>
  <si>
    <t>Poplatek za uložení stavebního odpadu na skládce (skládkovné) směsného stavebního a demoličního zatříděného do Katalogu odpadů pod kódem 17 09 04</t>
  </si>
  <si>
    <t>-929916563</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</si>
  <si>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</si>
  <si>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</si>
  <si>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</si>
  <si>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13</t>
  </si>
  <si>
    <t>998018001</t>
  </si>
  <si>
    <t>Přesun hmot pro budovy občanské výstavby, bydlení, výrobu a služby ruční - bez užití mechanizace vodorovná dopravní vzdálenost do 100 m pro budovy s jakoukoliv nosnou konstrukcí výšky do 6 m</t>
  </si>
  <si>
    <t>1456385820</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</si>
  <si>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</si>
  <si>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</si>
  <si>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</si>
  <si>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721</t>
  </si>
  <si>
    <t>Zdravotechnika - vnitřní kanalizace</t>
  </si>
  <si>
    <t>14</t>
  </si>
  <si>
    <t>721140802</t>
  </si>
  <si>
    <t>Demontáž potrubí z litinových trub odpadních nebo dešťových do DN 100</t>
  </si>
  <si>
    <t>m</t>
  </si>
  <si>
    <t>16</t>
  </si>
  <si>
    <t>678128165</t>
  </si>
  <si>
    <t>721174024</t>
  </si>
  <si>
    <t>Potrubí z trub polypropylenových odpadní (svislé) DN 75</t>
  </si>
  <si>
    <t>-138488044</t>
  </si>
  <si>
    <t xml:space="preserve">Poznámka k souboru cen:_x000D_
1. Cenami -4054 až -4057 se oceňuje svislé potrubí od střešního vtoku po čisticí kus._x000D_
2. Ochrany odpadního a připojovacího potrubí z plastových trub se oceňují cenami souboru cen 722 18- . . Ochrana potrubí, části A 02._x000D_
</t>
  </si>
  <si>
    <t>M</t>
  </si>
  <si>
    <t>55161856</t>
  </si>
  <si>
    <t>přechod z plastových trub na litinové (bez hrdel) DN 75</t>
  </si>
  <si>
    <t>kus</t>
  </si>
  <si>
    <t>32</t>
  </si>
  <si>
    <t>826611683</t>
  </si>
  <si>
    <t>17</t>
  </si>
  <si>
    <t>721290111</t>
  </si>
  <si>
    <t>Zkouška těsnosti kanalizace v objektech vodou do DN 125</t>
  </si>
  <si>
    <t>-66922990</t>
  </si>
  <si>
    <t>18</t>
  </si>
  <si>
    <t>721-x1</t>
  </si>
  <si>
    <t>Úprava kanalizace pro WC - dopojení - kompletní provedení</t>
  </si>
  <si>
    <t>457150757</t>
  </si>
  <si>
    <t>19</t>
  </si>
  <si>
    <t>998721201</t>
  </si>
  <si>
    <t>Přesun hmot pro vnitřní kanalizace stanovený procentní sazbou (%) z ceny vodorovná dopravní vzdálenost do 50 m v objektech výšky do 6 m</t>
  </si>
  <si>
    <t>%</t>
  </si>
  <si>
    <t>-533205044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</si>
  <si>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</si>
  <si>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722</t>
  </si>
  <si>
    <t>Zdravotechnika - vnitřní vodovod</t>
  </si>
  <si>
    <t>20</t>
  </si>
  <si>
    <t>722-x1</t>
  </si>
  <si>
    <t>Úprava vodovodu pro WC - stažení vody k nádržkám - kompletní provedení vč. tlakových zkoušek, proplachu, zednické přípomoci, likvidace suti apod...</t>
  </si>
  <si>
    <t>1517692697</t>
  </si>
  <si>
    <t>998722201</t>
  </si>
  <si>
    <t>Přesun hmot pro vnitřní vodovod stanovený procentní sazbou (%) z ceny vodorovná dopravní vzdálenost do 50 m v objektech výšky do 6 m</t>
  </si>
  <si>
    <t>-783627703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</si>
  <si>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</si>
  <si>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725</t>
  </si>
  <si>
    <t>Zdravotechnika - zařizovací předměty</t>
  </si>
  <si>
    <t>22</t>
  </si>
  <si>
    <t>725110811</t>
  </si>
  <si>
    <t>Demontáž klozetů splachovacích s nádrží nebo tlakovým splachovačem</t>
  </si>
  <si>
    <t>1607234723</t>
  </si>
  <si>
    <t>23</t>
  </si>
  <si>
    <t>725-x4</t>
  </si>
  <si>
    <t>Demontáž nástěnného držáku toaletního papíru vč. likvidace odpadu</t>
  </si>
  <si>
    <t>1791695048</t>
  </si>
  <si>
    <t>24</t>
  </si>
  <si>
    <t>725-x1</t>
  </si>
  <si>
    <t>Demontáž dvířek v obkladu vč. likvidace</t>
  </si>
  <si>
    <t>-1373139819</t>
  </si>
  <si>
    <t>25</t>
  </si>
  <si>
    <t>725112002</t>
  </si>
  <si>
    <t>Zařízení záchodů klozety keramické standardní samostatně stojící s hlubokým splachováním odpad svislý, diturvitové sedátka</t>
  </si>
  <si>
    <t>-90114740</t>
  </si>
  <si>
    <t xml:space="preserve">Poznámka k souboru cen:_x000D_
1. V cenách -1351, -1361 není započten napájecí zdroj._x000D_
2. V cenách jsou započtená klozetová sedátka._x000D_
</t>
  </si>
  <si>
    <t>26</t>
  </si>
  <si>
    <t>725291621</t>
  </si>
  <si>
    <t>Doplňky zařízení koupelen a záchodů nerezové zásobník toaletních papírů d=300 mm</t>
  </si>
  <si>
    <t>-43813518</t>
  </si>
  <si>
    <t>27</t>
  </si>
  <si>
    <t>725-x2</t>
  </si>
  <si>
    <t>D+M Dvířka kovová uzamykatelná vel. 15x30cm do otvoru v obkladech vč. začištění kolem dvířek</t>
  </si>
  <si>
    <t>-1359994472</t>
  </si>
  <si>
    <t>28</t>
  </si>
  <si>
    <t>725-x3</t>
  </si>
  <si>
    <t>D+M Dvířka kovová uzamykatelná vel. 30x30cm do otvoru v obkladech vč. začištění kolem dvířek</t>
  </si>
  <si>
    <t>-1404245665</t>
  </si>
  <si>
    <t>29</t>
  </si>
  <si>
    <t>725-x5</t>
  </si>
  <si>
    <t>Výměna podomítkového tlačného ventilu pro pisoáry - cena vč. likvidace odpadu apod... - kompletní provedení</t>
  </si>
  <si>
    <t>384825915</t>
  </si>
  <si>
    <t>30</t>
  </si>
  <si>
    <t>998725201</t>
  </si>
  <si>
    <t>Přesun hmot pro zařizovací předměty stanovený procentní sazbou (%) z ceny vodorovná dopravní vzdálenost do 50 m v objektech výšky do 6 m</t>
  </si>
  <si>
    <t>1348368072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</si>
  <si>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</si>
  <si>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741</t>
  </si>
  <si>
    <t>Elektroinstalace - silnoproud</t>
  </si>
  <si>
    <t>31</t>
  </si>
  <si>
    <t>741-x1</t>
  </si>
  <si>
    <t>Výměna rámečku a tlačítka vypínače jednonásobného - cena vč. likvidace odpadu</t>
  </si>
  <si>
    <t>77603734</t>
  </si>
  <si>
    <t>998741201</t>
  </si>
  <si>
    <t>Přesun hmot pro silnoproud stanovený procentní sazbou (%) z ceny vodorovná dopravní vzdálenost do 50 m v objektech výšky do 6 m</t>
  </si>
  <si>
    <t>-1820389707</t>
  </si>
  <si>
    <t>766</t>
  </si>
  <si>
    <t>Konstrukce truhlářské</t>
  </si>
  <si>
    <t>33</t>
  </si>
  <si>
    <t>766691914</t>
  </si>
  <si>
    <t>Ostatní práce vyvěšení nebo zavěšení křídel s případným uložením a opětovným zavěšením po provedení stavebních změn dřevěných dveřních, plochy do 2 m2</t>
  </si>
  <si>
    <t>773828645</t>
  </si>
  <si>
    <t xml:space="preserve">Poznámka k souboru cen:_x000D_
1. Ceny -1931 a -1932 lze užít jen pro křídlo mající současně obě jmenované funkce._x000D_
</t>
  </si>
  <si>
    <t>34</t>
  </si>
  <si>
    <t>766660001</t>
  </si>
  <si>
    <t>Montáž dveřních křídel dřevěných nebo plastových otevíravých do ocelové zárubně povrchově upravených jednokřídlových, šířky do 800 mm</t>
  </si>
  <si>
    <t>70050656</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</si>
  <si>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-0382 jsou započtené i náklady na osazení kování, vodícího trnu, seřízení pojezdů na stěnu a následné vyrovnání a seřízení dveřních křídel._x000D_
4. V cenách montáže dveřních křídel nejsou započteny náklady na osazení:_x000D_
a) zámku; tyto náklady se oceňují cenou 766 66-0728 této části katalogu,_x000D_
b) štítku s klikou; tyto náklady se oceňují cenou 766 66-0729 této části katalogu._x000D_
5.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</si>
  <si>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35</t>
  </si>
  <si>
    <t>61161012</t>
  </si>
  <si>
    <t>dveře jednokřídlé dřevotřískové povrch lakovaný plné, bílé 600x1970-2100mm</t>
  </si>
  <si>
    <t>1847201545</t>
  </si>
  <si>
    <t>36</t>
  </si>
  <si>
    <t>61161014</t>
  </si>
  <si>
    <t>dveře jednokřídlé dřevotřískové povrch lakovaný plné, bílé 800x1970-2100mm</t>
  </si>
  <si>
    <t>72184435</t>
  </si>
  <si>
    <t>37</t>
  </si>
  <si>
    <t>766660728</t>
  </si>
  <si>
    <t>Montáž dveřních doplňků dveřního kování interiérového zámku</t>
  </si>
  <si>
    <t>1656269330</t>
  </si>
  <si>
    <t>38</t>
  </si>
  <si>
    <t>54964150</t>
  </si>
  <si>
    <t>vložka zámková cylindrická oboustranná+4 klíče</t>
  </si>
  <si>
    <t>1415255259</t>
  </si>
  <si>
    <t>39</t>
  </si>
  <si>
    <t>766660729</t>
  </si>
  <si>
    <t>Montáž dveřních doplňků dveřního kování interiérového štítku s klikou</t>
  </si>
  <si>
    <t>59871161</t>
  </si>
  <si>
    <t>40</t>
  </si>
  <si>
    <t>54914610/R</t>
  </si>
  <si>
    <t>kování dveřní klika/klika - výběr dle investora</t>
  </si>
  <si>
    <t>619099464</t>
  </si>
  <si>
    <t>41</t>
  </si>
  <si>
    <t>998766201</t>
  </si>
  <si>
    <t>Přesun hmot pro konstrukce truhlářské stanovený procentní sazbou (%) z ceny vodorovná dopravní vzdálenost do 50 m v objektech výšky do 6 m</t>
  </si>
  <si>
    <t>2121652735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</si>
  <si>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</si>
  <si>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783</t>
  </si>
  <si>
    <t>Dokončovací práce - nátěry</t>
  </si>
  <si>
    <t>42</t>
  </si>
  <si>
    <t>783306801</t>
  </si>
  <si>
    <t>Odstranění nátěrů ze zámečnických konstrukcí obroušením</t>
  </si>
  <si>
    <t>-1374607729</t>
  </si>
  <si>
    <t>Zárubně</t>
  </si>
  <si>
    <t>(0,8+2+2)*0,3</t>
  </si>
  <si>
    <t>(0,8+2+2)*0,25</t>
  </si>
  <si>
    <t>((0,6+2+2)*2)*0,25</t>
  </si>
  <si>
    <t>43</t>
  </si>
  <si>
    <t>783606811</t>
  </si>
  <si>
    <t>Odstranění nátěrů z otopných těles článkových obroušením</t>
  </si>
  <si>
    <t>399255557</t>
  </si>
  <si>
    <t>(0,3*1,1)*2</t>
  </si>
  <si>
    <t>44</t>
  </si>
  <si>
    <t>783606861</t>
  </si>
  <si>
    <t>Odstranění nátěrů z armatur a kovových potrubí potrubí do DN 50 mm obroušením</t>
  </si>
  <si>
    <t>1527328322</t>
  </si>
  <si>
    <t>45</t>
  </si>
  <si>
    <t>783315103</t>
  </si>
  <si>
    <t>Mezinátěr zámečnických konstrukcí jednonásobný syntetický samozákladující</t>
  </si>
  <si>
    <t>1904271005</t>
  </si>
  <si>
    <t>46</t>
  </si>
  <si>
    <t>783317101</t>
  </si>
  <si>
    <t>Krycí nátěr (email) zámečnických konstrukcí jednonásobný syntetický standardní</t>
  </si>
  <si>
    <t>1046512538</t>
  </si>
  <si>
    <t>47</t>
  </si>
  <si>
    <t>783617117</t>
  </si>
  <si>
    <t>Krycí nátěr (email) otopných těles článkových dvojnásobný syntetický</t>
  </si>
  <si>
    <t>940522110</t>
  </si>
  <si>
    <t>48</t>
  </si>
  <si>
    <t>783615553</t>
  </si>
  <si>
    <t>Mezinátěr armatur a kovových potrubí potrubí do DN 50 mm syntetický samozákladující</t>
  </si>
  <si>
    <t>-1129491120</t>
  </si>
  <si>
    <t>49</t>
  </si>
  <si>
    <t>783617601</t>
  </si>
  <si>
    <t>Krycí nátěr (email) armatur a kovových potrubí potrubí do DN 50 mm jednonásobný syntetický standardní</t>
  </si>
  <si>
    <t>1796552161</t>
  </si>
  <si>
    <t>50</t>
  </si>
  <si>
    <t>783-x1</t>
  </si>
  <si>
    <t>D+M+PH Dvojnásobný olejový nátěr stěn vč. podkladní penetrace</t>
  </si>
  <si>
    <t>623820529</t>
  </si>
  <si>
    <t>784</t>
  </si>
  <si>
    <t>Dokončovací práce - malby a tapety</t>
  </si>
  <si>
    <t>51</t>
  </si>
  <si>
    <t>784121001</t>
  </si>
  <si>
    <t>Oškrabání malby v místnostech výšky do 3,80 m</t>
  </si>
  <si>
    <t>1480100661</t>
  </si>
  <si>
    <t xml:space="preserve">Poznámka k souboru cen:_x000D_
1. Cenami souboru cen se oceňuje jakýkoli počet současně škrabaných vrstev barvy._x000D_
</t>
  </si>
  <si>
    <t>Stropy</t>
  </si>
  <si>
    <t>((5,5*1,34)*1,1)*0,9</t>
  </si>
  <si>
    <t>((4,5*2,5)*1,1)*0,9</t>
  </si>
  <si>
    <t>Mezisoučet</t>
  </si>
  <si>
    <t>Stěny</t>
  </si>
  <si>
    <t>((5,5+5,5+1,34+1,34+4,5+2,5+0,3+4,2+2,5)*1,45)*0,9</t>
  </si>
  <si>
    <t>((2,56+1,32+0,31+0,86+1,23+1,21+1,21+0,83)*0,4)*0,9</t>
  </si>
  <si>
    <t>(-(0,65*0,2)*4)*0,9</t>
  </si>
  <si>
    <t>(-(1,28*0,83)*0,3)*0,9</t>
  </si>
  <si>
    <t>52</t>
  </si>
  <si>
    <t>784111001</t>
  </si>
  <si>
    <t>Oprášení (ometení) podkladu v místnostech výšky do 3,80 m</t>
  </si>
  <si>
    <t>420808076</t>
  </si>
  <si>
    <t>53</t>
  </si>
  <si>
    <t>784171121</t>
  </si>
  <si>
    <t>Zakrytí nemalovaných ploch (materiál ve specifikaci) včetně pozdějšího odkrytí konstrukcí nebo samostatných prvků např. schodišť, nábytku, radiátorů, zábradlí v místnostech výšky do 3,80</t>
  </si>
  <si>
    <t>-1892271240</t>
  </si>
  <si>
    <t xml:space="preserve">Poznámka k souboru cen:_x000D_
1. V cenách nejsou započteny náklady na dodávku fólie, tyto se oceňují ve speifikaci.Ztratné lze stanovit ve výši 5%._x000D_
</t>
  </si>
  <si>
    <t>Okna</t>
  </si>
  <si>
    <t>(0,83*1,7)*3</t>
  </si>
  <si>
    <t>Radiátory</t>
  </si>
  <si>
    <t>2*2</t>
  </si>
  <si>
    <t>Umyvadla, baterie, sifony</t>
  </si>
  <si>
    <t>2*3</t>
  </si>
  <si>
    <t>Pisoáry</t>
  </si>
  <si>
    <t>5*2</t>
  </si>
  <si>
    <t>Držák papírových ručníků</t>
  </si>
  <si>
    <t>Obklady</t>
  </si>
  <si>
    <t>(3,78+0,28+0,32+3,11+1,42+0,32+1,05+1,85+1+1,18+1,18+0,75+0,75-0,65+1,19+1,19+1,28+1,28-0,65)*1,8</t>
  </si>
  <si>
    <t>-0,82*0,36</t>
  </si>
  <si>
    <t>Osvětlení</t>
  </si>
  <si>
    <t>54</t>
  </si>
  <si>
    <t>58124844</t>
  </si>
  <si>
    <t>fólie pro malířské potřeby zakrývací tl 25µ 4x5m</t>
  </si>
  <si>
    <t>-1884170251</t>
  </si>
  <si>
    <t>70,072*1,1 'Přepočtené koeficientem množství</t>
  </si>
  <si>
    <t>55</t>
  </si>
  <si>
    <t>58124833</t>
  </si>
  <si>
    <t>páska pro malířské potřeby maskovací krepová 19mmx50m</t>
  </si>
  <si>
    <t>1567056601</t>
  </si>
  <si>
    <t>56</t>
  </si>
  <si>
    <t>784181121</t>
  </si>
  <si>
    <t>Penetrace podkladu jednonásobná hloubková akrylátová bezbarvá v místnostech výšky do 3,80 m</t>
  </si>
  <si>
    <t>1575235065</t>
  </si>
  <si>
    <t>57</t>
  </si>
  <si>
    <t>784211101</t>
  </si>
  <si>
    <t>Malby z malířských směsí otěruvzdorných za mokra dvojnásobné, bílé za mokra otěruvzdorné výborně v místnostech výšky do 3,80 m</t>
  </si>
  <si>
    <t>1796845271</t>
  </si>
  <si>
    <t>02 - 1.NP - WC Dívky</t>
  </si>
  <si>
    <t xml:space="preserve">    771 - Podlahy z dlaždic</t>
  </si>
  <si>
    <t xml:space="preserve">    781 - Dokončovací práce - obklady</t>
  </si>
  <si>
    <t>497967764</t>
  </si>
  <si>
    <t>835263612</t>
  </si>
  <si>
    <t>612135001</t>
  </si>
  <si>
    <t>Vyrovnání nerovností podkladu vnitřních omítaných ploch maltou, tloušťky do 10 mm vápenocementovou stěn</t>
  </si>
  <si>
    <t>1388023960</t>
  </si>
  <si>
    <t xml:space="preserve">Poznámka k souboru cen:_x000D_
1. V cenách nejsou započteny náklady na případné vkládání výztuže do vyrovnávací vrstvy; tyto se ocení cenami souboru cen 61.-14-20.. Potažení vnitřních ploch pletivem v části A04, katalogu 801-1 Budovy a haly - zděné a monolitické._x000D_
2. Ceny -5011 nelze použít, je-li předepsáno vkládání výztužné tkaniny; náklady se ocení cenami 61. 14-2001 v části A04, katalogu 801-1 Budovy a haly - zděné a monolitické._x000D_
3. Ceny lze použít i pro ocenění vyrovnání nerovností podkladu ploch určených k omítání u novostaveb._x000D_
4. Vyrovnáním se rozumí:_x000D_
a) vrstva omítky pro vyrovnání nerovností podkladu (výtluků apod.),_x000D_
b) vrstva omítky pro vyrovnání křivě postavené zdi, v tomto případě se uvádí průměrná tloušťka vrstvy omítky._x000D_
</t>
  </si>
  <si>
    <t>Pod obklady</t>
  </si>
  <si>
    <t>29.925</t>
  </si>
  <si>
    <t>612135091</t>
  </si>
  <si>
    <t>Vyrovnání nerovností podkladu vnitřních omítaných ploch Příplatek k ceně za každých dalších 5 mm tloušťky podkladní vrstvy přes 10 mm maltou vápenocementovou stěn</t>
  </si>
  <si>
    <t>49348003</t>
  </si>
  <si>
    <t>632451103/R</t>
  </si>
  <si>
    <t>Potěr cementový samonivelační ze suchých směsí tloušťky přes 5 do 10 mm vč. podkladní penetrace</t>
  </si>
  <si>
    <t>-657147520</t>
  </si>
  <si>
    <t>965081611</t>
  </si>
  <si>
    <t>Odsekání soklíků včetně otlučení podkladní omítky až na zdivo rovných</t>
  </si>
  <si>
    <t>189376487</t>
  </si>
  <si>
    <t>5,45+1,73+1,73+0,23+0,23-0,85-0,85+4,27+4,27+1,42+1,42-0,65-0,65-0,65-0,65-0,85</t>
  </si>
  <si>
    <t>965081213</t>
  </si>
  <si>
    <t>Bourání podlah z dlaždic bez podkladního lože nebo mazaniny, s jakoukoliv výplní spár keramických nebo xylolitových tl. do 10 mm, plochy přes 1 m2</t>
  </si>
  <si>
    <t>1062180545</t>
  </si>
  <si>
    <t xml:space="preserve">Poznámka k souboru cen:_x000D_
1. Odsekání soklíků se oceňuje cenami souboru cen 965 08._x000D_
</t>
  </si>
  <si>
    <t>5,45*1,73</t>
  </si>
  <si>
    <t>-(0,43+1,08)*0,23</t>
  </si>
  <si>
    <t>4,27*1,38</t>
  </si>
  <si>
    <t>1,16*0,77</t>
  </si>
  <si>
    <t>1,16*0,75</t>
  </si>
  <si>
    <t>1,15*0,77</t>
  </si>
  <si>
    <t>1,15*1,64</t>
  </si>
  <si>
    <t>(0,65*0,15)*4</t>
  </si>
  <si>
    <t>(0,85*0,15)*2</t>
  </si>
  <si>
    <t>965046111</t>
  </si>
  <si>
    <t>Broušení stávajících betonových podlah úběr do 3 mm</t>
  </si>
  <si>
    <t>-926670582</t>
  </si>
  <si>
    <t xml:space="preserve">Poznámka k souboru cen:_x000D_
1. Ceny jsou určeny pro zbroušení podlah před pokládkou zpevňovacích nátěrů, odfrézování zaolejovaných vrstev, odstranění starých nátěrů, lepidel dlažby, vyrovnání povrchu – odstranění nerovností, zarovnání nerovností v okolí dilatačních spar._x000D_
</t>
  </si>
  <si>
    <t>965046119</t>
  </si>
  <si>
    <t>Broušení stávajících betonových podlah Příplatek k ceně za každý další 1 mm úběru</t>
  </si>
  <si>
    <t>1591518549</t>
  </si>
  <si>
    <t>20,155*2</t>
  </si>
  <si>
    <t>952902611</t>
  </si>
  <si>
    <t>Čištění budov při provádění oprav a udržovacích prací vysátím prachu z ostatních ploch</t>
  </si>
  <si>
    <t>410747488</t>
  </si>
  <si>
    <t xml:space="preserve">Poznámka k souboru cen:_x000D_
1. Ceny jsou určeny pro oceňování konečného čištění po ukončení oprav a udržovacích prací před předáním do užívání. Do výměry ploch se započítávají i plochy místností, schodišť a chodeb, kterými se přepravuje materiál pro stavební práce._x000D_
2. Čištění vnějších ploch tlakovou vodou a tryskáním:pískem se oceňuje cenami souboru cen 629 99 -51 tohoto katalogu._x000D_
3. Množství jednotek čištěných ploch:_x000D_
a) se určuje v m2 ploch místností a chodeb nebo jejich částí, kterými se dopravuje materiál nebo jsou používány pro stavební práce_x000D_
b) schodiště se určuje v m2 rozvinuté plochy schodišťových stupňů,_x000D_
c) podest se určuje v m2 půdorysné plochy,_x000D_
d) oken, dveří a vrat v m2 plochy,_x000D_
e) konstrukcí a prvků se určuje v m2 pohledové plochy._x000D_
4. Povrch hladký je rovný, nezdrsněný, nezvrásněný (např. linoleum, teraco, hladké dlažby, parkety apod. ). Povrch drsný je nerovný, zdrsněný, zvrásněný (např. betonový potěr, mozaiková dlažba, palubky apod.)._x000D_
5. V cenách očištění schodišť jsou započteny náklady na očištění schodišťových stupňů a schodišťového zábradlí. Plocha podest se započítává do plochy podlah._x000D_
6. V cenách čištění oken a balkonových dveří jsou započteny náklady na očištění rámu, parapetu, prahu a kování a očištění a vyleštění skleněné výplně._x000D_
7. V cenách čištění dveří a vrat jsou započteny náklady na očištění rámu, výplně, prahu a kování._x000D_
8. Čištění říms (odstraňování smetí, prachu, náletů apod.) se oceňuje individuálně._x000D_
9. Odvoz odpadu se ocení položkami odvozu suti ceníku 801-3, hmotnost se stanoví individuálně._x000D_
</t>
  </si>
  <si>
    <t>Podlaha před provedením samonivelační stěrky</t>
  </si>
  <si>
    <t>20,155</t>
  </si>
  <si>
    <t>-112727387</t>
  </si>
  <si>
    <t>(5,45*1,73)*1,1</t>
  </si>
  <si>
    <t>(4,26*2,71)*1,1</t>
  </si>
  <si>
    <t>978059541</t>
  </si>
  <si>
    <t>Odsekání obkladů stěn včetně otlučení podkladní omítky až na zdivo z obkládaček vnitřních, z jakýchkoliv materiálů, plochy přes 1 m2</t>
  </si>
  <si>
    <t>-560611290</t>
  </si>
  <si>
    <t>5,45*1,5</t>
  </si>
  <si>
    <t>(1,16+1,16+0,77+0,77+1,16+1,16+0,75+0,75+1,15+1,15+0,77+0,77+1,15+1,15+1,64+1,64)*1,5</t>
  </si>
  <si>
    <t>-(0,65*4)*1,5</t>
  </si>
  <si>
    <t>-1878989923</t>
  </si>
  <si>
    <t>(5,45+1,73+1,73+0,23+0,23-0,85-0,85+4,27+4,27+1,42+1,42)*1,5</t>
  </si>
  <si>
    <t>-(0,65*1,5)*4</t>
  </si>
  <si>
    <t>-0,85*1,5</t>
  </si>
  <si>
    <t>(5,45+5,45+1,73+1,73+0,23+0,23+4,26+4,26+2,71+2,71)*1,85</t>
  </si>
  <si>
    <t>-0,85*0,5*3</t>
  </si>
  <si>
    <t>(4,3+1,68+1,19+1,19+0,78+1,19+1,19+1,19+1,19+0,8+0,8)*0,6</t>
  </si>
  <si>
    <t>-0,65*0,5*8</t>
  </si>
  <si>
    <t>940756841</t>
  </si>
  <si>
    <t>392972599</t>
  </si>
  <si>
    <t>505639169</t>
  </si>
  <si>
    <t>178095966</t>
  </si>
  <si>
    <t>337768141</t>
  </si>
  <si>
    <t>-417277524</t>
  </si>
  <si>
    <t>3,8*10</t>
  </si>
  <si>
    <t>24848786</t>
  </si>
  <si>
    <t>-71172164</t>
  </si>
  <si>
    <t>389354359</t>
  </si>
  <si>
    <t>721140806</t>
  </si>
  <si>
    <t>Demontáž potrubí z litinových trub odpadních nebo dešťových přes 100 do DN 200</t>
  </si>
  <si>
    <t>-446109230</t>
  </si>
  <si>
    <t>721174025</t>
  </si>
  <si>
    <t>Potrubí z trub polypropylenových odpadní (svislé) DN 110</t>
  </si>
  <si>
    <t>1203105722</t>
  </si>
  <si>
    <t>HLE.HL91</t>
  </si>
  <si>
    <t>Přechod DN110 z plastových trub na litinové</t>
  </si>
  <si>
    <t>48215600</t>
  </si>
  <si>
    <t>721174026</t>
  </si>
  <si>
    <t>Potrubí z trub polypropylenových odpadní (svislé) DN 125</t>
  </si>
  <si>
    <t>101660584</t>
  </si>
  <si>
    <t>OSM.777480</t>
  </si>
  <si>
    <t>PPKGUS přechod kam./PP DN125 SN10</t>
  </si>
  <si>
    <t>1920421999</t>
  </si>
  <si>
    <t>1250930667</t>
  </si>
  <si>
    <t>Úprava kanalizace pro WC a bidet - dopojení - kompletní provedení</t>
  </si>
  <si>
    <t>2001598755</t>
  </si>
  <si>
    <t>721-x2</t>
  </si>
  <si>
    <t>Nová kanalizace pro 4ks umyvadel - demontáže, montáže, zkoušky těsnosti, zednická přípomoc, likvidace odpadu apod...</t>
  </si>
  <si>
    <t>-1569378426</t>
  </si>
  <si>
    <t>-169205405</t>
  </si>
  <si>
    <t>Nový vodovod pro 4ks WC a bidet - kompletní provedení vč. tlakových zkoušek, proplachu, zednické přípomoci, likvidace suti apod...</t>
  </si>
  <si>
    <t>143327058</t>
  </si>
  <si>
    <t>722-x2</t>
  </si>
  <si>
    <t>Nový vodovod pro 4ks umyvadel - demontáže, montáže, izolace potrubí, tlakové zkoušky, proplachy, zednická přípomoc, likvidace odpadu apod...</t>
  </si>
  <si>
    <t>656617016</t>
  </si>
  <si>
    <t>406960326</t>
  </si>
  <si>
    <t>-1247860703</t>
  </si>
  <si>
    <t>725210821</t>
  </si>
  <si>
    <t>Demontáž umyvadel bez výtokových armatur umyvadel</t>
  </si>
  <si>
    <t>1655631960</t>
  </si>
  <si>
    <t>725820801</t>
  </si>
  <si>
    <t>Demontáž baterií nástěnných do G 3/4</t>
  </si>
  <si>
    <t>-1220443906</t>
  </si>
  <si>
    <t>725860811</t>
  </si>
  <si>
    <t>Demontáž zápachových uzávěrek pro zařizovací předměty jednoduchých</t>
  </si>
  <si>
    <t>649796610</t>
  </si>
  <si>
    <t>2074477288</t>
  </si>
  <si>
    <t>-667755508</t>
  </si>
  <si>
    <t>725211603</t>
  </si>
  <si>
    <t>Umyvadla keramická bílá bez výtokových armatur připevněná na stěnu šrouby bez sloupu nebo krytu na sifon, šířka umyvadla 600 mm</t>
  </si>
  <si>
    <t>-1662470932</t>
  </si>
  <si>
    <t xml:space="preserve">Poznámka k souboru cen:_x000D_
1. V cenách -1601 až -9102 je započteno i dodání kulových uzávěrů (roháčků) a sifonu._x000D_
2. V cenách s viditelným sifonem (tj. bez krytu sifonu, slopu, skříňky, ..) jsou použity kulové uzávěry a sifon s celokovovým designem._x000D_
3. V cenách -1651 a -1661 nejsou započteny náklady na montáž a dodání desky, tyto se oceňují cenami 766 69-3411 až 766 69-3422._x000D_
4. V cenách –4112-14, -4141-43, -4151-55, -4161-63, -4211, 21, 31, 41 není započten napájecí zdroj._x000D_
</t>
  </si>
  <si>
    <t>725822611</t>
  </si>
  <si>
    <t>Baterie umyvadlové stojánkové pákové bez výpusti</t>
  </si>
  <si>
    <t>-1052557100</t>
  </si>
  <si>
    <t xml:space="preserve">Poznámka k souboru cen:_x000D_
1. V cenách –2654, 56, -9132 není započten napájecí zdroj._x000D_
</t>
  </si>
  <si>
    <t>725861102</t>
  </si>
  <si>
    <t>Zápachové uzávěrky zařizovacích předmětů pro umyvadla DN 40</t>
  </si>
  <si>
    <t>1290356182</t>
  </si>
  <si>
    <t xml:space="preserve">Poznámka k souboru cen:_x000D_
1. Pro volbu cen zápachových uzávěrek je rozhodující vnější průměr připojovací trubky._x000D_
2. V cenách je započteno i propojení zápachové uzávěrky s odpadní výpustkou._x000D_
3. Cenami zápachových uzávěrek nelze oceňovat zápachové uzávěrky, pokud jsou započteny v cenách zařizovacích předmětů._x000D_
4. Přechodové tvarovky pro připojení k armaturám se oceňují samostatně cenami souboru cen 722 22-.._x000D_
</t>
  </si>
  <si>
    <t>1214101088</t>
  </si>
  <si>
    <t>725-x6</t>
  </si>
  <si>
    <t>Demontáž zásobníku na papírové ručníky, uschování a zpětná montáž s novým ukotvením</t>
  </si>
  <si>
    <t>-1781765228</t>
  </si>
  <si>
    <t>725-x7</t>
  </si>
  <si>
    <t>Demontáž bidetu vč. baterie, uschování a zpětná montáž</t>
  </si>
  <si>
    <t>1994243989</t>
  </si>
  <si>
    <t>1060709873</t>
  </si>
  <si>
    <t>-1966047399</t>
  </si>
  <si>
    <t>741-x2</t>
  </si>
  <si>
    <t>Výměna rámečku a tlačítka vypínače dvojnásobného - cena vč. likvidace odpadu</t>
  </si>
  <si>
    <t>-1843656398</t>
  </si>
  <si>
    <t>-952055999</t>
  </si>
  <si>
    <t>-1813012267</t>
  </si>
  <si>
    <t>1040560185</t>
  </si>
  <si>
    <t>831279023</t>
  </si>
  <si>
    <t>2054981802</t>
  </si>
  <si>
    <t>1340660258</t>
  </si>
  <si>
    <t>833138478</t>
  </si>
  <si>
    <t>2138857778</t>
  </si>
  <si>
    <t>58</t>
  </si>
  <si>
    <t>500483879</t>
  </si>
  <si>
    <t>59</t>
  </si>
  <si>
    <t>270675354</t>
  </si>
  <si>
    <t>771</t>
  </si>
  <si>
    <t>Podlahy z dlaždic</t>
  </si>
  <si>
    <t>60</t>
  </si>
  <si>
    <t>771121011</t>
  </si>
  <si>
    <t>Příprava podkladu před provedením dlažby nátěr penetrační na podlahu</t>
  </si>
  <si>
    <t>889671769</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</si>
  <si>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</si>
  <si>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61</t>
  </si>
  <si>
    <t>771574115</t>
  </si>
  <si>
    <t>Montáž podlah z dlaždic keramických lepených flexibilním lepidlem maloformátových hladkých přes 22 do 25 ks/m2</t>
  </si>
  <si>
    <t>1003573352</t>
  </si>
  <si>
    <t xml:space="preserve">Poznámka k souboru cen:_x000D_
1. Položky jsou učeny pro všechy druhy povrchových úprav._x000D_
</t>
  </si>
  <si>
    <t>62</t>
  </si>
  <si>
    <t>771474112</t>
  </si>
  <si>
    <t>Montáž soklů z dlaždic keramických lepených flexibilním lepidlem rovných, výšky přes 65 do 90 mm</t>
  </si>
  <si>
    <t>13720789</t>
  </si>
  <si>
    <t>63</t>
  </si>
  <si>
    <t>59761013/R</t>
  </si>
  <si>
    <t>dlažba keramická vel. 200x200mm, rektifikovaná, protiskluznost R10 - výběr dle investora</t>
  </si>
  <si>
    <t>-113120635</t>
  </si>
  <si>
    <t>15,6*0,1</t>
  </si>
  <si>
    <t>21,715*1,1 'Přepočtené koeficientem množství</t>
  </si>
  <si>
    <t>64</t>
  </si>
  <si>
    <t>771591115</t>
  </si>
  <si>
    <t>Podlahy - dokončovací práce spárování silikonem</t>
  </si>
  <si>
    <t>-675501039</t>
  </si>
  <si>
    <t xml:space="preserve">Poznámka k souboru cen:_x000D_
1. Množství měrných jednotek u ceny -1185 se stanoví podle počtu řezaných dlaždic, nezávisle na jejich velikosti._x000D_
2. Ceny 771 59-1115 až -1123 obsahují náklady i na materiál._x000D_
3. Položku -1185 lze použít při nuceném použítí jiného nástroje než řezačky._x000D_
</t>
  </si>
  <si>
    <t>15,6+5,45+1,16+1,16+0,77+0,77+1,16+1,16+0,75+0,75+1,15+1,15+0,77+0,77+1,15+1,15+1,64+1,64-0,65-0,65-0,65-0,65</t>
  </si>
  <si>
    <t>65</t>
  </si>
  <si>
    <t>771161021</t>
  </si>
  <si>
    <t>Příprava podkladu před provedením dlažby montáž profilu ukončujícího profilu pro plynulý přechod (dlažba-koberec apod.)</t>
  </si>
  <si>
    <t>1584505339</t>
  </si>
  <si>
    <t>0,8+0,8+(0,6*4)</t>
  </si>
  <si>
    <t>66</t>
  </si>
  <si>
    <t>55343110</t>
  </si>
  <si>
    <t>profil přechodový Al narážecí 30mm stříbro</t>
  </si>
  <si>
    <t>420693122</t>
  </si>
  <si>
    <t>67</t>
  </si>
  <si>
    <t>998771201</t>
  </si>
  <si>
    <t>Přesun hmot pro podlahy z dlaždic stanovený procentní sazbou (%) z ceny vodorovná dopravní vzdálenost do 50 m v objektech výšky do 6 m</t>
  </si>
  <si>
    <t>1469579022</t>
  </si>
  <si>
    <t>781</t>
  </si>
  <si>
    <t>Dokončovací práce - obklady</t>
  </si>
  <si>
    <t>68</t>
  </si>
  <si>
    <t>781121011</t>
  </si>
  <si>
    <t>Příprava podkladu před provedením obkladu nátěr penetrační na stěnu</t>
  </si>
  <si>
    <t>870065798</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</si>
  <si>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</si>
  <si>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69</t>
  </si>
  <si>
    <t>781474115</t>
  </si>
  <si>
    <t>Montáž obkladů vnitřních stěn z dlaždic keramických lepených flexibilním lepidlem maloformátových hladkých přes 22 do 25 ks/m2</t>
  </si>
  <si>
    <t>1322934005</t>
  </si>
  <si>
    <t xml:space="preserve">Poznámka k souboru cen:_x000D_
1. Položky jsou určeny pro všechny druhy povrchových úprav._x000D_
</t>
  </si>
  <si>
    <t>70</t>
  </si>
  <si>
    <t>59761039/R</t>
  </si>
  <si>
    <t>obklad keramický, vel. 200x200mm, rektifikovaný - výběr dle investora</t>
  </si>
  <si>
    <t>378631854</t>
  </si>
  <si>
    <t>29,925*1,1 'Přepočtené koeficientem množství</t>
  </si>
  <si>
    <t>71</t>
  </si>
  <si>
    <t>781494111</t>
  </si>
  <si>
    <t>Obklad - dokončující práce profily ukončovací lepené flexibilním lepidlem rohové</t>
  </si>
  <si>
    <t>-937651477</t>
  </si>
  <si>
    <t xml:space="preserve">Poznámka k souboru cen:_x000D_
1. Množství měrných jednotek u ceny -5185 se stanoví podle počtu řezaných obkladaček, nezávisle na jejich velikosti._x000D_
2. Položku -5185 lze použít při nuceném použití jiného nástroje než řezačky._x000D_
</t>
  </si>
  <si>
    <t>1,5+0,83+0,35+0,35</t>
  </si>
  <si>
    <t>72</t>
  </si>
  <si>
    <t>781494511</t>
  </si>
  <si>
    <t>Obklad - dokončující práce profily ukončovací lepené flexibilním lepidlem ukončovací</t>
  </si>
  <si>
    <t>693871862</t>
  </si>
  <si>
    <t>5,45+1,16+1,16+0,77+0,77+1,16+1,16+0,75+0,75+1,15+1,15+0,77+0,77+1,15+1,15+1,64+1,64-0,65-0,65-0,65-0,65+(1,5*8)</t>
  </si>
  <si>
    <t>73</t>
  </si>
  <si>
    <t>781495115</t>
  </si>
  <si>
    <t>Obklad - dokončující práce ostatní práce spárování silikonem</t>
  </si>
  <si>
    <t>64973553</t>
  </si>
  <si>
    <t>1,5*19</t>
  </si>
  <si>
    <t>74</t>
  </si>
  <si>
    <t>998781201</t>
  </si>
  <si>
    <t>Přesun hmot pro obklady keramické stanovený procentní sazbou (%) z ceny vodorovná dopravní vzdálenost do 50 m v objektech výšky do 6 m</t>
  </si>
  <si>
    <t>1382134163</t>
  </si>
  <si>
    <t>75</t>
  </si>
  <si>
    <t>1975353289</t>
  </si>
  <si>
    <t>((0,6+2+2)*4)*0,25</t>
  </si>
  <si>
    <t>76</t>
  </si>
  <si>
    <t>-1071777622</t>
  </si>
  <si>
    <t>77</t>
  </si>
  <si>
    <t>1925994504</t>
  </si>
  <si>
    <t>78</t>
  </si>
  <si>
    <t>783806805</t>
  </si>
  <si>
    <t>Odstranění nátěrů z omítek opálením s obroušením</t>
  </si>
  <si>
    <t>-870647592</t>
  </si>
  <si>
    <t>79</t>
  </si>
  <si>
    <t>2062394262</t>
  </si>
  <si>
    <t>80</t>
  </si>
  <si>
    <t>-731476403</t>
  </si>
  <si>
    <t>81</t>
  </si>
  <si>
    <t>-192751119</t>
  </si>
  <si>
    <t>82</t>
  </si>
  <si>
    <t>1626389409</t>
  </si>
  <si>
    <t>83</t>
  </si>
  <si>
    <t>1024121209</t>
  </si>
  <si>
    <t>84</t>
  </si>
  <si>
    <t>-1038260742</t>
  </si>
  <si>
    <t>85</t>
  </si>
  <si>
    <t>1056859011</t>
  </si>
  <si>
    <t>((5,45*1,73)*1,1)*0,9</t>
  </si>
  <si>
    <t>((4,26*2,71)*1,1)*0,9</t>
  </si>
  <si>
    <t>((5,45+5,45+1,73+1,73+0,23+0,23+4,26+4,26+2,71+2,71)*1,85)*0,9</t>
  </si>
  <si>
    <t>(-0,85*0,5*3)*0,9</t>
  </si>
  <si>
    <t>((4,3+1,68+1,19+1,19+0,78+1,19+1,19+1,19+1,19+0,8+0,8)*0,6)*0,9</t>
  </si>
  <si>
    <t>(-0,65*0,5*8)*0,9</t>
  </si>
  <si>
    <t>86</t>
  </si>
  <si>
    <t>-381826807</t>
  </si>
  <si>
    <t>87</t>
  </si>
  <si>
    <t>-261522298</t>
  </si>
  <si>
    <t>88</t>
  </si>
  <si>
    <t>99729259</t>
  </si>
  <si>
    <t>16,233*1,1 'Přepočtené koeficientem množství</t>
  </si>
  <si>
    <t>89</t>
  </si>
  <si>
    <t>1692713706</t>
  </si>
  <si>
    <t>90</t>
  </si>
  <si>
    <t>204198516</t>
  </si>
  <si>
    <t>91</t>
  </si>
  <si>
    <t>-1847959166</t>
  </si>
  <si>
    <t>03 - 1.NP - Úklid</t>
  </si>
  <si>
    <t>611325422</t>
  </si>
  <si>
    <t>Oprava vápenocementové omítky vnitřních ploch štukové dvouvrstvé, tloušťky do 20 mm a tloušťky štuku do 3 mm stropů, v rozsahu opravované plochy přes 10 do 30%</t>
  </si>
  <si>
    <t>-1151918111</t>
  </si>
  <si>
    <t>612325422</t>
  </si>
  <si>
    <t>Oprava vápenocementové omítky vnitřních ploch štukové dvouvrstvé, tloušťky do 20 mm a tloušťky štuku do 3 mm stěn, v rozsahu opravované plochy přes 10 do 30%</t>
  </si>
  <si>
    <t>178326068</t>
  </si>
  <si>
    <t>-1069271161</t>
  </si>
  <si>
    <t>(0,38+1+0,85)*1,5</t>
  </si>
  <si>
    <t>-277248840</t>
  </si>
  <si>
    <t>-475283932</t>
  </si>
  <si>
    <t>-1262077552</t>
  </si>
  <si>
    <t>0,38+1+0,85+0,31+0,45+0,4+1,2+0,9+2,04-0,85</t>
  </si>
  <si>
    <t>-215573119</t>
  </si>
  <si>
    <t>0,85*0,99</t>
  </si>
  <si>
    <t>0,32*0,49</t>
  </si>
  <si>
    <t>1,32*0,78</t>
  </si>
  <si>
    <t>0,8*0,2</t>
  </si>
  <si>
    <t>-957887856</t>
  </si>
  <si>
    <t>-744074599</t>
  </si>
  <si>
    <t>2,189*2</t>
  </si>
  <si>
    <t>-2008962093</t>
  </si>
  <si>
    <t>2,189</t>
  </si>
  <si>
    <t>978011141</t>
  </si>
  <si>
    <t>Otlučení vápenných nebo vápenocementových omítek vnitřních ploch stropů, v rozsahu přes 10 do 30 %</t>
  </si>
  <si>
    <t>-1927434778</t>
  </si>
  <si>
    <t>-1742604696</t>
  </si>
  <si>
    <t>978013141</t>
  </si>
  <si>
    <t>Otlučení vápenných nebo vápenocementových omítek vnitřních ploch stěn s vyškrabáním spar, s očištěním zdiva, v rozsahu přes 10 do 30 %</t>
  </si>
  <si>
    <t>-1155575239</t>
  </si>
  <si>
    <t>(0,38+1+0,85+0,31+0,45)*1,75</t>
  </si>
  <si>
    <t>(0,4+1,2+0,9+2,04)*3,26</t>
  </si>
  <si>
    <t>-0,85*1,2</t>
  </si>
  <si>
    <t>(0,31+0,45)*1,5</t>
  </si>
  <si>
    <t>-2098222246</t>
  </si>
  <si>
    <t>-62109333</t>
  </si>
  <si>
    <t>-1115517786</t>
  </si>
  <si>
    <t>924910381</t>
  </si>
  <si>
    <t>14279230</t>
  </si>
  <si>
    <t>-326096756</t>
  </si>
  <si>
    <t>0,634*10</t>
  </si>
  <si>
    <t>1186913602</t>
  </si>
  <si>
    <t>1926743020</t>
  </si>
  <si>
    <t>Výměna rozvodů kanalizace k výlevce - nyní spodní připojení, nově zadní (nutno dohledat stoupačku) - kompletní provedení vč. zkoušek těsnosti, stavební přípomoci, likvidace odpadu apod...</t>
  </si>
  <si>
    <t>-1475247769</t>
  </si>
  <si>
    <t>891592114</t>
  </si>
  <si>
    <t>Výměna rozvodů vodovodu k baterii výlevky - kompletní provedení vč. tlakových zkoušek a proplachů, stavební přípomoci, likvidace suti apod...</t>
  </si>
  <si>
    <t>55165166</t>
  </si>
  <si>
    <t>-865514553</t>
  </si>
  <si>
    <t>725330840</t>
  </si>
  <si>
    <t>Demontáž výlevek bez výtokových armatur a bez nádrže a splachovacího potrubí ocelových nebo litinových</t>
  </si>
  <si>
    <t>1795025376</t>
  </si>
  <si>
    <t>725810811</t>
  </si>
  <si>
    <t>Demontáž výtokových ventilů nástěnných</t>
  </si>
  <si>
    <t>929072359</t>
  </si>
  <si>
    <t>725339111</t>
  </si>
  <si>
    <t>Výlevky montáž výlevky</t>
  </si>
  <si>
    <t>-422789469</t>
  </si>
  <si>
    <t>výlevka keramická vel. cca. 46x38cm závěsná na stěnu vč. mřížky a případným sifonem - přesný typ výlevky dle investora</t>
  </si>
  <si>
    <t>-558341125</t>
  </si>
  <si>
    <t>725821312</t>
  </si>
  <si>
    <t>Baterie dřezové nástěnné pákové s otáčivým kulatým ústím a délkou ramínka 300 mm - pro výlevku - přesný typ dle investora</t>
  </si>
  <si>
    <t>-1498993471</t>
  </si>
  <si>
    <t>-1019831063</t>
  </si>
  <si>
    <t>1931124811</t>
  </si>
  <si>
    <t>-1534361204</t>
  </si>
  <si>
    <t>-32789036</t>
  </si>
  <si>
    <t>-1415215892</t>
  </si>
  <si>
    <t>-1863956919</t>
  </si>
  <si>
    <t>1345888915</t>
  </si>
  <si>
    <t>1356694206</t>
  </si>
  <si>
    <t>9803395</t>
  </si>
  <si>
    <t>-1950469556</t>
  </si>
  <si>
    <t>766-x1</t>
  </si>
  <si>
    <t>Výroba, dodávka a montáž police na stěnu vč držáků - dl. cca. 1000mm, hloubka cca. 250mm, bílá - velikosti a počty ověřit s investorem</t>
  </si>
  <si>
    <t>-780352257</t>
  </si>
  <si>
    <t>1692782336</t>
  </si>
  <si>
    <t>427464779</t>
  </si>
  <si>
    <t>1431679175</t>
  </si>
  <si>
    <t>803462926</t>
  </si>
  <si>
    <t>-1943777659</t>
  </si>
  <si>
    <t>6,68*0,1</t>
  </si>
  <si>
    <t>2,857*1,1 'Přepočtené koeficientem množství</t>
  </si>
  <si>
    <t>96406546</t>
  </si>
  <si>
    <t>6,68+0,38+1+0,85</t>
  </si>
  <si>
    <t>-125278976</t>
  </si>
  <si>
    <t>0,8</t>
  </si>
  <si>
    <t>43041087</t>
  </si>
  <si>
    <t>1514744690</t>
  </si>
  <si>
    <t>373605295</t>
  </si>
  <si>
    <t>-2069720218</t>
  </si>
  <si>
    <t>-1615026063</t>
  </si>
  <si>
    <t>3,345*1,1 'Přepočtené koeficientem množství</t>
  </si>
  <si>
    <t>2035664150</t>
  </si>
  <si>
    <t>0,38+1+0,85+1,5</t>
  </si>
  <si>
    <t>1715372239</t>
  </si>
  <si>
    <t>1,5+1,5</t>
  </si>
  <si>
    <t>717563930</t>
  </si>
  <si>
    <t>879660446</t>
  </si>
  <si>
    <t>Zárubeň</t>
  </si>
  <si>
    <t>812649968</t>
  </si>
  <si>
    <t>650645193</t>
  </si>
  <si>
    <t>1983148796</t>
  </si>
  <si>
    <t>Olejové malby</t>
  </si>
  <si>
    <t>1135547560</t>
  </si>
  <si>
    <t>-883594802</t>
  </si>
  <si>
    <t>Strop</t>
  </si>
  <si>
    <t>(0,85*0,99)*0,7</t>
  </si>
  <si>
    <t>(0,32*0,49)*0,7</t>
  </si>
  <si>
    <t>(1,32*0,78)*0,7</t>
  </si>
  <si>
    <t>((0,38+1+0,85+0,31+0,45)*1,75)*0,7</t>
  </si>
  <si>
    <t>((0,4+1,2+0,9+2,04)*3,26)*0,7</t>
  </si>
  <si>
    <t>(-0,85*1,2)*0,7</t>
  </si>
  <si>
    <t>504014674</t>
  </si>
  <si>
    <t>-1698648932</t>
  </si>
  <si>
    <t>-887915054</t>
  </si>
  <si>
    <t>1*1,1 'Přepočtené koeficientem množství</t>
  </si>
  <si>
    <t>731666842</t>
  </si>
  <si>
    <t>-1642670708</t>
  </si>
  <si>
    <t>-0,85*1,2*0,7</t>
  </si>
  <si>
    <t>1970076974</t>
  </si>
  <si>
    <t>04 - 2.NP - WC Chlapci</t>
  </si>
  <si>
    <t>37782596</t>
  </si>
  <si>
    <t>5,63*1,37</t>
  </si>
  <si>
    <t>2,61*1,12</t>
  </si>
  <si>
    <t>1,84*1,43</t>
  </si>
  <si>
    <t>1,06*1,88</t>
  </si>
  <si>
    <t>1,24*0,89</t>
  </si>
  <si>
    <t>1,02*1,12</t>
  </si>
  <si>
    <t>0,72*0,32</t>
  </si>
  <si>
    <t>0,85*0,2</t>
  </si>
  <si>
    <t>0,6*0,15</t>
  </si>
  <si>
    <t>0,8*0,25</t>
  </si>
  <si>
    <t>-101937956</t>
  </si>
  <si>
    <t>2007435737</t>
  </si>
  <si>
    <t>-636129257</t>
  </si>
  <si>
    <t>(5,63*1,37)*1,1</t>
  </si>
  <si>
    <t>(2,2*2,52)*1,1</t>
  </si>
  <si>
    <t>(2,25*1,15)*1,1</t>
  </si>
  <si>
    <t>(1,86*1,5)*1,1</t>
  </si>
  <si>
    <t>(1,92*1,08)*1,1</t>
  </si>
  <si>
    <t>-1462379752</t>
  </si>
  <si>
    <t>(5,6+1,05-0,85+1,36+0,47+1,16+0,45+2,63-0,65-0,65+0,32+0,3)*1,8</t>
  </si>
  <si>
    <t>(5,63+5,63+1,37+1,37+4,48+2,53+0,27+1,4+0,32+0,4+0,7+1,16+0,38+0,4+0,4+1,06+2,19)*1,47</t>
  </si>
  <si>
    <t>(1,8+0,76+0,95+1,3+1,3)*0,3</t>
  </si>
  <si>
    <t>-(0,65*2)*4</t>
  </si>
  <si>
    <t>-(0,83*1,31)*3</t>
  </si>
  <si>
    <t>-(0,85*0,2)*3</t>
  </si>
  <si>
    <t>680855884</t>
  </si>
  <si>
    <t>1551445311</t>
  </si>
  <si>
    <t>997013212</t>
  </si>
  <si>
    <t>Vnitrostaveništní doprava suti a vybouraných hmot vodorovně do 50 m svisle ručně pro budovy a haly výšky přes 6 do 9 m</t>
  </si>
  <si>
    <t>279790394</t>
  </si>
  <si>
    <t>-844171657</t>
  </si>
  <si>
    <t>1210860586</t>
  </si>
  <si>
    <t>1082625241</t>
  </si>
  <si>
    <t>0,624*10</t>
  </si>
  <si>
    <t>1981149935</t>
  </si>
  <si>
    <t>998018002</t>
  </si>
  <si>
    <t>Přesun hmot pro budovy občanské výstavby, bydlení, výrobu a služby ruční - bez užití mechanizace vodorovná dopravní vzdálenost do 100 m pro budovy s jakoukoliv nosnou konstrukcí výšky přes 6 do 12 m</t>
  </si>
  <si>
    <t>388269439</t>
  </si>
  <si>
    <t>-1656557261</t>
  </si>
  <si>
    <t>-1228742640</t>
  </si>
  <si>
    <t>1167120871</t>
  </si>
  <si>
    <t>1703835416</t>
  </si>
  <si>
    <t>55161857</t>
  </si>
  <si>
    <t>přechod z plastových trub na litinové (bez hrdel) DN 110</t>
  </si>
  <si>
    <t>1598585503</t>
  </si>
  <si>
    <t>-1246099819</t>
  </si>
  <si>
    <t>363301598</t>
  </si>
  <si>
    <t>998721202</t>
  </si>
  <si>
    <t>Přesun hmot pro vnitřní kanalizace stanovený procentní sazbou (%) z ceny vodorovná dopravní vzdálenost do 50 m v objektech výšky přes 6 do 12 m</t>
  </si>
  <si>
    <t>-924149171</t>
  </si>
  <si>
    <t>-121819185</t>
  </si>
  <si>
    <t>998722202</t>
  </si>
  <si>
    <t>Přesun hmot pro vnitřní vodovod stanovený procentní sazbou (%) z ceny vodorovná dopravní vzdálenost do 50 m v objektech výšky přes 6 do 12 m</t>
  </si>
  <si>
    <t>-174313258</t>
  </si>
  <si>
    <t>-2039919903</t>
  </si>
  <si>
    <t>-1705325567</t>
  </si>
  <si>
    <t>-402344751</t>
  </si>
  <si>
    <t>892484089</t>
  </si>
  <si>
    <t>-1730439568</t>
  </si>
  <si>
    <t>-221652731</t>
  </si>
  <si>
    <t>998725202</t>
  </si>
  <si>
    <t>Přesun hmot pro zařizovací předměty stanovený procentní sazbou (%) z ceny vodorovná dopravní vzdálenost do 50 m v objektech výšky přes 6 do 12 m</t>
  </si>
  <si>
    <t>1948617217</t>
  </si>
  <si>
    <t>-1612372424</t>
  </si>
  <si>
    <t>998741202</t>
  </si>
  <si>
    <t>Přesun hmot pro silnoproud stanovený procentní sazbou (%) z ceny vodorovná dopravní vzdálenost do 50 m v objektech výšky přes 6 do 12 m</t>
  </si>
  <si>
    <t>-456718923</t>
  </si>
  <si>
    <t>398462888</t>
  </si>
  <si>
    <t>-1538468066</t>
  </si>
  <si>
    <t>1837338358</t>
  </si>
  <si>
    <t>-1685879264</t>
  </si>
  <si>
    <t>1472300085</t>
  </si>
  <si>
    <t>481730183</t>
  </si>
  <si>
    <t>-786995105</t>
  </si>
  <si>
    <t>-1883021854</t>
  </si>
  <si>
    <t>998766202</t>
  </si>
  <si>
    <t>Přesun hmot pro konstrukce truhlářské stanovený procentní sazbou (%) z ceny vodorovná dopravní vzdálenost do 50 m v objektech výšky přes 6 do 12 m</t>
  </si>
  <si>
    <t>-1687051177</t>
  </si>
  <si>
    <t>-877160299</t>
  </si>
  <si>
    <t>2014029411</t>
  </si>
  <si>
    <t>-1378777226</t>
  </si>
  <si>
    <t>-1371214614</t>
  </si>
  <si>
    <t>563513926</t>
  </si>
  <si>
    <t>-1804937163</t>
  </si>
  <si>
    <t>605514125</t>
  </si>
  <si>
    <t>1162588591</t>
  </si>
  <si>
    <t>1253678416</t>
  </si>
  <si>
    <t>(5,65+1,05-0,85+1,36+0,47+1,16+0,45+2,63-0,65-0,65+0,32+0,3)*1,8</t>
  </si>
  <si>
    <t>1085875096</t>
  </si>
  <si>
    <t>((5,63*1,37)*1,1)*0,9</t>
  </si>
  <si>
    <t>((2,2*2,52)*1,1)*0,9</t>
  </si>
  <si>
    <t>((2,25*1,15)*1,1)*0,9</t>
  </si>
  <si>
    <t>((1,86*1,5)*1,1)*0,9</t>
  </si>
  <si>
    <t>((1,92*1,08)*1,1)*0,9</t>
  </si>
  <si>
    <t>((5,63+5,63+1,37+1,37+4,48+2,53+0,27+1,4+0,32+0,4+0,7+1,16+0,38+0,4+0,4+1,06+2,19)*1,47)*0,9</t>
  </si>
  <si>
    <t>((1,8+0,76+0,95+1,3+1,3)*0,3)*0,9</t>
  </si>
  <si>
    <t>(-(0,65*2)*4)*0,9</t>
  </si>
  <si>
    <t>(-(0,83*1,31)*3)*0,9</t>
  </si>
  <si>
    <t>(-(0,85*0,2)*3)*0,9</t>
  </si>
  <si>
    <t>-1333326908</t>
  </si>
  <si>
    <t>-819961809</t>
  </si>
  <si>
    <t>(3,87+0,36+0,4+3,11+2,5+0,28+1,05+1,25+1,28+0,88+0,88+1,25+1,25+1,13+1,13-0,65-0,65)*1,8</t>
  </si>
  <si>
    <t>-0,83*0,35</t>
  </si>
  <si>
    <t>-1188095143</t>
  </si>
  <si>
    <t>66,718*1,1 'Přepočtené koeficientem množství</t>
  </si>
  <si>
    <t>525851260</t>
  </si>
  <si>
    <t>-1716053671</t>
  </si>
  <si>
    <t>1706738041</t>
  </si>
  <si>
    <t>05 - 2.NP - WC Dívky</t>
  </si>
  <si>
    <t>1944107731</t>
  </si>
  <si>
    <t>-2121582469</t>
  </si>
  <si>
    <t>1335048929</t>
  </si>
  <si>
    <t>23,865</t>
  </si>
  <si>
    <t>596812511</t>
  </si>
  <si>
    <t>1640376973</t>
  </si>
  <si>
    <t>55414763</t>
  </si>
  <si>
    <t>1,5+0,23+0,23+0,23+0,23+5,6-0,85+4,21+4,21+1,41+1,41-(0,65*5)</t>
  </si>
  <si>
    <t>-2131723669</t>
  </si>
  <si>
    <t>5,61*1,66</t>
  </si>
  <si>
    <t>-0,41*0,23</t>
  </si>
  <si>
    <t>-0,99*0,23</t>
  </si>
  <si>
    <t>0,85*0,15</t>
  </si>
  <si>
    <t>(0,65*0,1)*5</t>
  </si>
  <si>
    <t>4,22*1,4</t>
  </si>
  <si>
    <t>(0,73+0,76+0,75+0,74+0,75)*1,17</t>
  </si>
  <si>
    <t>106700496</t>
  </si>
  <si>
    <t>-1407442175</t>
  </si>
  <si>
    <t>19,886*2</t>
  </si>
  <si>
    <t>1876083020</t>
  </si>
  <si>
    <t>19,886</t>
  </si>
  <si>
    <t>-1522495208</t>
  </si>
  <si>
    <t>(5,61*1,66)*1,1</t>
  </si>
  <si>
    <t>-0,1*0,23</t>
  </si>
  <si>
    <t>(4,21*2,7)*1,1</t>
  </si>
  <si>
    <t>-898268184</t>
  </si>
  <si>
    <t>(0,73+0,73+0,76+0,76+0,75+0,75+0,74+0,74+0,75+0,75+(1,17*10)-(0,65*5))*1,5</t>
  </si>
  <si>
    <t>-748314159</t>
  </si>
  <si>
    <t>(1,5+0,23+0,23+0,23+0,23+5,6-0,85+4,21+4,21+1,41+1,41-(0,65*5))*1,5</t>
  </si>
  <si>
    <t>5,61*1,56</t>
  </si>
  <si>
    <t>(1,67+1,67+5,58+0,23+0,23+4,2+4,2+2,73+2,73)*1,83</t>
  </si>
  <si>
    <t>(4,2+4,2+(1,17*8))*0,62</t>
  </si>
  <si>
    <t>-0,83*1,65*3</t>
  </si>
  <si>
    <t>-0,65*0,5*10</t>
  </si>
  <si>
    <t>-1506970359</t>
  </si>
  <si>
    <t>842663433</t>
  </si>
  <si>
    <t>-1189069430</t>
  </si>
  <si>
    <t>-24044628</t>
  </si>
  <si>
    <t>15551893</t>
  </si>
  <si>
    <t>862409603</t>
  </si>
  <si>
    <t>3,137*10</t>
  </si>
  <si>
    <t>-1946157188</t>
  </si>
  <si>
    <t>65106653</t>
  </si>
  <si>
    <t>-24083137</t>
  </si>
  <si>
    <t>1018689673</t>
  </si>
  <si>
    <t>Nový vodovod pro 5ks WC - kompletní provedení vč. tlakových zkoušek, proplachu, zednické přípomoci, likvidace suti apod...</t>
  </si>
  <si>
    <t>1501191321</t>
  </si>
  <si>
    <t>148880887</t>
  </si>
  <si>
    <t>291432604</t>
  </si>
  <si>
    <t>1174558028</t>
  </si>
  <si>
    <t>-1252601051</t>
  </si>
  <si>
    <t>747239143</t>
  </si>
  <si>
    <t>-746330036</t>
  </si>
  <si>
    <t>1655787439</t>
  </si>
  <si>
    <t>-1592960598</t>
  </si>
  <si>
    <t>-1457674113</t>
  </si>
  <si>
    <t>-718023596</t>
  </si>
  <si>
    <t>-30847786</t>
  </si>
  <si>
    <t>1985324249</t>
  </si>
  <si>
    <t>-747799633</t>
  </si>
  <si>
    <t>1669866638</t>
  </si>
  <si>
    <t>-25936758</t>
  </si>
  <si>
    <t>-1524493457</t>
  </si>
  <si>
    <t>-857066258</t>
  </si>
  <si>
    <t>-1195385019</t>
  </si>
  <si>
    <t>117981080</t>
  </si>
  <si>
    <t>-127426226</t>
  </si>
  <si>
    <t>1856967133</t>
  </si>
  <si>
    <t>-1741717547</t>
  </si>
  <si>
    <t>15,16*0,1</t>
  </si>
  <si>
    <t>21,402*1,1 'Přepočtené koeficientem množství</t>
  </si>
  <si>
    <t>-1222290025</t>
  </si>
  <si>
    <t>15,16+5,61+0,73+0,73+0,76+0,76+0,75+0,75+0,74+0,74+0,75+0,75+(1,17*10)-(0,65*5)</t>
  </si>
  <si>
    <t>-1963125174</t>
  </si>
  <si>
    <t>0,8+0,8+(0,6*5)</t>
  </si>
  <si>
    <t>-1586240752</t>
  </si>
  <si>
    <t>998771202</t>
  </si>
  <si>
    <t>Přesun hmot pro podlahy z dlaždic stanovený procentní sazbou (%) z ceny vodorovná dopravní vzdálenost do 50 m v objektech výšky přes 6 do 12 m</t>
  </si>
  <si>
    <t>1953821982</t>
  </si>
  <si>
    <t>1067822325</t>
  </si>
  <si>
    <t>-607954091</t>
  </si>
  <si>
    <t>299128710</t>
  </si>
  <si>
    <t>23,865*1,1 'Přepočtené koeficientem množství</t>
  </si>
  <si>
    <t>-1436228078</t>
  </si>
  <si>
    <t>38896642</t>
  </si>
  <si>
    <t>5,61+0,73+0,73+0,76+0,76+0,75+0,75+0,74+0,74+0,75+0,75+(1,17*10)-(0,65*5)+(1,5*10)</t>
  </si>
  <si>
    <t>-888330060</t>
  </si>
  <si>
    <t>1,5*23</t>
  </si>
  <si>
    <t>998781202</t>
  </si>
  <si>
    <t>Přesun hmot pro obklady keramické stanovený procentní sazbou (%) z ceny vodorovná dopravní vzdálenost do 50 m v objektech výšky přes 6 do 12 m</t>
  </si>
  <si>
    <t>-314123814</t>
  </si>
  <si>
    <t>-762091358</t>
  </si>
  <si>
    <t>((0,6+2+2)*5)*0,25</t>
  </si>
  <si>
    <t>912393625</t>
  </si>
  <si>
    <t>1962280434</t>
  </si>
  <si>
    <t>-2143180416</t>
  </si>
  <si>
    <t>-582196750</t>
  </si>
  <si>
    <t>-228434485</t>
  </si>
  <si>
    <t>-2132492037</t>
  </si>
  <si>
    <t>-235364478</t>
  </si>
  <si>
    <t>-898935317</t>
  </si>
  <si>
    <t>1829290739</t>
  </si>
  <si>
    <t>1787023113</t>
  </si>
  <si>
    <t>((5,61*1,66)*1,1)*0,9</t>
  </si>
  <si>
    <t>(-0,1*0,23)*0,9</t>
  </si>
  <si>
    <t>(-0,99*0,23)*0,9</t>
  </si>
  <si>
    <t>((4,21*2,7)*1,1)*0,9</t>
  </si>
  <si>
    <t>(5,61*1,56)*0,9</t>
  </si>
  <si>
    <t>((1,67+1,67+5,58+0,23+0,23+4,2+4,2+2,73+2,73)*1,83)*0,9</t>
  </si>
  <si>
    <t>((4,2+4,2+(1,17*8))*0,62)*0,9</t>
  </si>
  <si>
    <t>(-0,83*1,65*3)*0,9</t>
  </si>
  <si>
    <t>(-0,65*0,5*10)*0,9</t>
  </si>
  <si>
    <t>-1907640471</t>
  </si>
  <si>
    <t>5,61*1,56)*0,9</t>
  </si>
  <si>
    <t>1434725335</t>
  </si>
  <si>
    <t>Ponechaný obklad za umyvadly</t>
  </si>
  <si>
    <t>5,61*1,8</t>
  </si>
  <si>
    <t>Umyvadla+baterie+sifony</t>
  </si>
  <si>
    <t>4*2</t>
  </si>
  <si>
    <t>1032241090</t>
  </si>
  <si>
    <t>35,331*1,1 'Přepočtené koeficientem množství</t>
  </si>
  <si>
    <t>1253229111</t>
  </si>
  <si>
    <t>2065822730</t>
  </si>
  <si>
    <t>682473541</t>
  </si>
  <si>
    <t>06 - 2.NP - Úklid</t>
  </si>
  <si>
    <t>-95551451</t>
  </si>
  <si>
    <t>-963618386</t>
  </si>
  <si>
    <t>803013779</t>
  </si>
  <si>
    <t>4,545</t>
  </si>
  <si>
    <t>554110685</t>
  </si>
  <si>
    <t>121690465</t>
  </si>
  <si>
    <t>1319936011</t>
  </si>
  <si>
    <t>1,98+1,07+1,11+0,43-0,85+1,05+1+0,43+0,55+0,33</t>
  </si>
  <si>
    <t>-1963493011</t>
  </si>
  <si>
    <t>1,05*1</t>
  </si>
  <si>
    <t>0,34*0,6</t>
  </si>
  <si>
    <t>1,1*1,03</t>
  </si>
  <si>
    <t>-1905905609</t>
  </si>
  <si>
    <t>885684445</t>
  </si>
  <si>
    <t>2,547*2</t>
  </si>
  <si>
    <t>-1198689150</t>
  </si>
  <si>
    <t>2,547</t>
  </si>
  <si>
    <t>-1499807651</t>
  </si>
  <si>
    <t>1931689335</t>
  </si>
  <si>
    <t>(1,05+1+0,43+0,55)*1,5</t>
  </si>
  <si>
    <t>-167024394</t>
  </si>
  <si>
    <t>(1,98+1,07+1,11+0,43)*3,3</t>
  </si>
  <si>
    <t>-0,85*2</t>
  </si>
  <si>
    <t>(1,05+1+0,43+0,55)*1,77</t>
  </si>
  <si>
    <t>0,33*2,3</t>
  </si>
  <si>
    <t>0,33*2,2</t>
  </si>
  <si>
    <t>405263554</t>
  </si>
  <si>
    <t>-1937801990</t>
  </si>
  <si>
    <t>1148996530</t>
  </si>
  <si>
    <t>1575352152</t>
  </si>
  <si>
    <t>678171713</t>
  </si>
  <si>
    <t>-263370817</t>
  </si>
  <si>
    <t>0,737*10</t>
  </si>
  <si>
    <t>1831487401</t>
  </si>
  <si>
    <t>296677676</t>
  </si>
  <si>
    <t>1443983506</t>
  </si>
  <si>
    <t>-172216079</t>
  </si>
  <si>
    <t>-1635212800</t>
  </si>
  <si>
    <t>-1434231461</t>
  </si>
  <si>
    <t>-32775789</t>
  </si>
  <si>
    <t>-25498031</t>
  </si>
  <si>
    <t>856059607</t>
  </si>
  <si>
    <t>1357534231</t>
  </si>
  <si>
    <t>-1424317234</t>
  </si>
  <si>
    <t>-829759574</t>
  </si>
  <si>
    <t>-895802925</t>
  </si>
  <si>
    <t>-1085227584</t>
  </si>
  <si>
    <t>152595471</t>
  </si>
  <si>
    <t>-978347173</t>
  </si>
  <si>
    <t>622855080</t>
  </si>
  <si>
    <t>1261023401</t>
  </si>
  <si>
    <t>819635930</t>
  </si>
  <si>
    <t>347773708</t>
  </si>
  <si>
    <t>1146095525</t>
  </si>
  <si>
    <t>1773068941</t>
  </si>
  <si>
    <t>2045241759</t>
  </si>
  <si>
    <t>1152741841</t>
  </si>
  <si>
    <t>-825635466</t>
  </si>
  <si>
    <t>1981791784</t>
  </si>
  <si>
    <t>-370029721</t>
  </si>
  <si>
    <t>7,1*0,1</t>
  </si>
  <si>
    <t>3,257*1,1 'Přepočtené koeficientem množství</t>
  </si>
  <si>
    <t>-1293093273</t>
  </si>
  <si>
    <t>7,1+1,05+1+0,43+0,55</t>
  </si>
  <si>
    <t>-397802028</t>
  </si>
  <si>
    <t>1185262535</t>
  </si>
  <si>
    <t>2055388060</t>
  </si>
  <si>
    <t>-142534455</t>
  </si>
  <si>
    <t>-1012797645</t>
  </si>
  <si>
    <t>504259873</t>
  </si>
  <si>
    <t>4,545*1,1 'Přepočtené koeficientem množství</t>
  </si>
  <si>
    <t>-1601466200</t>
  </si>
  <si>
    <t>1,05+1+0,43+0,55+1,5+1,5</t>
  </si>
  <si>
    <t>1979267645</t>
  </si>
  <si>
    <t>1,5+1,5+1,5</t>
  </si>
  <si>
    <t>-1026355138</t>
  </si>
  <si>
    <t>-34913243</t>
  </si>
  <si>
    <t>526639708</t>
  </si>
  <si>
    <t>-2055630562</t>
  </si>
  <si>
    <t>858323807</t>
  </si>
  <si>
    <t>-574937993</t>
  </si>
  <si>
    <t>-90117616</t>
  </si>
  <si>
    <t>(1,05*1)*0,7</t>
  </si>
  <si>
    <t>(0,34*0,6)*0,7</t>
  </si>
  <si>
    <t>(1,1*1,03)*0,7</t>
  </si>
  <si>
    <t>((1,98+1,07+1,11+0,43)*3,3)*0,7</t>
  </si>
  <si>
    <t>(-0,85*2)*0,7</t>
  </si>
  <si>
    <t>((1,05+1+0,43+0,55)*1,77)*0,7</t>
  </si>
  <si>
    <t>(0,33*2,3)*0,7</t>
  </si>
  <si>
    <t>-1529140812</t>
  </si>
  <si>
    <t>-1052063883</t>
  </si>
  <si>
    <t>-876203853</t>
  </si>
  <si>
    <t>923409522</t>
  </si>
  <si>
    <t>1073765326</t>
  </si>
  <si>
    <t>103472022</t>
  </si>
  <si>
    <t>07 - 3.NP - WC Chlapci</t>
  </si>
  <si>
    <t>848360015</t>
  </si>
  <si>
    <t>5,6*1,34</t>
  </si>
  <si>
    <t>2,6*1,15</t>
  </si>
  <si>
    <t>1,85*1,4</t>
  </si>
  <si>
    <t>1,84*1,04</t>
  </si>
  <si>
    <t>1,22*1,02</t>
  </si>
  <si>
    <t>0,81*0,3</t>
  </si>
  <si>
    <t>1,25*0,8</t>
  </si>
  <si>
    <t>0,65*0,1</t>
  </si>
  <si>
    <t>0,6*0,1</t>
  </si>
  <si>
    <t>113065062</t>
  </si>
  <si>
    <t>-4191025</t>
  </si>
  <si>
    <t>-67110619</t>
  </si>
  <si>
    <t>(5,6*1,34)*1,1</t>
  </si>
  <si>
    <t>(4,43*2,5)*1,1</t>
  </si>
  <si>
    <t>1814502086</t>
  </si>
  <si>
    <t>(1,07-0,85+5,6+0,2+0,2+0,55+1,36+1,13+0,53+2,6-0,65-0,65+0,31+0,3)*1,8</t>
  </si>
  <si>
    <t>-(0,83*0,35)*2</t>
  </si>
  <si>
    <t>(5,58+5,58+1,36+1,36+4,46+2,5+0,33+2,83+2,5+(0,4*7))*1,43</t>
  </si>
  <si>
    <t>(2,15+2,05+1,3+1,3)*0,34</t>
  </si>
  <si>
    <t>-(0,83*1,27)*3</t>
  </si>
  <si>
    <t>-0,85*0,2*3</t>
  </si>
  <si>
    <t>-0,62*0,2*4</t>
  </si>
  <si>
    <t>1918434280</t>
  </si>
  <si>
    <t>-206618023</t>
  </si>
  <si>
    <t>997013213</t>
  </si>
  <si>
    <t>Vnitrostaveništní doprava suti a vybouraných hmot vodorovně do 50 m svisle ručně pro budovy a haly výšky přes 9 do 12 m</t>
  </si>
  <si>
    <t>-626436266</t>
  </si>
  <si>
    <t>-1723303967</t>
  </si>
  <si>
    <t>-1722557603</t>
  </si>
  <si>
    <t>1101570921</t>
  </si>
  <si>
    <t>0,451*10</t>
  </si>
  <si>
    <t>1036628790</t>
  </si>
  <si>
    <t>-362544620</t>
  </si>
  <si>
    <t>1998251916</t>
  </si>
  <si>
    <t>762909031</t>
  </si>
  <si>
    <t>444877119</t>
  </si>
  <si>
    <t>-1478185662</t>
  </si>
  <si>
    <t>1590279917</t>
  </si>
  <si>
    <t>1240183435</t>
  </si>
  <si>
    <t>2057565152</t>
  </si>
  <si>
    <t>-94820117</t>
  </si>
  <si>
    <t>-1135419669</t>
  </si>
  <si>
    <t>1955526279</t>
  </si>
  <si>
    <t>265064494</t>
  </si>
  <si>
    <t>-1447020828</t>
  </si>
  <si>
    <t>-1266441330</t>
  </si>
  <si>
    <t>-1962302175</t>
  </si>
  <si>
    <t>-1900650709</t>
  </si>
  <si>
    <t>-883663533</t>
  </si>
  <si>
    <t>-2076855860</t>
  </si>
  <si>
    <t>2021956825</t>
  </si>
  <si>
    <t>1448056544</t>
  </si>
  <si>
    <t>274560904</t>
  </si>
  <si>
    <t>-1759703498</t>
  </si>
  <si>
    <t>-1816025598</t>
  </si>
  <si>
    <t>-2006025685</t>
  </si>
  <si>
    <t>-707317076</t>
  </si>
  <si>
    <t>-1231659260</t>
  </si>
  <si>
    <t>295809827</t>
  </si>
  <si>
    <t>1541808919</t>
  </si>
  <si>
    <t>2110582324</t>
  </si>
  <si>
    <t>-244339793</t>
  </si>
  <si>
    <t>-1491224821</t>
  </si>
  <si>
    <t>451454097</t>
  </si>
  <si>
    <t>((5,6*1,34)*1,1)*0,9</t>
  </si>
  <si>
    <t>((4,43*2,5)*1,1)*0,9</t>
  </si>
  <si>
    <t>((5,58+5,58+1,36+1,36+4,46+2,5+0,33+2,83+2,5+(0,4*7))*1,43)*0,9</t>
  </si>
  <si>
    <t>((2,15+2,05+1,3+1,3)*0,34)*0,9</t>
  </si>
  <si>
    <t>(-(0,83*1,27)*3)*0,9</t>
  </si>
  <si>
    <t>(-0,85*0,2*3)*0,9</t>
  </si>
  <si>
    <t>(-0,62*0,2*4)*0,9</t>
  </si>
  <si>
    <t>63972684</t>
  </si>
  <si>
    <t>1489335901</t>
  </si>
  <si>
    <t>(3,88+0,28+0,36+1,22+1,22+1,22+1,22-0,65+1,25+1,25+0,78+0,78-0,65+3,08+2,46+0,32+1,04)*1,8</t>
  </si>
  <si>
    <t>1876694323</t>
  </si>
  <si>
    <t>67,25*1,1 'Přepočtené koeficientem množství</t>
  </si>
  <si>
    <t>533867212</t>
  </si>
  <si>
    <t>1551320846</t>
  </si>
  <si>
    <t>-388142438</t>
  </si>
  <si>
    <t>08 - 3.NP - WC Dívky</t>
  </si>
  <si>
    <t>-1857551420</t>
  </si>
  <si>
    <t>-136622852</t>
  </si>
  <si>
    <t>1579603815</t>
  </si>
  <si>
    <t>30,975</t>
  </si>
  <si>
    <t>-408400153</t>
  </si>
  <si>
    <t>-87731428</t>
  </si>
  <si>
    <t>-286717883</t>
  </si>
  <si>
    <t>1,45+5,6+0,1+0,23+0,23+0,23+0,23-0,85+1,43+1,43+4,4+4,4-0,85-(0,65*4)</t>
  </si>
  <si>
    <t>-564813969</t>
  </si>
  <si>
    <t>5,58*1,7</t>
  </si>
  <si>
    <t>4,35*2,67</t>
  </si>
  <si>
    <t>-1,8*0,12</t>
  </si>
  <si>
    <t>-(1,16*4)*0,12</t>
  </si>
  <si>
    <t>0,85*0,15*2</t>
  </si>
  <si>
    <t>391235682</t>
  </si>
  <si>
    <t>1043654696</t>
  </si>
  <si>
    <t>20,583*2</t>
  </si>
  <si>
    <t>-654360801</t>
  </si>
  <si>
    <t>20,583</t>
  </si>
  <si>
    <t>213982953</t>
  </si>
  <si>
    <t>(5,58*1,7)*1,1</t>
  </si>
  <si>
    <t>(4,35*2,67)*1,1</t>
  </si>
  <si>
    <t>653706983</t>
  </si>
  <si>
    <t>(5,57+0,48+1,66+1,66+0,75+0,75+0,8+0,8+0,75+0,75+(1,16*8)-(0,65*4))*1,5</t>
  </si>
  <si>
    <t>-1533824476</t>
  </si>
  <si>
    <t>(1,45+5,6+0,1+0,23+0,23+0,23+0,23-0,85+1,43+1,43+4,4+4,4-0,85-(0,65*4))*1,5</t>
  </si>
  <si>
    <t>(5,6+5,6+1,45+1,45+(0,23*4)+4,4+4,4+2,74+2,74)*1,82</t>
  </si>
  <si>
    <t>(4,4+4,4+(1,16*6))*0,7</t>
  </si>
  <si>
    <t>883456844</t>
  </si>
  <si>
    <t>-672207852</t>
  </si>
  <si>
    <t>139090830</t>
  </si>
  <si>
    <t>859363739</t>
  </si>
  <si>
    <t>-1562856334</t>
  </si>
  <si>
    <t>-452571912</t>
  </si>
  <si>
    <t>3,707*10</t>
  </si>
  <si>
    <t>1127159848</t>
  </si>
  <si>
    <t>-198633486</t>
  </si>
  <si>
    <t>-354056444</t>
  </si>
  <si>
    <t>746238228</t>
  </si>
  <si>
    <t>-864171340</t>
  </si>
  <si>
    <t>-476590466</t>
  </si>
  <si>
    <t>2027204628</t>
  </si>
  <si>
    <t>507475276</t>
  </si>
  <si>
    <t>-1180476143</t>
  </si>
  <si>
    <t>-1714854673</t>
  </si>
  <si>
    <t>321842786</t>
  </si>
  <si>
    <t>563466311</t>
  </si>
  <si>
    <t>12221453</t>
  </si>
  <si>
    <t>1173968974</t>
  </si>
  <si>
    <t>-1828283059</t>
  </si>
  <si>
    <t>964906311</t>
  </si>
  <si>
    <t>-174484692</t>
  </si>
  <si>
    <t>72606335</t>
  </si>
  <si>
    <t>1317625944</t>
  </si>
  <si>
    <t>1044187793</t>
  </si>
  <si>
    <t>-880780538</t>
  </si>
  <si>
    <t>-561817127</t>
  </si>
  <si>
    <t>1456744577</t>
  </si>
  <si>
    <t>-232541011</t>
  </si>
  <si>
    <t>1095030421</t>
  </si>
  <si>
    <t>-1409766505</t>
  </si>
  <si>
    <t>488418192</t>
  </si>
  <si>
    <t>213452310</t>
  </si>
  <si>
    <t>1752145024</t>
  </si>
  <si>
    <t>1890161277</t>
  </si>
  <si>
    <t>1469688023</t>
  </si>
  <si>
    <t>360362828</t>
  </si>
  <si>
    <t>106401664</t>
  </si>
  <si>
    <t>1127831255</t>
  </si>
  <si>
    <t>706435862</t>
  </si>
  <si>
    <t>899050613</t>
  </si>
  <si>
    <t>-1897556549</t>
  </si>
  <si>
    <t>15,43*0,1</t>
  </si>
  <si>
    <t>22,126*1,1 'Přepočtené koeficientem množství</t>
  </si>
  <si>
    <t>-188833192</t>
  </si>
  <si>
    <t>15,43+5,57+0,48+1,66+1,66+0,75+0,75+0,8+0,8+0,75+0,75+(1,16*8)-(0,65*4)</t>
  </si>
  <si>
    <t>836772944</t>
  </si>
  <si>
    <t>324579469</t>
  </si>
  <si>
    <t>1269340343</t>
  </si>
  <si>
    <t>-295002335</t>
  </si>
  <si>
    <t>892468305</t>
  </si>
  <si>
    <t>273474216</t>
  </si>
  <si>
    <t>30,975*1,1 'Přepočtené koeficientem množství</t>
  </si>
  <si>
    <t>150367484</t>
  </si>
  <si>
    <t>741719780</t>
  </si>
  <si>
    <t>5,57+0,48+1,66+1,66+0,75+0,75+0,8+0,8+0,75+0,75+(1,16*8)-(0,65*4)+(1,5)*8</t>
  </si>
  <si>
    <t>-165588281</t>
  </si>
  <si>
    <t>-1603230514</t>
  </si>
  <si>
    <t>1487792957</t>
  </si>
  <si>
    <t>148408441</t>
  </si>
  <si>
    <t>485508441</t>
  </si>
  <si>
    <t>1880363863</t>
  </si>
  <si>
    <t>508623247</t>
  </si>
  <si>
    <t>147345877</t>
  </si>
  <si>
    <t>847935632</t>
  </si>
  <si>
    <t>-1873966321</t>
  </si>
  <si>
    <t>1307372716</t>
  </si>
  <si>
    <t>-118798369</t>
  </si>
  <si>
    <t>838023405</t>
  </si>
  <si>
    <t>((5,58*1,7)*1,1)*0,9</t>
  </si>
  <si>
    <t>((4,35*2,67)*1,1)*0,9</t>
  </si>
  <si>
    <t>((5,6+5,6+1,45+1,45+(0,23*4)+4,4+4,4+2,74+2,74)*1,82)*0,9</t>
  </si>
  <si>
    <t>((4,4+4,4+(1,16*6))*0,7)*0,9</t>
  </si>
  <si>
    <t>864609291</t>
  </si>
  <si>
    <t>861382336</t>
  </si>
  <si>
    <t>2147283887</t>
  </si>
  <si>
    <t>-1220256113</t>
  </si>
  <si>
    <t>1783356715</t>
  </si>
  <si>
    <t>-418817943</t>
  </si>
  <si>
    <t>09 - 3.NP - Úklid</t>
  </si>
  <si>
    <t>165799494</t>
  </si>
  <si>
    <t>73694509</t>
  </si>
  <si>
    <t>-61375370</t>
  </si>
  <si>
    <t>3,57</t>
  </si>
  <si>
    <t>-1828751277</t>
  </si>
  <si>
    <t>-1094370203</t>
  </si>
  <si>
    <t>-1861139283</t>
  </si>
  <si>
    <t>1,06+1,46+0,35+0,42+1,16+0,98+0,41+1,01+0,96</t>
  </si>
  <si>
    <t>1310054471</t>
  </si>
  <si>
    <t>0,96*1,01</t>
  </si>
  <si>
    <t>0,58*0,34</t>
  </si>
  <si>
    <t>0,99*1,16</t>
  </si>
  <si>
    <t>-2052461836</t>
  </si>
  <si>
    <t>-1543477226</t>
  </si>
  <si>
    <t>2,475*2</t>
  </si>
  <si>
    <t>-1311795528</t>
  </si>
  <si>
    <t>2,475</t>
  </si>
  <si>
    <t>482840664</t>
  </si>
  <si>
    <t>-670738512</t>
  </si>
  <si>
    <t>(0,41+1,01+0,96)*1,5</t>
  </si>
  <si>
    <t>-335957712</t>
  </si>
  <si>
    <t>(1,06+1,46+0,35+0,42+1,16+0,98)*3,27</t>
  </si>
  <si>
    <t>(0,41+1,01+0,96)*1,77</t>
  </si>
  <si>
    <t>-1934179413</t>
  </si>
  <si>
    <t>-1154243451</t>
  </si>
  <si>
    <t>-1883308525</t>
  </si>
  <si>
    <t>1168340739</t>
  </si>
  <si>
    <t>-893128781</t>
  </si>
  <si>
    <t>-1504291835</t>
  </si>
  <si>
    <t>0,692*10</t>
  </si>
  <si>
    <t>150275452</t>
  </si>
  <si>
    <t>-91891723</t>
  </si>
  <si>
    <t>-1417671454</t>
  </si>
  <si>
    <t>1727630544</t>
  </si>
  <si>
    <t>1170425897</t>
  </si>
  <si>
    <t>-1905332161</t>
  </si>
  <si>
    <t>482246549</t>
  </si>
  <si>
    <t>2100266834</t>
  </si>
  <si>
    <t>-1577104901</t>
  </si>
  <si>
    <t>415068819</t>
  </si>
  <si>
    <t>-565323713</t>
  </si>
  <si>
    <t>1113247914</t>
  </si>
  <si>
    <t>465256756</t>
  </si>
  <si>
    <t>467633893</t>
  </si>
  <si>
    <t>-16912307</t>
  </si>
  <si>
    <t>652222143</t>
  </si>
  <si>
    <t>-1201296136</t>
  </si>
  <si>
    <t>682283736</t>
  </si>
  <si>
    <t>-1044304335</t>
  </si>
  <si>
    <t>2108303282</t>
  </si>
  <si>
    <t>-1686035866</t>
  </si>
  <si>
    <t>1579715462</t>
  </si>
  <si>
    <t>393600245</t>
  </si>
  <si>
    <t>-1415519975</t>
  </si>
  <si>
    <t>-558277765</t>
  </si>
  <si>
    <t>912579423</t>
  </si>
  <si>
    <t>-1359476061</t>
  </si>
  <si>
    <t>7,81*0,1</t>
  </si>
  <si>
    <t>3,256*1,1 'Přepočtené koeficientem množství</t>
  </si>
  <si>
    <t>1487897703</t>
  </si>
  <si>
    <t>7,81+0,41+1,01+0,96</t>
  </si>
  <si>
    <t>-1274572661</t>
  </si>
  <si>
    <t>-313861564</t>
  </si>
  <si>
    <t>-1021225917</t>
  </si>
  <si>
    <t>1662041748</t>
  </si>
  <si>
    <t>-548337405</t>
  </si>
  <si>
    <t>-1096757353</t>
  </si>
  <si>
    <t>3,57*1,1 'Přepočtené koeficientem množství</t>
  </si>
  <si>
    <t>-485804219</t>
  </si>
  <si>
    <t>0,41+1,01+0,96+1,5+1,5</t>
  </si>
  <si>
    <t>-1525964829</t>
  </si>
  <si>
    <t>163027167</t>
  </si>
  <si>
    <t>-1985077528</t>
  </si>
  <si>
    <t>144750301</t>
  </si>
  <si>
    <t>-1356113571</t>
  </si>
  <si>
    <t>1823596713</t>
  </si>
  <si>
    <t>(0,96*1,01)*0,7</t>
  </si>
  <si>
    <t>(0,58*0,34)*0,7</t>
  </si>
  <si>
    <t>(0,99*1,16)*0,7</t>
  </si>
  <si>
    <t>((1,06+1,46+0,35+0,42+1,16+0,98)*3,27)*0,7</t>
  </si>
  <si>
    <t>((0,41+1,01+0,96)*1,77)*0,7</t>
  </si>
  <si>
    <t>1675710996</t>
  </si>
  <si>
    <t>-169035932</t>
  </si>
  <si>
    <t>466033495</t>
  </si>
  <si>
    <t>889810630</t>
  </si>
  <si>
    <t>-1874586579</t>
  </si>
  <si>
    <t>1666109376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</si>
  <si>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</si>
  <si>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</si>
  <si>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</si>
  <si>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</si>
  <si>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</si>
  <si>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</si>
  <si>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</si>
  <si>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</si>
  <si>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</si>
  <si>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</si>
  <si>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</si>
  <si>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</si>
  <si>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</si>
  <si>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</si>
  <si>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</si>
  <si>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</si>
  <si>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</si>
  <si>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</si>
  <si>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</si>
  <si>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</si>
  <si>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</si>
  <si>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</si>
  <si>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</si>
  <si>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</si>
  <si>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</si>
  <si>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</si>
  <si>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</si>
  <si>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</si>
  <si>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</si>
  <si>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</si>
  <si>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</si>
  <si>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</si>
  <si>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</si>
  <si>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</si>
  <si>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</si>
  <si>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</si>
  <si>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</si>
  <si>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</si>
  <si>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</si>
  <si>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</si>
  <si>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</si>
  <si>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</si>
  <si>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</si>
  <si>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</si>
  <si>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</si>
  <si>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</si>
  <si>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</si>
  <si>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</si>
  <si>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</si>
  <si>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</si>
  <si>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</si>
  <si>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</si>
  <si>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</si>
  <si>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</si>
  <si>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</si>
  <si>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</si>
  <si>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</si>
  <si>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</si>
  <si>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</si>
  <si>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</si>
  <si>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</si>
  <si>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</si>
  <si>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</si>
  <si>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</si>
  <si>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</si>
  <si>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</si>
  <si>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</si>
  <si>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</si>
  <si>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</si>
  <si>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</si>
  <si>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</si>
  <si>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</si>
  <si>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</si>
  <si>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</si>
  <si>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</si>
  <si>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</si>
  <si>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</si>
  <si>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</si>
  <si>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</si>
  <si>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</si>
  <si>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</si>
  <si>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</si>
  <si>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</si>
  <si>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</si>
  <si>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</si>
  <si>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</si>
  <si>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</si>
  <si>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</si>
  <si>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</si>
  <si>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</si>
  <si>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</si>
  <si>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</si>
  <si>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</si>
  <si>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</si>
  <si>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</si>
  <si>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</si>
  <si>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</si>
  <si>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</si>
  <si>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</si>
  <si>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</si>
  <si>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</si>
  <si>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</si>
  <si>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</si>
  <si>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</si>
  <si>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</si>
  <si>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</si>
  <si>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</si>
  <si>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</si>
  <si>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</si>
  <si>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</si>
  <si>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</si>
  <si>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</si>
  <si>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</si>
  <si>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</si>
  <si>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</si>
  <si>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</si>
  <si>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</si>
  <si>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</si>
  <si>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</si>
  <si>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</si>
  <si>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</si>
  <si>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</si>
  <si>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</si>
  <si>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</si>
  <si>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</si>
  <si>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</si>
  <si>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</si>
  <si>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</si>
  <si>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</si>
  <si>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</si>
  <si>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</si>
  <si>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</si>
  <si>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</si>
  <si>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</si>
  <si>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</si>
  <si>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</si>
  <si>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</si>
  <si>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</si>
  <si>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</si>
  <si>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</si>
  <si>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</si>
  <si>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</si>
  <si>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</si>
  <si>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</si>
  <si>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</si>
  <si>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</si>
  <si>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</si>
  <si>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</si>
  <si>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</si>
  <si>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</si>
  <si>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</si>
  <si>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</si>
  <si>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</si>
  <si>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</si>
  <si>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</si>
  <si>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</si>
  <si>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</si>
  <si>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</si>
  <si>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</si>
  <si>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</si>
  <si>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</si>
  <si>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</si>
  <si>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</si>
  <si>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</si>
  <si>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</si>
  <si>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</si>
  <si>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</si>
  <si>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</si>
  <si>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</si>
  <si>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</si>
  <si>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</si>
  <si>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</si>
  <si>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</si>
  <si>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</si>
  <si>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</si>
  <si>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</si>
  <si>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</si>
  <si>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</si>
  <si>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</si>
  <si>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</si>
  <si>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</si>
  <si>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</si>
  <si>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</si>
  <si>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</si>
  <si>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</si>
  <si>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www.stavebnikalkulace.cz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</si>
</sst>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39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167" fontId="22" fillId="2" borderId="23" xfId="0" applyNumberFormat="1" applyFont="1" applyFill="1" applyBorder="1" applyAlignment="1" applyProtection="1">
      <alignment vertical="center"/>
      <protection locked="0"/>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2"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3"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4"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6" fillId="0" borderId="1" xfId="0" applyFont="1" applyBorder="1" applyAlignment="1">
      <alignment horizontal="left" vertical="center"/>
    </xf>
    <xf numFmtId="0" fontId="41" fillId="0" borderId="1" xfId="0" applyFont="1" applyBorder="1" applyAlignment="1">
      <alignment horizontal="center" vertical="center"/>
    </xf>
    <xf numFmtId="0" fontId="41" fillId="0" borderId="0" xfId="0" applyFont="1" applyAlignment="1">
      <alignment horizontal="left" vertical="center"/>
    </xf>
    <xf numFmtId="0" fontId="42"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3"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8"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1" xfId="0" applyFont="1" applyBorder="1" applyAlignment="1">
      <alignment horizontal="left" vertical="center"/>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2" fillId="0" borderId="1" xfId="0" applyFont="1" applyBorder="1" applyAlignment="1">
      <alignment horizontal="center" vertical="center"/>
    </xf>
    <xf numFmtId="0" fontId="44" fillId="0" borderId="0" xfId="0" applyFont="1" applyAlignment="1">
      <alignment vertical="center"/>
    </xf>
    <xf numFmtId="0" fontId="40" fillId="0" borderId="1" xfId="0" applyFont="1" applyBorder="1" applyAlignment="1">
      <alignment vertical="center"/>
    </xf>
    <xf numFmtId="0" fontId="44" fillId="0" borderId="29" xfId="0" applyFont="1" applyBorder="1" applyAlignment="1">
      <alignment vertical="center"/>
    </xf>
    <xf numFmtId="0" fontId="40" fillId="0" borderId="29" xfId="0" applyFont="1" applyBorder="1" applyAlignment="1">
      <alignment vertical="center"/>
    </xf>
    <xf numFmtId="0" fontId="41" fillId="0" borderId="1" xfId="0" applyFont="1"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4"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7" fillId="0" borderId="0" xfId="0" applyFont="1" applyAlignment="1" applyProtection="1">
      <alignment horizontal="left" vertical="center" wrapText="1"/>
    </xf>
    <xf numFmtId="0" fontId="22" fillId="4" borderId="8"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4" fontId="24" fillId="0" borderId="0" xfId="0" applyNumberFormat="1" applyFont="1" applyAlignment="1" applyProtection="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8"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4" fillId="3" borderId="8" xfId="0" applyFont="1" applyFill="1" applyBorder="1" applyAlignment="1" applyProtection="1">
      <alignment horizontal="left" vertical="center"/>
    </xf>
    <xf numFmtId="0" fontId="0" fillId="0" borderId="0" xfId="0"/>
    <xf numFmtId="4" fontId="28" fillId="0" borderId="0" xfId="0" applyNumberFormat="1" applyFont="1" applyAlignment="1" applyProtection="1">
      <alignment vertical="center"/>
    </xf>
    <xf numFmtId="0" fontId="28" fillId="0" borderId="0" xfId="0" applyFont="1" applyAlignment="1" applyProtection="1">
      <alignment vertical="center"/>
    </xf>
    <xf numFmtId="0" fontId="22" fillId="4" borderId="8" xfId="0" applyFont="1" applyFill="1" applyBorder="1" applyAlignment="1" applyProtection="1">
      <alignment horizontal="righ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4" fontId="24"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40" fillId="0" borderId="29" xfId="0" applyFont="1" applyBorder="1" applyAlignment="1">
      <alignment horizontal="left"/>
    </xf>
    <xf numFmtId="0" fontId="41" fillId="0" borderId="1" xfId="0" applyFont="1" applyBorder="1" applyAlignment="1">
      <alignment horizontal="left" vertical="center"/>
    </xf>
    <xf numFmtId="0" fontId="41" fillId="0" borderId="1" xfId="0" applyFont="1" applyBorder="1" applyAlignment="1">
      <alignment horizontal="left" vertical="top"/>
    </xf>
    <xf numFmtId="0" fontId="41" fillId="0" borderId="1" xfId="0" applyFont="1" applyBorder="1" applyAlignment="1">
      <alignment horizontal="left" vertical="center" wrapText="1"/>
    </xf>
    <xf numFmtId="0" fontId="40" fillId="0" borderId="29" xfId="0" applyFont="1" applyBorder="1" applyAlignment="1">
      <alignment horizontal="left" wrapText="1"/>
    </xf>
    <xf numFmtId="49" fontId="41" fillId="0" borderId="1" xfId="0" applyNumberFormat="1" applyFont="1" applyBorder="1" applyAlignment="1">
      <alignment horizontal="left" vertical="center" wrapText="1"/>
    </xf>
    <xf numFmtId="0" fontId="47" fillId="0" borderId="0" xfId="1" applyAlignment="1" applyProtection="1">
      <alignment horizontal="left" vertical="center"/>
    </xf>
    <xf numFmtId="0" fontId="47" fillId="0" borderId="0" xfId="1" applyAlignment="1" applyProtection="1">
      <alignmen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stavebnikalkulace.cz/" TargetMode="External"/><Relationship Id="rId1" Type="http://schemas.openxmlformats.org/officeDocument/2006/relationships/hyperlink" Target="http://www.stavebnikalkulace.cz/"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tabSelected="1" workbookViewId="0">
      <selection activeCell="AM51" sqref="AM51"/>
    </sheetView>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8" t="s">
        <v>0</v>
      </c>
      <c r="AZ1" s="18" t="s">
        <v>1</v>
      </c>
      <c r="BA1" s="18" t="s">
        <v>2</v>
      </c>
      <c r="BB1" s="18" t="s">
        <v>3</v>
      </c>
      <c r="BT1" s="18" t="s">
        <v>4</v>
      </c>
      <c r="BU1" s="18" t="s">
        <v>4</v>
      </c>
      <c r="BV1" s="18" t="s">
        <v>5</v>
      </c>
    </row>
    <row r="2" spans="1:74" s="1" customFormat="1" ht="36.950000000000003" customHeight="1">
      <c r="AR2" s="362"/>
      <c r="AS2" s="362"/>
      <c r="AT2" s="362"/>
      <c r="AU2" s="362"/>
      <c r="AV2" s="362"/>
      <c r="AW2" s="362"/>
      <c r="AX2" s="362"/>
      <c r="AY2" s="362"/>
      <c r="AZ2" s="362"/>
      <c r="BA2" s="362"/>
      <c r="BB2" s="362"/>
      <c r="BC2" s="362"/>
      <c r="BD2" s="362"/>
      <c r="BE2" s="362"/>
      <c r="BS2" s="19" t="s">
        <v>6</v>
      </c>
      <c r="BT2" s="19" t="s">
        <v>7</v>
      </c>
    </row>
    <row r="3" spans="1:74"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1:74"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1:74" s="1" customFormat="1" ht="12" customHeight="1">
      <c r="B5" s="23"/>
      <c r="C5" s="24"/>
      <c r="D5" s="28" t="s">
        <v>13</v>
      </c>
      <c r="E5" s="24"/>
      <c r="F5" s="24"/>
      <c r="G5" s="24"/>
      <c r="H5" s="24"/>
      <c r="I5" s="24"/>
      <c r="J5" s="24"/>
      <c r="K5" s="346" t="s">
        <v>14</v>
      </c>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24"/>
      <c r="AQ5" s="24"/>
      <c r="AR5" s="22"/>
      <c r="BE5" s="343" t="s">
        <v>15</v>
      </c>
      <c r="BS5" s="19" t="s">
        <v>6</v>
      </c>
    </row>
    <row r="6" spans="1:74" s="1" customFormat="1" ht="36.950000000000003" customHeight="1">
      <c r="B6" s="23"/>
      <c r="C6" s="24"/>
      <c r="D6" s="30" t="s">
        <v>16</v>
      </c>
      <c r="E6" s="24"/>
      <c r="F6" s="24"/>
      <c r="G6" s="24"/>
      <c r="H6" s="24"/>
      <c r="I6" s="24"/>
      <c r="J6" s="24"/>
      <c r="K6" s="348" t="s">
        <v>17</v>
      </c>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24"/>
      <c r="AQ6" s="24"/>
      <c r="AR6" s="22"/>
      <c r="BE6" s="344"/>
      <c r="BS6" s="19" t="s">
        <v>6</v>
      </c>
    </row>
    <row r="7" spans="1:74"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44"/>
      <c r="BS7" s="19" t="s">
        <v>6</v>
      </c>
    </row>
    <row r="8" spans="1:74"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44"/>
      <c r="BS8" s="19" t="s">
        <v>6</v>
      </c>
    </row>
    <row r="9" spans="1:74"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4"/>
      <c r="BS9" s="19" t="s">
        <v>6</v>
      </c>
    </row>
    <row r="10" spans="1:74"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44"/>
      <c r="BS10" s="19" t="s">
        <v>6</v>
      </c>
    </row>
    <row r="11" spans="1:74" s="1" customFormat="1" ht="18.399999999999999"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44"/>
      <c r="BS11" s="19" t="s">
        <v>6</v>
      </c>
    </row>
    <row r="12" spans="1:74"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4"/>
      <c r="BS12" s="19" t="s">
        <v>6</v>
      </c>
    </row>
    <row r="13" spans="1:74"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44"/>
      <c r="BS13" s="19" t="s">
        <v>6</v>
      </c>
    </row>
    <row r="14" spans="1:74" ht="12.75">
      <c r="B14" s="23"/>
      <c r="C14" s="24"/>
      <c r="D14" s="24"/>
      <c r="E14" s="349" t="s">
        <v>30</v>
      </c>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1" t="s">
        <v>28</v>
      </c>
      <c r="AL14" s="24"/>
      <c r="AM14" s="24"/>
      <c r="AN14" s="33" t="s">
        <v>30</v>
      </c>
      <c r="AO14" s="24"/>
      <c r="AP14" s="24"/>
      <c r="AQ14" s="24"/>
      <c r="AR14" s="22"/>
      <c r="BE14" s="344"/>
      <c r="BS14" s="19" t="s">
        <v>6</v>
      </c>
    </row>
    <row r="15" spans="1:74"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4"/>
      <c r="BS15" s="19" t="s">
        <v>4</v>
      </c>
    </row>
    <row r="16" spans="1:74"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44"/>
      <c r="BS16" s="19" t="s">
        <v>4</v>
      </c>
    </row>
    <row r="17" spans="1:71" s="1" customFormat="1" ht="18.399999999999999"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44"/>
      <c r="BS17" s="19" t="s">
        <v>33</v>
      </c>
    </row>
    <row r="18" spans="1: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4"/>
      <c r="BS18" s="19" t="s">
        <v>6</v>
      </c>
    </row>
    <row r="19" spans="1: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44"/>
      <c r="BS19" s="19" t="s">
        <v>6</v>
      </c>
    </row>
    <row r="20" spans="1:71" s="1" customFormat="1" ht="18.399999999999999" customHeight="1">
      <c r="B20" s="23"/>
      <c r="C20" s="24"/>
      <c r="D20" s="24"/>
      <c r="E20" s="394" t="s">
        <v>1685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44"/>
      <c r="BS20" s="19" t="s">
        <v>4</v>
      </c>
    </row>
    <row r="21" spans="1:71"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4"/>
    </row>
    <row r="22" spans="1:71"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4"/>
    </row>
    <row r="23" spans="1:71" s="1" customFormat="1" ht="47.25" customHeight="1">
      <c r="B23" s="23"/>
      <c r="C23" s="24"/>
      <c r="D23" s="24"/>
      <c r="E23" s="351" t="s">
        <v>37</v>
      </c>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24"/>
      <c r="AP23" s="24"/>
      <c r="AQ23" s="24"/>
      <c r="AR23" s="22"/>
      <c r="BE23" s="344"/>
    </row>
    <row r="24" spans="1:71"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4"/>
    </row>
    <row r="25" spans="1:71"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4"/>
    </row>
    <row r="26" spans="1:71"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2">
        <f>ROUND(AG54,2)</f>
        <v>0</v>
      </c>
      <c r="AL26" s="353"/>
      <c r="AM26" s="353"/>
      <c r="AN26" s="353"/>
      <c r="AO26" s="353"/>
      <c r="AP26" s="38"/>
      <c r="AQ26" s="38"/>
      <c r="AR26" s="41"/>
      <c r="BE26" s="344"/>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44"/>
    </row>
    <row r="28" spans="1:71" s="2" customFormat="1" ht="12.75">
      <c r="A28" s="36"/>
      <c r="B28" s="37"/>
      <c r="C28" s="38"/>
      <c r="D28" s="38"/>
      <c r="E28" s="38"/>
      <c r="F28" s="38"/>
      <c r="G28" s="38"/>
      <c r="H28" s="38"/>
      <c r="I28" s="38"/>
      <c r="J28" s="38"/>
      <c r="K28" s="38"/>
      <c r="L28" s="354" t="s">
        <v>39</v>
      </c>
      <c r="M28" s="354"/>
      <c r="N28" s="354"/>
      <c r="O28" s="354"/>
      <c r="P28" s="354"/>
      <c r="Q28" s="38"/>
      <c r="R28" s="38"/>
      <c r="S28" s="38"/>
      <c r="T28" s="38"/>
      <c r="U28" s="38"/>
      <c r="V28" s="38"/>
      <c r="W28" s="354" t="s">
        <v>40</v>
      </c>
      <c r="X28" s="354"/>
      <c r="Y28" s="354"/>
      <c r="Z28" s="354"/>
      <c r="AA28" s="354"/>
      <c r="AB28" s="354"/>
      <c r="AC28" s="354"/>
      <c r="AD28" s="354"/>
      <c r="AE28" s="354"/>
      <c r="AF28" s="38"/>
      <c r="AG28" s="38"/>
      <c r="AH28" s="38"/>
      <c r="AI28" s="38"/>
      <c r="AJ28" s="38"/>
      <c r="AK28" s="354" t="s">
        <v>41</v>
      </c>
      <c r="AL28" s="354"/>
      <c r="AM28" s="354"/>
      <c r="AN28" s="354"/>
      <c r="AO28" s="354"/>
      <c r="AP28" s="38"/>
      <c r="AQ28" s="38"/>
      <c r="AR28" s="41"/>
      <c r="BE28" s="344"/>
    </row>
    <row r="29" spans="1:71" s="3" customFormat="1" ht="14.45" customHeight="1">
      <c r="B29" s="42"/>
      <c r="C29" s="43"/>
      <c r="D29" s="31" t="s">
        <v>42</v>
      </c>
      <c r="E29" s="43"/>
      <c r="F29" s="31" t="s">
        <v>43</v>
      </c>
      <c r="G29" s="43"/>
      <c r="H29" s="43"/>
      <c r="I29" s="43"/>
      <c r="J29" s="43"/>
      <c r="K29" s="43"/>
      <c r="L29" s="357">
        <v>0.21</v>
      </c>
      <c r="M29" s="356"/>
      <c r="N29" s="356"/>
      <c r="O29" s="356"/>
      <c r="P29" s="356"/>
      <c r="Q29" s="43"/>
      <c r="R29" s="43"/>
      <c r="S29" s="43"/>
      <c r="T29" s="43"/>
      <c r="U29" s="43"/>
      <c r="V29" s="43"/>
      <c r="W29" s="355">
        <f>ROUND(AZ54, 2)</f>
        <v>0</v>
      </c>
      <c r="X29" s="356"/>
      <c r="Y29" s="356"/>
      <c r="Z29" s="356"/>
      <c r="AA29" s="356"/>
      <c r="AB29" s="356"/>
      <c r="AC29" s="356"/>
      <c r="AD29" s="356"/>
      <c r="AE29" s="356"/>
      <c r="AF29" s="43"/>
      <c r="AG29" s="43"/>
      <c r="AH29" s="43"/>
      <c r="AI29" s="43"/>
      <c r="AJ29" s="43"/>
      <c r="AK29" s="355">
        <f>ROUND(AV54, 2)</f>
        <v>0</v>
      </c>
      <c r="AL29" s="356"/>
      <c r="AM29" s="356"/>
      <c r="AN29" s="356"/>
      <c r="AO29" s="356"/>
      <c r="AP29" s="43"/>
      <c r="AQ29" s="43"/>
      <c r="AR29" s="44"/>
      <c r="BE29" s="345"/>
    </row>
    <row r="30" spans="1:71" s="3" customFormat="1" ht="14.45" customHeight="1">
      <c r="B30" s="42"/>
      <c r="C30" s="43"/>
      <c r="D30" s="43"/>
      <c r="E30" s="43"/>
      <c r="F30" s="31" t="s">
        <v>44</v>
      </c>
      <c r="G30" s="43"/>
      <c r="H30" s="43"/>
      <c r="I30" s="43"/>
      <c r="J30" s="43"/>
      <c r="K30" s="43"/>
      <c r="L30" s="357">
        <v>0.15</v>
      </c>
      <c r="M30" s="356"/>
      <c r="N30" s="356"/>
      <c r="O30" s="356"/>
      <c r="P30" s="356"/>
      <c r="Q30" s="43"/>
      <c r="R30" s="43"/>
      <c r="S30" s="43"/>
      <c r="T30" s="43"/>
      <c r="U30" s="43"/>
      <c r="V30" s="43"/>
      <c r="W30" s="355">
        <f>ROUND(BA54, 2)</f>
        <v>0</v>
      </c>
      <c r="X30" s="356"/>
      <c r="Y30" s="356"/>
      <c r="Z30" s="356"/>
      <c r="AA30" s="356"/>
      <c r="AB30" s="356"/>
      <c r="AC30" s="356"/>
      <c r="AD30" s="356"/>
      <c r="AE30" s="356"/>
      <c r="AF30" s="43"/>
      <c r="AG30" s="43"/>
      <c r="AH30" s="43"/>
      <c r="AI30" s="43"/>
      <c r="AJ30" s="43"/>
      <c r="AK30" s="355">
        <f>ROUND(AW54, 2)</f>
        <v>0</v>
      </c>
      <c r="AL30" s="356"/>
      <c r="AM30" s="356"/>
      <c r="AN30" s="356"/>
      <c r="AO30" s="356"/>
      <c r="AP30" s="43"/>
      <c r="AQ30" s="43"/>
      <c r="AR30" s="44"/>
      <c r="BE30" s="345"/>
    </row>
    <row r="31" spans="1:71" s="3" customFormat="1" ht="14.45" hidden="1" customHeight="1">
      <c r="B31" s="42"/>
      <c r="C31" s="43"/>
      <c r="D31" s="43"/>
      <c r="E31" s="43"/>
      <c r="F31" s="31" t="s">
        <v>45</v>
      </c>
      <c r="G31" s="43"/>
      <c r="H31" s="43"/>
      <c r="I31" s="43"/>
      <c r="J31" s="43"/>
      <c r="K31" s="43"/>
      <c r="L31" s="357">
        <v>0.21</v>
      </c>
      <c r="M31" s="356"/>
      <c r="N31" s="356"/>
      <c r="O31" s="356"/>
      <c r="P31" s="356"/>
      <c r="Q31" s="43"/>
      <c r="R31" s="43"/>
      <c r="S31" s="43"/>
      <c r="T31" s="43"/>
      <c r="U31" s="43"/>
      <c r="V31" s="43"/>
      <c r="W31" s="355">
        <f>ROUND(BB54, 2)</f>
        <v>0</v>
      </c>
      <c r="X31" s="356"/>
      <c r="Y31" s="356"/>
      <c r="Z31" s="356"/>
      <c r="AA31" s="356"/>
      <c r="AB31" s="356"/>
      <c r="AC31" s="356"/>
      <c r="AD31" s="356"/>
      <c r="AE31" s="356"/>
      <c r="AF31" s="43"/>
      <c r="AG31" s="43"/>
      <c r="AH31" s="43"/>
      <c r="AI31" s="43"/>
      <c r="AJ31" s="43"/>
      <c r="AK31" s="355">
        <v>0</v>
      </c>
      <c r="AL31" s="356"/>
      <c r="AM31" s="356"/>
      <c r="AN31" s="356"/>
      <c r="AO31" s="356"/>
      <c r="AP31" s="43"/>
      <c r="AQ31" s="43"/>
      <c r="AR31" s="44"/>
      <c r="BE31" s="345"/>
    </row>
    <row r="32" spans="1:71" s="3" customFormat="1" ht="14.45" hidden="1" customHeight="1">
      <c r="B32" s="42"/>
      <c r="C32" s="43"/>
      <c r="D32" s="43"/>
      <c r="E32" s="43"/>
      <c r="F32" s="31" t="s">
        <v>46</v>
      </c>
      <c r="G32" s="43"/>
      <c r="H32" s="43"/>
      <c r="I32" s="43"/>
      <c r="J32" s="43"/>
      <c r="K32" s="43"/>
      <c r="L32" s="357">
        <v>0.15</v>
      </c>
      <c r="M32" s="356"/>
      <c r="N32" s="356"/>
      <c r="O32" s="356"/>
      <c r="P32" s="356"/>
      <c r="Q32" s="43"/>
      <c r="R32" s="43"/>
      <c r="S32" s="43"/>
      <c r="T32" s="43"/>
      <c r="U32" s="43"/>
      <c r="V32" s="43"/>
      <c r="W32" s="355">
        <f>ROUND(BC54, 2)</f>
        <v>0</v>
      </c>
      <c r="X32" s="356"/>
      <c r="Y32" s="356"/>
      <c r="Z32" s="356"/>
      <c r="AA32" s="356"/>
      <c r="AB32" s="356"/>
      <c r="AC32" s="356"/>
      <c r="AD32" s="356"/>
      <c r="AE32" s="356"/>
      <c r="AF32" s="43"/>
      <c r="AG32" s="43"/>
      <c r="AH32" s="43"/>
      <c r="AI32" s="43"/>
      <c r="AJ32" s="43"/>
      <c r="AK32" s="355">
        <v>0</v>
      </c>
      <c r="AL32" s="356"/>
      <c r="AM32" s="356"/>
      <c r="AN32" s="356"/>
      <c r="AO32" s="356"/>
      <c r="AP32" s="43"/>
      <c r="AQ32" s="43"/>
      <c r="AR32" s="44"/>
      <c r="BE32" s="345"/>
    </row>
    <row r="33" spans="1:57" s="3" customFormat="1" ht="14.45" hidden="1" customHeight="1">
      <c r="B33" s="42"/>
      <c r="C33" s="43"/>
      <c r="D33" s="43"/>
      <c r="E33" s="43"/>
      <c r="F33" s="31" t="s">
        <v>47</v>
      </c>
      <c r="G33" s="43"/>
      <c r="H33" s="43"/>
      <c r="I33" s="43"/>
      <c r="J33" s="43"/>
      <c r="K33" s="43"/>
      <c r="L33" s="357">
        <v>0</v>
      </c>
      <c r="M33" s="356"/>
      <c r="N33" s="356"/>
      <c r="O33" s="356"/>
      <c r="P33" s="356"/>
      <c r="Q33" s="43"/>
      <c r="R33" s="43"/>
      <c r="S33" s="43"/>
      <c r="T33" s="43"/>
      <c r="U33" s="43"/>
      <c r="V33" s="43"/>
      <c r="W33" s="355">
        <f>ROUND(BD54, 2)</f>
        <v>0</v>
      </c>
      <c r="X33" s="356"/>
      <c r="Y33" s="356"/>
      <c r="Z33" s="356"/>
      <c r="AA33" s="356"/>
      <c r="AB33" s="356"/>
      <c r="AC33" s="356"/>
      <c r="AD33" s="356"/>
      <c r="AE33" s="356"/>
      <c r="AF33" s="43"/>
      <c r="AG33" s="43"/>
      <c r="AH33" s="43"/>
      <c r="AI33" s="43"/>
      <c r="AJ33" s="43"/>
      <c r="AK33" s="355">
        <v>0</v>
      </c>
      <c r="AL33" s="356"/>
      <c r="AM33" s="356"/>
      <c r="AN33" s="356"/>
      <c r="AO33" s="356"/>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61" t="s">
        <v>50</v>
      </c>
      <c r="Y35" s="359"/>
      <c r="Z35" s="359"/>
      <c r="AA35" s="359"/>
      <c r="AB35" s="359"/>
      <c r="AC35" s="47"/>
      <c r="AD35" s="47"/>
      <c r="AE35" s="47"/>
      <c r="AF35" s="47"/>
      <c r="AG35" s="47"/>
      <c r="AH35" s="47"/>
      <c r="AI35" s="47"/>
      <c r="AJ35" s="47"/>
      <c r="AK35" s="358">
        <f>SUM(AK26:AK33)</f>
        <v>0</v>
      </c>
      <c r="AL35" s="359"/>
      <c r="AM35" s="359"/>
      <c r="AN35" s="359"/>
      <c r="AO35" s="360"/>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1" t="s">
        <v>13</v>
      </c>
      <c r="D44" s="54"/>
      <c r="E44" s="54"/>
      <c r="F44" s="54"/>
      <c r="G44" s="54"/>
      <c r="H44" s="54"/>
      <c r="I44" s="54"/>
      <c r="J44" s="54"/>
      <c r="K44" s="54"/>
      <c r="L44" s="54" t="str">
        <f>K5</f>
        <v>00</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40" t="str">
        <f>K6</f>
        <v>Sokolov, ZŠ Švabinského 1728 - oprava hygienického zázemí</v>
      </c>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Sokolov, Švabinského 1728</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66" t="str">
        <f>IF(AN8= "","",AN8)</f>
        <v>3. 2. 2021</v>
      </c>
      <c r="AN47" s="366"/>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15.2" customHeight="1">
      <c r="A49" s="36"/>
      <c r="B49" s="37"/>
      <c r="C49" s="31" t="s">
        <v>25</v>
      </c>
      <c r="D49" s="38"/>
      <c r="E49" s="38"/>
      <c r="F49" s="38"/>
      <c r="G49" s="38"/>
      <c r="H49" s="38"/>
      <c r="I49" s="38"/>
      <c r="J49" s="38"/>
      <c r="K49" s="38"/>
      <c r="L49" s="54" t="str">
        <f>IF(E11= "","",E11)</f>
        <v>Město Sokolov</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67" t="str">
        <f>IF(E17="","",E17)</f>
        <v xml:space="preserve"> </v>
      </c>
      <c r="AN49" s="368"/>
      <c r="AO49" s="368"/>
      <c r="AP49" s="368"/>
      <c r="AQ49" s="38"/>
      <c r="AR49" s="41"/>
      <c r="AS49" s="369" t="s">
        <v>52</v>
      </c>
      <c r="AT49" s="370"/>
      <c r="AU49" s="62"/>
      <c r="AV49" s="62"/>
      <c r="AW49" s="62"/>
      <c r="AX49" s="62"/>
      <c r="AY49" s="62"/>
      <c r="AZ49" s="62"/>
      <c r="BA49" s="62"/>
      <c r="BB49" s="62"/>
      <c r="BC49" s="62"/>
      <c r="BD49" s="63"/>
      <c r="BE49" s="36"/>
    </row>
    <row r="50" spans="1:91" s="2" customFormat="1" ht="15.2" customHeight="1">
      <c r="A50" s="36"/>
      <c r="B50" s="37"/>
      <c r="C50" s="31" t="s">
        <v>29</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95" t="s">
        <v>1685</v>
      </c>
      <c r="AN50" s="368"/>
      <c r="AO50" s="368"/>
      <c r="AP50" s="368"/>
      <c r="AQ50" s="38"/>
      <c r="AR50" s="41"/>
      <c r="AS50" s="371"/>
      <c r="AT50" s="372"/>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3"/>
      <c r="AT51" s="374"/>
      <c r="AU51" s="66"/>
      <c r="AV51" s="66"/>
      <c r="AW51" s="66"/>
      <c r="AX51" s="66"/>
      <c r="AY51" s="66"/>
      <c r="AZ51" s="66"/>
      <c r="BA51" s="66"/>
      <c r="BB51" s="66"/>
      <c r="BC51" s="66"/>
      <c r="BD51" s="67"/>
      <c r="BE51" s="36"/>
    </row>
    <row r="52" spans="1:91" s="2" customFormat="1" ht="29.25" customHeight="1">
      <c r="A52" s="36"/>
      <c r="B52" s="37"/>
      <c r="C52" s="336" t="s">
        <v>53</v>
      </c>
      <c r="D52" s="337"/>
      <c r="E52" s="337"/>
      <c r="F52" s="337"/>
      <c r="G52" s="337"/>
      <c r="H52" s="68"/>
      <c r="I52" s="339" t="s">
        <v>54</v>
      </c>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65" t="s">
        <v>55</v>
      </c>
      <c r="AH52" s="337"/>
      <c r="AI52" s="337"/>
      <c r="AJ52" s="337"/>
      <c r="AK52" s="337"/>
      <c r="AL52" s="337"/>
      <c r="AM52" s="337"/>
      <c r="AN52" s="339" t="s">
        <v>56</v>
      </c>
      <c r="AO52" s="337"/>
      <c r="AP52" s="337"/>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42">
        <f>ROUND(SUM(AG55:AG64),2)</f>
        <v>0</v>
      </c>
      <c r="AH54" s="342"/>
      <c r="AI54" s="342"/>
      <c r="AJ54" s="342"/>
      <c r="AK54" s="342"/>
      <c r="AL54" s="342"/>
      <c r="AM54" s="342"/>
      <c r="AN54" s="375">
        <f t="shared" ref="AN54:AN64" si="0">SUM(AG54,AT54)</f>
        <v>0</v>
      </c>
      <c r="AO54" s="375"/>
      <c r="AP54" s="375"/>
      <c r="AQ54" s="80" t="s">
        <v>19</v>
      </c>
      <c r="AR54" s="81"/>
      <c r="AS54" s="82">
        <f>ROUND(SUM(AS55:AS64),2)</f>
        <v>0</v>
      </c>
      <c r="AT54" s="83">
        <f t="shared" ref="AT54:AT64" si="1">ROUND(SUM(AV54:AW54),2)</f>
        <v>0</v>
      </c>
      <c r="AU54" s="84">
        <f>ROUND(SUM(AU55:AU64),5)</f>
        <v>0</v>
      </c>
      <c r="AV54" s="83">
        <f>ROUND(AZ54*L29,2)</f>
        <v>0</v>
      </c>
      <c r="AW54" s="83">
        <f>ROUND(BA54*L30,2)</f>
        <v>0</v>
      </c>
      <c r="AX54" s="83">
        <f>ROUND(BB54*L29,2)</f>
        <v>0</v>
      </c>
      <c r="AY54" s="83">
        <f>ROUND(BC54*L30,2)</f>
        <v>0</v>
      </c>
      <c r="AZ54" s="83">
        <f>ROUND(SUM(AZ55:AZ64),2)</f>
        <v>0</v>
      </c>
      <c r="BA54" s="83">
        <f>ROUND(SUM(BA55:BA64),2)</f>
        <v>0</v>
      </c>
      <c r="BB54" s="83">
        <f>ROUND(SUM(BB55:BB64),2)</f>
        <v>0</v>
      </c>
      <c r="BC54" s="83">
        <f>ROUND(SUM(BC55:BC64),2)</f>
        <v>0</v>
      </c>
      <c r="BD54" s="85">
        <f>ROUND(SUM(BD55:BD64),2)</f>
        <v>0</v>
      </c>
      <c r="BS54" s="86" t="s">
        <v>71</v>
      </c>
      <c r="BT54" s="86" t="s">
        <v>72</v>
      </c>
      <c r="BU54" s="87" t="s">
        <v>73</v>
      </c>
      <c r="BV54" s="86" t="s">
        <v>74</v>
      </c>
      <c r="BW54" s="86" t="s">
        <v>5</v>
      </c>
      <c r="BX54" s="86" t="s">
        <v>75</v>
      </c>
      <c r="CL54" s="86" t="s">
        <v>19</v>
      </c>
    </row>
    <row r="55" spans="1:91" s="7" customFormat="1" ht="16.5" customHeight="1">
      <c r="A55" s="88" t="s">
        <v>76</v>
      </c>
      <c r="B55" s="89"/>
      <c r="C55" s="90"/>
      <c r="D55" s="338" t="s">
        <v>14</v>
      </c>
      <c r="E55" s="338"/>
      <c r="F55" s="338"/>
      <c r="G55" s="338"/>
      <c r="H55" s="338"/>
      <c r="I55" s="91"/>
      <c r="J55" s="338" t="s">
        <v>77</v>
      </c>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63">
        <f>'00 - VRN'!J30</f>
        <v>0</v>
      </c>
      <c r="AH55" s="364"/>
      <c r="AI55" s="364"/>
      <c r="AJ55" s="364"/>
      <c r="AK55" s="364"/>
      <c r="AL55" s="364"/>
      <c r="AM55" s="364"/>
      <c r="AN55" s="363">
        <f t="shared" si="0"/>
        <v>0</v>
      </c>
      <c r="AO55" s="364"/>
      <c r="AP55" s="364"/>
      <c r="AQ55" s="92" t="s">
        <v>78</v>
      </c>
      <c r="AR55" s="93"/>
      <c r="AS55" s="94">
        <v>0</v>
      </c>
      <c r="AT55" s="95">
        <f t="shared" si="1"/>
        <v>0</v>
      </c>
      <c r="AU55" s="96">
        <f>'00 - VRN'!P83</f>
        <v>0</v>
      </c>
      <c r="AV55" s="95">
        <f>'00 - VRN'!J33</f>
        <v>0</v>
      </c>
      <c r="AW55" s="95">
        <f>'00 - VRN'!J34</f>
        <v>0</v>
      </c>
      <c r="AX55" s="95">
        <f>'00 - VRN'!J35</f>
        <v>0</v>
      </c>
      <c r="AY55" s="95">
        <f>'00 - VRN'!J36</f>
        <v>0</v>
      </c>
      <c r="AZ55" s="95">
        <f>'00 - VRN'!F33</f>
        <v>0</v>
      </c>
      <c r="BA55" s="95">
        <f>'00 - VRN'!F34</f>
        <v>0</v>
      </c>
      <c r="BB55" s="95">
        <f>'00 - VRN'!F35</f>
        <v>0</v>
      </c>
      <c r="BC55" s="95">
        <f>'00 - VRN'!F36</f>
        <v>0</v>
      </c>
      <c r="BD55" s="97">
        <f>'00 - VRN'!F37</f>
        <v>0</v>
      </c>
      <c r="BT55" s="98" t="s">
        <v>79</v>
      </c>
      <c r="BV55" s="98" t="s">
        <v>74</v>
      </c>
      <c r="BW55" s="98" t="s">
        <v>80</v>
      </c>
      <c r="BX55" s="98" t="s">
        <v>5</v>
      </c>
      <c r="CL55" s="98" t="s">
        <v>19</v>
      </c>
      <c r="CM55" s="98" t="s">
        <v>81</v>
      </c>
    </row>
    <row r="56" spans="1:91" s="7" customFormat="1" ht="16.5" customHeight="1">
      <c r="A56" s="88" t="s">
        <v>76</v>
      </c>
      <c r="B56" s="89"/>
      <c r="C56" s="90"/>
      <c r="D56" s="338" t="s">
        <v>82</v>
      </c>
      <c r="E56" s="338"/>
      <c r="F56" s="338"/>
      <c r="G56" s="338"/>
      <c r="H56" s="338"/>
      <c r="I56" s="91"/>
      <c r="J56" s="338" t="s">
        <v>83</v>
      </c>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63">
        <f>'01 - 1.NP - WC Chlapci'!J30</f>
        <v>0</v>
      </c>
      <c r="AH56" s="364"/>
      <c r="AI56" s="364"/>
      <c r="AJ56" s="364"/>
      <c r="AK56" s="364"/>
      <c r="AL56" s="364"/>
      <c r="AM56" s="364"/>
      <c r="AN56" s="363">
        <f t="shared" si="0"/>
        <v>0</v>
      </c>
      <c r="AO56" s="364"/>
      <c r="AP56" s="364"/>
      <c r="AQ56" s="92" t="s">
        <v>78</v>
      </c>
      <c r="AR56" s="93"/>
      <c r="AS56" s="94">
        <v>0</v>
      </c>
      <c r="AT56" s="95">
        <f t="shared" si="1"/>
        <v>0</v>
      </c>
      <c r="AU56" s="96">
        <f>'01 - 1.NP - WC Chlapci'!P92</f>
        <v>0</v>
      </c>
      <c r="AV56" s="95">
        <f>'01 - 1.NP - WC Chlapci'!J33</f>
        <v>0</v>
      </c>
      <c r="AW56" s="95">
        <f>'01 - 1.NP - WC Chlapci'!J34</f>
        <v>0</v>
      </c>
      <c r="AX56" s="95">
        <f>'01 - 1.NP - WC Chlapci'!J35</f>
        <v>0</v>
      </c>
      <c r="AY56" s="95">
        <f>'01 - 1.NP - WC Chlapci'!J36</f>
        <v>0</v>
      </c>
      <c r="AZ56" s="95">
        <f>'01 - 1.NP - WC Chlapci'!F33</f>
        <v>0</v>
      </c>
      <c r="BA56" s="95">
        <f>'01 - 1.NP - WC Chlapci'!F34</f>
        <v>0</v>
      </c>
      <c r="BB56" s="95">
        <f>'01 - 1.NP - WC Chlapci'!F35</f>
        <v>0</v>
      </c>
      <c r="BC56" s="95">
        <f>'01 - 1.NP - WC Chlapci'!F36</f>
        <v>0</v>
      </c>
      <c r="BD56" s="97">
        <f>'01 - 1.NP - WC Chlapci'!F37</f>
        <v>0</v>
      </c>
      <c r="BT56" s="98" t="s">
        <v>79</v>
      </c>
      <c r="BV56" s="98" t="s">
        <v>74</v>
      </c>
      <c r="BW56" s="98" t="s">
        <v>84</v>
      </c>
      <c r="BX56" s="98" t="s">
        <v>5</v>
      </c>
      <c r="CL56" s="98" t="s">
        <v>19</v>
      </c>
      <c r="CM56" s="98" t="s">
        <v>81</v>
      </c>
    </row>
    <row r="57" spans="1:91" s="7" customFormat="1" ht="16.5" customHeight="1">
      <c r="A57" s="88" t="s">
        <v>76</v>
      </c>
      <c r="B57" s="89"/>
      <c r="C57" s="90"/>
      <c r="D57" s="338" t="s">
        <v>85</v>
      </c>
      <c r="E57" s="338"/>
      <c r="F57" s="338"/>
      <c r="G57" s="338"/>
      <c r="H57" s="338"/>
      <c r="I57" s="91"/>
      <c r="J57" s="338" t="s">
        <v>86</v>
      </c>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63">
        <f>'02 - 1.NP - WC Dívky'!J30</f>
        <v>0</v>
      </c>
      <c r="AH57" s="364"/>
      <c r="AI57" s="364"/>
      <c r="AJ57" s="364"/>
      <c r="AK57" s="364"/>
      <c r="AL57" s="364"/>
      <c r="AM57" s="364"/>
      <c r="AN57" s="363">
        <f t="shared" si="0"/>
        <v>0</v>
      </c>
      <c r="AO57" s="364"/>
      <c r="AP57" s="364"/>
      <c r="AQ57" s="92" t="s">
        <v>78</v>
      </c>
      <c r="AR57" s="93"/>
      <c r="AS57" s="94">
        <v>0</v>
      </c>
      <c r="AT57" s="95">
        <f t="shared" si="1"/>
        <v>0</v>
      </c>
      <c r="AU57" s="96">
        <f>'02 - 1.NP - WC Dívky'!P94</f>
        <v>0</v>
      </c>
      <c r="AV57" s="95">
        <f>'02 - 1.NP - WC Dívky'!J33</f>
        <v>0</v>
      </c>
      <c r="AW57" s="95">
        <f>'02 - 1.NP - WC Dívky'!J34</f>
        <v>0</v>
      </c>
      <c r="AX57" s="95">
        <f>'02 - 1.NP - WC Dívky'!J35</f>
        <v>0</v>
      </c>
      <c r="AY57" s="95">
        <f>'02 - 1.NP - WC Dívky'!J36</f>
        <v>0</v>
      </c>
      <c r="AZ57" s="95">
        <f>'02 - 1.NP - WC Dívky'!F33</f>
        <v>0</v>
      </c>
      <c r="BA57" s="95">
        <f>'02 - 1.NP - WC Dívky'!F34</f>
        <v>0</v>
      </c>
      <c r="BB57" s="95">
        <f>'02 - 1.NP - WC Dívky'!F35</f>
        <v>0</v>
      </c>
      <c r="BC57" s="95">
        <f>'02 - 1.NP - WC Dívky'!F36</f>
        <v>0</v>
      </c>
      <c r="BD57" s="97">
        <f>'02 - 1.NP - WC Dívky'!F37</f>
        <v>0</v>
      </c>
      <c r="BT57" s="98" t="s">
        <v>79</v>
      </c>
      <c r="BV57" s="98" t="s">
        <v>74</v>
      </c>
      <c r="BW57" s="98" t="s">
        <v>87</v>
      </c>
      <c r="BX57" s="98" t="s">
        <v>5</v>
      </c>
      <c r="CL57" s="98" t="s">
        <v>19</v>
      </c>
      <c r="CM57" s="98" t="s">
        <v>81</v>
      </c>
    </row>
    <row r="58" spans="1:91" s="7" customFormat="1" ht="16.5" customHeight="1">
      <c r="A58" s="88" t="s">
        <v>76</v>
      </c>
      <c r="B58" s="89"/>
      <c r="C58" s="90"/>
      <c r="D58" s="338" t="s">
        <v>88</v>
      </c>
      <c r="E58" s="338"/>
      <c r="F58" s="338"/>
      <c r="G58" s="338"/>
      <c r="H58" s="338"/>
      <c r="I58" s="91"/>
      <c r="J58" s="338" t="s">
        <v>89</v>
      </c>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63">
        <f>'03 - 1.NP - Úklid'!J30</f>
        <v>0</v>
      </c>
      <c r="AH58" s="364"/>
      <c r="AI58" s="364"/>
      <c r="AJ58" s="364"/>
      <c r="AK58" s="364"/>
      <c r="AL58" s="364"/>
      <c r="AM58" s="364"/>
      <c r="AN58" s="363">
        <f t="shared" si="0"/>
        <v>0</v>
      </c>
      <c r="AO58" s="364"/>
      <c r="AP58" s="364"/>
      <c r="AQ58" s="92" t="s">
        <v>78</v>
      </c>
      <c r="AR58" s="93"/>
      <c r="AS58" s="94">
        <v>0</v>
      </c>
      <c r="AT58" s="95">
        <f t="shared" si="1"/>
        <v>0</v>
      </c>
      <c r="AU58" s="96">
        <f>'03 - 1.NP - Úklid'!P94</f>
        <v>0</v>
      </c>
      <c r="AV58" s="95">
        <f>'03 - 1.NP - Úklid'!J33</f>
        <v>0</v>
      </c>
      <c r="AW58" s="95">
        <f>'03 - 1.NP - Úklid'!J34</f>
        <v>0</v>
      </c>
      <c r="AX58" s="95">
        <f>'03 - 1.NP - Úklid'!J35</f>
        <v>0</v>
      </c>
      <c r="AY58" s="95">
        <f>'03 - 1.NP - Úklid'!J36</f>
        <v>0</v>
      </c>
      <c r="AZ58" s="95">
        <f>'03 - 1.NP - Úklid'!F33</f>
        <v>0</v>
      </c>
      <c r="BA58" s="95">
        <f>'03 - 1.NP - Úklid'!F34</f>
        <v>0</v>
      </c>
      <c r="BB58" s="95">
        <f>'03 - 1.NP - Úklid'!F35</f>
        <v>0</v>
      </c>
      <c r="BC58" s="95">
        <f>'03 - 1.NP - Úklid'!F36</f>
        <v>0</v>
      </c>
      <c r="BD58" s="97">
        <f>'03 - 1.NP - Úklid'!F37</f>
        <v>0</v>
      </c>
      <c r="BT58" s="98" t="s">
        <v>79</v>
      </c>
      <c r="BV58" s="98" t="s">
        <v>74</v>
      </c>
      <c r="BW58" s="98" t="s">
        <v>90</v>
      </c>
      <c r="BX58" s="98" t="s">
        <v>5</v>
      </c>
      <c r="CL58" s="98" t="s">
        <v>19</v>
      </c>
      <c r="CM58" s="98" t="s">
        <v>81</v>
      </c>
    </row>
    <row r="59" spans="1:91" s="7" customFormat="1" ht="16.5" customHeight="1">
      <c r="A59" s="88" t="s">
        <v>76</v>
      </c>
      <c r="B59" s="89"/>
      <c r="C59" s="90"/>
      <c r="D59" s="338" t="s">
        <v>91</v>
      </c>
      <c r="E59" s="338"/>
      <c r="F59" s="338"/>
      <c r="G59" s="338"/>
      <c r="H59" s="338"/>
      <c r="I59" s="91"/>
      <c r="J59" s="338" t="s">
        <v>92</v>
      </c>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63">
        <f>'04 - 2.NP - WC Chlapci'!J30</f>
        <v>0</v>
      </c>
      <c r="AH59" s="364"/>
      <c r="AI59" s="364"/>
      <c r="AJ59" s="364"/>
      <c r="AK59" s="364"/>
      <c r="AL59" s="364"/>
      <c r="AM59" s="364"/>
      <c r="AN59" s="363">
        <f t="shared" si="0"/>
        <v>0</v>
      </c>
      <c r="AO59" s="364"/>
      <c r="AP59" s="364"/>
      <c r="AQ59" s="92" t="s">
        <v>78</v>
      </c>
      <c r="AR59" s="93"/>
      <c r="AS59" s="94">
        <v>0</v>
      </c>
      <c r="AT59" s="95">
        <f t="shared" si="1"/>
        <v>0</v>
      </c>
      <c r="AU59" s="96">
        <f>'04 - 2.NP - WC Chlapci'!P92</f>
        <v>0</v>
      </c>
      <c r="AV59" s="95">
        <f>'04 - 2.NP - WC Chlapci'!J33</f>
        <v>0</v>
      </c>
      <c r="AW59" s="95">
        <f>'04 - 2.NP - WC Chlapci'!J34</f>
        <v>0</v>
      </c>
      <c r="AX59" s="95">
        <f>'04 - 2.NP - WC Chlapci'!J35</f>
        <v>0</v>
      </c>
      <c r="AY59" s="95">
        <f>'04 - 2.NP - WC Chlapci'!J36</f>
        <v>0</v>
      </c>
      <c r="AZ59" s="95">
        <f>'04 - 2.NP - WC Chlapci'!F33</f>
        <v>0</v>
      </c>
      <c r="BA59" s="95">
        <f>'04 - 2.NP - WC Chlapci'!F34</f>
        <v>0</v>
      </c>
      <c r="BB59" s="95">
        <f>'04 - 2.NP - WC Chlapci'!F35</f>
        <v>0</v>
      </c>
      <c r="BC59" s="95">
        <f>'04 - 2.NP - WC Chlapci'!F36</f>
        <v>0</v>
      </c>
      <c r="BD59" s="97">
        <f>'04 - 2.NP - WC Chlapci'!F37</f>
        <v>0</v>
      </c>
      <c r="BT59" s="98" t="s">
        <v>79</v>
      </c>
      <c r="BV59" s="98" t="s">
        <v>74</v>
      </c>
      <c r="BW59" s="98" t="s">
        <v>93</v>
      </c>
      <c r="BX59" s="98" t="s">
        <v>5</v>
      </c>
      <c r="CL59" s="98" t="s">
        <v>19</v>
      </c>
      <c r="CM59" s="98" t="s">
        <v>81</v>
      </c>
    </row>
    <row r="60" spans="1:91" s="7" customFormat="1" ht="16.5" customHeight="1">
      <c r="A60" s="88" t="s">
        <v>76</v>
      </c>
      <c r="B60" s="89"/>
      <c r="C60" s="90"/>
      <c r="D60" s="338" t="s">
        <v>94</v>
      </c>
      <c r="E60" s="338"/>
      <c r="F60" s="338"/>
      <c r="G60" s="338"/>
      <c r="H60" s="338"/>
      <c r="I60" s="91"/>
      <c r="J60" s="338" t="s">
        <v>95</v>
      </c>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63">
        <f>'05 - 2.NP - WC Dívky'!J30</f>
        <v>0</v>
      </c>
      <c r="AH60" s="364"/>
      <c r="AI60" s="364"/>
      <c r="AJ60" s="364"/>
      <c r="AK60" s="364"/>
      <c r="AL60" s="364"/>
      <c r="AM60" s="364"/>
      <c r="AN60" s="363">
        <f t="shared" si="0"/>
        <v>0</v>
      </c>
      <c r="AO60" s="364"/>
      <c r="AP60" s="364"/>
      <c r="AQ60" s="92" t="s">
        <v>78</v>
      </c>
      <c r="AR60" s="93"/>
      <c r="AS60" s="94">
        <v>0</v>
      </c>
      <c r="AT60" s="95">
        <f t="shared" si="1"/>
        <v>0</v>
      </c>
      <c r="AU60" s="96">
        <f>'05 - 2.NP - WC Dívky'!P94</f>
        <v>0</v>
      </c>
      <c r="AV60" s="95">
        <f>'05 - 2.NP - WC Dívky'!J33</f>
        <v>0</v>
      </c>
      <c r="AW60" s="95">
        <f>'05 - 2.NP - WC Dívky'!J34</f>
        <v>0</v>
      </c>
      <c r="AX60" s="95">
        <f>'05 - 2.NP - WC Dívky'!J35</f>
        <v>0</v>
      </c>
      <c r="AY60" s="95">
        <f>'05 - 2.NP - WC Dívky'!J36</f>
        <v>0</v>
      </c>
      <c r="AZ60" s="95">
        <f>'05 - 2.NP - WC Dívky'!F33</f>
        <v>0</v>
      </c>
      <c r="BA60" s="95">
        <f>'05 - 2.NP - WC Dívky'!F34</f>
        <v>0</v>
      </c>
      <c r="BB60" s="95">
        <f>'05 - 2.NP - WC Dívky'!F35</f>
        <v>0</v>
      </c>
      <c r="BC60" s="95">
        <f>'05 - 2.NP - WC Dívky'!F36</f>
        <v>0</v>
      </c>
      <c r="BD60" s="97">
        <f>'05 - 2.NP - WC Dívky'!F37</f>
        <v>0</v>
      </c>
      <c r="BT60" s="98" t="s">
        <v>79</v>
      </c>
      <c r="BV60" s="98" t="s">
        <v>74</v>
      </c>
      <c r="BW60" s="98" t="s">
        <v>96</v>
      </c>
      <c r="BX60" s="98" t="s">
        <v>5</v>
      </c>
      <c r="CL60" s="98" t="s">
        <v>19</v>
      </c>
      <c r="CM60" s="98" t="s">
        <v>81</v>
      </c>
    </row>
    <row r="61" spans="1:91" s="7" customFormat="1" ht="16.5" customHeight="1">
      <c r="A61" s="88" t="s">
        <v>76</v>
      </c>
      <c r="B61" s="89"/>
      <c r="C61" s="90"/>
      <c r="D61" s="338" t="s">
        <v>97</v>
      </c>
      <c r="E61" s="338"/>
      <c r="F61" s="338"/>
      <c r="G61" s="338"/>
      <c r="H61" s="338"/>
      <c r="I61" s="91"/>
      <c r="J61" s="338" t="s">
        <v>98</v>
      </c>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63">
        <f>'06 - 2.NP - Úklid'!J30</f>
        <v>0</v>
      </c>
      <c r="AH61" s="364"/>
      <c r="AI61" s="364"/>
      <c r="AJ61" s="364"/>
      <c r="AK61" s="364"/>
      <c r="AL61" s="364"/>
      <c r="AM61" s="364"/>
      <c r="AN61" s="363">
        <f t="shared" si="0"/>
        <v>0</v>
      </c>
      <c r="AO61" s="364"/>
      <c r="AP61" s="364"/>
      <c r="AQ61" s="92" t="s">
        <v>78</v>
      </c>
      <c r="AR61" s="93"/>
      <c r="AS61" s="94">
        <v>0</v>
      </c>
      <c r="AT61" s="95">
        <f t="shared" si="1"/>
        <v>0</v>
      </c>
      <c r="AU61" s="96">
        <f>'06 - 2.NP - Úklid'!P94</f>
        <v>0</v>
      </c>
      <c r="AV61" s="95">
        <f>'06 - 2.NP - Úklid'!J33</f>
        <v>0</v>
      </c>
      <c r="AW61" s="95">
        <f>'06 - 2.NP - Úklid'!J34</f>
        <v>0</v>
      </c>
      <c r="AX61" s="95">
        <f>'06 - 2.NP - Úklid'!J35</f>
        <v>0</v>
      </c>
      <c r="AY61" s="95">
        <f>'06 - 2.NP - Úklid'!J36</f>
        <v>0</v>
      </c>
      <c r="AZ61" s="95">
        <f>'06 - 2.NP - Úklid'!F33</f>
        <v>0</v>
      </c>
      <c r="BA61" s="95">
        <f>'06 - 2.NP - Úklid'!F34</f>
        <v>0</v>
      </c>
      <c r="BB61" s="95">
        <f>'06 - 2.NP - Úklid'!F35</f>
        <v>0</v>
      </c>
      <c r="BC61" s="95">
        <f>'06 - 2.NP - Úklid'!F36</f>
        <v>0</v>
      </c>
      <c r="BD61" s="97">
        <f>'06 - 2.NP - Úklid'!F37</f>
        <v>0</v>
      </c>
      <c r="BT61" s="98" t="s">
        <v>79</v>
      </c>
      <c r="BV61" s="98" t="s">
        <v>74</v>
      </c>
      <c r="BW61" s="98" t="s">
        <v>99</v>
      </c>
      <c r="BX61" s="98" t="s">
        <v>5</v>
      </c>
      <c r="CL61" s="98" t="s">
        <v>19</v>
      </c>
      <c r="CM61" s="98" t="s">
        <v>81</v>
      </c>
    </row>
    <row r="62" spans="1:91" s="7" customFormat="1" ht="16.5" customHeight="1">
      <c r="A62" s="88" t="s">
        <v>76</v>
      </c>
      <c r="B62" s="89"/>
      <c r="C62" s="90"/>
      <c r="D62" s="338" t="s">
        <v>100</v>
      </c>
      <c r="E62" s="338"/>
      <c r="F62" s="338"/>
      <c r="G62" s="338"/>
      <c r="H62" s="338"/>
      <c r="I62" s="91"/>
      <c r="J62" s="338" t="s">
        <v>101</v>
      </c>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63">
        <f>'07 - 3.NP - WC Chlapci'!J30</f>
        <v>0</v>
      </c>
      <c r="AH62" s="364"/>
      <c r="AI62" s="364"/>
      <c r="AJ62" s="364"/>
      <c r="AK62" s="364"/>
      <c r="AL62" s="364"/>
      <c r="AM62" s="364"/>
      <c r="AN62" s="363">
        <f t="shared" si="0"/>
        <v>0</v>
      </c>
      <c r="AO62" s="364"/>
      <c r="AP62" s="364"/>
      <c r="AQ62" s="92" t="s">
        <v>78</v>
      </c>
      <c r="AR62" s="93"/>
      <c r="AS62" s="94">
        <v>0</v>
      </c>
      <c r="AT62" s="95">
        <f t="shared" si="1"/>
        <v>0</v>
      </c>
      <c r="AU62" s="96">
        <f>'07 - 3.NP - WC Chlapci'!P92</f>
        <v>0</v>
      </c>
      <c r="AV62" s="95">
        <f>'07 - 3.NP - WC Chlapci'!J33</f>
        <v>0</v>
      </c>
      <c r="AW62" s="95">
        <f>'07 - 3.NP - WC Chlapci'!J34</f>
        <v>0</v>
      </c>
      <c r="AX62" s="95">
        <f>'07 - 3.NP - WC Chlapci'!J35</f>
        <v>0</v>
      </c>
      <c r="AY62" s="95">
        <f>'07 - 3.NP - WC Chlapci'!J36</f>
        <v>0</v>
      </c>
      <c r="AZ62" s="95">
        <f>'07 - 3.NP - WC Chlapci'!F33</f>
        <v>0</v>
      </c>
      <c r="BA62" s="95">
        <f>'07 - 3.NP - WC Chlapci'!F34</f>
        <v>0</v>
      </c>
      <c r="BB62" s="95">
        <f>'07 - 3.NP - WC Chlapci'!F35</f>
        <v>0</v>
      </c>
      <c r="BC62" s="95">
        <f>'07 - 3.NP - WC Chlapci'!F36</f>
        <v>0</v>
      </c>
      <c r="BD62" s="97">
        <f>'07 - 3.NP - WC Chlapci'!F37</f>
        <v>0</v>
      </c>
      <c r="BT62" s="98" t="s">
        <v>79</v>
      </c>
      <c r="BV62" s="98" t="s">
        <v>74</v>
      </c>
      <c r="BW62" s="98" t="s">
        <v>102</v>
      </c>
      <c r="BX62" s="98" t="s">
        <v>5</v>
      </c>
      <c r="CL62" s="98" t="s">
        <v>19</v>
      </c>
      <c r="CM62" s="98" t="s">
        <v>81</v>
      </c>
    </row>
    <row r="63" spans="1:91" s="7" customFormat="1" ht="16.5" customHeight="1">
      <c r="A63" s="88" t="s">
        <v>76</v>
      </c>
      <c r="B63" s="89"/>
      <c r="C63" s="90"/>
      <c r="D63" s="338" t="s">
        <v>103</v>
      </c>
      <c r="E63" s="338"/>
      <c r="F63" s="338"/>
      <c r="G63" s="338"/>
      <c r="H63" s="338"/>
      <c r="I63" s="91"/>
      <c r="J63" s="338" t="s">
        <v>104</v>
      </c>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63">
        <f>'08 - 3.NP - WC Dívky'!J30</f>
        <v>0</v>
      </c>
      <c r="AH63" s="364"/>
      <c r="AI63" s="364"/>
      <c r="AJ63" s="364"/>
      <c r="AK63" s="364"/>
      <c r="AL63" s="364"/>
      <c r="AM63" s="364"/>
      <c r="AN63" s="363">
        <f t="shared" si="0"/>
        <v>0</v>
      </c>
      <c r="AO63" s="364"/>
      <c r="AP63" s="364"/>
      <c r="AQ63" s="92" t="s">
        <v>78</v>
      </c>
      <c r="AR63" s="93"/>
      <c r="AS63" s="94">
        <v>0</v>
      </c>
      <c r="AT63" s="95">
        <f t="shared" si="1"/>
        <v>0</v>
      </c>
      <c r="AU63" s="96">
        <f>'08 - 3.NP - WC Dívky'!P94</f>
        <v>0</v>
      </c>
      <c r="AV63" s="95">
        <f>'08 - 3.NP - WC Dívky'!J33</f>
        <v>0</v>
      </c>
      <c r="AW63" s="95">
        <f>'08 - 3.NP - WC Dívky'!J34</f>
        <v>0</v>
      </c>
      <c r="AX63" s="95">
        <f>'08 - 3.NP - WC Dívky'!J35</f>
        <v>0</v>
      </c>
      <c r="AY63" s="95">
        <f>'08 - 3.NP - WC Dívky'!J36</f>
        <v>0</v>
      </c>
      <c r="AZ63" s="95">
        <f>'08 - 3.NP - WC Dívky'!F33</f>
        <v>0</v>
      </c>
      <c r="BA63" s="95">
        <f>'08 - 3.NP - WC Dívky'!F34</f>
        <v>0</v>
      </c>
      <c r="BB63" s="95">
        <f>'08 - 3.NP - WC Dívky'!F35</f>
        <v>0</v>
      </c>
      <c r="BC63" s="95">
        <f>'08 - 3.NP - WC Dívky'!F36</f>
        <v>0</v>
      </c>
      <c r="BD63" s="97">
        <f>'08 - 3.NP - WC Dívky'!F37</f>
        <v>0</v>
      </c>
      <c r="BT63" s="98" t="s">
        <v>79</v>
      </c>
      <c r="BV63" s="98" t="s">
        <v>74</v>
      </c>
      <c r="BW63" s="98" t="s">
        <v>105</v>
      </c>
      <c r="BX63" s="98" t="s">
        <v>5</v>
      </c>
      <c r="CL63" s="98" t="s">
        <v>19</v>
      </c>
      <c r="CM63" s="98" t="s">
        <v>81</v>
      </c>
    </row>
    <row r="64" spans="1:91" s="7" customFormat="1" ht="16.5" customHeight="1">
      <c r="A64" s="88" t="s">
        <v>76</v>
      </c>
      <c r="B64" s="89"/>
      <c r="C64" s="90"/>
      <c r="D64" s="338" t="s">
        <v>106</v>
      </c>
      <c r="E64" s="338"/>
      <c r="F64" s="338"/>
      <c r="G64" s="338"/>
      <c r="H64" s="338"/>
      <c r="I64" s="91"/>
      <c r="J64" s="338" t="s">
        <v>107</v>
      </c>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63">
        <f>'09 - 3.NP - Úklid'!J30</f>
        <v>0</v>
      </c>
      <c r="AH64" s="364"/>
      <c r="AI64" s="364"/>
      <c r="AJ64" s="364"/>
      <c r="AK64" s="364"/>
      <c r="AL64" s="364"/>
      <c r="AM64" s="364"/>
      <c r="AN64" s="363">
        <f t="shared" si="0"/>
        <v>0</v>
      </c>
      <c r="AO64" s="364"/>
      <c r="AP64" s="364"/>
      <c r="AQ64" s="92" t="s">
        <v>78</v>
      </c>
      <c r="AR64" s="93"/>
      <c r="AS64" s="99">
        <v>0</v>
      </c>
      <c r="AT64" s="100">
        <f t="shared" si="1"/>
        <v>0</v>
      </c>
      <c r="AU64" s="101">
        <f>'09 - 3.NP - Úklid'!P94</f>
        <v>0</v>
      </c>
      <c r="AV64" s="100">
        <f>'09 - 3.NP - Úklid'!J33</f>
        <v>0</v>
      </c>
      <c r="AW64" s="100">
        <f>'09 - 3.NP - Úklid'!J34</f>
        <v>0</v>
      </c>
      <c r="AX64" s="100">
        <f>'09 - 3.NP - Úklid'!J35</f>
        <v>0</v>
      </c>
      <c r="AY64" s="100">
        <f>'09 - 3.NP - Úklid'!J36</f>
        <v>0</v>
      </c>
      <c r="AZ64" s="100">
        <f>'09 - 3.NP - Úklid'!F33</f>
        <v>0</v>
      </c>
      <c r="BA64" s="100">
        <f>'09 - 3.NP - Úklid'!F34</f>
        <v>0</v>
      </c>
      <c r="BB64" s="100">
        <f>'09 - 3.NP - Úklid'!F35</f>
        <v>0</v>
      </c>
      <c r="BC64" s="100">
        <f>'09 - 3.NP - Úklid'!F36</f>
        <v>0</v>
      </c>
      <c r="BD64" s="102">
        <f>'09 - 3.NP - Úklid'!F37</f>
        <v>0</v>
      </c>
      <c r="BT64" s="98" t="s">
        <v>79</v>
      </c>
      <c r="BV64" s="98" t="s">
        <v>74</v>
      </c>
      <c r="BW64" s="98" t="s">
        <v>108</v>
      </c>
      <c r="BX64" s="98" t="s">
        <v>5</v>
      </c>
      <c r="CL64" s="98" t="s">
        <v>19</v>
      </c>
      <c r="CM64" s="98" t="s">
        <v>81</v>
      </c>
    </row>
    <row r="65" spans="1:57" s="2" customFormat="1" ht="30" customHeight="1">
      <c r="A65" s="36"/>
      <c r="B65" s="37"/>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41"/>
      <c r="AS65" s="36"/>
      <c r="AT65" s="36"/>
      <c r="AU65" s="36"/>
      <c r="AV65" s="36"/>
      <c r="AW65" s="36"/>
      <c r="AX65" s="36"/>
      <c r="AY65" s="36"/>
      <c r="AZ65" s="36"/>
      <c r="BA65" s="36"/>
      <c r="BB65" s="36"/>
      <c r="BC65" s="36"/>
      <c r="BD65" s="36"/>
      <c r="BE65" s="36"/>
    </row>
    <row r="66" spans="1:57" s="2" customFormat="1" ht="6.95" customHeight="1">
      <c r="A66" s="36"/>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41"/>
      <c r="AS66" s="36"/>
      <c r="AT66" s="36"/>
      <c r="AU66" s="36"/>
      <c r="AV66" s="36"/>
      <c r="AW66" s="36"/>
      <c r="AX66" s="36"/>
      <c r="AY66" s="36"/>
      <c r="AZ66" s="36"/>
      <c r="BA66" s="36"/>
      <c r="BB66" s="36"/>
      <c r="BC66" s="36"/>
      <c r="BD66" s="36"/>
      <c r="BE66" s="36"/>
    </row>
  </sheetData>
  <sheetProtection algorithmName="SHA-512" hashValue="oM9VMOFah9Pnxn2vUp9fw+SuaCjOLppyctJ5g8FZ2mR/jyznjMUl7tgO37XJcUZyubKE9DVeyYBrJhR+VVekFw==" saltValue="GEItqs6aKRB5vWAVhnrAjA==" spinCount="100000" sheet="1" objects="1" scenarios="1" formatColumns="0" formatRows="0"/>
  <mergeCells count="78">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R2:BE2"/>
    <mergeCell ref="AG63:AM63"/>
    <mergeCell ref="AG62:AM62"/>
    <mergeCell ref="AG52:AM52"/>
    <mergeCell ref="AG60:AM60"/>
    <mergeCell ref="AG55:AM55"/>
    <mergeCell ref="AG59:AM59"/>
    <mergeCell ref="AG61:AM61"/>
    <mergeCell ref="AG57:AM57"/>
    <mergeCell ref="AN55:AP55"/>
    <mergeCell ref="AS49:AT51"/>
    <mergeCell ref="AN54:AP54"/>
    <mergeCell ref="AK33:AO33"/>
    <mergeCell ref="L33:P33"/>
    <mergeCell ref="W33:AE33"/>
    <mergeCell ref="AK35:AO35"/>
    <mergeCell ref="X35:AB35"/>
    <mergeCell ref="W30:AE30"/>
    <mergeCell ref="L31:P31"/>
    <mergeCell ref="W31:AE31"/>
    <mergeCell ref="AK31:AO31"/>
    <mergeCell ref="AK32:AO32"/>
    <mergeCell ref="L32:P32"/>
    <mergeCell ref="W32:AE32"/>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D58:H58"/>
    <mergeCell ref="D55:H55"/>
    <mergeCell ref="D59:H59"/>
    <mergeCell ref="D60:H60"/>
    <mergeCell ref="D56:H56"/>
    <mergeCell ref="D57:H57"/>
  </mergeCells>
  <hyperlinks>
    <hyperlink ref="A55" location="'00 - VRN'!C2" display="/" xr:uid="{00000000-0004-0000-0000-000000000000}"/>
    <hyperlink ref="A56" location="'01 - 1.NP - WC Chlapci'!C2" display="/" xr:uid="{00000000-0004-0000-0000-000001000000}"/>
    <hyperlink ref="A57" location="'02 - 1.NP - WC Dívky'!C2" display="/" xr:uid="{00000000-0004-0000-0000-000002000000}"/>
    <hyperlink ref="A58" location="'03 - 1.NP - Úklid'!C2" display="/" xr:uid="{00000000-0004-0000-0000-000003000000}"/>
    <hyperlink ref="A59" location="'04 - 2.NP - WC Chlapci'!C2" display="/" xr:uid="{00000000-0004-0000-0000-000004000000}"/>
    <hyperlink ref="A60" location="'05 - 2.NP - WC Dívky'!C2" display="/" xr:uid="{00000000-0004-0000-0000-000005000000}"/>
    <hyperlink ref="A61" location="'06 - 2.NP - Úklid'!C2" display="/" xr:uid="{00000000-0004-0000-0000-000006000000}"/>
    <hyperlink ref="A62" location="'07 - 3.NP - WC Chlapci'!C2" display="/" xr:uid="{00000000-0004-0000-0000-000007000000}"/>
    <hyperlink ref="A63" location="'08 - 3.NP - WC Dívky'!C2" display="/" xr:uid="{00000000-0004-0000-0000-000008000000}"/>
    <hyperlink ref="A64" location="'09 - 3.NP - Úklid'!C2" display="/" xr:uid="{00000000-0004-0000-0000-000009000000}"/>
    <hyperlink ref="E20" r:id="rId1" xr:uid="{489AC088-3EDD-43C0-857C-38F731BB1A94}"/>
    <hyperlink ref="AM50" r:id="rId2" xr:uid="{2CDD6203-64CE-45DF-8403-9F69C895E2B3}"/>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315"/>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2"/>
      <c r="M2" s="362"/>
      <c r="N2" s="362"/>
      <c r="O2" s="362"/>
      <c r="P2" s="362"/>
      <c r="Q2" s="362"/>
      <c r="R2" s="362"/>
      <c r="S2" s="362"/>
      <c r="T2" s="362"/>
      <c r="U2" s="362"/>
      <c r="V2" s="362"/>
      <c r="AT2" s="19" t="s">
        <v>105</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109</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6" t="str">
        <f>'Rekapitulace stavby'!K6</f>
        <v>Sokolov, ZŠ Švabinského 1728 - oprava hygienického zázemí</v>
      </c>
      <c r="F7" s="377"/>
      <c r="G7" s="377"/>
      <c r="H7" s="377"/>
      <c r="L7" s="22"/>
    </row>
    <row r="8" spans="1:46" s="2" customFormat="1" ht="12" customHeight="1">
      <c r="A8" s="36"/>
      <c r="B8" s="41"/>
      <c r="C8" s="36"/>
      <c r="D8" s="107" t="s">
        <v>110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8" t="s">
        <v>1302</v>
      </c>
      <c r="F9" s="379"/>
      <c r="G9" s="379"/>
      <c r="H9" s="379"/>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3. 2. 2021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ROUND(J94,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ROUND((SUM(BE94:BE314)),  2)</f>
        <v>0</v>
      </c>
      <c r="G33" s="36"/>
      <c r="H33" s="36"/>
      <c r="I33" s="120">
        <v>0.21</v>
      </c>
      <c r="J33" s="119">
        <f>ROUND(((SUM(BE94:BE314))*I33),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ROUND((SUM(BF94:BF314)),  2)</f>
        <v>0</v>
      </c>
      <c r="G34" s="36"/>
      <c r="H34" s="36"/>
      <c r="I34" s="120">
        <v>0.15</v>
      </c>
      <c r="J34" s="119">
        <f>ROUND(((SUM(BF94:BF314))*I34),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45</v>
      </c>
      <c r="F35" s="119">
        <f>ROUND((SUM(BG94:BG314)),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46</v>
      </c>
      <c r="F36" s="119">
        <f>ROUND((SUM(BH94:BH314)),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47</v>
      </c>
      <c r="F37" s="119">
        <f>ROUND((SUM(BI94:BI314)),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112</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Sokolov, ZŠ Švabinského 1728 - oprava hygienického zázemí</v>
      </c>
      <c r="F48" s="384"/>
      <c r="G48" s="384"/>
      <c r="H48" s="384"/>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40" t="str">
        <f>E9</f>
        <v>08 - 3.NP - WC Dívky</v>
      </c>
      <c r="F50" s="385"/>
      <c r="G50" s="385"/>
      <c r="H50" s="385"/>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Sokolov, Švabinského 1728</v>
      </c>
      <c r="G52" s="38"/>
      <c r="H52" s="38"/>
      <c r="I52" s="31" t="s">
        <v>23</v>
      </c>
      <c r="J52" s="61" t="str">
        <f>IF(J12="","",J12)</f>
        <v>3. 2. 2021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Sokolov</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113</v>
      </c>
      <c r="D57" s="133"/>
      <c r="E57" s="133"/>
      <c r="F57" s="133"/>
      <c r="G57" s="133"/>
      <c r="H57" s="133"/>
      <c r="I57" s="133"/>
      <c r="J57" s="134" t="s">
        <v>114</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115</v>
      </c>
    </row>
    <row r="60" spans="1:47" s="9" customFormat="1" ht="24.95" customHeight="1">
      <c r="B60" s="136"/>
      <c r="C60" s="137"/>
      <c r="D60" s="138" t="s">
        <v>165</v>
      </c>
      <c r="E60" s="139"/>
      <c r="F60" s="139"/>
      <c r="G60" s="139"/>
      <c r="H60" s="139"/>
      <c r="I60" s="139"/>
      <c r="J60" s="140">
        <f>J95</f>
        <v>0</v>
      </c>
      <c r="K60" s="137"/>
      <c r="L60" s="141"/>
    </row>
    <row r="61" spans="1:47" s="10" customFormat="1" ht="19.899999999999999" customHeight="1">
      <c r="B61" s="142"/>
      <c r="C61" s="143"/>
      <c r="D61" s="144" t="s">
        <v>166</v>
      </c>
      <c r="E61" s="145"/>
      <c r="F61" s="145"/>
      <c r="G61" s="145"/>
      <c r="H61" s="145"/>
      <c r="I61" s="145"/>
      <c r="J61" s="146">
        <f>J96</f>
        <v>0</v>
      </c>
      <c r="K61" s="143"/>
      <c r="L61" s="147"/>
    </row>
    <row r="62" spans="1:47" s="10" customFormat="1" ht="19.899999999999999" customHeight="1">
      <c r="B62" s="142"/>
      <c r="C62" s="143"/>
      <c r="D62" s="144" t="s">
        <v>167</v>
      </c>
      <c r="E62" s="145"/>
      <c r="F62" s="145"/>
      <c r="G62" s="145"/>
      <c r="H62" s="145"/>
      <c r="I62" s="145"/>
      <c r="J62" s="146">
        <f>J108</f>
        <v>0</v>
      </c>
      <c r="K62" s="143"/>
      <c r="L62" s="147"/>
    </row>
    <row r="63" spans="1:47" s="10" customFormat="1" ht="19.899999999999999" customHeight="1">
      <c r="B63" s="142"/>
      <c r="C63" s="143"/>
      <c r="D63" s="144" t="s">
        <v>168</v>
      </c>
      <c r="E63" s="145"/>
      <c r="F63" s="145"/>
      <c r="G63" s="145"/>
      <c r="H63" s="145"/>
      <c r="I63" s="145"/>
      <c r="J63" s="146">
        <f>J150</f>
        <v>0</v>
      </c>
      <c r="K63" s="143"/>
      <c r="L63" s="147"/>
    </row>
    <row r="64" spans="1:47" s="10" customFormat="1" ht="19.899999999999999" customHeight="1">
      <c r="B64" s="142"/>
      <c r="C64" s="143"/>
      <c r="D64" s="144" t="s">
        <v>169</v>
      </c>
      <c r="E64" s="145"/>
      <c r="F64" s="145"/>
      <c r="G64" s="145"/>
      <c r="H64" s="145"/>
      <c r="I64" s="145"/>
      <c r="J64" s="146">
        <f>J162</f>
        <v>0</v>
      </c>
      <c r="K64" s="143"/>
      <c r="L64" s="147"/>
    </row>
    <row r="65" spans="1:31" s="9" customFormat="1" ht="24.95" customHeight="1">
      <c r="B65" s="136"/>
      <c r="C65" s="137"/>
      <c r="D65" s="138" t="s">
        <v>170</v>
      </c>
      <c r="E65" s="139"/>
      <c r="F65" s="139"/>
      <c r="G65" s="139"/>
      <c r="H65" s="139"/>
      <c r="I65" s="139"/>
      <c r="J65" s="140">
        <f>J165</f>
        <v>0</v>
      </c>
      <c r="K65" s="137"/>
      <c r="L65" s="141"/>
    </row>
    <row r="66" spans="1:31" s="10" customFormat="1" ht="19.899999999999999" customHeight="1">
      <c r="B66" s="142"/>
      <c r="C66" s="143"/>
      <c r="D66" s="144" t="s">
        <v>171</v>
      </c>
      <c r="E66" s="145"/>
      <c r="F66" s="145"/>
      <c r="G66" s="145"/>
      <c r="H66" s="145"/>
      <c r="I66" s="145"/>
      <c r="J66" s="146">
        <f>J166</f>
        <v>0</v>
      </c>
      <c r="K66" s="143"/>
      <c r="L66" s="147"/>
    </row>
    <row r="67" spans="1:31" s="10" customFormat="1" ht="19.899999999999999" customHeight="1">
      <c r="B67" s="142"/>
      <c r="C67" s="143"/>
      <c r="D67" s="144" t="s">
        <v>172</v>
      </c>
      <c r="E67" s="145"/>
      <c r="F67" s="145"/>
      <c r="G67" s="145"/>
      <c r="H67" s="145"/>
      <c r="I67" s="145"/>
      <c r="J67" s="146">
        <f>J171</f>
        <v>0</v>
      </c>
      <c r="K67" s="143"/>
      <c r="L67" s="147"/>
    </row>
    <row r="68" spans="1:31" s="10" customFormat="1" ht="19.899999999999999" customHeight="1">
      <c r="B68" s="142"/>
      <c r="C68" s="143"/>
      <c r="D68" s="144" t="s">
        <v>173</v>
      </c>
      <c r="E68" s="145"/>
      <c r="F68" s="145"/>
      <c r="G68" s="145"/>
      <c r="H68" s="145"/>
      <c r="I68" s="145"/>
      <c r="J68" s="146">
        <f>J176</f>
        <v>0</v>
      </c>
      <c r="K68" s="143"/>
      <c r="L68" s="147"/>
    </row>
    <row r="69" spans="1:31" s="10" customFormat="1" ht="19.899999999999999" customHeight="1">
      <c r="B69" s="142"/>
      <c r="C69" s="143"/>
      <c r="D69" s="144" t="s">
        <v>174</v>
      </c>
      <c r="E69" s="145"/>
      <c r="F69" s="145"/>
      <c r="G69" s="145"/>
      <c r="H69" s="145"/>
      <c r="I69" s="145"/>
      <c r="J69" s="146">
        <f>J195</f>
        <v>0</v>
      </c>
      <c r="K69" s="143"/>
      <c r="L69" s="147"/>
    </row>
    <row r="70" spans="1:31" s="10" customFormat="1" ht="19.899999999999999" customHeight="1">
      <c r="B70" s="142"/>
      <c r="C70" s="143"/>
      <c r="D70" s="144" t="s">
        <v>175</v>
      </c>
      <c r="E70" s="145"/>
      <c r="F70" s="145"/>
      <c r="G70" s="145"/>
      <c r="H70" s="145"/>
      <c r="I70" s="145"/>
      <c r="J70" s="146">
        <f>J200</f>
        <v>0</v>
      </c>
      <c r="K70" s="143"/>
      <c r="L70" s="147"/>
    </row>
    <row r="71" spans="1:31" s="10" customFormat="1" ht="19.899999999999999" customHeight="1">
      <c r="B71" s="142"/>
      <c r="C71" s="143"/>
      <c r="D71" s="144" t="s">
        <v>497</v>
      </c>
      <c r="E71" s="145"/>
      <c r="F71" s="145"/>
      <c r="G71" s="145"/>
      <c r="H71" s="145"/>
      <c r="I71" s="145"/>
      <c r="J71" s="146">
        <f>J213</f>
        <v>0</v>
      </c>
      <c r="K71" s="143"/>
      <c r="L71" s="147"/>
    </row>
    <row r="72" spans="1:31" s="10" customFormat="1" ht="19.899999999999999" customHeight="1">
      <c r="B72" s="142"/>
      <c r="C72" s="143"/>
      <c r="D72" s="144" t="s">
        <v>498</v>
      </c>
      <c r="E72" s="145"/>
      <c r="F72" s="145"/>
      <c r="G72" s="145"/>
      <c r="H72" s="145"/>
      <c r="I72" s="145"/>
      <c r="J72" s="146">
        <f>J233</f>
        <v>0</v>
      </c>
      <c r="K72" s="143"/>
      <c r="L72" s="147"/>
    </row>
    <row r="73" spans="1:31" s="10" customFormat="1" ht="19.899999999999999" customHeight="1">
      <c r="B73" s="142"/>
      <c r="C73" s="143"/>
      <c r="D73" s="144" t="s">
        <v>176</v>
      </c>
      <c r="E73" s="145"/>
      <c r="F73" s="145"/>
      <c r="G73" s="145"/>
      <c r="H73" s="145"/>
      <c r="I73" s="145"/>
      <c r="J73" s="146">
        <f>J251</f>
        <v>0</v>
      </c>
      <c r="K73" s="143"/>
      <c r="L73" s="147"/>
    </row>
    <row r="74" spans="1:31" s="10" customFormat="1" ht="19.899999999999999" customHeight="1">
      <c r="B74" s="142"/>
      <c r="C74" s="143"/>
      <c r="D74" s="144" t="s">
        <v>177</v>
      </c>
      <c r="E74" s="145"/>
      <c r="F74" s="145"/>
      <c r="G74" s="145"/>
      <c r="H74" s="145"/>
      <c r="I74" s="145"/>
      <c r="J74" s="146">
        <f>J273</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63" s="2" customFormat="1" ht="24.95" customHeight="1">
      <c r="A81" s="36"/>
      <c r="B81" s="37"/>
      <c r="C81" s="25" t="s">
        <v>120</v>
      </c>
      <c r="D81" s="38"/>
      <c r="E81" s="38"/>
      <c r="F81" s="38"/>
      <c r="G81" s="38"/>
      <c r="H81" s="38"/>
      <c r="I81" s="38"/>
      <c r="J81" s="38"/>
      <c r="K81" s="38"/>
      <c r="L81" s="108"/>
      <c r="S81" s="36"/>
      <c r="T81" s="36"/>
      <c r="U81" s="36"/>
      <c r="V81" s="36"/>
      <c r="W81" s="36"/>
      <c r="X81" s="36"/>
      <c r="Y81" s="36"/>
      <c r="Z81" s="36"/>
      <c r="AA81" s="36"/>
      <c r="AB81" s="36"/>
      <c r="AC81" s="36"/>
      <c r="AD81" s="36"/>
      <c r="AE81" s="36"/>
    </row>
    <row r="82" spans="1:63"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3"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63" s="2" customFormat="1" ht="16.5" customHeight="1">
      <c r="A84" s="36"/>
      <c r="B84" s="37"/>
      <c r="C84" s="38"/>
      <c r="D84" s="38"/>
      <c r="E84" s="383" t="str">
        <f>E7</f>
        <v>Sokolov, ZŠ Švabinského 1728 - oprava hygienického zázemí</v>
      </c>
      <c r="F84" s="384"/>
      <c r="G84" s="384"/>
      <c r="H84" s="384"/>
      <c r="I84" s="38"/>
      <c r="J84" s="38"/>
      <c r="K84" s="38"/>
      <c r="L84" s="108"/>
      <c r="S84" s="36"/>
      <c r="T84" s="36"/>
      <c r="U84" s="36"/>
      <c r="V84" s="36"/>
      <c r="W84" s="36"/>
      <c r="X84" s="36"/>
      <c r="Y84" s="36"/>
      <c r="Z84" s="36"/>
      <c r="AA84" s="36"/>
      <c r="AB84" s="36"/>
      <c r="AC84" s="36"/>
      <c r="AD84" s="36"/>
      <c r="AE84" s="36"/>
    </row>
    <row r="85" spans="1:63" s="2" customFormat="1" ht="12" customHeight="1">
      <c r="A85" s="36"/>
      <c r="B85" s="37"/>
      <c r="C85" s="31" t="s">
        <v>110</v>
      </c>
      <c r="D85" s="38"/>
      <c r="E85" s="38"/>
      <c r="F85" s="38"/>
      <c r="G85" s="38"/>
      <c r="H85" s="38"/>
      <c r="I85" s="38"/>
      <c r="J85" s="38"/>
      <c r="K85" s="38"/>
      <c r="L85" s="108"/>
      <c r="S85" s="36"/>
      <c r="T85" s="36"/>
      <c r="U85" s="36"/>
      <c r="V85" s="36"/>
      <c r="W85" s="36"/>
      <c r="X85" s="36"/>
      <c r="Y85" s="36"/>
      <c r="Z85" s="36"/>
      <c r="AA85" s="36"/>
      <c r="AB85" s="36"/>
      <c r="AC85" s="36"/>
      <c r="AD85" s="36"/>
      <c r="AE85" s="36"/>
    </row>
    <row r="86" spans="1:63" s="2" customFormat="1" ht="16.5" customHeight="1">
      <c r="A86" s="36"/>
      <c r="B86" s="37"/>
      <c r="C86" s="38"/>
      <c r="D86" s="38"/>
      <c r="E86" s="340" t="str">
        <f>E9</f>
        <v>08 - 3.NP - WC Dívky</v>
      </c>
      <c r="F86" s="385"/>
      <c r="G86" s="385"/>
      <c r="H86" s="385"/>
      <c r="I86" s="38"/>
      <c r="J86" s="38"/>
      <c r="K86" s="38"/>
      <c r="L86" s="108"/>
      <c r="S86" s="36"/>
      <c r="T86" s="36"/>
      <c r="U86" s="36"/>
      <c r="V86" s="36"/>
      <c r="W86" s="36"/>
      <c r="X86" s="36"/>
      <c r="Y86" s="36"/>
      <c r="Z86" s="36"/>
      <c r="AA86" s="36"/>
      <c r="AB86" s="36"/>
      <c r="AC86" s="36"/>
      <c r="AD86" s="36"/>
      <c r="AE86" s="36"/>
    </row>
    <row r="87" spans="1:63"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3" s="2" customFormat="1" ht="12" customHeight="1">
      <c r="A88" s="36"/>
      <c r="B88" s="37"/>
      <c r="C88" s="31" t="s">
        <v>21</v>
      </c>
      <c r="D88" s="38"/>
      <c r="E88" s="38"/>
      <c r="F88" s="29" t="str">
        <f>F12</f>
        <v>Sokolov, Švabinského 1728</v>
      </c>
      <c r="G88" s="38"/>
      <c r="H88" s="38"/>
      <c r="I88" s="31" t="s">
        <v>23</v>
      </c>
      <c r="J88" s="61" t="str">
        <f>IF(J12="","",J12)</f>
        <v>3. 2. 2021</v>
      </c>
      <c r="K88" s="38"/>
      <c r="L88" s="108"/>
      <c r="S88" s="36"/>
      <c r="T88" s="36"/>
      <c r="U88" s="36"/>
      <c r="V88" s="36"/>
      <c r="W88" s="36"/>
      <c r="X88" s="36"/>
      <c r="Y88" s="36"/>
      <c r="Z88" s="36"/>
      <c r="AA88" s="36"/>
      <c r="AB88" s="36"/>
      <c r="AC88" s="36"/>
      <c r="AD88" s="36"/>
      <c r="AE88" s="36"/>
    </row>
    <row r="89" spans="1:63"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63" s="2" customFormat="1" ht="15.2" customHeight="1">
      <c r="A90" s="36"/>
      <c r="B90" s="37"/>
      <c r="C90" s="31" t="s">
        <v>25</v>
      </c>
      <c r="D90" s="38"/>
      <c r="E90" s="38"/>
      <c r="F90" s="29" t="str">
        <f>E15</f>
        <v>Město Sokolov</v>
      </c>
      <c r="G90" s="38"/>
      <c r="H90" s="38"/>
      <c r="I90" s="31" t="s">
        <v>31</v>
      </c>
      <c r="J90" s="34" t="str">
        <f>E21</f>
        <v xml:space="preserve"> </v>
      </c>
      <c r="K90" s="38"/>
      <c r="L90" s="108"/>
      <c r="S90" s="36"/>
      <c r="T90" s="36"/>
      <c r="U90" s="36"/>
      <c r="V90" s="36"/>
      <c r="W90" s="36"/>
      <c r="X90" s="36"/>
      <c r="Y90" s="36"/>
      <c r="Z90" s="36"/>
      <c r="AA90" s="36"/>
      <c r="AB90" s="36"/>
      <c r="AC90" s="36"/>
      <c r="AD90" s="36"/>
      <c r="AE90" s="36"/>
    </row>
    <row r="91" spans="1:63" s="2" customFormat="1" ht="15.2" customHeight="1">
      <c r="A91" s="36"/>
      <c r="B91" s="37"/>
      <c r="C91" s="31" t="s">
        <v>29</v>
      </c>
      <c r="D91" s="38"/>
      <c r="E91" s="38"/>
      <c r="F91" s="29" t="str">
        <f>IF(E18="","",E18)</f>
        <v>Vyplň údaj</v>
      </c>
      <c r="G91" s="38"/>
      <c r="H91" s="38"/>
      <c r="I91" s="31" t="s">
        <v>34</v>
      </c>
      <c r="J91" s="34" t="str">
        <f>E24</f>
        <v>Michal Kubelka</v>
      </c>
      <c r="K91" s="38"/>
      <c r="L91" s="108"/>
      <c r="S91" s="36"/>
      <c r="T91" s="36"/>
      <c r="U91" s="36"/>
      <c r="V91" s="36"/>
      <c r="W91" s="36"/>
      <c r="X91" s="36"/>
      <c r="Y91" s="36"/>
      <c r="Z91" s="36"/>
      <c r="AA91" s="36"/>
      <c r="AB91" s="36"/>
      <c r="AC91" s="36"/>
      <c r="AD91" s="36"/>
      <c r="AE91" s="36"/>
    </row>
    <row r="92" spans="1:63"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63" s="11" customFormat="1" ht="29.25" customHeight="1">
      <c r="A93" s="148"/>
      <c r="B93" s="149"/>
      <c r="C93" s="150" t="s">
        <v>121</v>
      </c>
      <c r="D93" s="151" t="s">
        <v>57</v>
      </c>
      <c r="E93" s="151" t="s">
        <v>53</v>
      </c>
      <c r="F93" s="151" t="s">
        <v>54</v>
      </c>
      <c r="G93" s="151" t="s">
        <v>122</v>
      </c>
      <c r="H93" s="151" t="s">
        <v>123</v>
      </c>
      <c r="I93" s="151" t="s">
        <v>124</v>
      </c>
      <c r="J93" s="151" t="s">
        <v>114</v>
      </c>
      <c r="K93" s="152" t="s">
        <v>125</v>
      </c>
      <c r="L93" s="153"/>
      <c r="M93" s="70" t="s">
        <v>19</v>
      </c>
      <c r="N93" s="71" t="s">
        <v>42</v>
      </c>
      <c r="O93" s="71" t="s">
        <v>126</v>
      </c>
      <c r="P93" s="71" t="s">
        <v>127</v>
      </c>
      <c r="Q93" s="71" t="s">
        <v>128</v>
      </c>
      <c r="R93" s="71" t="s">
        <v>129</v>
      </c>
      <c r="S93" s="71" t="s">
        <v>130</v>
      </c>
      <c r="T93" s="72" t="s">
        <v>131</v>
      </c>
      <c r="U93" s="148"/>
      <c r="V93" s="148"/>
      <c r="W93" s="148"/>
      <c r="X93" s="148"/>
      <c r="Y93" s="148"/>
      <c r="Z93" s="148"/>
      <c r="AA93" s="148"/>
      <c r="AB93" s="148"/>
      <c r="AC93" s="148"/>
      <c r="AD93" s="148"/>
      <c r="AE93" s="148"/>
    </row>
    <row r="94" spans="1:63" s="2" customFormat="1" ht="22.9" customHeight="1">
      <c r="A94" s="36"/>
      <c r="B94" s="37"/>
      <c r="C94" s="77" t="s">
        <v>132</v>
      </c>
      <c r="D94" s="38"/>
      <c r="E94" s="38"/>
      <c r="F94" s="38"/>
      <c r="G94" s="38"/>
      <c r="H94" s="38"/>
      <c r="I94" s="38"/>
      <c r="J94" s="154">
        <f>BK94</f>
        <v>0</v>
      </c>
      <c r="K94" s="38"/>
      <c r="L94" s="41"/>
      <c r="M94" s="73"/>
      <c r="N94" s="155"/>
      <c r="O94" s="74"/>
      <c r="P94" s="156">
        <f>P95+P165</f>
        <v>0</v>
      </c>
      <c r="Q94" s="74"/>
      <c r="R94" s="156">
        <f>R95+R165</f>
        <v>3.5272415100000005</v>
      </c>
      <c r="S94" s="74"/>
      <c r="T94" s="157">
        <f>T95+T165</f>
        <v>3.7074987500000001</v>
      </c>
      <c r="U94" s="36"/>
      <c r="V94" s="36"/>
      <c r="W94" s="36"/>
      <c r="X94" s="36"/>
      <c r="Y94" s="36"/>
      <c r="Z94" s="36"/>
      <c r="AA94" s="36"/>
      <c r="AB94" s="36"/>
      <c r="AC94" s="36"/>
      <c r="AD94" s="36"/>
      <c r="AE94" s="36"/>
      <c r="AT94" s="19" t="s">
        <v>71</v>
      </c>
      <c r="AU94" s="19" t="s">
        <v>115</v>
      </c>
      <c r="BK94" s="158">
        <f>BK95+BK165</f>
        <v>0</v>
      </c>
    </row>
    <row r="95" spans="1:63" s="12" customFormat="1" ht="25.9" customHeight="1">
      <c r="B95" s="159"/>
      <c r="C95" s="160"/>
      <c r="D95" s="161" t="s">
        <v>71</v>
      </c>
      <c r="E95" s="162" t="s">
        <v>178</v>
      </c>
      <c r="F95" s="162" t="s">
        <v>179</v>
      </c>
      <c r="G95" s="160"/>
      <c r="H95" s="160"/>
      <c r="I95" s="163"/>
      <c r="J95" s="164">
        <f>BK95</f>
        <v>0</v>
      </c>
      <c r="K95" s="160"/>
      <c r="L95" s="165"/>
      <c r="M95" s="166"/>
      <c r="N95" s="167"/>
      <c r="O95" s="167"/>
      <c r="P95" s="168">
        <f>P96+P108+P150+P162</f>
        <v>0</v>
      </c>
      <c r="Q95" s="167"/>
      <c r="R95" s="168">
        <f>R96+R108+R150+R162</f>
        <v>1.88802381</v>
      </c>
      <c r="S95" s="167"/>
      <c r="T95" s="169">
        <f>T96+T108+T150+T162</f>
        <v>3.3764950000000002</v>
      </c>
      <c r="AR95" s="170" t="s">
        <v>79</v>
      </c>
      <c r="AT95" s="171" t="s">
        <v>71</v>
      </c>
      <c r="AU95" s="171" t="s">
        <v>72</v>
      </c>
      <c r="AY95" s="170" t="s">
        <v>135</v>
      </c>
      <c r="BK95" s="172">
        <f>BK96+BK108+BK150+BK162</f>
        <v>0</v>
      </c>
    </row>
    <row r="96" spans="1:63" s="12" customFormat="1" ht="22.9" customHeight="1">
      <c r="B96" s="159"/>
      <c r="C96" s="160"/>
      <c r="D96" s="161" t="s">
        <v>71</v>
      </c>
      <c r="E96" s="173" t="s">
        <v>180</v>
      </c>
      <c r="F96" s="173" t="s">
        <v>181</v>
      </c>
      <c r="G96" s="160"/>
      <c r="H96" s="160"/>
      <c r="I96" s="163"/>
      <c r="J96" s="174">
        <f>BK96</f>
        <v>0</v>
      </c>
      <c r="K96" s="160"/>
      <c r="L96" s="165"/>
      <c r="M96" s="166"/>
      <c r="N96" s="167"/>
      <c r="O96" s="167"/>
      <c r="P96" s="168">
        <f>SUM(P97:P107)</f>
        <v>0</v>
      </c>
      <c r="Q96" s="167"/>
      <c r="R96" s="168">
        <f>SUM(R97:R107)</f>
        <v>1.8845247000000001</v>
      </c>
      <c r="S96" s="167"/>
      <c r="T96" s="169">
        <f>SUM(T97:T107)</f>
        <v>0</v>
      </c>
      <c r="AR96" s="170" t="s">
        <v>79</v>
      </c>
      <c r="AT96" s="171" t="s">
        <v>71</v>
      </c>
      <c r="AU96" s="171" t="s">
        <v>79</v>
      </c>
      <c r="AY96" s="170" t="s">
        <v>135</v>
      </c>
      <c r="BK96" s="172">
        <f>SUM(BK97:BK107)</f>
        <v>0</v>
      </c>
    </row>
    <row r="97" spans="1:65" s="2" customFormat="1" ht="24">
      <c r="A97" s="36"/>
      <c r="B97" s="37"/>
      <c r="C97" s="175" t="s">
        <v>79</v>
      </c>
      <c r="D97" s="175" t="s">
        <v>138</v>
      </c>
      <c r="E97" s="176" t="s">
        <v>198</v>
      </c>
      <c r="F97" s="177" t="s">
        <v>199</v>
      </c>
      <c r="G97" s="178" t="s">
        <v>184</v>
      </c>
      <c r="H97" s="179">
        <v>23.210999999999999</v>
      </c>
      <c r="I97" s="180"/>
      <c r="J97" s="181">
        <f>ROUND(I97*H97,2)</f>
        <v>0</v>
      </c>
      <c r="K97" s="177" t="s">
        <v>142</v>
      </c>
      <c r="L97" s="41"/>
      <c r="M97" s="182" t="s">
        <v>19</v>
      </c>
      <c r="N97" s="183" t="s">
        <v>43</v>
      </c>
      <c r="O97" s="66"/>
      <c r="P97" s="184">
        <f>O97*H97</f>
        <v>0</v>
      </c>
      <c r="Q97" s="184">
        <v>5.7000000000000002E-3</v>
      </c>
      <c r="R97" s="184">
        <f>Q97*H97</f>
        <v>0.1323027</v>
      </c>
      <c r="S97" s="184">
        <v>0</v>
      </c>
      <c r="T97" s="185">
        <f>S97*H97</f>
        <v>0</v>
      </c>
      <c r="U97" s="36"/>
      <c r="V97" s="36"/>
      <c r="W97" s="36"/>
      <c r="X97" s="36"/>
      <c r="Y97" s="36"/>
      <c r="Z97" s="36"/>
      <c r="AA97" s="36"/>
      <c r="AB97" s="36"/>
      <c r="AC97" s="36"/>
      <c r="AD97" s="36"/>
      <c r="AE97" s="36"/>
      <c r="AR97" s="186" t="s">
        <v>160</v>
      </c>
      <c r="AT97" s="186" t="s">
        <v>138</v>
      </c>
      <c r="AU97" s="186" t="s">
        <v>81</v>
      </c>
      <c r="AY97" s="19" t="s">
        <v>135</v>
      </c>
      <c r="BE97" s="187">
        <f>IF(N97="základní",J97,0)</f>
        <v>0</v>
      </c>
      <c r="BF97" s="187">
        <f>IF(N97="snížená",J97,0)</f>
        <v>0</v>
      </c>
      <c r="BG97" s="187">
        <f>IF(N97="zákl. přenesená",J97,0)</f>
        <v>0</v>
      </c>
      <c r="BH97" s="187">
        <f>IF(N97="sníž. přenesená",J97,0)</f>
        <v>0</v>
      </c>
      <c r="BI97" s="187">
        <f>IF(N97="nulová",J97,0)</f>
        <v>0</v>
      </c>
      <c r="BJ97" s="19" t="s">
        <v>79</v>
      </c>
      <c r="BK97" s="187">
        <f>ROUND(I97*H97,2)</f>
        <v>0</v>
      </c>
      <c r="BL97" s="19" t="s">
        <v>160</v>
      </c>
      <c r="BM97" s="186" t="s">
        <v>1303</v>
      </c>
    </row>
    <row r="98" spans="1:65" s="2" customFormat="1" ht="39">
      <c r="A98" s="36"/>
      <c r="B98" s="37"/>
      <c r="C98" s="38"/>
      <c r="D98" s="188" t="s">
        <v>145</v>
      </c>
      <c r="E98" s="38"/>
      <c r="F98" s="189" t="s">
        <v>201</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145</v>
      </c>
      <c r="AU98" s="19" t="s">
        <v>81</v>
      </c>
    </row>
    <row r="99" spans="1:65" s="2" customFormat="1" ht="24">
      <c r="A99" s="36"/>
      <c r="B99" s="37"/>
      <c r="C99" s="175" t="s">
        <v>81</v>
      </c>
      <c r="D99" s="175" t="s">
        <v>138</v>
      </c>
      <c r="E99" s="176" t="s">
        <v>202</v>
      </c>
      <c r="F99" s="177" t="s">
        <v>203</v>
      </c>
      <c r="G99" s="178" t="s">
        <v>184</v>
      </c>
      <c r="H99" s="179">
        <v>79.519000000000005</v>
      </c>
      <c r="I99" s="180"/>
      <c r="J99" s="181">
        <f>ROUND(I99*H99,2)</f>
        <v>0</v>
      </c>
      <c r="K99" s="177" t="s">
        <v>142</v>
      </c>
      <c r="L99" s="41"/>
      <c r="M99" s="182" t="s">
        <v>19</v>
      </c>
      <c r="N99" s="183" t="s">
        <v>43</v>
      </c>
      <c r="O99" s="66"/>
      <c r="P99" s="184">
        <f>O99*H99</f>
        <v>0</v>
      </c>
      <c r="Q99" s="184">
        <v>5.7000000000000002E-3</v>
      </c>
      <c r="R99" s="184">
        <f>Q99*H99</f>
        <v>0.45325830000000006</v>
      </c>
      <c r="S99" s="184">
        <v>0</v>
      </c>
      <c r="T99" s="185">
        <f>S99*H99</f>
        <v>0</v>
      </c>
      <c r="U99" s="36"/>
      <c r="V99" s="36"/>
      <c r="W99" s="36"/>
      <c r="X99" s="36"/>
      <c r="Y99" s="36"/>
      <c r="Z99" s="36"/>
      <c r="AA99" s="36"/>
      <c r="AB99" s="36"/>
      <c r="AC99" s="36"/>
      <c r="AD99" s="36"/>
      <c r="AE99" s="36"/>
      <c r="AR99" s="186" t="s">
        <v>160</v>
      </c>
      <c r="AT99" s="186" t="s">
        <v>138</v>
      </c>
      <c r="AU99" s="186" t="s">
        <v>81</v>
      </c>
      <c r="AY99" s="19" t="s">
        <v>135</v>
      </c>
      <c r="BE99" s="187">
        <f>IF(N99="základní",J99,0)</f>
        <v>0</v>
      </c>
      <c r="BF99" s="187">
        <f>IF(N99="snížená",J99,0)</f>
        <v>0</v>
      </c>
      <c r="BG99" s="187">
        <f>IF(N99="zákl. přenesená",J99,0)</f>
        <v>0</v>
      </c>
      <c r="BH99" s="187">
        <f>IF(N99="sníž. přenesená",J99,0)</f>
        <v>0</v>
      </c>
      <c r="BI99" s="187">
        <f>IF(N99="nulová",J99,0)</f>
        <v>0</v>
      </c>
      <c r="BJ99" s="19" t="s">
        <v>79</v>
      </c>
      <c r="BK99" s="187">
        <f>ROUND(I99*H99,2)</f>
        <v>0</v>
      </c>
      <c r="BL99" s="19" t="s">
        <v>160</v>
      </c>
      <c r="BM99" s="186" t="s">
        <v>1304</v>
      </c>
    </row>
    <row r="100" spans="1:65" s="2" customFormat="1" ht="39">
      <c r="A100" s="36"/>
      <c r="B100" s="37"/>
      <c r="C100" s="38"/>
      <c r="D100" s="188" t="s">
        <v>145</v>
      </c>
      <c r="E100" s="38"/>
      <c r="F100" s="189" t="s">
        <v>201</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145</v>
      </c>
      <c r="AU100" s="19" t="s">
        <v>81</v>
      </c>
    </row>
    <row r="101" spans="1:65" s="2" customFormat="1" ht="21.75" customHeight="1">
      <c r="A101" s="36"/>
      <c r="B101" s="37"/>
      <c r="C101" s="175" t="s">
        <v>155</v>
      </c>
      <c r="D101" s="175" t="s">
        <v>138</v>
      </c>
      <c r="E101" s="176" t="s">
        <v>501</v>
      </c>
      <c r="F101" s="177" t="s">
        <v>502</v>
      </c>
      <c r="G101" s="178" t="s">
        <v>184</v>
      </c>
      <c r="H101" s="179">
        <v>30.975000000000001</v>
      </c>
      <c r="I101" s="180"/>
      <c r="J101" s="181">
        <f>ROUND(I101*H101,2)</f>
        <v>0</v>
      </c>
      <c r="K101" s="177" t="s">
        <v>142</v>
      </c>
      <c r="L101" s="41"/>
      <c r="M101" s="182" t="s">
        <v>19</v>
      </c>
      <c r="N101" s="183" t="s">
        <v>43</v>
      </c>
      <c r="O101" s="66"/>
      <c r="P101" s="184">
        <f>O101*H101</f>
        <v>0</v>
      </c>
      <c r="Q101" s="184">
        <v>2.0480000000000002E-2</v>
      </c>
      <c r="R101" s="184">
        <f>Q101*H101</f>
        <v>0.63436800000000004</v>
      </c>
      <c r="S101" s="184">
        <v>0</v>
      </c>
      <c r="T101" s="185">
        <f>S101*H101</f>
        <v>0</v>
      </c>
      <c r="U101" s="36"/>
      <c r="V101" s="36"/>
      <c r="W101" s="36"/>
      <c r="X101" s="36"/>
      <c r="Y101" s="36"/>
      <c r="Z101" s="36"/>
      <c r="AA101" s="36"/>
      <c r="AB101" s="36"/>
      <c r="AC101" s="36"/>
      <c r="AD101" s="36"/>
      <c r="AE101" s="36"/>
      <c r="AR101" s="186" t="s">
        <v>160</v>
      </c>
      <c r="AT101" s="186" t="s">
        <v>138</v>
      </c>
      <c r="AU101" s="186" t="s">
        <v>81</v>
      </c>
      <c r="AY101" s="19" t="s">
        <v>135</v>
      </c>
      <c r="BE101" s="187">
        <f>IF(N101="základní",J101,0)</f>
        <v>0</v>
      </c>
      <c r="BF101" s="187">
        <f>IF(N101="snížená",J101,0)</f>
        <v>0</v>
      </c>
      <c r="BG101" s="187">
        <f>IF(N101="zákl. přenesená",J101,0)</f>
        <v>0</v>
      </c>
      <c r="BH101" s="187">
        <f>IF(N101="sníž. přenesená",J101,0)</f>
        <v>0</v>
      </c>
      <c r="BI101" s="187">
        <f>IF(N101="nulová",J101,0)</f>
        <v>0</v>
      </c>
      <c r="BJ101" s="19" t="s">
        <v>79</v>
      </c>
      <c r="BK101" s="187">
        <f>ROUND(I101*H101,2)</f>
        <v>0</v>
      </c>
      <c r="BL101" s="19" t="s">
        <v>160</v>
      </c>
      <c r="BM101" s="186" t="s">
        <v>1305</v>
      </c>
    </row>
    <row r="102" spans="1:65" s="2" customFormat="1" ht="97.5">
      <c r="A102" s="36"/>
      <c r="B102" s="37"/>
      <c r="C102" s="38"/>
      <c r="D102" s="188" t="s">
        <v>145</v>
      </c>
      <c r="E102" s="38"/>
      <c r="F102" s="189" t="s">
        <v>504</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145</v>
      </c>
      <c r="AU102" s="19" t="s">
        <v>81</v>
      </c>
    </row>
    <row r="103" spans="1:65" s="15" customFormat="1" ht="11.25">
      <c r="B103" s="230"/>
      <c r="C103" s="231"/>
      <c r="D103" s="188" t="s">
        <v>187</v>
      </c>
      <c r="E103" s="232" t="s">
        <v>19</v>
      </c>
      <c r="F103" s="233" t="s">
        <v>505</v>
      </c>
      <c r="G103" s="231"/>
      <c r="H103" s="232" t="s">
        <v>19</v>
      </c>
      <c r="I103" s="234"/>
      <c r="J103" s="231"/>
      <c r="K103" s="231"/>
      <c r="L103" s="235"/>
      <c r="M103" s="236"/>
      <c r="N103" s="237"/>
      <c r="O103" s="237"/>
      <c r="P103" s="237"/>
      <c r="Q103" s="237"/>
      <c r="R103" s="237"/>
      <c r="S103" s="237"/>
      <c r="T103" s="238"/>
      <c r="AT103" s="239" t="s">
        <v>187</v>
      </c>
      <c r="AU103" s="239" t="s">
        <v>81</v>
      </c>
      <c r="AV103" s="15" t="s">
        <v>79</v>
      </c>
      <c r="AW103" s="15" t="s">
        <v>33</v>
      </c>
      <c r="AX103" s="15" t="s">
        <v>72</v>
      </c>
      <c r="AY103" s="239" t="s">
        <v>135</v>
      </c>
    </row>
    <row r="104" spans="1:65" s="13" customFormat="1" ht="11.25">
      <c r="B104" s="197"/>
      <c r="C104" s="198"/>
      <c r="D104" s="188" t="s">
        <v>187</v>
      </c>
      <c r="E104" s="199" t="s">
        <v>19</v>
      </c>
      <c r="F104" s="200" t="s">
        <v>1306</v>
      </c>
      <c r="G104" s="198"/>
      <c r="H104" s="201">
        <v>30.975000000000001</v>
      </c>
      <c r="I104" s="202"/>
      <c r="J104" s="198"/>
      <c r="K104" s="198"/>
      <c r="L104" s="203"/>
      <c r="M104" s="204"/>
      <c r="N104" s="205"/>
      <c r="O104" s="205"/>
      <c r="P104" s="205"/>
      <c r="Q104" s="205"/>
      <c r="R104" s="205"/>
      <c r="S104" s="205"/>
      <c r="T104" s="206"/>
      <c r="AT104" s="207" t="s">
        <v>187</v>
      </c>
      <c r="AU104" s="207" t="s">
        <v>81</v>
      </c>
      <c r="AV104" s="13" t="s">
        <v>81</v>
      </c>
      <c r="AW104" s="13" t="s">
        <v>33</v>
      </c>
      <c r="AX104" s="13" t="s">
        <v>79</v>
      </c>
      <c r="AY104" s="207" t="s">
        <v>135</v>
      </c>
    </row>
    <row r="105" spans="1:65" s="2" customFormat="1" ht="24">
      <c r="A105" s="36"/>
      <c r="B105" s="37"/>
      <c r="C105" s="175" t="s">
        <v>160</v>
      </c>
      <c r="D105" s="175" t="s">
        <v>138</v>
      </c>
      <c r="E105" s="176" t="s">
        <v>507</v>
      </c>
      <c r="F105" s="177" t="s">
        <v>508</v>
      </c>
      <c r="G105" s="178" t="s">
        <v>184</v>
      </c>
      <c r="H105" s="179">
        <v>30.975000000000001</v>
      </c>
      <c r="I105" s="180"/>
      <c r="J105" s="181">
        <f>ROUND(I105*H105,2)</f>
        <v>0</v>
      </c>
      <c r="K105" s="177" t="s">
        <v>142</v>
      </c>
      <c r="L105" s="41"/>
      <c r="M105" s="182" t="s">
        <v>19</v>
      </c>
      <c r="N105" s="183" t="s">
        <v>43</v>
      </c>
      <c r="O105" s="66"/>
      <c r="P105" s="184">
        <f>O105*H105</f>
        <v>0</v>
      </c>
      <c r="Q105" s="184">
        <v>7.9000000000000008E-3</v>
      </c>
      <c r="R105" s="184">
        <f>Q105*H105</f>
        <v>0.24470250000000004</v>
      </c>
      <c r="S105" s="184">
        <v>0</v>
      </c>
      <c r="T105" s="185">
        <f>S105*H105</f>
        <v>0</v>
      </c>
      <c r="U105" s="36"/>
      <c r="V105" s="36"/>
      <c r="W105" s="36"/>
      <c r="X105" s="36"/>
      <c r="Y105" s="36"/>
      <c r="Z105" s="36"/>
      <c r="AA105" s="36"/>
      <c r="AB105" s="36"/>
      <c r="AC105" s="36"/>
      <c r="AD105" s="36"/>
      <c r="AE105" s="36"/>
      <c r="AR105" s="186" t="s">
        <v>160</v>
      </c>
      <c r="AT105" s="186" t="s">
        <v>138</v>
      </c>
      <c r="AU105" s="186" t="s">
        <v>81</v>
      </c>
      <c r="AY105" s="19" t="s">
        <v>135</v>
      </c>
      <c r="BE105" s="187">
        <f>IF(N105="základní",J105,0)</f>
        <v>0</v>
      </c>
      <c r="BF105" s="187">
        <f>IF(N105="snížená",J105,0)</f>
        <v>0</v>
      </c>
      <c r="BG105" s="187">
        <f>IF(N105="zákl. přenesená",J105,0)</f>
        <v>0</v>
      </c>
      <c r="BH105" s="187">
        <f>IF(N105="sníž. přenesená",J105,0)</f>
        <v>0</v>
      </c>
      <c r="BI105" s="187">
        <f>IF(N105="nulová",J105,0)</f>
        <v>0</v>
      </c>
      <c r="BJ105" s="19" t="s">
        <v>79</v>
      </c>
      <c r="BK105" s="187">
        <f>ROUND(I105*H105,2)</f>
        <v>0</v>
      </c>
      <c r="BL105" s="19" t="s">
        <v>160</v>
      </c>
      <c r="BM105" s="186" t="s">
        <v>1307</v>
      </c>
    </row>
    <row r="106" spans="1:65" s="2" customFormat="1" ht="97.5">
      <c r="A106" s="36"/>
      <c r="B106" s="37"/>
      <c r="C106" s="38"/>
      <c r="D106" s="188" t="s">
        <v>145</v>
      </c>
      <c r="E106" s="38"/>
      <c r="F106" s="189" t="s">
        <v>504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145</v>
      </c>
      <c r="AU106" s="19" t="s">
        <v>81</v>
      </c>
    </row>
    <row r="107" spans="1:65" s="2" customFormat="1" ht="21.75" customHeight="1">
      <c r="A107" s="36"/>
      <c r="B107" s="37"/>
      <c r="C107" s="175" t="s">
        <v>134</v>
      </c>
      <c r="D107" s="175" t="s">
        <v>138</v>
      </c>
      <c r="E107" s="176" t="s">
        <v>510</v>
      </c>
      <c r="F107" s="177" t="s">
        <v>511</v>
      </c>
      <c r="G107" s="178" t="s">
        <v>184</v>
      </c>
      <c r="H107" s="179">
        <v>20.582999999999998</v>
      </c>
      <c r="I107" s="180"/>
      <c r="J107" s="181">
        <f>ROUND(I107*H107,2)</f>
        <v>0</v>
      </c>
      <c r="K107" s="177" t="s">
        <v>19</v>
      </c>
      <c r="L107" s="41"/>
      <c r="M107" s="182" t="s">
        <v>19</v>
      </c>
      <c r="N107" s="183" t="s">
        <v>43</v>
      </c>
      <c r="O107" s="66"/>
      <c r="P107" s="184">
        <f>O107*H107</f>
        <v>0</v>
      </c>
      <c r="Q107" s="184">
        <v>2.0400000000000001E-2</v>
      </c>
      <c r="R107" s="184">
        <f>Q107*H107</f>
        <v>0.41989320000000002</v>
      </c>
      <c r="S107" s="184">
        <v>0</v>
      </c>
      <c r="T107" s="185">
        <f>S107*H107</f>
        <v>0</v>
      </c>
      <c r="U107" s="36"/>
      <c r="V107" s="36"/>
      <c r="W107" s="36"/>
      <c r="X107" s="36"/>
      <c r="Y107" s="36"/>
      <c r="Z107" s="36"/>
      <c r="AA107" s="36"/>
      <c r="AB107" s="36"/>
      <c r="AC107" s="36"/>
      <c r="AD107" s="36"/>
      <c r="AE107" s="36"/>
      <c r="AR107" s="186" t="s">
        <v>160</v>
      </c>
      <c r="AT107" s="186" t="s">
        <v>138</v>
      </c>
      <c r="AU107" s="186" t="s">
        <v>81</v>
      </c>
      <c r="AY107" s="19" t="s">
        <v>135</v>
      </c>
      <c r="BE107" s="187">
        <f>IF(N107="základní",J107,0)</f>
        <v>0</v>
      </c>
      <c r="BF107" s="187">
        <f>IF(N107="snížená",J107,0)</f>
        <v>0</v>
      </c>
      <c r="BG107" s="187">
        <f>IF(N107="zákl. přenesená",J107,0)</f>
        <v>0</v>
      </c>
      <c r="BH107" s="187">
        <f>IF(N107="sníž. přenesená",J107,0)</f>
        <v>0</v>
      </c>
      <c r="BI107" s="187">
        <f>IF(N107="nulová",J107,0)</f>
        <v>0</v>
      </c>
      <c r="BJ107" s="19" t="s">
        <v>79</v>
      </c>
      <c r="BK107" s="187">
        <f>ROUND(I107*H107,2)</f>
        <v>0</v>
      </c>
      <c r="BL107" s="19" t="s">
        <v>160</v>
      </c>
      <c r="BM107" s="186" t="s">
        <v>1308</v>
      </c>
    </row>
    <row r="108" spans="1:65" s="12" customFormat="1" ht="22.9" customHeight="1">
      <c r="B108" s="159"/>
      <c r="C108" s="160"/>
      <c r="D108" s="161" t="s">
        <v>71</v>
      </c>
      <c r="E108" s="173" t="s">
        <v>205</v>
      </c>
      <c r="F108" s="173" t="s">
        <v>206</v>
      </c>
      <c r="G108" s="160"/>
      <c r="H108" s="160"/>
      <c r="I108" s="163"/>
      <c r="J108" s="174">
        <f>BK108</f>
        <v>0</v>
      </c>
      <c r="K108" s="160"/>
      <c r="L108" s="165"/>
      <c r="M108" s="166"/>
      <c r="N108" s="167"/>
      <c r="O108" s="167"/>
      <c r="P108" s="168">
        <f>SUM(P109:P149)</f>
        <v>0</v>
      </c>
      <c r="Q108" s="167"/>
      <c r="R108" s="168">
        <f>SUM(R109:R149)</f>
        <v>3.4991099999999997E-3</v>
      </c>
      <c r="S108" s="167"/>
      <c r="T108" s="169">
        <f>SUM(T109:T149)</f>
        <v>3.3764950000000002</v>
      </c>
      <c r="AR108" s="170" t="s">
        <v>79</v>
      </c>
      <c r="AT108" s="171" t="s">
        <v>71</v>
      </c>
      <c r="AU108" s="171" t="s">
        <v>79</v>
      </c>
      <c r="AY108" s="170" t="s">
        <v>135</v>
      </c>
      <c r="BK108" s="172">
        <f>SUM(BK109:BK149)</f>
        <v>0</v>
      </c>
    </row>
    <row r="109" spans="1:65" s="2" customFormat="1" ht="16.5" customHeight="1">
      <c r="A109" s="36"/>
      <c r="B109" s="37"/>
      <c r="C109" s="175" t="s">
        <v>180</v>
      </c>
      <c r="D109" s="175" t="s">
        <v>138</v>
      </c>
      <c r="E109" s="176" t="s">
        <v>513</v>
      </c>
      <c r="F109" s="177" t="s">
        <v>514</v>
      </c>
      <c r="G109" s="178" t="s">
        <v>271</v>
      </c>
      <c r="H109" s="179">
        <v>15.43</v>
      </c>
      <c r="I109" s="180"/>
      <c r="J109" s="181">
        <f>ROUND(I109*H109,2)</f>
        <v>0</v>
      </c>
      <c r="K109" s="177" t="s">
        <v>142</v>
      </c>
      <c r="L109" s="41"/>
      <c r="M109" s="182" t="s">
        <v>19</v>
      </c>
      <c r="N109" s="183" t="s">
        <v>43</v>
      </c>
      <c r="O109" s="66"/>
      <c r="P109" s="184">
        <f>O109*H109</f>
        <v>0</v>
      </c>
      <c r="Q109" s="184">
        <v>0</v>
      </c>
      <c r="R109" s="184">
        <f>Q109*H109</f>
        <v>0</v>
      </c>
      <c r="S109" s="184">
        <v>8.9999999999999993E-3</v>
      </c>
      <c r="T109" s="185">
        <f>S109*H109</f>
        <v>0.13886999999999999</v>
      </c>
      <c r="U109" s="36"/>
      <c r="V109" s="36"/>
      <c r="W109" s="36"/>
      <c r="X109" s="36"/>
      <c r="Y109" s="36"/>
      <c r="Z109" s="36"/>
      <c r="AA109" s="36"/>
      <c r="AB109" s="36"/>
      <c r="AC109" s="36"/>
      <c r="AD109" s="36"/>
      <c r="AE109" s="36"/>
      <c r="AR109" s="186" t="s">
        <v>160</v>
      </c>
      <c r="AT109" s="186" t="s">
        <v>138</v>
      </c>
      <c r="AU109" s="186" t="s">
        <v>81</v>
      </c>
      <c r="AY109" s="19" t="s">
        <v>135</v>
      </c>
      <c r="BE109" s="187">
        <f>IF(N109="základní",J109,0)</f>
        <v>0</v>
      </c>
      <c r="BF109" s="187">
        <f>IF(N109="snížená",J109,0)</f>
        <v>0</v>
      </c>
      <c r="BG109" s="187">
        <f>IF(N109="zákl. přenesená",J109,0)</f>
        <v>0</v>
      </c>
      <c r="BH109" s="187">
        <f>IF(N109="sníž. přenesená",J109,0)</f>
        <v>0</v>
      </c>
      <c r="BI109" s="187">
        <f>IF(N109="nulová",J109,0)</f>
        <v>0</v>
      </c>
      <c r="BJ109" s="19" t="s">
        <v>79</v>
      </c>
      <c r="BK109" s="187">
        <f>ROUND(I109*H109,2)</f>
        <v>0</v>
      </c>
      <c r="BL109" s="19" t="s">
        <v>160</v>
      </c>
      <c r="BM109" s="186" t="s">
        <v>1309</v>
      </c>
    </row>
    <row r="110" spans="1:65" s="13" customFormat="1" ht="11.25">
      <c r="B110" s="197"/>
      <c r="C110" s="198"/>
      <c r="D110" s="188" t="s">
        <v>187</v>
      </c>
      <c r="E110" s="199" t="s">
        <v>19</v>
      </c>
      <c r="F110" s="200" t="s">
        <v>1310</v>
      </c>
      <c r="G110" s="198"/>
      <c r="H110" s="201">
        <v>15.43</v>
      </c>
      <c r="I110" s="202"/>
      <c r="J110" s="198"/>
      <c r="K110" s="198"/>
      <c r="L110" s="203"/>
      <c r="M110" s="204"/>
      <c r="N110" s="205"/>
      <c r="O110" s="205"/>
      <c r="P110" s="205"/>
      <c r="Q110" s="205"/>
      <c r="R110" s="205"/>
      <c r="S110" s="205"/>
      <c r="T110" s="206"/>
      <c r="AT110" s="207" t="s">
        <v>187</v>
      </c>
      <c r="AU110" s="207" t="s">
        <v>81</v>
      </c>
      <c r="AV110" s="13" t="s">
        <v>81</v>
      </c>
      <c r="AW110" s="13" t="s">
        <v>33</v>
      </c>
      <c r="AX110" s="13" t="s">
        <v>79</v>
      </c>
      <c r="AY110" s="207" t="s">
        <v>135</v>
      </c>
    </row>
    <row r="111" spans="1:65" s="2" customFormat="1" ht="24">
      <c r="A111" s="36"/>
      <c r="B111" s="37"/>
      <c r="C111" s="175" t="s">
        <v>225</v>
      </c>
      <c r="D111" s="175" t="s">
        <v>138</v>
      </c>
      <c r="E111" s="176" t="s">
        <v>517</v>
      </c>
      <c r="F111" s="177" t="s">
        <v>518</v>
      </c>
      <c r="G111" s="178" t="s">
        <v>184</v>
      </c>
      <c r="H111" s="179">
        <v>20.582999999999998</v>
      </c>
      <c r="I111" s="180"/>
      <c r="J111" s="181">
        <f>ROUND(I111*H111,2)</f>
        <v>0</v>
      </c>
      <c r="K111" s="177" t="s">
        <v>142</v>
      </c>
      <c r="L111" s="41"/>
      <c r="M111" s="182" t="s">
        <v>19</v>
      </c>
      <c r="N111" s="183" t="s">
        <v>43</v>
      </c>
      <c r="O111" s="66"/>
      <c r="P111" s="184">
        <f>O111*H111</f>
        <v>0</v>
      </c>
      <c r="Q111" s="184">
        <v>0</v>
      </c>
      <c r="R111" s="184">
        <f>Q111*H111</f>
        <v>0</v>
      </c>
      <c r="S111" s="184">
        <v>3.5000000000000003E-2</v>
      </c>
      <c r="T111" s="185">
        <f>S111*H111</f>
        <v>0.72040499999999996</v>
      </c>
      <c r="U111" s="36"/>
      <c r="V111" s="36"/>
      <c r="W111" s="36"/>
      <c r="X111" s="36"/>
      <c r="Y111" s="36"/>
      <c r="Z111" s="36"/>
      <c r="AA111" s="36"/>
      <c r="AB111" s="36"/>
      <c r="AC111" s="36"/>
      <c r="AD111" s="36"/>
      <c r="AE111" s="36"/>
      <c r="AR111" s="186" t="s">
        <v>160</v>
      </c>
      <c r="AT111" s="186" t="s">
        <v>138</v>
      </c>
      <c r="AU111" s="186" t="s">
        <v>81</v>
      </c>
      <c r="AY111" s="19" t="s">
        <v>135</v>
      </c>
      <c r="BE111" s="187">
        <f>IF(N111="základní",J111,0)</f>
        <v>0</v>
      </c>
      <c r="BF111" s="187">
        <f>IF(N111="snížená",J111,0)</f>
        <v>0</v>
      </c>
      <c r="BG111" s="187">
        <f>IF(N111="zákl. přenesená",J111,0)</f>
        <v>0</v>
      </c>
      <c r="BH111" s="187">
        <f>IF(N111="sníž. přenesená",J111,0)</f>
        <v>0</v>
      </c>
      <c r="BI111" s="187">
        <f>IF(N111="nulová",J111,0)</f>
        <v>0</v>
      </c>
      <c r="BJ111" s="19" t="s">
        <v>79</v>
      </c>
      <c r="BK111" s="187">
        <f>ROUND(I111*H111,2)</f>
        <v>0</v>
      </c>
      <c r="BL111" s="19" t="s">
        <v>160</v>
      </c>
      <c r="BM111" s="186" t="s">
        <v>1311</v>
      </c>
    </row>
    <row r="112" spans="1:65" s="2" customFormat="1" ht="29.25">
      <c r="A112" s="36"/>
      <c r="B112" s="37"/>
      <c r="C112" s="38"/>
      <c r="D112" s="188" t="s">
        <v>145</v>
      </c>
      <c r="E112" s="38"/>
      <c r="F112" s="189" t="s">
        <v>520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145</v>
      </c>
      <c r="AU112" s="19" t="s">
        <v>81</v>
      </c>
    </row>
    <row r="113" spans="1:65" s="13" customFormat="1" ht="11.25">
      <c r="B113" s="197"/>
      <c r="C113" s="198"/>
      <c r="D113" s="188" t="s">
        <v>187</v>
      </c>
      <c r="E113" s="199" t="s">
        <v>19</v>
      </c>
      <c r="F113" s="200" t="s">
        <v>1312</v>
      </c>
      <c r="G113" s="198"/>
      <c r="H113" s="201">
        <v>9.4860000000000007</v>
      </c>
      <c r="I113" s="202"/>
      <c r="J113" s="198"/>
      <c r="K113" s="198"/>
      <c r="L113" s="203"/>
      <c r="M113" s="204"/>
      <c r="N113" s="205"/>
      <c r="O113" s="205"/>
      <c r="P113" s="205"/>
      <c r="Q113" s="205"/>
      <c r="R113" s="205"/>
      <c r="S113" s="205"/>
      <c r="T113" s="206"/>
      <c r="AT113" s="207" t="s">
        <v>187</v>
      </c>
      <c r="AU113" s="207" t="s">
        <v>81</v>
      </c>
      <c r="AV113" s="13" t="s">
        <v>81</v>
      </c>
      <c r="AW113" s="13" t="s">
        <v>33</v>
      </c>
      <c r="AX113" s="13" t="s">
        <v>72</v>
      </c>
      <c r="AY113" s="207" t="s">
        <v>135</v>
      </c>
    </row>
    <row r="114" spans="1:65" s="13" customFormat="1" ht="11.25">
      <c r="B114" s="197"/>
      <c r="C114" s="198"/>
      <c r="D114" s="188" t="s">
        <v>187</v>
      </c>
      <c r="E114" s="199" t="s">
        <v>19</v>
      </c>
      <c r="F114" s="200" t="s">
        <v>1313</v>
      </c>
      <c r="G114" s="198"/>
      <c r="H114" s="201">
        <v>11.615</v>
      </c>
      <c r="I114" s="202"/>
      <c r="J114" s="198"/>
      <c r="K114" s="198"/>
      <c r="L114" s="203"/>
      <c r="M114" s="204"/>
      <c r="N114" s="205"/>
      <c r="O114" s="205"/>
      <c r="P114" s="205"/>
      <c r="Q114" s="205"/>
      <c r="R114" s="205"/>
      <c r="S114" s="205"/>
      <c r="T114" s="206"/>
      <c r="AT114" s="207" t="s">
        <v>187</v>
      </c>
      <c r="AU114" s="207" t="s">
        <v>81</v>
      </c>
      <c r="AV114" s="13" t="s">
        <v>81</v>
      </c>
      <c r="AW114" s="13" t="s">
        <v>33</v>
      </c>
      <c r="AX114" s="13" t="s">
        <v>72</v>
      </c>
      <c r="AY114" s="207" t="s">
        <v>135</v>
      </c>
    </row>
    <row r="115" spans="1:65" s="13" customFormat="1" ht="11.25">
      <c r="B115" s="197"/>
      <c r="C115" s="198"/>
      <c r="D115" s="188" t="s">
        <v>187</v>
      </c>
      <c r="E115" s="199" t="s">
        <v>19</v>
      </c>
      <c r="F115" s="200" t="s">
        <v>1314</v>
      </c>
      <c r="G115" s="198"/>
      <c r="H115" s="201">
        <v>-0.216</v>
      </c>
      <c r="I115" s="202"/>
      <c r="J115" s="198"/>
      <c r="K115" s="198"/>
      <c r="L115" s="203"/>
      <c r="M115" s="204"/>
      <c r="N115" s="205"/>
      <c r="O115" s="205"/>
      <c r="P115" s="205"/>
      <c r="Q115" s="205"/>
      <c r="R115" s="205"/>
      <c r="S115" s="205"/>
      <c r="T115" s="206"/>
      <c r="AT115" s="207" t="s">
        <v>187</v>
      </c>
      <c r="AU115" s="207" t="s">
        <v>81</v>
      </c>
      <c r="AV115" s="13" t="s">
        <v>81</v>
      </c>
      <c r="AW115" s="13" t="s">
        <v>33</v>
      </c>
      <c r="AX115" s="13" t="s">
        <v>72</v>
      </c>
      <c r="AY115" s="207" t="s">
        <v>135</v>
      </c>
    </row>
    <row r="116" spans="1:65" s="13" customFormat="1" ht="11.25">
      <c r="B116" s="197"/>
      <c r="C116" s="198"/>
      <c r="D116" s="188" t="s">
        <v>187</v>
      </c>
      <c r="E116" s="199" t="s">
        <v>19</v>
      </c>
      <c r="F116" s="200" t="s">
        <v>1315</v>
      </c>
      <c r="G116" s="198"/>
      <c r="H116" s="201">
        <v>-0.55700000000000005</v>
      </c>
      <c r="I116" s="202"/>
      <c r="J116" s="198"/>
      <c r="K116" s="198"/>
      <c r="L116" s="203"/>
      <c r="M116" s="204"/>
      <c r="N116" s="205"/>
      <c r="O116" s="205"/>
      <c r="P116" s="205"/>
      <c r="Q116" s="205"/>
      <c r="R116" s="205"/>
      <c r="S116" s="205"/>
      <c r="T116" s="206"/>
      <c r="AT116" s="207" t="s">
        <v>187</v>
      </c>
      <c r="AU116" s="207" t="s">
        <v>81</v>
      </c>
      <c r="AV116" s="13" t="s">
        <v>81</v>
      </c>
      <c r="AW116" s="13" t="s">
        <v>33</v>
      </c>
      <c r="AX116" s="13" t="s">
        <v>72</v>
      </c>
      <c r="AY116" s="207" t="s">
        <v>135</v>
      </c>
    </row>
    <row r="117" spans="1:65" s="13" customFormat="1" ht="11.25">
      <c r="B117" s="197"/>
      <c r="C117" s="198"/>
      <c r="D117" s="188" t="s">
        <v>187</v>
      </c>
      <c r="E117" s="199" t="s">
        <v>19</v>
      </c>
      <c r="F117" s="200" t="s">
        <v>1316</v>
      </c>
      <c r="G117" s="198"/>
      <c r="H117" s="201">
        <v>0.255</v>
      </c>
      <c r="I117" s="202"/>
      <c r="J117" s="198"/>
      <c r="K117" s="198"/>
      <c r="L117" s="203"/>
      <c r="M117" s="204"/>
      <c r="N117" s="205"/>
      <c r="O117" s="205"/>
      <c r="P117" s="205"/>
      <c r="Q117" s="205"/>
      <c r="R117" s="205"/>
      <c r="S117" s="205"/>
      <c r="T117" s="206"/>
      <c r="AT117" s="207" t="s">
        <v>187</v>
      </c>
      <c r="AU117" s="207" t="s">
        <v>81</v>
      </c>
      <c r="AV117" s="13" t="s">
        <v>81</v>
      </c>
      <c r="AW117" s="13" t="s">
        <v>33</v>
      </c>
      <c r="AX117" s="13" t="s">
        <v>72</v>
      </c>
      <c r="AY117" s="207" t="s">
        <v>135</v>
      </c>
    </row>
    <row r="118" spans="1:65" s="14" customFormat="1" ht="11.25">
      <c r="B118" s="208"/>
      <c r="C118" s="209"/>
      <c r="D118" s="188" t="s">
        <v>187</v>
      </c>
      <c r="E118" s="210" t="s">
        <v>19</v>
      </c>
      <c r="F118" s="211" t="s">
        <v>197</v>
      </c>
      <c r="G118" s="209"/>
      <c r="H118" s="212">
        <v>20.582999999999998</v>
      </c>
      <c r="I118" s="213"/>
      <c r="J118" s="209"/>
      <c r="K118" s="209"/>
      <c r="L118" s="214"/>
      <c r="M118" s="215"/>
      <c r="N118" s="216"/>
      <c r="O118" s="216"/>
      <c r="P118" s="216"/>
      <c r="Q118" s="216"/>
      <c r="R118" s="216"/>
      <c r="S118" s="216"/>
      <c r="T118" s="217"/>
      <c r="AT118" s="218" t="s">
        <v>187</v>
      </c>
      <c r="AU118" s="218" t="s">
        <v>81</v>
      </c>
      <c r="AV118" s="14" t="s">
        <v>160</v>
      </c>
      <c r="AW118" s="14" t="s">
        <v>33</v>
      </c>
      <c r="AX118" s="14" t="s">
        <v>79</v>
      </c>
      <c r="AY118" s="218" t="s">
        <v>135</v>
      </c>
    </row>
    <row r="119" spans="1:65" s="2" customFormat="1" ht="16.5" customHeight="1">
      <c r="A119" s="36"/>
      <c r="B119" s="37"/>
      <c r="C119" s="175" t="s">
        <v>232</v>
      </c>
      <c r="D119" s="175" t="s">
        <v>138</v>
      </c>
      <c r="E119" s="176" t="s">
        <v>530</v>
      </c>
      <c r="F119" s="177" t="s">
        <v>531</v>
      </c>
      <c r="G119" s="178" t="s">
        <v>184</v>
      </c>
      <c r="H119" s="179">
        <v>20.582999999999998</v>
      </c>
      <c r="I119" s="180"/>
      <c r="J119" s="181">
        <f>ROUND(I119*H119,2)</f>
        <v>0</v>
      </c>
      <c r="K119" s="177" t="s">
        <v>142</v>
      </c>
      <c r="L119" s="41"/>
      <c r="M119" s="182" t="s">
        <v>19</v>
      </c>
      <c r="N119" s="183" t="s">
        <v>43</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160</v>
      </c>
      <c r="AT119" s="186" t="s">
        <v>138</v>
      </c>
      <c r="AU119" s="186" t="s">
        <v>81</v>
      </c>
      <c r="AY119" s="19" t="s">
        <v>135</v>
      </c>
      <c r="BE119" s="187">
        <f>IF(N119="základní",J119,0)</f>
        <v>0</v>
      </c>
      <c r="BF119" s="187">
        <f>IF(N119="snížená",J119,0)</f>
        <v>0</v>
      </c>
      <c r="BG119" s="187">
        <f>IF(N119="zákl. přenesená",J119,0)</f>
        <v>0</v>
      </c>
      <c r="BH119" s="187">
        <f>IF(N119="sníž. přenesená",J119,0)</f>
        <v>0</v>
      </c>
      <c r="BI119" s="187">
        <f>IF(N119="nulová",J119,0)</f>
        <v>0</v>
      </c>
      <c r="BJ119" s="19" t="s">
        <v>79</v>
      </c>
      <c r="BK119" s="187">
        <f>ROUND(I119*H119,2)</f>
        <v>0</v>
      </c>
      <c r="BL119" s="19" t="s">
        <v>160</v>
      </c>
      <c r="BM119" s="186" t="s">
        <v>1317</v>
      </c>
    </row>
    <row r="120" spans="1:65" s="2" customFormat="1" ht="39">
      <c r="A120" s="36"/>
      <c r="B120" s="37"/>
      <c r="C120" s="38"/>
      <c r="D120" s="188" t="s">
        <v>145</v>
      </c>
      <c r="E120" s="38"/>
      <c r="F120" s="189" t="s">
        <v>533</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145</v>
      </c>
      <c r="AU120" s="19" t="s">
        <v>81</v>
      </c>
    </row>
    <row r="121" spans="1:65" s="2" customFormat="1" ht="16.5" customHeight="1">
      <c r="A121" s="36"/>
      <c r="B121" s="37"/>
      <c r="C121" s="175" t="s">
        <v>205</v>
      </c>
      <c r="D121" s="175" t="s">
        <v>138</v>
      </c>
      <c r="E121" s="176" t="s">
        <v>534</v>
      </c>
      <c r="F121" s="177" t="s">
        <v>535</v>
      </c>
      <c r="G121" s="178" t="s">
        <v>184</v>
      </c>
      <c r="H121" s="179">
        <v>41.165999999999997</v>
      </c>
      <c r="I121" s="180"/>
      <c r="J121" s="181">
        <f>ROUND(I121*H121,2)</f>
        <v>0</v>
      </c>
      <c r="K121" s="177" t="s">
        <v>142</v>
      </c>
      <c r="L121" s="41"/>
      <c r="M121" s="182" t="s">
        <v>19</v>
      </c>
      <c r="N121" s="183" t="s">
        <v>43</v>
      </c>
      <c r="O121" s="66"/>
      <c r="P121" s="184">
        <f>O121*H121</f>
        <v>0</v>
      </c>
      <c r="Q121" s="184">
        <v>0</v>
      </c>
      <c r="R121" s="184">
        <f>Q121*H121</f>
        <v>0</v>
      </c>
      <c r="S121" s="184">
        <v>0</v>
      </c>
      <c r="T121" s="185">
        <f>S121*H121</f>
        <v>0</v>
      </c>
      <c r="U121" s="36"/>
      <c r="V121" s="36"/>
      <c r="W121" s="36"/>
      <c r="X121" s="36"/>
      <c r="Y121" s="36"/>
      <c r="Z121" s="36"/>
      <c r="AA121" s="36"/>
      <c r="AB121" s="36"/>
      <c r="AC121" s="36"/>
      <c r="AD121" s="36"/>
      <c r="AE121" s="36"/>
      <c r="AR121" s="186" t="s">
        <v>160</v>
      </c>
      <c r="AT121" s="186" t="s">
        <v>138</v>
      </c>
      <c r="AU121" s="186" t="s">
        <v>81</v>
      </c>
      <c r="AY121" s="19" t="s">
        <v>135</v>
      </c>
      <c r="BE121" s="187">
        <f>IF(N121="základní",J121,0)</f>
        <v>0</v>
      </c>
      <c r="BF121" s="187">
        <f>IF(N121="snížená",J121,0)</f>
        <v>0</v>
      </c>
      <c r="BG121" s="187">
        <f>IF(N121="zákl. přenesená",J121,0)</f>
        <v>0</v>
      </c>
      <c r="BH121" s="187">
        <f>IF(N121="sníž. přenesená",J121,0)</f>
        <v>0</v>
      </c>
      <c r="BI121" s="187">
        <f>IF(N121="nulová",J121,0)</f>
        <v>0</v>
      </c>
      <c r="BJ121" s="19" t="s">
        <v>79</v>
      </c>
      <c r="BK121" s="187">
        <f>ROUND(I121*H121,2)</f>
        <v>0</v>
      </c>
      <c r="BL121" s="19" t="s">
        <v>160</v>
      </c>
      <c r="BM121" s="186" t="s">
        <v>1318</v>
      </c>
    </row>
    <row r="122" spans="1:65" s="2" customFormat="1" ht="39">
      <c r="A122" s="36"/>
      <c r="B122" s="37"/>
      <c r="C122" s="38"/>
      <c r="D122" s="188" t="s">
        <v>145</v>
      </c>
      <c r="E122" s="38"/>
      <c r="F122" s="189" t="s">
        <v>533</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145</v>
      </c>
      <c r="AU122" s="19" t="s">
        <v>81</v>
      </c>
    </row>
    <row r="123" spans="1:65" s="13" customFormat="1" ht="11.25">
      <c r="B123" s="197"/>
      <c r="C123" s="198"/>
      <c r="D123" s="188" t="s">
        <v>187</v>
      </c>
      <c r="E123" s="199" t="s">
        <v>19</v>
      </c>
      <c r="F123" s="200" t="s">
        <v>1319</v>
      </c>
      <c r="G123" s="198"/>
      <c r="H123" s="201">
        <v>41.165999999999997</v>
      </c>
      <c r="I123" s="202"/>
      <c r="J123" s="198"/>
      <c r="K123" s="198"/>
      <c r="L123" s="203"/>
      <c r="M123" s="204"/>
      <c r="N123" s="205"/>
      <c r="O123" s="205"/>
      <c r="P123" s="205"/>
      <c r="Q123" s="205"/>
      <c r="R123" s="205"/>
      <c r="S123" s="205"/>
      <c r="T123" s="206"/>
      <c r="AT123" s="207" t="s">
        <v>187</v>
      </c>
      <c r="AU123" s="207" t="s">
        <v>81</v>
      </c>
      <c r="AV123" s="13" t="s">
        <v>81</v>
      </c>
      <c r="AW123" s="13" t="s">
        <v>33</v>
      </c>
      <c r="AX123" s="13" t="s">
        <v>79</v>
      </c>
      <c r="AY123" s="207" t="s">
        <v>135</v>
      </c>
    </row>
    <row r="124" spans="1:65" s="2" customFormat="1" ht="16.5" customHeight="1">
      <c r="A124" s="36"/>
      <c r="B124" s="37"/>
      <c r="C124" s="175" t="s">
        <v>242</v>
      </c>
      <c r="D124" s="175" t="s">
        <v>138</v>
      </c>
      <c r="E124" s="176" t="s">
        <v>538</v>
      </c>
      <c r="F124" s="177" t="s">
        <v>539</v>
      </c>
      <c r="G124" s="178" t="s">
        <v>184</v>
      </c>
      <c r="H124" s="179">
        <v>20.582999999999998</v>
      </c>
      <c r="I124" s="180"/>
      <c r="J124" s="181">
        <f>ROUND(I124*H124,2)</f>
        <v>0</v>
      </c>
      <c r="K124" s="177" t="s">
        <v>142</v>
      </c>
      <c r="L124" s="41"/>
      <c r="M124" s="182" t="s">
        <v>19</v>
      </c>
      <c r="N124" s="183" t="s">
        <v>43</v>
      </c>
      <c r="O124" s="66"/>
      <c r="P124" s="184">
        <f>O124*H124</f>
        <v>0</v>
      </c>
      <c r="Q124" s="184">
        <v>0</v>
      </c>
      <c r="R124" s="184">
        <f>Q124*H124</f>
        <v>0</v>
      </c>
      <c r="S124" s="184">
        <v>0</v>
      </c>
      <c r="T124" s="185">
        <f>S124*H124</f>
        <v>0</v>
      </c>
      <c r="U124" s="36"/>
      <c r="V124" s="36"/>
      <c r="W124" s="36"/>
      <c r="X124" s="36"/>
      <c r="Y124" s="36"/>
      <c r="Z124" s="36"/>
      <c r="AA124" s="36"/>
      <c r="AB124" s="36"/>
      <c r="AC124" s="36"/>
      <c r="AD124" s="36"/>
      <c r="AE124" s="36"/>
      <c r="AR124" s="186" t="s">
        <v>160</v>
      </c>
      <c r="AT124" s="186" t="s">
        <v>138</v>
      </c>
      <c r="AU124" s="186" t="s">
        <v>81</v>
      </c>
      <c r="AY124" s="19" t="s">
        <v>135</v>
      </c>
      <c r="BE124" s="187">
        <f>IF(N124="základní",J124,0)</f>
        <v>0</v>
      </c>
      <c r="BF124" s="187">
        <f>IF(N124="snížená",J124,0)</f>
        <v>0</v>
      </c>
      <c r="BG124" s="187">
        <f>IF(N124="zákl. přenesená",J124,0)</f>
        <v>0</v>
      </c>
      <c r="BH124" s="187">
        <f>IF(N124="sníž. přenesená",J124,0)</f>
        <v>0</v>
      </c>
      <c r="BI124" s="187">
        <f>IF(N124="nulová",J124,0)</f>
        <v>0</v>
      </c>
      <c r="BJ124" s="19" t="s">
        <v>79</v>
      </c>
      <c r="BK124" s="187">
        <f>ROUND(I124*H124,2)</f>
        <v>0</v>
      </c>
      <c r="BL124" s="19" t="s">
        <v>160</v>
      </c>
      <c r="BM124" s="186" t="s">
        <v>1320</v>
      </c>
    </row>
    <row r="125" spans="1:65" s="2" customFormat="1" ht="195">
      <c r="A125" s="36"/>
      <c r="B125" s="37"/>
      <c r="C125" s="38"/>
      <c r="D125" s="188" t="s">
        <v>145</v>
      </c>
      <c r="E125" s="38"/>
      <c r="F125" s="189" t="s">
        <v>541</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145</v>
      </c>
      <c r="AU125" s="19" t="s">
        <v>81</v>
      </c>
    </row>
    <row r="126" spans="1:65" s="15" customFormat="1" ht="11.25">
      <c r="B126" s="230"/>
      <c r="C126" s="231"/>
      <c r="D126" s="188" t="s">
        <v>187</v>
      </c>
      <c r="E126" s="232" t="s">
        <v>19</v>
      </c>
      <c r="F126" s="233" t="s">
        <v>542</v>
      </c>
      <c r="G126" s="231"/>
      <c r="H126" s="232" t="s">
        <v>19</v>
      </c>
      <c r="I126" s="234"/>
      <c r="J126" s="231"/>
      <c r="K126" s="231"/>
      <c r="L126" s="235"/>
      <c r="M126" s="236"/>
      <c r="N126" s="237"/>
      <c r="O126" s="237"/>
      <c r="P126" s="237"/>
      <c r="Q126" s="237"/>
      <c r="R126" s="237"/>
      <c r="S126" s="237"/>
      <c r="T126" s="238"/>
      <c r="AT126" s="239" t="s">
        <v>187</v>
      </c>
      <c r="AU126" s="239" t="s">
        <v>81</v>
      </c>
      <c r="AV126" s="15" t="s">
        <v>79</v>
      </c>
      <c r="AW126" s="15" t="s">
        <v>33</v>
      </c>
      <c r="AX126" s="15" t="s">
        <v>72</v>
      </c>
      <c r="AY126" s="239" t="s">
        <v>135</v>
      </c>
    </row>
    <row r="127" spans="1:65" s="13" customFormat="1" ht="11.25">
      <c r="B127" s="197"/>
      <c r="C127" s="198"/>
      <c r="D127" s="188" t="s">
        <v>187</v>
      </c>
      <c r="E127" s="199" t="s">
        <v>19</v>
      </c>
      <c r="F127" s="200" t="s">
        <v>1321</v>
      </c>
      <c r="G127" s="198"/>
      <c r="H127" s="201">
        <v>20.582999999999998</v>
      </c>
      <c r="I127" s="202"/>
      <c r="J127" s="198"/>
      <c r="K127" s="198"/>
      <c r="L127" s="203"/>
      <c r="M127" s="204"/>
      <c r="N127" s="205"/>
      <c r="O127" s="205"/>
      <c r="P127" s="205"/>
      <c r="Q127" s="205"/>
      <c r="R127" s="205"/>
      <c r="S127" s="205"/>
      <c r="T127" s="206"/>
      <c r="AT127" s="207" t="s">
        <v>187</v>
      </c>
      <c r="AU127" s="207" t="s">
        <v>81</v>
      </c>
      <c r="AV127" s="13" t="s">
        <v>81</v>
      </c>
      <c r="AW127" s="13" t="s">
        <v>33</v>
      </c>
      <c r="AX127" s="13" t="s">
        <v>79</v>
      </c>
      <c r="AY127" s="207" t="s">
        <v>135</v>
      </c>
    </row>
    <row r="128" spans="1:65" s="2" customFormat="1" ht="21.75" customHeight="1">
      <c r="A128" s="36"/>
      <c r="B128" s="37"/>
      <c r="C128" s="175" t="s">
        <v>247</v>
      </c>
      <c r="D128" s="175" t="s">
        <v>138</v>
      </c>
      <c r="E128" s="176" t="s">
        <v>207</v>
      </c>
      <c r="F128" s="177" t="s">
        <v>208</v>
      </c>
      <c r="G128" s="178" t="s">
        <v>184</v>
      </c>
      <c r="H128" s="179">
        <v>23.210999999999999</v>
      </c>
      <c r="I128" s="180"/>
      <c r="J128" s="181">
        <f>ROUND(I128*H128,2)</f>
        <v>0</v>
      </c>
      <c r="K128" s="177" t="s">
        <v>142</v>
      </c>
      <c r="L128" s="41"/>
      <c r="M128" s="182" t="s">
        <v>19</v>
      </c>
      <c r="N128" s="183" t="s">
        <v>43</v>
      </c>
      <c r="O128" s="66"/>
      <c r="P128" s="184">
        <f>O128*H128</f>
        <v>0</v>
      </c>
      <c r="Q128" s="184">
        <v>0</v>
      </c>
      <c r="R128" s="184">
        <f>Q128*H128</f>
        <v>0</v>
      </c>
      <c r="S128" s="184">
        <v>4.0000000000000001E-3</v>
      </c>
      <c r="T128" s="185">
        <f>S128*H128</f>
        <v>9.2843999999999996E-2</v>
      </c>
      <c r="U128" s="36"/>
      <c r="V128" s="36"/>
      <c r="W128" s="36"/>
      <c r="X128" s="36"/>
      <c r="Y128" s="36"/>
      <c r="Z128" s="36"/>
      <c r="AA128" s="36"/>
      <c r="AB128" s="36"/>
      <c r="AC128" s="36"/>
      <c r="AD128" s="36"/>
      <c r="AE128" s="36"/>
      <c r="AR128" s="186" t="s">
        <v>160</v>
      </c>
      <c r="AT128" s="186" t="s">
        <v>138</v>
      </c>
      <c r="AU128" s="186" t="s">
        <v>81</v>
      </c>
      <c r="AY128" s="19" t="s">
        <v>135</v>
      </c>
      <c r="BE128" s="187">
        <f>IF(N128="základní",J128,0)</f>
        <v>0</v>
      </c>
      <c r="BF128" s="187">
        <f>IF(N128="snížená",J128,0)</f>
        <v>0</v>
      </c>
      <c r="BG128" s="187">
        <f>IF(N128="zákl. přenesená",J128,0)</f>
        <v>0</v>
      </c>
      <c r="BH128" s="187">
        <f>IF(N128="sníž. přenesená",J128,0)</f>
        <v>0</v>
      </c>
      <c r="BI128" s="187">
        <f>IF(N128="nulová",J128,0)</f>
        <v>0</v>
      </c>
      <c r="BJ128" s="19" t="s">
        <v>79</v>
      </c>
      <c r="BK128" s="187">
        <f>ROUND(I128*H128,2)</f>
        <v>0</v>
      </c>
      <c r="BL128" s="19" t="s">
        <v>160</v>
      </c>
      <c r="BM128" s="186" t="s">
        <v>1322</v>
      </c>
    </row>
    <row r="129" spans="1:65" s="2" customFormat="1" ht="29.25">
      <c r="A129" s="36"/>
      <c r="B129" s="37"/>
      <c r="C129" s="38"/>
      <c r="D129" s="188" t="s">
        <v>145</v>
      </c>
      <c r="E129" s="38"/>
      <c r="F129" s="189" t="s">
        <v>210</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145</v>
      </c>
      <c r="AU129" s="19" t="s">
        <v>81</v>
      </c>
    </row>
    <row r="130" spans="1:65" s="13" customFormat="1" ht="11.25">
      <c r="B130" s="197"/>
      <c r="C130" s="198"/>
      <c r="D130" s="188" t="s">
        <v>187</v>
      </c>
      <c r="E130" s="199" t="s">
        <v>19</v>
      </c>
      <c r="F130" s="200" t="s">
        <v>1323</v>
      </c>
      <c r="G130" s="198"/>
      <c r="H130" s="201">
        <v>10.435</v>
      </c>
      <c r="I130" s="202"/>
      <c r="J130" s="198"/>
      <c r="K130" s="198"/>
      <c r="L130" s="203"/>
      <c r="M130" s="204"/>
      <c r="N130" s="205"/>
      <c r="O130" s="205"/>
      <c r="P130" s="205"/>
      <c r="Q130" s="205"/>
      <c r="R130" s="205"/>
      <c r="S130" s="205"/>
      <c r="T130" s="206"/>
      <c r="AT130" s="207" t="s">
        <v>187</v>
      </c>
      <c r="AU130" s="207" t="s">
        <v>81</v>
      </c>
      <c r="AV130" s="13" t="s">
        <v>81</v>
      </c>
      <c r="AW130" s="13" t="s">
        <v>33</v>
      </c>
      <c r="AX130" s="13" t="s">
        <v>72</v>
      </c>
      <c r="AY130" s="207" t="s">
        <v>135</v>
      </c>
    </row>
    <row r="131" spans="1:65" s="13" customFormat="1" ht="11.25">
      <c r="B131" s="197"/>
      <c r="C131" s="198"/>
      <c r="D131" s="188" t="s">
        <v>187</v>
      </c>
      <c r="E131" s="199" t="s">
        <v>19</v>
      </c>
      <c r="F131" s="200" t="s">
        <v>1324</v>
      </c>
      <c r="G131" s="198"/>
      <c r="H131" s="201">
        <v>12.776</v>
      </c>
      <c r="I131" s="202"/>
      <c r="J131" s="198"/>
      <c r="K131" s="198"/>
      <c r="L131" s="203"/>
      <c r="M131" s="204"/>
      <c r="N131" s="205"/>
      <c r="O131" s="205"/>
      <c r="P131" s="205"/>
      <c r="Q131" s="205"/>
      <c r="R131" s="205"/>
      <c r="S131" s="205"/>
      <c r="T131" s="206"/>
      <c r="AT131" s="207" t="s">
        <v>187</v>
      </c>
      <c r="AU131" s="207" t="s">
        <v>81</v>
      </c>
      <c r="AV131" s="13" t="s">
        <v>81</v>
      </c>
      <c r="AW131" s="13" t="s">
        <v>33</v>
      </c>
      <c r="AX131" s="13" t="s">
        <v>72</v>
      </c>
      <c r="AY131" s="207" t="s">
        <v>135</v>
      </c>
    </row>
    <row r="132" spans="1:65" s="14" customFormat="1" ht="11.25">
      <c r="B132" s="208"/>
      <c r="C132" s="209"/>
      <c r="D132" s="188" t="s">
        <v>187</v>
      </c>
      <c r="E132" s="210" t="s">
        <v>19</v>
      </c>
      <c r="F132" s="211" t="s">
        <v>197</v>
      </c>
      <c r="G132" s="209"/>
      <c r="H132" s="212">
        <v>23.210999999999999</v>
      </c>
      <c r="I132" s="213"/>
      <c r="J132" s="209"/>
      <c r="K132" s="209"/>
      <c r="L132" s="214"/>
      <c r="M132" s="215"/>
      <c r="N132" s="216"/>
      <c r="O132" s="216"/>
      <c r="P132" s="216"/>
      <c r="Q132" s="216"/>
      <c r="R132" s="216"/>
      <c r="S132" s="216"/>
      <c r="T132" s="217"/>
      <c r="AT132" s="218" t="s">
        <v>187</v>
      </c>
      <c r="AU132" s="218" t="s">
        <v>81</v>
      </c>
      <c r="AV132" s="14" t="s">
        <v>160</v>
      </c>
      <c r="AW132" s="14" t="s">
        <v>33</v>
      </c>
      <c r="AX132" s="14" t="s">
        <v>79</v>
      </c>
      <c r="AY132" s="218" t="s">
        <v>135</v>
      </c>
    </row>
    <row r="133" spans="1:65" s="2" customFormat="1" ht="24">
      <c r="A133" s="36"/>
      <c r="B133" s="37"/>
      <c r="C133" s="175" t="s">
        <v>252</v>
      </c>
      <c r="D133" s="175" t="s">
        <v>138</v>
      </c>
      <c r="E133" s="176" t="s">
        <v>547</v>
      </c>
      <c r="F133" s="177" t="s">
        <v>548</v>
      </c>
      <c r="G133" s="178" t="s">
        <v>184</v>
      </c>
      <c r="H133" s="179">
        <v>30.975000000000001</v>
      </c>
      <c r="I133" s="180"/>
      <c r="J133" s="181">
        <f>ROUND(I133*H133,2)</f>
        <v>0</v>
      </c>
      <c r="K133" s="177" t="s">
        <v>142</v>
      </c>
      <c r="L133" s="41"/>
      <c r="M133" s="182" t="s">
        <v>19</v>
      </c>
      <c r="N133" s="183" t="s">
        <v>43</v>
      </c>
      <c r="O133" s="66"/>
      <c r="P133" s="184">
        <f>O133*H133</f>
        <v>0</v>
      </c>
      <c r="Q133" s="184">
        <v>0</v>
      </c>
      <c r="R133" s="184">
        <f>Q133*H133</f>
        <v>0</v>
      </c>
      <c r="S133" s="184">
        <v>6.8000000000000005E-2</v>
      </c>
      <c r="T133" s="185">
        <f>S133*H133</f>
        <v>2.1063000000000001</v>
      </c>
      <c r="U133" s="36"/>
      <c r="V133" s="36"/>
      <c r="W133" s="36"/>
      <c r="X133" s="36"/>
      <c r="Y133" s="36"/>
      <c r="Z133" s="36"/>
      <c r="AA133" s="36"/>
      <c r="AB133" s="36"/>
      <c r="AC133" s="36"/>
      <c r="AD133" s="36"/>
      <c r="AE133" s="36"/>
      <c r="AR133" s="186" t="s">
        <v>160</v>
      </c>
      <c r="AT133" s="186" t="s">
        <v>138</v>
      </c>
      <c r="AU133" s="186" t="s">
        <v>81</v>
      </c>
      <c r="AY133" s="19" t="s">
        <v>135</v>
      </c>
      <c r="BE133" s="187">
        <f>IF(N133="základní",J133,0)</f>
        <v>0</v>
      </c>
      <c r="BF133" s="187">
        <f>IF(N133="snížená",J133,0)</f>
        <v>0</v>
      </c>
      <c r="BG133" s="187">
        <f>IF(N133="zákl. přenesená",J133,0)</f>
        <v>0</v>
      </c>
      <c r="BH133" s="187">
        <f>IF(N133="sníž. přenesená",J133,0)</f>
        <v>0</v>
      </c>
      <c r="BI133" s="187">
        <f>IF(N133="nulová",J133,0)</f>
        <v>0</v>
      </c>
      <c r="BJ133" s="19" t="s">
        <v>79</v>
      </c>
      <c r="BK133" s="187">
        <f>ROUND(I133*H133,2)</f>
        <v>0</v>
      </c>
      <c r="BL133" s="19" t="s">
        <v>160</v>
      </c>
      <c r="BM133" s="186" t="s">
        <v>1325</v>
      </c>
    </row>
    <row r="134" spans="1:65" s="2" customFormat="1" ht="29.25">
      <c r="A134" s="36"/>
      <c r="B134" s="37"/>
      <c r="C134" s="38"/>
      <c r="D134" s="188" t="s">
        <v>145</v>
      </c>
      <c r="E134" s="38"/>
      <c r="F134" s="189" t="s">
        <v>520</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145</v>
      </c>
      <c r="AU134" s="19" t="s">
        <v>81</v>
      </c>
    </row>
    <row r="135" spans="1:65" s="13" customFormat="1" ht="11.25">
      <c r="B135" s="197"/>
      <c r="C135" s="198"/>
      <c r="D135" s="188" t="s">
        <v>187</v>
      </c>
      <c r="E135" s="199" t="s">
        <v>19</v>
      </c>
      <c r="F135" s="200" t="s">
        <v>1326</v>
      </c>
      <c r="G135" s="198"/>
      <c r="H135" s="201">
        <v>30.975000000000001</v>
      </c>
      <c r="I135" s="202"/>
      <c r="J135" s="198"/>
      <c r="K135" s="198"/>
      <c r="L135" s="203"/>
      <c r="M135" s="204"/>
      <c r="N135" s="205"/>
      <c r="O135" s="205"/>
      <c r="P135" s="205"/>
      <c r="Q135" s="205"/>
      <c r="R135" s="205"/>
      <c r="S135" s="205"/>
      <c r="T135" s="206"/>
      <c r="AT135" s="207" t="s">
        <v>187</v>
      </c>
      <c r="AU135" s="207" t="s">
        <v>81</v>
      </c>
      <c r="AV135" s="13" t="s">
        <v>81</v>
      </c>
      <c r="AW135" s="13" t="s">
        <v>33</v>
      </c>
      <c r="AX135" s="13" t="s">
        <v>79</v>
      </c>
      <c r="AY135" s="207" t="s">
        <v>135</v>
      </c>
    </row>
    <row r="136" spans="1:65" s="2" customFormat="1" ht="24">
      <c r="A136" s="36"/>
      <c r="B136" s="37"/>
      <c r="C136" s="175" t="s">
        <v>259</v>
      </c>
      <c r="D136" s="175" t="s">
        <v>138</v>
      </c>
      <c r="E136" s="176" t="s">
        <v>213</v>
      </c>
      <c r="F136" s="177" t="s">
        <v>214</v>
      </c>
      <c r="G136" s="178" t="s">
        <v>184</v>
      </c>
      <c r="H136" s="179">
        <v>79.519000000000005</v>
      </c>
      <c r="I136" s="180"/>
      <c r="J136" s="181">
        <f>ROUND(I136*H136,2)</f>
        <v>0</v>
      </c>
      <c r="K136" s="177" t="s">
        <v>142</v>
      </c>
      <c r="L136" s="41"/>
      <c r="M136" s="182" t="s">
        <v>19</v>
      </c>
      <c r="N136" s="183" t="s">
        <v>43</v>
      </c>
      <c r="O136" s="66"/>
      <c r="P136" s="184">
        <f>O136*H136</f>
        <v>0</v>
      </c>
      <c r="Q136" s="184">
        <v>0</v>
      </c>
      <c r="R136" s="184">
        <f>Q136*H136</f>
        <v>0</v>
      </c>
      <c r="S136" s="184">
        <v>4.0000000000000001E-3</v>
      </c>
      <c r="T136" s="185">
        <f>S136*H136</f>
        <v>0.31807600000000003</v>
      </c>
      <c r="U136" s="36"/>
      <c r="V136" s="36"/>
      <c r="W136" s="36"/>
      <c r="X136" s="36"/>
      <c r="Y136" s="36"/>
      <c r="Z136" s="36"/>
      <c r="AA136" s="36"/>
      <c r="AB136" s="36"/>
      <c r="AC136" s="36"/>
      <c r="AD136" s="36"/>
      <c r="AE136" s="36"/>
      <c r="AR136" s="186" t="s">
        <v>160</v>
      </c>
      <c r="AT136" s="186" t="s">
        <v>138</v>
      </c>
      <c r="AU136" s="186" t="s">
        <v>81</v>
      </c>
      <c r="AY136" s="19" t="s">
        <v>135</v>
      </c>
      <c r="BE136" s="187">
        <f>IF(N136="základní",J136,0)</f>
        <v>0</v>
      </c>
      <c r="BF136" s="187">
        <f>IF(N136="snížená",J136,0)</f>
        <v>0</v>
      </c>
      <c r="BG136" s="187">
        <f>IF(N136="zákl. přenesená",J136,0)</f>
        <v>0</v>
      </c>
      <c r="BH136" s="187">
        <f>IF(N136="sníž. přenesená",J136,0)</f>
        <v>0</v>
      </c>
      <c r="BI136" s="187">
        <f>IF(N136="nulová",J136,0)</f>
        <v>0</v>
      </c>
      <c r="BJ136" s="19" t="s">
        <v>79</v>
      </c>
      <c r="BK136" s="187">
        <f>ROUND(I136*H136,2)</f>
        <v>0</v>
      </c>
      <c r="BL136" s="19" t="s">
        <v>160</v>
      </c>
      <c r="BM136" s="186" t="s">
        <v>1327</v>
      </c>
    </row>
    <row r="137" spans="1:65" s="2" customFormat="1" ht="29.25">
      <c r="A137" s="36"/>
      <c r="B137" s="37"/>
      <c r="C137" s="38"/>
      <c r="D137" s="188" t="s">
        <v>145</v>
      </c>
      <c r="E137" s="38"/>
      <c r="F137" s="189" t="s">
        <v>210</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145</v>
      </c>
      <c r="AU137" s="19" t="s">
        <v>81</v>
      </c>
    </row>
    <row r="138" spans="1:65" s="13" customFormat="1" ht="11.25">
      <c r="B138" s="197"/>
      <c r="C138" s="198"/>
      <c r="D138" s="188" t="s">
        <v>187</v>
      </c>
      <c r="E138" s="199" t="s">
        <v>19</v>
      </c>
      <c r="F138" s="200" t="s">
        <v>1328</v>
      </c>
      <c r="G138" s="198"/>
      <c r="H138" s="201">
        <v>23.145</v>
      </c>
      <c r="I138" s="202"/>
      <c r="J138" s="198"/>
      <c r="K138" s="198"/>
      <c r="L138" s="203"/>
      <c r="M138" s="204"/>
      <c r="N138" s="205"/>
      <c r="O138" s="205"/>
      <c r="P138" s="205"/>
      <c r="Q138" s="205"/>
      <c r="R138" s="205"/>
      <c r="S138" s="205"/>
      <c r="T138" s="206"/>
      <c r="AT138" s="207" t="s">
        <v>187</v>
      </c>
      <c r="AU138" s="207" t="s">
        <v>81</v>
      </c>
      <c r="AV138" s="13" t="s">
        <v>81</v>
      </c>
      <c r="AW138" s="13" t="s">
        <v>33</v>
      </c>
      <c r="AX138" s="13" t="s">
        <v>72</v>
      </c>
      <c r="AY138" s="207" t="s">
        <v>135</v>
      </c>
    </row>
    <row r="139" spans="1:65" s="13" customFormat="1" ht="11.25">
      <c r="B139" s="197"/>
      <c r="C139" s="198"/>
      <c r="D139" s="188" t="s">
        <v>187</v>
      </c>
      <c r="E139" s="199" t="s">
        <v>19</v>
      </c>
      <c r="F139" s="200" t="s">
        <v>1329</v>
      </c>
      <c r="G139" s="198"/>
      <c r="H139" s="201">
        <v>53.326000000000001</v>
      </c>
      <c r="I139" s="202"/>
      <c r="J139" s="198"/>
      <c r="K139" s="198"/>
      <c r="L139" s="203"/>
      <c r="M139" s="204"/>
      <c r="N139" s="205"/>
      <c r="O139" s="205"/>
      <c r="P139" s="205"/>
      <c r="Q139" s="205"/>
      <c r="R139" s="205"/>
      <c r="S139" s="205"/>
      <c r="T139" s="206"/>
      <c r="AT139" s="207" t="s">
        <v>187</v>
      </c>
      <c r="AU139" s="207" t="s">
        <v>81</v>
      </c>
      <c r="AV139" s="13" t="s">
        <v>81</v>
      </c>
      <c r="AW139" s="13" t="s">
        <v>33</v>
      </c>
      <c r="AX139" s="13" t="s">
        <v>72</v>
      </c>
      <c r="AY139" s="207" t="s">
        <v>135</v>
      </c>
    </row>
    <row r="140" spans="1:65" s="13" customFormat="1" ht="11.25">
      <c r="B140" s="197"/>
      <c r="C140" s="198"/>
      <c r="D140" s="188" t="s">
        <v>187</v>
      </c>
      <c r="E140" s="199" t="s">
        <v>19</v>
      </c>
      <c r="F140" s="200" t="s">
        <v>1330</v>
      </c>
      <c r="G140" s="198"/>
      <c r="H140" s="201">
        <v>11.032</v>
      </c>
      <c r="I140" s="202"/>
      <c r="J140" s="198"/>
      <c r="K140" s="198"/>
      <c r="L140" s="203"/>
      <c r="M140" s="204"/>
      <c r="N140" s="205"/>
      <c r="O140" s="205"/>
      <c r="P140" s="205"/>
      <c r="Q140" s="205"/>
      <c r="R140" s="205"/>
      <c r="S140" s="205"/>
      <c r="T140" s="206"/>
      <c r="AT140" s="207" t="s">
        <v>187</v>
      </c>
      <c r="AU140" s="207" t="s">
        <v>81</v>
      </c>
      <c r="AV140" s="13" t="s">
        <v>81</v>
      </c>
      <c r="AW140" s="13" t="s">
        <v>33</v>
      </c>
      <c r="AX140" s="13" t="s">
        <v>72</v>
      </c>
      <c r="AY140" s="207" t="s">
        <v>135</v>
      </c>
    </row>
    <row r="141" spans="1:65" s="13" customFormat="1" ht="11.25">
      <c r="B141" s="197"/>
      <c r="C141" s="198"/>
      <c r="D141" s="188" t="s">
        <v>187</v>
      </c>
      <c r="E141" s="199" t="s">
        <v>19</v>
      </c>
      <c r="F141" s="200" t="s">
        <v>558</v>
      </c>
      <c r="G141" s="198"/>
      <c r="H141" s="201">
        <v>-1.2749999999999999</v>
      </c>
      <c r="I141" s="202"/>
      <c r="J141" s="198"/>
      <c r="K141" s="198"/>
      <c r="L141" s="203"/>
      <c r="M141" s="204"/>
      <c r="N141" s="205"/>
      <c r="O141" s="205"/>
      <c r="P141" s="205"/>
      <c r="Q141" s="205"/>
      <c r="R141" s="205"/>
      <c r="S141" s="205"/>
      <c r="T141" s="206"/>
      <c r="AT141" s="207" t="s">
        <v>187</v>
      </c>
      <c r="AU141" s="207" t="s">
        <v>81</v>
      </c>
      <c r="AV141" s="13" t="s">
        <v>81</v>
      </c>
      <c r="AW141" s="13" t="s">
        <v>33</v>
      </c>
      <c r="AX141" s="13" t="s">
        <v>72</v>
      </c>
      <c r="AY141" s="207" t="s">
        <v>135</v>
      </c>
    </row>
    <row r="142" spans="1:65" s="13" customFormat="1" ht="11.25">
      <c r="B142" s="197"/>
      <c r="C142" s="198"/>
      <c r="D142" s="188" t="s">
        <v>187</v>
      </c>
      <c r="E142" s="199" t="s">
        <v>19</v>
      </c>
      <c r="F142" s="200" t="s">
        <v>560</v>
      </c>
      <c r="G142" s="198"/>
      <c r="H142" s="201">
        <v>-2.6</v>
      </c>
      <c r="I142" s="202"/>
      <c r="J142" s="198"/>
      <c r="K142" s="198"/>
      <c r="L142" s="203"/>
      <c r="M142" s="204"/>
      <c r="N142" s="205"/>
      <c r="O142" s="205"/>
      <c r="P142" s="205"/>
      <c r="Q142" s="205"/>
      <c r="R142" s="205"/>
      <c r="S142" s="205"/>
      <c r="T142" s="206"/>
      <c r="AT142" s="207" t="s">
        <v>187</v>
      </c>
      <c r="AU142" s="207" t="s">
        <v>81</v>
      </c>
      <c r="AV142" s="13" t="s">
        <v>81</v>
      </c>
      <c r="AW142" s="13" t="s">
        <v>33</v>
      </c>
      <c r="AX142" s="13" t="s">
        <v>72</v>
      </c>
      <c r="AY142" s="207" t="s">
        <v>135</v>
      </c>
    </row>
    <row r="143" spans="1:65" s="13" customFormat="1" ht="11.25">
      <c r="B143" s="197"/>
      <c r="C143" s="198"/>
      <c r="D143" s="188" t="s">
        <v>187</v>
      </c>
      <c r="E143" s="199" t="s">
        <v>19</v>
      </c>
      <c r="F143" s="200" t="s">
        <v>1033</v>
      </c>
      <c r="G143" s="198"/>
      <c r="H143" s="201">
        <v>-4.109</v>
      </c>
      <c r="I143" s="202"/>
      <c r="J143" s="198"/>
      <c r="K143" s="198"/>
      <c r="L143" s="203"/>
      <c r="M143" s="204"/>
      <c r="N143" s="205"/>
      <c r="O143" s="205"/>
      <c r="P143" s="205"/>
      <c r="Q143" s="205"/>
      <c r="R143" s="205"/>
      <c r="S143" s="205"/>
      <c r="T143" s="206"/>
      <c r="AT143" s="207" t="s">
        <v>187</v>
      </c>
      <c r="AU143" s="207" t="s">
        <v>81</v>
      </c>
      <c r="AV143" s="13" t="s">
        <v>81</v>
      </c>
      <c r="AW143" s="13" t="s">
        <v>33</v>
      </c>
      <c r="AX143" s="13" t="s">
        <v>72</v>
      </c>
      <c r="AY143" s="207" t="s">
        <v>135</v>
      </c>
    </row>
    <row r="144" spans="1:65" s="14" customFormat="1" ht="11.25">
      <c r="B144" s="208"/>
      <c r="C144" s="209"/>
      <c r="D144" s="188" t="s">
        <v>187</v>
      </c>
      <c r="E144" s="210" t="s">
        <v>19</v>
      </c>
      <c r="F144" s="211" t="s">
        <v>197</v>
      </c>
      <c r="G144" s="209"/>
      <c r="H144" s="212">
        <v>79.519000000000005</v>
      </c>
      <c r="I144" s="213"/>
      <c r="J144" s="209"/>
      <c r="K144" s="209"/>
      <c r="L144" s="214"/>
      <c r="M144" s="215"/>
      <c r="N144" s="216"/>
      <c r="O144" s="216"/>
      <c r="P144" s="216"/>
      <c r="Q144" s="216"/>
      <c r="R144" s="216"/>
      <c r="S144" s="216"/>
      <c r="T144" s="217"/>
      <c r="AT144" s="218" t="s">
        <v>187</v>
      </c>
      <c r="AU144" s="218" t="s">
        <v>81</v>
      </c>
      <c r="AV144" s="14" t="s">
        <v>160</v>
      </c>
      <c r="AW144" s="14" t="s">
        <v>33</v>
      </c>
      <c r="AX144" s="14" t="s">
        <v>79</v>
      </c>
      <c r="AY144" s="218" t="s">
        <v>135</v>
      </c>
    </row>
    <row r="145" spans="1:65" s="2" customFormat="1" ht="24">
      <c r="A145" s="36"/>
      <c r="B145" s="37"/>
      <c r="C145" s="175" t="s">
        <v>268</v>
      </c>
      <c r="D145" s="175" t="s">
        <v>138</v>
      </c>
      <c r="E145" s="176" t="s">
        <v>221</v>
      </c>
      <c r="F145" s="177" t="s">
        <v>222</v>
      </c>
      <c r="G145" s="178" t="s">
        <v>184</v>
      </c>
      <c r="H145" s="179">
        <v>20.582999999999998</v>
      </c>
      <c r="I145" s="180"/>
      <c r="J145" s="181">
        <f>ROUND(I145*H145,2)</f>
        <v>0</v>
      </c>
      <c r="K145" s="177" t="s">
        <v>142</v>
      </c>
      <c r="L145" s="41"/>
      <c r="M145" s="182" t="s">
        <v>19</v>
      </c>
      <c r="N145" s="183" t="s">
        <v>43</v>
      </c>
      <c r="O145" s="66"/>
      <c r="P145" s="184">
        <f>O145*H145</f>
        <v>0</v>
      </c>
      <c r="Q145" s="184">
        <v>1.2999999999999999E-4</v>
      </c>
      <c r="R145" s="184">
        <f>Q145*H145</f>
        <v>2.6757899999999995E-3</v>
      </c>
      <c r="S145" s="184">
        <v>0</v>
      </c>
      <c r="T145" s="185">
        <f>S145*H145</f>
        <v>0</v>
      </c>
      <c r="U145" s="36"/>
      <c r="V145" s="36"/>
      <c r="W145" s="36"/>
      <c r="X145" s="36"/>
      <c r="Y145" s="36"/>
      <c r="Z145" s="36"/>
      <c r="AA145" s="36"/>
      <c r="AB145" s="36"/>
      <c r="AC145" s="36"/>
      <c r="AD145" s="36"/>
      <c r="AE145" s="36"/>
      <c r="AR145" s="186" t="s">
        <v>160</v>
      </c>
      <c r="AT145" s="186" t="s">
        <v>138</v>
      </c>
      <c r="AU145" s="186" t="s">
        <v>81</v>
      </c>
      <c r="AY145" s="19" t="s">
        <v>135</v>
      </c>
      <c r="BE145" s="187">
        <f>IF(N145="základní",J145,0)</f>
        <v>0</v>
      </c>
      <c r="BF145" s="187">
        <f>IF(N145="snížená",J145,0)</f>
        <v>0</v>
      </c>
      <c r="BG145" s="187">
        <f>IF(N145="zákl. přenesená",J145,0)</f>
        <v>0</v>
      </c>
      <c r="BH145" s="187">
        <f>IF(N145="sníž. přenesená",J145,0)</f>
        <v>0</v>
      </c>
      <c r="BI145" s="187">
        <f>IF(N145="nulová",J145,0)</f>
        <v>0</v>
      </c>
      <c r="BJ145" s="19" t="s">
        <v>79</v>
      </c>
      <c r="BK145" s="187">
        <f>ROUND(I145*H145,2)</f>
        <v>0</v>
      </c>
      <c r="BL145" s="19" t="s">
        <v>160</v>
      </c>
      <c r="BM145" s="186" t="s">
        <v>1331</v>
      </c>
    </row>
    <row r="146" spans="1:65" s="2" customFormat="1" ht="48.75">
      <c r="A146" s="36"/>
      <c r="B146" s="37"/>
      <c r="C146" s="38"/>
      <c r="D146" s="188" t="s">
        <v>145</v>
      </c>
      <c r="E146" s="38"/>
      <c r="F146" s="189" t="s">
        <v>224</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145</v>
      </c>
      <c r="AU146" s="19" t="s">
        <v>81</v>
      </c>
    </row>
    <row r="147" spans="1:65" s="13" customFormat="1" ht="11.25">
      <c r="B147" s="197"/>
      <c r="C147" s="198"/>
      <c r="D147" s="188" t="s">
        <v>187</v>
      </c>
      <c r="E147" s="199" t="s">
        <v>19</v>
      </c>
      <c r="F147" s="200" t="s">
        <v>1321</v>
      </c>
      <c r="G147" s="198"/>
      <c r="H147" s="201">
        <v>20.582999999999998</v>
      </c>
      <c r="I147" s="202"/>
      <c r="J147" s="198"/>
      <c r="K147" s="198"/>
      <c r="L147" s="203"/>
      <c r="M147" s="204"/>
      <c r="N147" s="205"/>
      <c r="O147" s="205"/>
      <c r="P147" s="205"/>
      <c r="Q147" s="205"/>
      <c r="R147" s="205"/>
      <c r="S147" s="205"/>
      <c r="T147" s="206"/>
      <c r="AT147" s="207" t="s">
        <v>187</v>
      </c>
      <c r="AU147" s="207" t="s">
        <v>81</v>
      </c>
      <c r="AV147" s="13" t="s">
        <v>81</v>
      </c>
      <c r="AW147" s="13" t="s">
        <v>33</v>
      </c>
      <c r="AX147" s="13" t="s">
        <v>79</v>
      </c>
      <c r="AY147" s="207" t="s">
        <v>135</v>
      </c>
    </row>
    <row r="148" spans="1:65" s="2" customFormat="1" ht="24">
      <c r="A148" s="36"/>
      <c r="B148" s="37"/>
      <c r="C148" s="175" t="s">
        <v>8</v>
      </c>
      <c r="D148" s="175" t="s">
        <v>138</v>
      </c>
      <c r="E148" s="176" t="s">
        <v>226</v>
      </c>
      <c r="F148" s="177" t="s">
        <v>227</v>
      </c>
      <c r="G148" s="178" t="s">
        <v>184</v>
      </c>
      <c r="H148" s="179">
        <v>20.582999999999998</v>
      </c>
      <c r="I148" s="180"/>
      <c r="J148" s="181">
        <f>ROUND(I148*H148,2)</f>
        <v>0</v>
      </c>
      <c r="K148" s="177" t="s">
        <v>142</v>
      </c>
      <c r="L148" s="41"/>
      <c r="M148" s="182" t="s">
        <v>19</v>
      </c>
      <c r="N148" s="183" t="s">
        <v>43</v>
      </c>
      <c r="O148" s="66"/>
      <c r="P148" s="184">
        <f>O148*H148</f>
        <v>0</v>
      </c>
      <c r="Q148" s="184">
        <v>4.0000000000000003E-5</v>
      </c>
      <c r="R148" s="184">
        <f>Q148*H148</f>
        <v>8.2332E-4</v>
      </c>
      <c r="S148" s="184">
        <v>0</v>
      </c>
      <c r="T148" s="185">
        <f>S148*H148</f>
        <v>0</v>
      </c>
      <c r="U148" s="36"/>
      <c r="V148" s="36"/>
      <c r="W148" s="36"/>
      <c r="X148" s="36"/>
      <c r="Y148" s="36"/>
      <c r="Z148" s="36"/>
      <c r="AA148" s="36"/>
      <c r="AB148" s="36"/>
      <c r="AC148" s="36"/>
      <c r="AD148" s="36"/>
      <c r="AE148" s="36"/>
      <c r="AR148" s="186" t="s">
        <v>160</v>
      </c>
      <c r="AT148" s="186" t="s">
        <v>138</v>
      </c>
      <c r="AU148" s="186" t="s">
        <v>81</v>
      </c>
      <c r="AY148" s="19" t="s">
        <v>135</v>
      </c>
      <c r="BE148" s="187">
        <f>IF(N148="základní",J148,0)</f>
        <v>0</v>
      </c>
      <c r="BF148" s="187">
        <f>IF(N148="snížená",J148,0)</f>
        <v>0</v>
      </c>
      <c r="BG148" s="187">
        <f>IF(N148="zákl. přenesená",J148,0)</f>
        <v>0</v>
      </c>
      <c r="BH148" s="187">
        <f>IF(N148="sníž. přenesená",J148,0)</f>
        <v>0</v>
      </c>
      <c r="BI148" s="187">
        <f>IF(N148="nulová",J148,0)</f>
        <v>0</v>
      </c>
      <c r="BJ148" s="19" t="s">
        <v>79</v>
      </c>
      <c r="BK148" s="187">
        <f>ROUND(I148*H148,2)</f>
        <v>0</v>
      </c>
      <c r="BL148" s="19" t="s">
        <v>160</v>
      </c>
      <c r="BM148" s="186" t="s">
        <v>1332</v>
      </c>
    </row>
    <row r="149" spans="1:65" s="2" customFormat="1" ht="175.5">
      <c r="A149" s="36"/>
      <c r="B149" s="37"/>
      <c r="C149" s="38"/>
      <c r="D149" s="188" t="s">
        <v>145</v>
      </c>
      <c r="E149" s="38"/>
      <c r="F149" s="189" t="s">
        <v>229</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145</v>
      </c>
      <c r="AU149" s="19" t="s">
        <v>81</v>
      </c>
    </row>
    <row r="150" spans="1:65" s="12" customFormat="1" ht="22.9" customHeight="1">
      <c r="B150" s="159"/>
      <c r="C150" s="160"/>
      <c r="D150" s="161" t="s">
        <v>71</v>
      </c>
      <c r="E150" s="173" t="s">
        <v>230</v>
      </c>
      <c r="F150" s="173" t="s">
        <v>231</v>
      </c>
      <c r="G150" s="160"/>
      <c r="H150" s="160"/>
      <c r="I150" s="163"/>
      <c r="J150" s="174">
        <f>BK150</f>
        <v>0</v>
      </c>
      <c r="K150" s="160"/>
      <c r="L150" s="165"/>
      <c r="M150" s="166"/>
      <c r="N150" s="167"/>
      <c r="O150" s="167"/>
      <c r="P150" s="168">
        <f>SUM(P151:P161)</f>
        <v>0</v>
      </c>
      <c r="Q150" s="167"/>
      <c r="R150" s="168">
        <f>SUM(R151:R161)</f>
        <v>0</v>
      </c>
      <c r="S150" s="167"/>
      <c r="T150" s="169">
        <f>SUM(T151:T161)</f>
        <v>0</v>
      </c>
      <c r="AR150" s="170" t="s">
        <v>79</v>
      </c>
      <c r="AT150" s="171" t="s">
        <v>71</v>
      </c>
      <c r="AU150" s="171" t="s">
        <v>79</v>
      </c>
      <c r="AY150" s="170" t="s">
        <v>135</v>
      </c>
      <c r="BK150" s="172">
        <f>SUM(BK151:BK161)</f>
        <v>0</v>
      </c>
    </row>
    <row r="151" spans="1:65" s="2" customFormat="1" ht="24">
      <c r="A151" s="36"/>
      <c r="B151" s="37"/>
      <c r="C151" s="175" t="s">
        <v>272</v>
      </c>
      <c r="D151" s="175" t="s">
        <v>138</v>
      </c>
      <c r="E151" s="176" t="s">
        <v>1247</v>
      </c>
      <c r="F151" s="177" t="s">
        <v>1248</v>
      </c>
      <c r="G151" s="178" t="s">
        <v>235</v>
      </c>
      <c r="H151" s="179">
        <v>3.7069999999999999</v>
      </c>
      <c r="I151" s="180"/>
      <c r="J151" s="181">
        <f>ROUND(I151*H151,2)</f>
        <v>0</v>
      </c>
      <c r="K151" s="177" t="s">
        <v>142</v>
      </c>
      <c r="L151" s="41"/>
      <c r="M151" s="182" t="s">
        <v>19</v>
      </c>
      <c r="N151" s="183" t="s">
        <v>43</v>
      </c>
      <c r="O151" s="66"/>
      <c r="P151" s="184">
        <f>O151*H151</f>
        <v>0</v>
      </c>
      <c r="Q151" s="184">
        <v>0</v>
      </c>
      <c r="R151" s="184">
        <f>Q151*H151</f>
        <v>0</v>
      </c>
      <c r="S151" s="184">
        <v>0</v>
      </c>
      <c r="T151" s="185">
        <f>S151*H151</f>
        <v>0</v>
      </c>
      <c r="U151" s="36"/>
      <c r="V151" s="36"/>
      <c r="W151" s="36"/>
      <c r="X151" s="36"/>
      <c r="Y151" s="36"/>
      <c r="Z151" s="36"/>
      <c r="AA151" s="36"/>
      <c r="AB151" s="36"/>
      <c r="AC151" s="36"/>
      <c r="AD151" s="36"/>
      <c r="AE151" s="36"/>
      <c r="AR151" s="186" t="s">
        <v>160</v>
      </c>
      <c r="AT151" s="186" t="s">
        <v>138</v>
      </c>
      <c r="AU151" s="186" t="s">
        <v>81</v>
      </c>
      <c r="AY151" s="19" t="s">
        <v>135</v>
      </c>
      <c r="BE151" s="187">
        <f>IF(N151="základní",J151,0)</f>
        <v>0</v>
      </c>
      <c r="BF151" s="187">
        <f>IF(N151="snížená",J151,0)</f>
        <v>0</v>
      </c>
      <c r="BG151" s="187">
        <f>IF(N151="zákl. přenesená",J151,0)</f>
        <v>0</v>
      </c>
      <c r="BH151" s="187">
        <f>IF(N151="sníž. přenesená",J151,0)</f>
        <v>0</v>
      </c>
      <c r="BI151" s="187">
        <f>IF(N151="nulová",J151,0)</f>
        <v>0</v>
      </c>
      <c r="BJ151" s="19" t="s">
        <v>79</v>
      </c>
      <c r="BK151" s="187">
        <f>ROUND(I151*H151,2)</f>
        <v>0</v>
      </c>
      <c r="BL151" s="19" t="s">
        <v>160</v>
      </c>
      <c r="BM151" s="186" t="s">
        <v>1333</v>
      </c>
    </row>
    <row r="152" spans="1:65" s="2" customFormat="1" ht="107.25">
      <c r="A152" s="36"/>
      <c r="B152" s="37"/>
      <c r="C152" s="38"/>
      <c r="D152" s="188" t="s">
        <v>145</v>
      </c>
      <c r="E152" s="38"/>
      <c r="F152" s="189" t="s">
        <v>237</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145</v>
      </c>
      <c r="AU152" s="19" t="s">
        <v>81</v>
      </c>
    </row>
    <row r="153" spans="1:65" s="2" customFormat="1" ht="16.5" customHeight="1">
      <c r="A153" s="36"/>
      <c r="B153" s="37"/>
      <c r="C153" s="175" t="s">
        <v>284</v>
      </c>
      <c r="D153" s="175" t="s">
        <v>138</v>
      </c>
      <c r="E153" s="176" t="s">
        <v>238</v>
      </c>
      <c r="F153" s="177" t="s">
        <v>239</v>
      </c>
      <c r="G153" s="178" t="s">
        <v>235</v>
      </c>
      <c r="H153" s="179">
        <v>3.7069999999999999</v>
      </c>
      <c r="I153" s="180"/>
      <c r="J153" s="181">
        <f>ROUND(I153*H153,2)</f>
        <v>0</v>
      </c>
      <c r="K153" s="177" t="s">
        <v>142</v>
      </c>
      <c r="L153" s="41"/>
      <c r="M153" s="182" t="s">
        <v>19</v>
      </c>
      <c r="N153" s="183" t="s">
        <v>43</v>
      </c>
      <c r="O153" s="66"/>
      <c r="P153" s="184">
        <f>O153*H153</f>
        <v>0</v>
      </c>
      <c r="Q153" s="184">
        <v>0</v>
      </c>
      <c r="R153" s="184">
        <f>Q153*H153</f>
        <v>0</v>
      </c>
      <c r="S153" s="184">
        <v>0</v>
      </c>
      <c r="T153" s="185">
        <f>S153*H153</f>
        <v>0</v>
      </c>
      <c r="U153" s="36"/>
      <c r="V153" s="36"/>
      <c r="W153" s="36"/>
      <c r="X153" s="36"/>
      <c r="Y153" s="36"/>
      <c r="Z153" s="36"/>
      <c r="AA153" s="36"/>
      <c r="AB153" s="36"/>
      <c r="AC153" s="36"/>
      <c r="AD153" s="36"/>
      <c r="AE153" s="36"/>
      <c r="AR153" s="186" t="s">
        <v>160</v>
      </c>
      <c r="AT153" s="186" t="s">
        <v>138</v>
      </c>
      <c r="AU153" s="186" t="s">
        <v>81</v>
      </c>
      <c r="AY153" s="19" t="s">
        <v>135</v>
      </c>
      <c r="BE153" s="187">
        <f>IF(N153="základní",J153,0)</f>
        <v>0</v>
      </c>
      <c r="BF153" s="187">
        <f>IF(N153="snížená",J153,0)</f>
        <v>0</v>
      </c>
      <c r="BG153" s="187">
        <f>IF(N153="zákl. přenesená",J153,0)</f>
        <v>0</v>
      </c>
      <c r="BH153" s="187">
        <f>IF(N153="sníž. přenesená",J153,0)</f>
        <v>0</v>
      </c>
      <c r="BI153" s="187">
        <f>IF(N153="nulová",J153,0)</f>
        <v>0</v>
      </c>
      <c r="BJ153" s="19" t="s">
        <v>79</v>
      </c>
      <c r="BK153" s="187">
        <f>ROUND(I153*H153,2)</f>
        <v>0</v>
      </c>
      <c r="BL153" s="19" t="s">
        <v>160</v>
      </c>
      <c r="BM153" s="186" t="s">
        <v>1334</v>
      </c>
    </row>
    <row r="154" spans="1:65" s="2" customFormat="1" ht="39">
      <c r="A154" s="36"/>
      <c r="B154" s="37"/>
      <c r="C154" s="38"/>
      <c r="D154" s="188" t="s">
        <v>145</v>
      </c>
      <c r="E154" s="38"/>
      <c r="F154" s="189" t="s">
        <v>241</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145</v>
      </c>
      <c r="AU154" s="19" t="s">
        <v>81</v>
      </c>
    </row>
    <row r="155" spans="1:65" s="2" customFormat="1" ht="21.75" customHeight="1">
      <c r="A155" s="36"/>
      <c r="B155" s="37"/>
      <c r="C155" s="175" t="s">
        <v>288</v>
      </c>
      <c r="D155" s="175" t="s">
        <v>138</v>
      </c>
      <c r="E155" s="176" t="s">
        <v>243</v>
      </c>
      <c r="F155" s="177" t="s">
        <v>244</v>
      </c>
      <c r="G155" s="178" t="s">
        <v>235</v>
      </c>
      <c r="H155" s="179">
        <v>3.7069999999999999</v>
      </c>
      <c r="I155" s="180"/>
      <c r="J155" s="181">
        <f>ROUND(I155*H155,2)</f>
        <v>0</v>
      </c>
      <c r="K155" s="177" t="s">
        <v>142</v>
      </c>
      <c r="L155" s="41"/>
      <c r="M155" s="182" t="s">
        <v>19</v>
      </c>
      <c r="N155" s="183" t="s">
        <v>43</v>
      </c>
      <c r="O155" s="66"/>
      <c r="P155" s="184">
        <f>O155*H155</f>
        <v>0</v>
      </c>
      <c r="Q155" s="184">
        <v>0</v>
      </c>
      <c r="R155" s="184">
        <f>Q155*H155</f>
        <v>0</v>
      </c>
      <c r="S155" s="184">
        <v>0</v>
      </c>
      <c r="T155" s="185">
        <f>S155*H155</f>
        <v>0</v>
      </c>
      <c r="U155" s="36"/>
      <c r="V155" s="36"/>
      <c r="W155" s="36"/>
      <c r="X155" s="36"/>
      <c r="Y155" s="36"/>
      <c r="Z155" s="36"/>
      <c r="AA155" s="36"/>
      <c r="AB155" s="36"/>
      <c r="AC155" s="36"/>
      <c r="AD155" s="36"/>
      <c r="AE155" s="36"/>
      <c r="AR155" s="186" t="s">
        <v>160</v>
      </c>
      <c r="AT155" s="186" t="s">
        <v>138</v>
      </c>
      <c r="AU155" s="186" t="s">
        <v>81</v>
      </c>
      <c r="AY155" s="19" t="s">
        <v>135</v>
      </c>
      <c r="BE155" s="187">
        <f>IF(N155="základní",J155,0)</f>
        <v>0</v>
      </c>
      <c r="BF155" s="187">
        <f>IF(N155="snížená",J155,0)</f>
        <v>0</v>
      </c>
      <c r="BG155" s="187">
        <f>IF(N155="zákl. přenesená",J155,0)</f>
        <v>0</v>
      </c>
      <c r="BH155" s="187">
        <f>IF(N155="sníž. přenesená",J155,0)</f>
        <v>0</v>
      </c>
      <c r="BI155" s="187">
        <f>IF(N155="nulová",J155,0)</f>
        <v>0</v>
      </c>
      <c r="BJ155" s="19" t="s">
        <v>79</v>
      </c>
      <c r="BK155" s="187">
        <f>ROUND(I155*H155,2)</f>
        <v>0</v>
      </c>
      <c r="BL155" s="19" t="s">
        <v>160</v>
      </c>
      <c r="BM155" s="186" t="s">
        <v>1335</v>
      </c>
    </row>
    <row r="156" spans="1:65" s="2" customFormat="1" ht="68.25">
      <c r="A156" s="36"/>
      <c r="B156" s="37"/>
      <c r="C156" s="38"/>
      <c r="D156" s="188" t="s">
        <v>145</v>
      </c>
      <c r="E156" s="38"/>
      <c r="F156" s="189" t="s">
        <v>246</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145</v>
      </c>
      <c r="AU156" s="19" t="s">
        <v>81</v>
      </c>
    </row>
    <row r="157" spans="1:65" s="2" customFormat="1" ht="24">
      <c r="A157" s="36"/>
      <c r="B157" s="37"/>
      <c r="C157" s="175" t="s">
        <v>292</v>
      </c>
      <c r="D157" s="175" t="s">
        <v>138</v>
      </c>
      <c r="E157" s="176" t="s">
        <v>248</v>
      </c>
      <c r="F157" s="177" t="s">
        <v>249</v>
      </c>
      <c r="G157" s="178" t="s">
        <v>235</v>
      </c>
      <c r="H157" s="179">
        <v>37.07</v>
      </c>
      <c r="I157" s="180"/>
      <c r="J157" s="181">
        <f>ROUND(I157*H157,2)</f>
        <v>0</v>
      </c>
      <c r="K157" s="177" t="s">
        <v>142</v>
      </c>
      <c r="L157" s="41"/>
      <c r="M157" s="182" t="s">
        <v>19</v>
      </c>
      <c r="N157" s="183" t="s">
        <v>43</v>
      </c>
      <c r="O157" s="66"/>
      <c r="P157" s="184">
        <f>O157*H157</f>
        <v>0</v>
      </c>
      <c r="Q157" s="184">
        <v>0</v>
      </c>
      <c r="R157" s="184">
        <f>Q157*H157</f>
        <v>0</v>
      </c>
      <c r="S157" s="184">
        <v>0</v>
      </c>
      <c r="T157" s="185">
        <f>S157*H157</f>
        <v>0</v>
      </c>
      <c r="U157" s="36"/>
      <c r="V157" s="36"/>
      <c r="W157" s="36"/>
      <c r="X157" s="36"/>
      <c r="Y157" s="36"/>
      <c r="Z157" s="36"/>
      <c r="AA157" s="36"/>
      <c r="AB157" s="36"/>
      <c r="AC157" s="36"/>
      <c r="AD157" s="36"/>
      <c r="AE157" s="36"/>
      <c r="AR157" s="186" t="s">
        <v>160</v>
      </c>
      <c r="AT157" s="186" t="s">
        <v>138</v>
      </c>
      <c r="AU157" s="186" t="s">
        <v>81</v>
      </c>
      <c r="AY157" s="19" t="s">
        <v>135</v>
      </c>
      <c r="BE157" s="187">
        <f>IF(N157="základní",J157,0)</f>
        <v>0</v>
      </c>
      <c r="BF157" s="187">
        <f>IF(N157="snížená",J157,0)</f>
        <v>0</v>
      </c>
      <c r="BG157" s="187">
        <f>IF(N157="zákl. přenesená",J157,0)</f>
        <v>0</v>
      </c>
      <c r="BH157" s="187">
        <f>IF(N157="sníž. přenesená",J157,0)</f>
        <v>0</v>
      </c>
      <c r="BI157" s="187">
        <f>IF(N157="nulová",J157,0)</f>
        <v>0</v>
      </c>
      <c r="BJ157" s="19" t="s">
        <v>79</v>
      </c>
      <c r="BK157" s="187">
        <f>ROUND(I157*H157,2)</f>
        <v>0</v>
      </c>
      <c r="BL157" s="19" t="s">
        <v>160</v>
      </c>
      <c r="BM157" s="186" t="s">
        <v>1336</v>
      </c>
    </row>
    <row r="158" spans="1:65" s="2" customFormat="1" ht="68.25">
      <c r="A158" s="36"/>
      <c r="B158" s="37"/>
      <c r="C158" s="38"/>
      <c r="D158" s="188" t="s">
        <v>145</v>
      </c>
      <c r="E158" s="38"/>
      <c r="F158" s="189" t="s">
        <v>246</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145</v>
      </c>
      <c r="AU158" s="19" t="s">
        <v>81</v>
      </c>
    </row>
    <row r="159" spans="1:65" s="13" customFormat="1" ht="11.25">
      <c r="B159" s="197"/>
      <c r="C159" s="198"/>
      <c r="D159" s="188" t="s">
        <v>187</v>
      </c>
      <c r="E159" s="199" t="s">
        <v>19</v>
      </c>
      <c r="F159" s="200" t="s">
        <v>1337</v>
      </c>
      <c r="G159" s="198"/>
      <c r="H159" s="201">
        <v>37.07</v>
      </c>
      <c r="I159" s="202"/>
      <c r="J159" s="198"/>
      <c r="K159" s="198"/>
      <c r="L159" s="203"/>
      <c r="M159" s="204"/>
      <c r="N159" s="205"/>
      <c r="O159" s="205"/>
      <c r="P159" s="205"/>
      <c r="Q159" s="205"/>
      <c r="R159" s="205"/>
      <c r="S159" s="205"/>
      <c r="T159" s="206"/>
      <c r="AT159" s="207" t="s">
        <v>187</v>
      </c>
      <c r="AU159" s="207" t="s">
        <v>81</v>
      </c>
      <c r="AV159" s="13" t="s">
        <v>81</v>
      </c>
      <c r="AW159" s="13" t="s">
        <v>33</v>
      </c>
      <c r="AX159" s="13" t="s">
        <v>79</v>
      </c>
      <c r="AY159" s="207" t="s">
        <v>135</v>
      </c>
    </row>
    <row r="160" spans="1:65" s="2" customFormat="1" ht="24">
      <c r="A160" s="36"/>
      <c r="B160" s="37"/>
      <c r="C160" s="175" t="s">
        <v>300</v>
      </c>
      <c r="D160" s="175" t="s">
        <v>138</v>
      </c>
      <c r="E160" s="176" t="s">
        <v>253</v>
      </c>
      <c r="F160" s="177" t="s">
        <v>254</v>
      </c>
      <c r="G160" s="178" t="s">
        <v>235</v>
      </c>
      <c r="H160" s="179">
        <v>3.7069999999999999</v>
      </c>
      <c r="I160" s="180"/>
      <c r="J160" s="181">
        <f>ROUND(I160*H160,2)</f>
        <v>0</v>
      </c>
      <c r="K160" s="177" t="s">
        <v>142</v>
      </c>
      <c r="L160" s="41"/>
      <c r="M160" s="182" t="s">
        <v>19</v>
      </c>
      <c r="N160" s="183" t="s">
        <v>43</v>
      </c>
      <c r="O160" s="66"/>
      <c r="P160" s="184">
        <f>O160*H160</f>
        <v>0</v>
      </c>
      <c r="Q160" s="184">
        <v>0</v>
      </c>
      <c r="R160" s="184">
        <f>Q160*H160</f>
        <v>0</v>
      </c>
      <c r="S160" s="184">
        <v>0</v>
      </c>
      <c r="T160" s="185">
        <f>S160*H160</f>
        <v>0</v>
      </c>
      <c r="U160" s="36"/>
      <c r="V160" s="36"/>
      <c r="W160" s="36"/>
      <c r="X160" s="36"/>
      <c r="Y160" s="36"/>
      <c r="Z160" s="36"/>
      <c r="AA160" s="36"/>
      <c r="AB160" s="36"/>
      <c r="AC160" s="36"/>
      <c r="AD160" s="36"/>
      <c r="AE160" s="36"/>
      <c r="AR160" s="186" t="s">
        <v>160</v>
      </c>
      <c r="AT160" s="186" t="s">
        <v>138</v>
      </c>
      <c r="AU160" s="186" t="s">
        <v>81</v>
      </c>
      <c r="AY160" s="19" t="s">
        <v>135</v>
      </c>
      <c r="BE160" s="187">
        <f>IF(N160="základní",J160,0)</f>
        <v>0</v>
      </c>
      <c r="BF160" s="187">
        <f>IF(N160="snížená",J160,0)</f>
        <v>0</v>
      </c>
      <c r="BG160" s="187">
        <f>IF(N160="zákl. přenesená",J160,0)</f>
        <v>0</v>
      </c>
      <c r="BH160" s="187">
        <f>IF(N160="sníž. přenesená",J160,0)</f>
        <v>0</v>
      </c>
      <c r="BI160" s="187">
        <f>IF(N160="nulová",J160,0)</f>
        <v>0</v>
      </c>
      <c r="BJ160" s="19" t="s">
        <v>79</v>
      </c>
      <c r="BK160" s="187">
        <f>ROUND(I160*H160,2)</f>
        <v>0</v>
      </c>
      <c r="BL160" s="19" t="s">
        <v>160</v>
      </c>
      <c r="BM160" s="186" t="s">
        <v>1338</v>
      </c>
    </row>
    <row r="161" spans="1:65" s="2" customFormat="1" ht="58.5">
      <c r="A161" s="36"/>
      <c r="B161" s="37"/>
      <c r="C161" s="38"/>
      <c r="D161" s="188" t="s">
        <v>145</v>
      </c>
      <c r="E161" s="38"/>
      <c r="F161" s="189" t="s">
        <v>256</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145</v>
      </c>
      <c r="AU161" s="19" t="s">
        <v>81</v>
      </c>
    </row>
    <row r="162" spans="1:65" s="12" customFormat="1" ht="22.9" customHeight="1">
      <c r="B162" s="159"/>
      <c r="C162" s="160"/>
      <c r="D162" s="161" t="s">
        <v>71</v>
      </c>
      <c r="E162" s="173" t="s">
        <v>257</v>
      </c>
      <c r="F162" s="173" t="s">
        <v>258</v>
      </c>
      <c r="G162" s="160"/>
      <c r="H162" s="160"/>
      <c r="I162" s="163"/>
      <c r="J162" s="174">
        <f>BK162</f>
        <v>0</v>
      </c>
      <c r="K162" s="160"/>
      <c r="L162" s="165"/>
      <c r="M162" s="166"/>
      <c r="N162" s="167"/>
      <c r="O162" s="167"/>
      <c r="P162" s="168">
        <f>SUM(P163:P164)</f>
        <v>0</v>
      </c>
      <c r="Q162" s="167"/>
      <c r="R162" s="168">
        <f>SUM(R163:R164)</f>
        <v>0</v>
      </c>
      <c r="S162" s="167"/>
      <c r="T162" s="169">
        <f>SUM(T163:T164)</f>
        <v>0</v>
      </c>
      <c r="AR162" s="170" t="s">
        <v>79</v>
      </c>
      <c r="AT162" s="171" t="s">
        <v>71</v>
      </c>
      <c r="AU162" s="171" t="s">
        <v>79</v>
      </c>
      <c r="AY162" s="170" t="s">
        <v>135</v>
      </c>
      <c r="BK162" s="172">
        <f>SUM(BK163:BK164)</f>
        <v>0</v>
      </c>
    </row>
    <row r="163" spans="1:65" s="2" customFormat="1" ht="33" customHeight="1">
      <c r="A163" s="36"/>
      <c r="B163" s="37"/>
      <c r="C163" s="175" t="s">
        <v>7</v>
      </c>
      <c r="D163" s="175" t="s">
        <v>138</v>
      </c>
      <c r="E163" s="176" t="s">
        <v>927</v>
      </c>
      <c r="F163" s="177" t="s">
        <v>928</v>
      </c>
      <c r="G163" s="178" t="s">
        <v>235</v>
      </c>
      <c r="H163" s="179">
        <v>1.8879999999999999</v>
      </c>
      <c r="I163" s="180"/>
      <c r="J163" s="181">
        <f>ROUND(I163*H163,2)</f>
        <v>0</v>
      </c>
      <c r="K163" s="177" t="s">
        <v>142</v>
      </c>
      <c r="L163" s="41"/>
      <c r="M163" s="182" t="s">
        <v>19</v>
      </c>
      <c r="N163" s="183" t="s">
        <v>43</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160</v>
      </c>
      <c r="AT163" s="186" t="s">
        <v>138</v>
      </c>
      <c r="AU163" s="186" t="s">
        <v>81</v>
      </c>
      <c r="AY163" s="19" t="s">
        <v>135</v>
      </c>
      <c r="BE163" s="187">
        <f>IF(N163="základní",J163,0)</f>
        <v>0</v>
      </c>
      <c r="BF163" s="187">
        <f>IF(N163="snížená",J163,0)</f>
        <v>0</v>
      </c>
      <c r="BG163" s="187">
        <f>IF(N163="zákl. přenesená",J163,0)</f>
        <v>0</v>
      </c>
      <c r="BH163" s="187">
        <f>IF(N163="sníž. přenesená",J163,0)</f>
        <v>0</v>
      </c>
      <c r="BI163" s="187">
        <f>IF(N163="nulová",J163,0)</f>
        <v>0</v>
      </c>
      <c r="BJ163" s="19" t="s">
        <v>79</v>
      </c>
      <c r="BK163" s="187">
        <f>ROUND(I163*H163,2)</f>
        <v>0</v>
      </c>
      <c r="BL163" s="19" t="s">
        <v>160</v>
      </c>
      <c r="BM163" s="186" t="s">
        <v>1339</v>
      </c>
    </row>
    <row r="164" spans="1:65" s="2" customFormat="1" ht="58.5">
      <c r="A164" s="36"/>
      <c r="B164" s="37"/>
      <c r="C164" s="38"/>
      <c r="D164" s="188" t="s">
        <v>145</v>
      </c>
      <c r="E164" s="38"/>
      <c r="F164" s="189" t="s">
        <v>263</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145</v>
      </c>
      <c r="AU164" s="19" t="s">
        <v>81</v>
      </c>
    </row>
    <row r="165" spans="1:65" s="12" customFormat="1" ht="25.9" customHeight="1">
      <c r="B165" s="159"/>
      <c r="C165" s="160"/>
      <c r="D165" s="161" t="s">
        <v>71</v>
      </c>
      <c r="E165" s="162" t="s">
        <v>264</v>
      </c>
      <c r="F165" s="162" t="s">
        <v>265</v>
      </c>
      <c r="G165" s="160"/>
      <c r="H165" s="160"/>
      <c r="I165" s="163"/>
      <c r="J165" s="164">
        <f>BK165</f>
        <v>0</v>
      </c>
      <c r="K165" s="160"/>
      <c r="L165" s="165"/>
      <c r="M165" s="166"/>
      <c r="N165" s="167"/>
      <c r="O165" s="167"/>
      <c r="P165" s="168">
        <f>P166+P171+P176+P195+P200+P213+P233+P251+P273</f>
        <v>0</v>
      </c>
      <c r="Q165" s="167"/>
      <c r="R165" s="168">
        <f>R166+R171+R176+R195+R200+R213+R233+R251+R273</f>
        <v>1.6392177000000003</v>
      </c>
      <c r="S165" s="167"/>
      <c r="T165" s="169">
        <f>T166+T171+T176+T195+T200+T213+T233+T251+T273</f>
        <v>0.33100375000000004</v>
      </c>
      <c r="AR165" s="170" t="s">
        <v>81</v>
      </c>
      <c r="AT165" s="171" t="s">
        <v>71</v>
      </c>
      <c r="AU165" s="171" t="s">
        <v>72</v>
      </c>
      <c r="AY165" s="170" t="s">
        <v>135</v>
      </c>
      <c r="BK165" s="172">
        <f>BK166+BK171+BK176+BK195+BK200+BK213+BK233+BK251+BK273</f>
        <v>0</v>
      </c>
    </row>
    <row r="166" spans="1:65" s="12" customFormat="1" ht="22.9" customHeight="1">
      <c r="B166" s="159"/>
      <c r="C166" s="160"/>
      <c r="D166" s="161" t="s">
        <v>71</v>
      </c>
      <c r="E166" s="173" t="s">
        <v>266</v>
      </c>
      <c r="F166" s="173" t="s">
        <v>267</v>
      </c>
      <c r="G166" s="160"/>
      <c r="H166" s="160"/>
      <c r="I166" s="163"/>
      <c r="J166" s="174">
        <f>BK166</f>
        <v>0</v>
      </c>
      <c r="K166" s="160"/>
      <c r="L166" s="165"/>
      <c r="M166" s="166"/>
      <c r="N166" s="167"/>
      <c r="O166" s="167"/>
      <c r="P166" s="168">
        <f>SUM(P167:P170)</f>
        <v>0</v>
      </c>
      <c r="Q166" s="167"/>
      <c r="R166" s="168">
        <f>SUM(R167:R170)</f>
        <v>0</v>
      </c>
      <c r="S166" s="167"/>
      <c r="T166" s="169">
        <f>SUM(T167:T170)</f>
        <v>0</v>
      </c>
      <c r="AR166" s="170" t="s">
        <v>81</v>
      </c>
      <c r="AT166" s="171" t="s">
        <v>71</v>
      </c>
      <c r="AU166" s="171" t="s">
        <v>79</v>
      </c>
      <c r="AY166" s="170" t="s">
        <v>135</v>
      </c>
      <c r="BK166" s="172">
        <f>SUM(BK167:BK170)</f>
        <v>0</v>
      </c>
    </row>
    <row r="167" spans="1:65" s="2" customFormat="1" ht="16.5" customHeight="1">
      <c r="A167" s="36"/>
      <c r="B167" s="37"/>
      <c r="C167" s="175" t="s">
        <v>310</v>
      </c>
      <c r="D167" s="175" t="s">
        <v>138</v>
      </c>
      <c r="E167" s="176" t="s">
        <v>289</v>
      </c>
      <c r="F167" s="177" t="s">
        <v>587</v>
      </c>
      <c r="G167" s="178" t="s">
        <v>141</v>
      </c>
      <c r="H167" s="179">
        <v>5</v>
      </c>
      <c r="I167" s="180"/>
      <c r="J167" s="181">
        <f>ROUND(I167*H167,2)</f>
        <v>0</v>
      </c>
      <c r="K167" s="177" t="s">
        <v>19</v>
      </c>
      <c r="L167" s="41"/>
      <c r="M167" s="182" t="s">
        <v>19</v>
      </c>
      <c r="N167" s="183" t="s">
        <v>43</v>
      </c>
      <c r="O167" s="66"/>
      <c r="P167" s="184">
        <f>O167*H167</f>
        <v>0</v>
      </c>
      <c r="Q167" s="184">
        <v>0</v>
      </c>
      <c r="R167" s="184">
        <f>Q167*H167</f>
        <v>0</v>
      </c>
      <c r="S167" s="184">
        <v>0</v>
      </c>
      <c r="T167" s="185">
        <f>S167*H167</f>
        <v>0</v>
      </c>
      <c r="U167" s="36"/>
      <c r="V167" s="36"/>
      <c r="W167" s="36"/>
      <c r="X167" s="36"/>
      <c r="Y167" s="36"/>
      <c r="Z167" s="36"/>
      <c r="AA167" s="36"/>
      <c r="AB167" s="36"/>
      <c r="AC167" s="36"/>
      <c r="AD167" s="36"/>
      <c r="AE167" s="36"/>
      <c r="AR167" s="186" t="s">
        <v>272</v>
      </c>
      <c r="AT167" s="186" t="s">
        <v>138</v>
      </c>
      <c r="AU167" s="186" t="s">
        <v>81</v>
      </c>
      <c r="AY167" s="19" t="s">
        <v>135</v>
      </c>
      <c r="BE167" s="187">
        <f>IF(N167="základní",J167,0)</f>
        <v>0</v>
      </c>
      <c r="BF167" s="187">
        <f>IF(N167="snížená",J167,0)</f>
        <v>0</v>
      </c>
      <c r="BG167" s="187">
        <f>IF(N167="zákl. přenesená",J167,0)</f>
        <v>0</v>
      </c>
      <c r="BH167" s="187">
        <f>IF(N167="sníž. přenesená",J167,0)</f>
        <v>0</v>
      </c>
      <c r="BI167" s="187">
        <f>IF(N167="nulová",J167,0)</f>
        <v>0</v>
      </c>
      <c r="BJ167" s="19" t="s">
        <v>79</v>
      </c>
      <c r="BK167" s="187">
        <f>ROUND(I167*H167,2)</f>
        <v>0</v>
      </c>
      <c r="BL167" s="19" t="s">
        <v>272</v>
      </c>
      <c r="BM167" s="186" t="s">
        <v>1340</v>
      </c>
    </row>
    <row r="168" spans="1:65" s="2" customFormat="1" ht="24">
      <c r="A168" s="36"/>
      <c r="B168" s="37"/>
      <c r="C168" s="175" t="s">
        <v>314</v>
      </c>
      <c r="D168" s="175" t="s">
        <v>138</v>
      </c>
      <c r="E168" s="176" t="s">
        <v>589</v>
      </c>
      <c r="F168" s="177" t="s">
        <v>590</v>
      </c>
      <c r="G168" s="178" t="s">
        <v>141</v>
      </c>
      <c r="H168" s="179">
        <v>1</v>
      </c>
      <c r="I168" s="180"/>
      <c r="J168" s="181">
        <f>ROUND(I168*H168,2)</f>
        <v>0</v>
      </c>
      <c r="K168" s="177" t="s">
        <v>19</v>
      </c>
      <c r="L168" s="41"/>
      <c r="M168" s="182" t="s">
        <v>19</v>
      </c>
      <c r="N168" s="183" t="s">
        <v>43</v>
      </c>
      <c r="O168" s="66"/>
      <c r="P168" s="184">
        <f>O168*H168</f>
        <v>0</v>
      </c>
      <c r="Q168" s="184">
        <v>0</v>
      </c>
      <c r="R168" s="184">
        <f>Q168*H168</f>
        <v>0</v>
      </c>
      <c r="S168" s="184">
        <v>0</v>
      </c>
      <c r="T168" s="185">
        <f>S168*H168</f>
        <v>0</v>
      </c>
      <c r="U168" s="36"/>
      <c r="V168" s="36"/>
      <c r="W168" s="36"/>
      <c r="X168" s="36"/>
      <c r="Y168" s="36"/>
      <c r="Z168" s="36"/>
      <c r="AA168" s="36"/>
      <c r="AB168" s="36"/>
      <c r="AC168" s="36"/>
      <c r="AD168" s="36"/>
      <c r="AE168" s="36"/>
      <c r="AR168" s="186" t="s">
        <v>272</v>
      </c>
      <c r="AT168" s="186" t="s">
        <v>138</v>
      </c>
      <c r="AU168" s="186" t="s">
        <v>81</v>
      </c>
      <c r="AY168" s="19" t="s">
        <v>135</v>
      </c>
      <c r="BE168" s="187">
        <f>IF(N168="základní",J168,0)</f>
        <v>0</v>
      </c>
      <c r="BF168" s="187">
        <f>IF(N168="snížená",J168,0)</f>
        <v>0</v>
      </c>
      <c r="BG168" s="187">
        <f>IF(N168="zákl. přenesená",J168,0)</f>
        <v>0</v>
      </c>
      <c r="BH168" s="187">
        <f>IF(N168="sníž. přenesená",J168,0)</f>
        <v>0</v>
      </c>
      <c r="BI168" s="187">
        <f>IF(N168="nulová",J168,0)</f>
        <v>0</v>
      </c>
      <c r="BJ168" s="19" t="s">
        <v>79</v>
      </c>
      <c r="BK168" s="187">
        <f>ROUND(I168*H168,2)</f>
        <v>0</v>
      </c>
      <c r="BL168" s="19" t="s">
        <v>272</v>
      </c>
      <c r="BM168" s="186" t="s">
        <v>1341</v>
      </c>
    </row>
    <row r="169" spans="1:65" s="2" customFormat="1" ht="24">
      <c r="A169" s="36"/>
      <c r="B169" s="37"/>
      <c r="C169" s="175" t="s">
        <v>318</v>
      </c>
      <c r="D169" s="175" t="s">
        <v>138</v>
      </c>
      <c r="E169" s="176" t="s">
        <v>939</v>
      </c>
      <c r="F169" s="177" t="s">
        <v>940</v>
      </c>
      <c r="G169" s="178" t="s">
        <v>295</v>
      </c>
      <c r="H169" s="229"/>
      <c r="I169" s="180"/>
      <c r="J169" s="181">
        <f>ROUND(I169*H169,2)</f>
        <v>0</v>
      </c>
      <c r="K169" s="177" t="s">
        <v>142</v>
      </c>
      <c r="L169" s="41"/>
      <c r="M169" s="182" t="s">
        <v>19</v>
      </c>
      <c r="N169" s="183" t="s">
        <v>43</v>
      </c>
      <c r="O169" s="66"/>
      <c r="P169" s="184">
        <f>O169*H169</f>
        <v>0</v>
      </c>
      <c r="Q169" s="184">
        <v>0</v>
      </c>
      <c r="R169" s="184">
        <f>Q169*H169</f>
        <v>0</v>
      </c>
      <c r="S169" s="184">
        <v>0</v>
      </c>
      <c r="T169" s="185">
        <f>S169*H169</f>
        <v>0</v>
      </c>
      <c r="U169" s="36"/>
      <c r="V169" s="36"/>
      <c r="W169" s="36"/>
      <c r="X169" s="36"/>
      <c r="Y169" s="36"/>
      <c r="Z169" s="36"/>
      <c r="AA169" s="36"/>
      <c r="AB169" s="36"/>
      <c r="AC169" s="36"/>
      <c r="AD169" s="36"/>
      <c r="AE169" s="36"/>
      <c r="AR169" s="186" t="s">
        <v>272</v>
      </c>
      <c r="AT169" s="186" t="s">
        <v>138</v>
      </c>
      <c r="AU169" s="186" t="s">
        <v>81</v>
      </c>
      <c r="AY169" s="19" t="s">
        <v>135</v>
      </c>
      <c r="BE169" s="187">
        <f>IF(N169="základní",J169,0)</f>
        <v>0</v>
      </c>
      <c r="BF169" s="187">
        <f>IF(N169="snížená",J169,0)</f>
        <v>0</v>
      </c>
      <c r="BG169" s="187">
        <f>IF(N169="zákl. přenesená",J169,0)</f>
        <v>0</v>
      </c>
      <c r="BH169" s="187">
        <f>IF(N169="sníž. přenesená",J169,0)</f>
        <v>0</v>
      </c>
      <c r="BI169" s="187">
        <f>IF(N169="nulová",J169,0)</f>
        <v>0</v>
      </c>
      <c r="BJ169" s="19" t="s">
        <v>79</v>
      </c>
      <c r="BK169" s="187">
        <f>ROUND(I169*H169,2)</f>
        <v>0</v>
      </c>
      <c r="BL169" s="19" t="s">
        <v>272</v>
      </c>
      <c r="BM169" s="186" t="s">
        <v>1342</v>
      </c>
    </row>
    <row r="170" spans="1:65" s="2" customFormat="1" ht="78">
      <c r="A170" s="36"/>
      <c r="B170" s="37"/>
      <c r="C170" s="38"/>
      <c r="D170" s="188" t="s">
        <v>145</v>
      </c>
      <c r="E170" s="38"/>
      <c r="F170" s="189" t="s">
        <v>297</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145</v>
      </c>
      <c r="AU170" s="19" t="s">
        <v>81</v>
      </c>
    </row>
    <row r="171" spans="1:65" s="12" customFormat="1" ht="22.9" customHeight="1">
      <c r="B171" s="159"/>
      <c r="C171" s="160"/>
      <c r="D171" s="161" t="s">
        <v>71</v>
      </c>
      <c r="E171" s="173" t="s">
        <v>298</v>
      </c>
      <c r="F171" s="173" t="s">
        <v>299</v>
      </c>
      <c r="G171" s="160"/>
      <c r="H171" s="160"/>
      <c r="I171" s="163"/>
      <c r="J171" s="174">
        <f>BK171</f>
        <v>0</v>
      </c>
      <c r="K171" s="160"/>
      <c r="L171" s="165"/>
      <c r="M171" s="166"/>
      <c r="N171" s="167"/>
      <c r="O171" s="167"/>
      <c r="P171" s="168">
        <f>SUM(P172:P175)</f>
        <v>0</v>
      </c>
      <c r="Q171" s="167"/>
      <c r="R171" s="168">
        <f>SUM(R172:R175)</f>
        <v>0</v>
      </c>
      <c r="S171" s="167"/>
      <c r="T171" s="169">
        <f>SUM(T172:T175)</f>
        <v>0</v>
      </c>
      <c r="AR171" s="170" t="s">
        <v>81</v>
      </c>
      <c r="AT171" s="171" t="s">
        <v>71</v>
      </c>
      <c r="AU171" s="171" t="s">
        <v>79</v>
      </c>
      <c r="AY171" s="170" t="s">
        <v>135</v>
      </c>
      <c r="BK171" s="172">
        <f>SUM(BK172:BK175)</f>
        <v>0</v>
      </c>
    </row>
    <row r="172" spans="1:65" s="2" customFormat="1" ht="24">
      <c r="A172" s="36"/>
      <c r="B172" s="37"/>
      <c r="C172" s="175" t="s">
        <v>322</v>
      </c>
      <c r="D172" s="175" t="s">
        <v>138</v>
      </c>
      <c r="E172" s="176" t="s">
        <v>301</v>
      </c>
      <c r="F172" s="177" t="s">
        <v>593</v>
      </c>
      <c r="G172" s="178" t="s">
        <v>141</v>
      </c>
      <c r="H172" s="179">
        <v>1</v>
      </c>
      <c r="I172" s="180"/>
      <c r="J172" s="181">
        <f>ROUND(I172*H172,2)</f>
        <v>0</v>
      </c>
      <c r="K172" s="177" t="s">
        <v>19</v>
      </c>
      <c r="L172" s="41"/>
      <c r="M172" s="182" t="s">
        <v>19</v>
      </c>
      <c r="N172" s="183" t="s">
        <v>43</v>
      </c>
      <c r="O172" s="66"/>
      <c r="P172" s="184">
        <f>O172*H172</f>
        <v>0</v>
      </c>
      <c r="Q172" s="184">
        <v>0</v>
      </c>
      <c r="R172" s="184">
        <f>Q172*H172</f>
        <v>0</v>
      </c>
      <c r="S172" s="184">
        <v>0</v>
      </c>
      <c r="T172" s="185">
        <f>S172*H172</f>
        <v>0</v>
      </c>
      <c r="U172" s="36"/>
      <c r="V172" s="36"/>
      <c r="W172" s="36"/>
      <c r="X172" s="36"/>
      <c r="Y172" s="36"/>
      <c r="Z172" s="36"/>
      <c r="AA172" s="36"/>
      <c r="AB172" s="36"/>
      <c r="AC172" s="36"/>
      <c r="AD172" s="36"/>
      <c r="AE172" s="36"/>
      <c r="AR172" s="186" t="s">
        <v>272</v>
      </c>
      <c r="AT172" s="186" t="s">
        <v>138</v>
      </c>
      <c r="AU172" s="186" t="s">
        <v>81</v>
      </c>
      <c r="AY172" s="19" t="s">
        <v>135</v>
      </c>
      <c r="BE172" s="187">
        <f>IF(N172="základní",J172,0)</f>
        <v>0</v>
      </c>
      <c r="BF172" s="187">
        <f>IF(N172="snížená",J172,0)</f>
        <v>0</v>
      </c>
      <c r="BG172" s="187">
        <f>IF(N172="zákl. přenesená",J172,0)</f>
        <v>0</v>
      </c>
      <c r="BH172" s="187">
        <f>IF(N172="sníž. přenesená",J172,0)</f>
        <v>0</v>
      </c>
      <c r="BI172" s="187">
        <f>IF(N172="nulová",J172,0)</f>
        <v>0</v>
      </c>
      <c r="BJ172" s="19" t="s">
        <v>79</v>
      </c>
      <c r="BK172" s="187">
        <f>ROUND(I172*H172,2)</f>
        <v>0</v>
      </c>
      <c r="BL172" s="19" t="s">
        <v>272</v>
      </c>
      <c r="BM172" s="186" t="s">
        <v>1343</v>
      </c>
    </row>
    <row r="173" spans="1:65" s="2" customFormat="1" ht="24">
      <c r="A173" s="36"/>
      <c r="B173" s="37"/>
      <c r="C173" s="175" t="s">
        <v>327</v>
      </c>
      <c r="D173" s="175" t="s">
        <v>138</v>
      </c>
      <c r="E173" s="176" t="s">
        <v>595</v>
      </c>
      <c r="F173" s="177" t="s">
        <v>596</v>
      </c>
      <c r="G173" s="178" t="s">
        <v>141</v>
      </c>
      <c r="H173" s="179">
        <v>1</v>
      </c>
      <c r="I173" s="180"/>
      <c r="J173" s="181">
        <f>ROUND(I173*H173,2)</f>
        <v>0</v>
      </c>
      <c r="K173" s="177" t="s">
        <v>19</v>
      </c>
      <c r="L173" s="41"/>
      <c r="M173" s="182" t="s">
        <v>19</v>
      </c>
      <c r="N173" s="183" t="s">
        <v>43</v>
      </c>
      <c r="O173" s="66"/>
      <c r="P173" s="184">
        <f>O173*H173</f>
        <v>0</v>
      </c>
      <c r="Q173" s="184">
        <v>0</v>
      </c>
      <c r="R173" s="184">
        <f>Q173*H173</f>
        <v>0</v>
      </c>
      <c r="S173" s="184">
        <v>0</v>
      </c>
      <c r="T173" s="185">
        <f>S173*H173</f>
        <v>0</v>
      </c>
      <c r="U173" s="36"/>
      <c r="V173" s="36"/>
      <c r="W173" s="36"/>
      <c r="X173" s="36"/>
      <c r="Y173" s="36"/>
      <c r="Z173" s="36"/>
      <c r="AA173" s="36"/>
      <c r="AB173" s="36"/>
      <c r="AC173" s="36"/>
      <c r="AD173" s="36"/>
      <c r="AE173" s="36"/>
      <c r="AR173" s="186" t="s">
        <v>272</v>
      </c>
      <c r="AT173" s="186" t="s">
        <v>138</v>
      </c>
      <c r="AU173" s="186" t="s">
        <v>81</v>
      </c>
      <c r="AY173" s="19" t="s">
        <v>135</v>
      </c>
      <c r="BE173" s="187">
        <f>IF(N173="základní",J173,0)</f>
        <v>0</v>
      </c>
      <c r="BF173" s="187">
        <f>IF(N173="snížená",J173,0)</f>
        <v>0</v>
      </c>
      <c r="BG173" s="187">
        <f>IF(N173="zákl. přenesená",J173,0)</f>
        <v>0</v>
      </c>
      <c r="BH173" s="187">
        <f>IF(N173="sníž. přenesená",J173,0)</f>
        <v>0</v>
      </c>
      <c r="BI173" s="187">
        <f>IF(N173="nulová",J173,0)</f>
        <v>0</v>
      </c>
      <c r="BJ173" s="19" t="s">
        <v>79</v>
      </c>
      <c r="BK173" s="187">
        <f>ROUND(I173*H173,2)</f>
        <v>0</v>
      </c>
      <c r="BL173" s="19" t="s">
        <v>272</v>
      </c>
      <c r="BM173" s="186" t="s">
        <v>1344</v>
      </c>
    </row>
    <row r="174" spans="1:65" s="2" customFormat="1" ht="24">
      <c r="A174" s="36"/>
      <c r="B174" s="37"/>
      <c r="C174" s="175" t="s">
        <v>331</v>
      </c>
      <c r="D174" s="175" t="s">
        <v>138</v>
      </c>
      <c r="E174" s="176" t="s">
        <v>943</v>
      </c>
      <c r="F174" s="177" t="s">
        <v>944</v>
      </c>
      <c r="G174" s="178" t="s">
        <v>295</v>
      </c>
      <c r="H174" s="229"/>
      <c r="I174" s="180"/>
      <c r="J174" s="181">
        <f>ROUND(I174*H174,2)</f>
        <v>0</v>
      </c>
      <c r="K174" s="177" t="s">
        <v>142</v>
      </c>
      <c r="L174" s="41"/>
      <c r="M174" s="182" t="s">
        <v>19</v>
      </c>
      <c r="N174" s="183" t="s">
        <v>43</v>
      </c>
      <c r="O174" s="66"/>
      <c r="P174" s="184">
        <f>O174*H174</f>
        <v>0</v>
      </c>
      <c r="Q174" s="184">
        <v>0</v>
      </c>
      <c r="R174" s="184">
        <f>Q174*H174</f>
        <v>0</v>
      </c>
      <c r="S174" s="184">
        <v>0</v>
      </c>
      <c r="T174" s="185">
        <f>S174*H174</f>
        <v>0</v>
      </c>
      <c r="U174" s="36"/>
      <c r="V174" s="36"/>
      <c r="W174" s="36"/>
      <c r="X174" s="36"/>
      <c r="Y174" s="36"/>
      <c r="Z174" s="36"/>
      <c r="AA174" s="36"/>
      <c r="AB174" s="36"/>
      <c r="AC174" s="36"/>
      <c r="AD174" s="36"/>
      <c r="AE174" s="36"/>
      <c r="AR174" s="186" t="s">
        <v>272</v>
      </c>
      <c r="AT174" s="186" t="s">
        <v>138</v>
      </c>
      <c r="AU174" s="186" t="s">
        <v>81</v>
      </c>
      <c r="AY174" s="19" t="s">
        <v>135</v>
      </c>
      <c r="BE174" s="187">
        <f>IF(N174="základní",J174,0)</f>
        <v>0</v>
      </c>
      <c r="BF174" s="187">
        <f>IF(N174="snížená",J174,0)</f>
        <v>0</v>
      </c>
      <c r="BG174" s="187">
        <f>IF(N174="zákl. přenesená",J174,0)</f>
        <v>0</v>
      </c>
      <c r="BH174" s="187">
        <f>IF(N174="sníž. přenesená",J174,0)</f>
        <v>0</v>
      </c>
      <c r="BI174" s="187">
        <f>IF(N174="nulová",J174,0)</f>
        <v>0</v>
      </c>
      <c r="BJ174" s="19" t="s">
        <v>79</v>
      </c>
      <c r="BK174" s="187">
        <f>ROUND(I174*H174,2)</f>
        <v>0</v>
      </c>
      <c r="BL174" s="19" t="s">
        <v>272</v>
      </c>
      <c r="BM174" s="186" t="s">
        <v>1345</v>
      </c>
    </row>
    <row r="175" spans="1:65" s="2" customFormat="1" ht="78">
      <c r="A175" s="36"/>
      <c r="B175" s="37"/>
      <c r="C175" s="38"/>
      <c r="D175" s="188" t="s">
        <v>145</v>
      </c>
      <c r="E175" s="38"/>
      <c r="F175" s="189" t="s">
        <v>307</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145</v>
      </c>
      <c r="AU175" s="19" t="s">
        <v>81</v>
      </c>
    </row>
    <row r="176" spans="1:65" s="12" customFormat="1" ht="22.9" customHeight="1">
      <c r="B176" s="159"/>
      <c r="C176" s="160"/>
      <c r="D176" s="161" t="s">
        <v>71</v>
      </c>
      <c r="E176" s="173" t="s">
        <v>308</v>
      </c>
      <c r="F176" s="173" t="s">
        <v>309</v>
      </c>
      <c r="G176" s="160"/>
      <c r="H176" s="160"/>
      <c r="I176" s="163"/>
      <c r="J176" s="174">
        <f>BK176</f>
        <v>0</v>
      </c>
      <c r="K176" s="160"/>
      <c r="L176" s="165"/>
      <c r="M176" s="166"/>
      <c r="N176" s="167"/>
      <c r="O176" s="167"/>
      <c r="P176" s="168">
        <f>SUM(P177:P194)</f>
        <v>0</v>
      </c>
      <c r="Q176" s="167"/>
      <c r="R176" s="168">
        <f>SUM(R177:R194)</f>
        <v>0.1336</v>
      </c>
      <c r="S176" s="167"/>
      <c r="T176" s="169">
        <f>SUM(T177:T194)</f>
        <v>0.1648</v>
      </c>
      <c r="AR176" s="170" t="s">
        <v>81</v>
      </c>
      <c r="AT176" s="171" t="s">
        <v>71</v>
      </c>
      <c r="AU176" s="171" t="s">
        <v>79</v>
      </c>
      <c r="AY176" s="170" t="s">
        <v>135</v>
      </c>
      <c r="BK176" s="172">
        <f>SUM(BK177:BK194)</f>
        <v>0</v>
      </c>
    </row>
    <row r="177" spans="1:65" s="2" customFormat="1" ht="16.5" customHeight="1">
      <c r="A177" s="36"/>
      <c r="B177" s="37"/>
      <c r="C177" s="175" t="s">
        <v>335</v>
      </c>
      <c r="D177" s="175" t="s">
        <v>138</v>
      </c>
      <c r="E177" s="176" t="s">
        <v>311</v>
      </c>
      <c r="F177" s="177" t="s">
        <v>312</v>
      </c>
      <c r="G177" s="178" t="s">
        <v>141</v>
      </c>
      <c r="H177" s="179">
        <v>4</v>
      </c>
      <c r="I177" s="180"/>
      <c r="J177" s="181">
        <f t="shared" ref="J177:J182" si="0">ROUND(I177*H177,2)</f>
        <v>0</v>
      </c>
      <c r="K177" s="177" t="s">
        <v>142</v>
      </c>
      <c r="L177" s="41"/>
      <c r="M177" s="182" t="s">
        <v>19</v>
      </c>
      <c r="N177" s="183" t="s">
        <v>43</v>
      </c>
      <c r="O177" s="66"/>
      <c r="P177" s="184">
        <f t="shared" ref="P177:P182" si="1">O177*H177</f>
        <v>0</v>
      </c>
      <c r="Q177" s="184">
        <v>0</v>
      </c>
      <c r="R177" s="184">
        <f t="shared" ref="R177:R182" si="2">Q177*H177</f>
        <v>0</v>
      </c>
      <c r="S177" s="184">
        <v>1.933E-2</v>
      </c>
      <c r="T177" s="185">
        <f t="shared" ref="T177:T182" si="3">S177*H177</f>
        <v>7.732E-2</v>
      </c>
      <c r="U177" s="36"/>
      <c r="V177" s="36"/>
      <c r="W177" s="36"/>
      <c r="X177" s="36"/>
      <c r="Y177" s="36"/>
      <c r="Z177" s="36"/>
      <c r="AA177" s="36"/>
      <c r="AB177" s="36"/>
      <c r="AC177" s="36"/>
      <c r="AD177" s="36"/>
      <c r="AE177" s="36"/>
      <c r="AR177" s="186" t="s">
        <v>272</v>
      </c>
      <c r="AT177" s="186" t="s">
        <v>138</v>
      </c>
      <c r="AU177" s="186" t="s">
        <v>81</v>
      </c>
      <c r="AY177" s="19" t="s">
        <v>135</v>
      </c>
      <c r="BE177" s="187">
        <f t="shared" ref="BE177:BE182" si="4">IF(N177="základní",J177,0)</f>
        <v>0</v>
      </c>
      <c r="BF177" s="187">
        <f t="shared" ref="BF177:BF182" si="5">IF(N177="snížená",J177,0)</f>
        <v>0</v>
      </c>
      <c r="BG177" s="187">
        <f t="shared" ref="BG177:BG182" si="6">IF(N177="zákl. přenesená",J177,0)</f>
        <v>0</v>
      </c>
      <c r="BH177" s="187">
        <f t="shared" ref="BH177:BH182" si="7">IF(N177="sníž. přenesená",J177,0)</f>
        <v>0</v>
      </c>
      <c r="BI177" s="187">
        <f t="shared" ref="BI177:BI182" si="8">IF(N177="nulová",J177,0)</f>
        <v>0</v>
      </c>
      <c r="BJ177" s="19" t="s">
        <v>79</v>
      </c>
      <c r="BK177" s="187">
        <f t="shared" ref="BK177:BK182" si="9">ROUND(I177*H177,2)</f>
        <v>0</v>
      </c>
      <c r="BL177" s="19" t="s">
        <v>272</v>
      </c>
      <c r="BM177" s="186" t="s">
        <v>1346</v>
      </c>
    </row>
    <row r="178" spans="1:65" s="2" customFormat="1" ht="16.5" customHeight="1">
      <c r="A178" s="36"/>
      <c r="B178" s="37"/>
      <c r="C178" s="175" t="s">
        <v>339</v>
      </c>
      <c r="D178" s="175" t="s">
        <v>138</v>
      </c>
      <c r="E178" s="176" t="s">
        <v>600</v>
      </c>
      <c r="F178" s="177" t="s">
        <v>601</v>
      </c>
      <c r="G178" s="178" t="s">
        <v>141</v>
      </c>
      <c r="H178" s="179">
        <v>4</v>
      </c>
      <c r="I178" s="180"/>
      <c r="J178" s="181">
        <f t="shared" si="0"/>
        <v>0</v>
      </c>
      <c r="K178" s="177" t="s">
        <v>142</v>
      </c>
      <c r="L178" s="41"/>
      <c r="M178" s="182" t="s">
        <v>19</v>
      </c>
      <c r="N178" s="183" t="s">
        <v>43</v>
      </c>
      <c r="O178" s="66"/>
      <c r="P178" s="184">
        <f t="shared" si="1"/>
        <v>0</v>
      </c>
      <c r="Q178" s="184">
        <v>0</v>
      </c>
      <c r="R178" s="184">
        <f t="shared" si="2"/>
        <v>0</v>
      </c>
      <c r="S178" s="184">
        <v>1.9460000000000002E-2</v>
      </c>
      <c r="T178" s="185">
        <f t="shared" si="3"/>
        <v>7.7840000000000006E-2</v>
      </c>
      <c r="U178" s="36"/>
      <c r="V178" s="36"/>
      <c r="W178" s="36"/>
      <c r="X178" s="36"/>
      <c r="Y178" s="36"/>
      <c r="Z178" s="36"/>
      <c r="AA178" s="36"/>
      <c r="AB178" s="36"/>
      <c r="AC178" s="36"/>
      <c r="AD178" s="36"/>
      <c r="AE178" s="36"/>
      <c r="AR178" s="186" t="s">
        <v>272</v>
      </c>
      <c r="AT178" s="186" t="s">
        <v>138</v>
      </c>
      <c r="AU178" s="186" t="s">
        <v>81</v>
      </c>
      <c r="AY178" s="19" t="s">
        <v>135</v>
      </c>
      <c r="BE178" s="187">
        <f t="shared" si="4"/>
        <v>0</v>
      </c>
      <c r="BF178" s="187">
        <f t="shared" si="5"/>
        <v>0</v>
      </c>
      <c r="BG178" s="187">
        <f t="shared" si="6"/>
        <v>0</v>
      </c>
      <c r="BH178" s="187">
        <f t="shared" si="7"/>
        <v>0</v>
      </c>
      <c r="BI178" s="187">
        <f t="shared" si="8"/>
        <v>0</v>
      </c>
      <c r="BJ178" s="19" t="s">
        <v>79</v>
      </c>
      <c r="BK178" s="187">
        <f t="shared" si="9"/>
        <v>0</v>
      </c>
      <c r="BL178" s="19" t="s">
        <v>272</v>
      </c>
      <c r="BM178" s="186" t="s">
        <v>1347</v>
      </c>
    </row>
    <row r="179" spans="1:65" s="2" customFormat="1" ht="16.5" customHeight="1">
      <c r="A179" s="36"/>
      <c r="B179" s="37"/>
      <c r="C179" s="175" t="s">
        <v>343</v>
      </c>
      <c r="D179" s="175" t="s">
        <v>138</v>
      </c>
      <c r="E179" s="176" t="s">
        <v>603</v>
      </c>
      <c r="F179" s="177" t="s">
        <v>604</v>
      </c>
      <c r="G179" s="178" t="s">
        <v>141</v>
      </c>
      <c r="H179" s="179">
        <v>4</v>
      </c>
      <c r="I179" s="180"/>
      <c r="J179" s="181">
        <f t="shared" si="0"/>
        <v>0</v>
      </c>
      <c r="K179" s="177" t="s">
        <v>142</v>
      </c>
      <c r="L179" s="41"/>
      <c r="M179" s="182" t="s">
        <v>19</v>
      </c>
      <c r="N179" s="183" t="s">
        <v>43</v>
      </c>
      <c r="O179" s="66"/>
      <c r="P179" s="184">
        <f t="shared" si="1"/>
        <v>0</v>
      </c>
      <c r="Q179" s="184">
        <v>0</v>
      </c>
      <c r="R179" s="184">
        <f t="shared" si="2"/>
        <v>0</v>
      </c>
      <c r="S179" s="184">
        <v>1.56E-3</v>
      </c>
      <c r="T179" s="185">
        <f t="shared" si="3"/>
        <v>6.2399999999999999E-3</v>
      </c>
      <c r="U179" s="36"/>
      <c r="V179" s="36"/>
      <c r="W179" s="36"/>
      <c r="X179" s="36"/>
      <c r="Y179" s="36"/>
      <c r="Z179" s="36"/>
      <c r="AA179" s="36"/>
      <c r="AB179" s="36"/>
      <c r="AC179" s="36"/>
      <c r="AD179" s="36"/>
      <c r="AE179" s="36"/>
      <c r="AR179" s="186" t="s">
        <v>272</v>
      </c>
      <c r="AT179" s="186" t="s">
        <v>138</v>
      </c>
      <c r="AU179" s="186" t="s">
        <v>81</v>
      </c>
      <c r="AY179" s="19" t="s">
        <v>135</v>
      </c>
      <c r="BE179" s="187">
        <f t="shared" si="4"/>
        <v>0</v>
      </c>
      <c r="BF179" s="187">
        <f t="shared" si="5"/>
        <v>0</v>
      </c>
      <c r="BG179" s="187">
        <f t="shared" si="6"/>
        <v>0</v>
      </c>
      <c r="BH179" s="187">
        <f t="shared" si="7"/>
        <v>0</v>
      </c>
      <c r="BI179" s="187">
        <f t="shared" si="8"/>
        <v>0</v>
      </c>
      <c r="BJ179" s="19" t="s">
        <v>79</v>
      </c>
      <c r="BK179" s="187">
        <f t="shared" si="9"/>
        <v>0</v>
      </c>
      <c r="BL179" s="19" t="s">
        <v>272</v>
      </c>
      <c r="BM179" s="186" t="s">
        <v>1348</v>
      </c>
    </row>
    <row r="180" spans="1:65" s="2" customFormat="1" ht="16.5" customHeight="1">
      <c r="A180" s="36"/>
      <c r="B180" s="37"/>
      <c r="C180" s="175" t="s">
        <v>350</v>
      </c>
      <c r="D180" s="175" t="s">
        <v>138</v>
      </c>
      <c r="E180" s="176" t="s">
        <v>606</v>
      </c>
      <c r="F180" s="177" t="s">
        <v>607</v>
      </c>
      <c r="G180" s="178" t="s">
        <v>281</v>
      </c>
      <c r="H180" s="179">
        <v>4</v>
      </c>
      <c r="I180" s="180"/>
      <c r="J180" s="181">
        <f t="shared" si="0"/>
        <v>0</v>
      </c>
      <c r="K180" s="177" t="s">
        <v>142</v>
      </c>
      <c r="L180" s="41"/>
      <c r="M180" s="182" t="s">
        <v>19</v>
      </c>
      <c r="N180" s="183" t="s">
        <v>43</v>
      </c>
      <c r="O180" s="66"/>
      <c r="P180" s="184">
        <f t="shared" si="1"/>
        <v>0</v>
      </c>
      <c r="Q180" s="184">
        <v>0</v>
      </c>
      <c r="R180" s="184">
        <f t="shared" si="2"/>
        <v>0</v>
      </c>
      <c r="S180" s="184">
        <v>8.4999999999999995E-4</v>
      </c>
      <c r="T180" s="185">
        <f t="shared" si="3"/>
        <v>3.3999999999999998E-3</v>
      </c>
      <c r="U180" s="36"/>
      <c r="V180" s="36"/>
      <c r="W180" s="36"/>
      <c r="X180" s="36"/>
      <c r="Y180" s="36"/>
      <c r="Z180" s="36"/>
      <c r="AA180" s="36"/>
      <c r="AB180" s="36"/>
      <c r="AC180" s="36"/>
      <c r="AD180" s="36"/>
      <c r="AE180" s="36"/>
      <c r="AR180" s="186" t="s">
        <v>272</v>
      </c>
      <c r="AT180" s="186" t="s">
        <v>138</v>
      </c>
      <c r="AU180" s="186" t="s">
        <v>81</v>
      </c>
      <c r="AY180" s="19" t="s">
        <v>135</v>
      </c>
      <c r="BE180" s="187">
        <f t="shared" si="4"/>
        <v>0</v>
      </c>
      <c r="BF180" s="187">
        <f t="shared" si="5"/>
        <v>0</v>
      </c>
      <c r="BG180" s="187">
        <f t="shared" si="6"/>
        <v>0</v>
      </c>
      <c r="BH180" s="187">
        <f t="shared" si="7"/>
        <v>0</v>
      </c>
      <c r="BI180" s="187">
        <f t="shared" si="8"/>
        <v>0</v>
      </c>
      <c r="BJ180" s="19" t="s">
        <v>79</v>
      </c>
      <c r="BK180" s="187">
        <f t="shared" si="9"/>
        <v>0</v>
      </c>
      <c r="BL180" s="19" t="s">
        <v>272</v>
      </c>
      <c r="BM180" s="186" t="s">
        <v>1349</v>
      </c>
    </row>
    <row r="181" spans="1:65" s="2" customFormat="1" ht="16.5" customHeight="1">
      <c r="A181" s="36"/>
      <c r="B181" s="37"/>
      <c r="C181" s="175" t="s">
        <v>282</v>
      </c>
      <c r="D181" s="175" t="s">
        <v>138</v>
      </c>
      <c r="E181" s="176" t="s">
        <v>315</v>
      </c>
      <c r="F181" s="177" t="s">
        <v>316</v>
      </c>
      <c r="G181" s="178" t="s">
        <v>281</v>
      </c>
      <c r="H181" s="179">
        <v>1</v>
      </c>
      <c r="I181" s="180"/>
      <c r="J181" s="181">
        <f t="shared" si="0"/>
        <v>0</v>
      </c>
      <c r="K181" s="177" t="s">
        <v>19</v>
      </c>
      <c r="L181" s="41"/>
      <c r="M181" s="182" t="s">
        <v>19</v>
      </c>
      <c r="N181" s="183" t="s">
        <v>43</v>
      </c>
      <c r="O181" s="66"/>
      <c r="P181" s="184">
        <f t="shared" si="1"/>
        <v>0</v>
      </c>
      <c r="Q181" s="184">
        <v>0</v>
      </c>
      <c r="R181" s="184">
        <f t="shared" si="2"/>
        <v>0</v>
      </c>
      <c r="S181" s="184">
        <v>0</v>
      </c>
      <c r="T181" s="185">
        <f t="shared" si="3"/>
        <v>0</v>
      </c>
      <c r="U181" s="36"/>
      <c r="V181" s="36"/>
      <c r="W181" s="36"/>
      <c r="X181" s="36"/>
      <c r="Y181" s="36"/>
      <c r="Z181" s="36"/>
      <c r="AA181" s="36"/>
      <c r="AB181" s="36"/>
      <c r="AC181" s="36"/>
      <c r="AD181" s="36"/>
      <c r="AE181" s="36"/>
      <c r="AR181" s="186" t="s">
        <v>272</v>
      </c>
      <c r="AT181" s="186" t="s">
        <v>138</v>
      </c>
      <c r="AU181" s="186" t="s">
        <v>81</v>
      </c>
      <c r="AY181" s="19" t="s">
        <v>135</v>
      </c>
      <c r="BE181" s="187">
        <f t="shared" si="4"/>
        <v>0</v>
      </c>
      <c r="BF181" s="187">
        <f t="shared" si="5"/>
        <v>0</v>
      </c>
      <c r="BG181" s="187">
        <f t="shared" si="6"/>
        <v>0</v>
      </c>
      <c r="BH181" s="187">
        <f t="shared" si="7"/>
        <v>0</v>
      </c>
      <c r="BI181" s="187">
        <f t="shared" si="8"/>
        <v>0</v>
      </c>
      <c r="BJ181" s="19" t="s">
        <v>79</v>
      </c>
      <c r="BK181" s="187">
        <f t="shared" si="9"/>
        <v>0</v>
      </c>
      <c r="BL181" s="19" t="s">
        <v>272</v>
      </c>
      <c r="BM181" s="186" t="s">
        <v>1350</v>
      </c>
    </row>
    <row r="182" spans="1:65" s="2" customFormat="1" ht="24">
      <c r="A182" s="36"/>
      <c r="B182" s="37"/>
      <c r="C182" s="175" t="s">
        <v>359</v>
      </c>
      <c r="D182" s="175" t="s">
        <v>138</v>
      </c>
      <c r="E182" s="176" t="s">
        <v>323</v>
      </c>
      <c r="F182" s="177" t="s">
        <v>324</v>
      </c>
      <c r="G182" s="178" t="s">
        <v>141</v>
      </c>
      <c r="H182" s="179">
        <v>4</v>
      </c>
      <c r="I182" s="180"/>
      <c r="J182" s="181">
        <f t="shared" si="0"/>
        <v>0</v>
      </c>
      <c r="K182" s="177" t="s">
        <v>142</v>
      </c>
      <c r="L182" s="41"/>
      <c r="M182" s="182" t="s">
        <v>19</v>
      </c>
      <c r="N182" s="183" t="s">
        <v>43</v>
      </c>
      <c r="O182" s="66"/>
      <c r="P182" s="184">
        <f t="shared" si="1"/>
        <v>0</v>
      </c>
      <c r="Q182" s="184">
        <v>1.4760000000000001E-2</v>
      </c>
      <c r="R182" s="184">
        <f t="shared" si="2"/>
        <v>5.9040000000000002E-2</v>
      </c>
      <c r="S182" s="184">
        <v>0</v>
      </c>
      <c r="T182" s="185">
        <f t="shared" si="3"/>
        <v>0</v>
      </c>
      <c r="U182" s="36"/>
      <c r="V182" s="36"/>
      <c r="W182" s="36"/>
      <c r="X182" s="36"/>
      <c r="Y182" s="36"/>
      <c r="Z182" s="36"/>
      <c r="AA182" s="36"/>
      <c r="AB182" s="36"/>
      <c r="AC182" s="36"/>
      <c r="AD182" s="36"/>
      <c r="AE182" s="36"/>
      <c r="AR182" s="186" t="s">
        <v>272</v>
      </c>
      <c r="AT182" s="186" t="s">
        <v>138</v>
      </c>
      <c r="AU182" s="186" t="s">
        <v>81</v>
      </c>
      <c r="AY182" s="19" t="s">
        <v>135</v>
      </c>
      <c r="BE182" s="187">
        <f t="shared" si="4"/>
        <v>0</v>
      </c>
      <c r="BF182" s="187">
        <f t="shared" si="5"/>
        <v>0</v>
      </c>
      <c r="BG182" s="187">
        <f t="shared" si="6"/>
        <v>0</v>
      </c>
      <c r="BH182" s="187">
        <f t="shared" si="7"/>
        <v>0</v>
      </c>
      <c r="BI182" s="187">
        <f t="shared" si="8"/>
        <v>0</v>
      </c>
      <c r="BJ182" s="19" t="s">
        <v>79</v>
      </c>
      <c r="BK182" s="187">
        <f t="shared" si="9"/>
        <v>0</v>
      </c>
      <c r="BL182" s="19" t="s">
        <v>272</v>
      </c>
      <c r="BM182" s="186" t="s">
        <v>1351</v>
      </c>
    </row>
    <row r="183" spans="1:65" s="2" customFormat="1" ht="39">
      <c r="A183" s="36"/>
      <c r="B183" s="37"/>
      <c r="C183" s="38"/>
      <c r="D183" s="188" t="s">
        <v>145</v>
      </c>
      <c r="E183" s="38"/>
      <c r="F183" s="189" t="s">
        <v>326</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145</v>
      </c>
      <c r="AU183" s="19" t="s">
        <v>81</v>
      </c>
    </row>
    <row r="184" spans="1:65" s="2" customFormat="1" ht="24">
      <c r="A184" s="36"/>
      <c r="B184" s="37"/>
      <c r="C184" s="175" t="s">
        <v>364</v>
      </c>
      <c r="D184" s="175" t="s">
        <v>138</v>
      </c>
      <c r="E184" s="176" t="s">
        <v>611</v>
      </c>
      <c r="F184" s="177" t="s">
        <v>612</v>
      </c>
      <c r="G184" s="178" t="s">
        <v>141</v>
      </c>
      <c r="H184" s="179">
        <v>4</v>
      </c>
      <c r="I184" s="180"/>
      <c r="J184" s="181">
        <f>ROUND(I184*H184,2)</f>
        <v>0</v>
      </c>
      <c r="K184" s="177" t="s">
        <v>142</v>
      </c>
      <c r="L184" s="41"/>
      <c r="M184" s="182" t="s">
        <v>19</v>
      </c>
      <c r="N184" s="183" t="s">
        <v>43</v>
      </c>
      <c r="O184" s="66"/>
      <c r="P184" s="184">
        <f>O184*H184</f>
        <v>0</v>
      </c>
      <c r="Q184" s="184">
        <v>1.6469999999999999E-2</v>
      </c>
      <c r="R184" s="184">
        <f>Q184*H184</f>
        <v>6.5879999999999994E-2</v>
      </c>
      <c r="S184" s="184">
        <v>0</v>
      </c>
      <c r="T184" s="185">
        <f>S184*H184</f>
        <v>0</v>
      </c>
      <c r="U184" s="36"/>
      <c r="V184" s="36"/>
      <c r="W184" s="36"/>
      <c r="X184" s="36"/>
      <c r="Y184" s="36"/>
      <c r="Z184" s="36"/>
      <c r="AA184" s="36"/>
      <c r="AB184" s="36"/>
      <c r="AC184" s="36"/>
      <c r="AD184" s="36"/>
      <c r="AE184" s="36"/>
      <c r="AR184" s="186" t="s">
        <v>272</v>
      </c>
      <c r="AT184" s="186" t="s">
        <v>138</v>
      </c>
      <c r="AU184" s="186" t="s">
        <v>81</v>
      </c>
      <c r="AY184" s="19" t="s">
        <v>135</v>
      </c>
      <c r="BE184" s="187">
        <f>IF(N184="základní",J184,0)</f>
        <v>0</v>
      </c>
      <c r="BF184" s="187">
        <f>IF(N184="snížená",J184,0)</f>
        <v>0</v>
      </c>
      <c r="BG184" s="187">
        <f>IF(N184="zákl. přenesená",J184,0)</f>
        <v>0</v>
      </c>
      <c r="BH184" s="187">
        <f>IF(N184="sníž. přenesená",J184,0)</f>
        <v>0</v>
      </c>
      <c r="BI184" s="187">
        <f>IF(N184="nulová",J184,0)</f>
        <v>0</v>
      </c>
      <c r="BJ184" s="19" t="s">
        <v>79</v>
      </c>
      <c r="BK184" s="187">
        <f>ROUND(I184*H184,2)</f>
        <v>0</v>
      </c>
      <c r="BL184" s="19" t="s">
        <v>272</v>
      </c>
      <c r="BM184" s="186" t="s">
        <v>1352</v>
      </c>
    </row>
    <row r="185" spans="1:65" s="2" customFormat="1" ht="58.5">
      <c r="A185" s="36"/>
      <c r="B185" s="37"/>
      <c r="C185" s="38"/>
      <c r="D185" s="188" t="s">
        <v>145</v>
      </c>
      <c r="E185" s="38"/>
      <c r="F185" s="189" t="s">
        <v>614</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145</v>
      </c>
      <c r="AU185" s="19" t="s">
        <v>81</v>
      </c>
    </row>
    <row r="186" spans="1:65" s="2" customFormat="1" ht="16.5" customHeight="1">
      <c r="A186" s="36"/>
      <c r="B186" s="37"/>
      <c r="C186" s="175" t="s">
        <v>369</v>
      </c>
      <c r="D186" s="175" t="s">
        <v>138</v>
      </c>
      <c r="E186" s="176" t="s">
        <v>615</v>
      </c>
      <c r="F186" s="177" t="s">
        <v>616</v>
      </c>
      <c r="G186" s="178" t="s">
        <v>141</v>
      </c>
      <c r="H186" s="179">
        <v>4</v>
      </c>
      <c r="I186" s="180"/>
      <c r="J186" s="181">
        <f>ROUND(I186*H186,2)</f>
        <v>0</v>
      </c>
      <c r="K186" s="177" t="s">
        <v>142</v>
      </c>
      <c r="L186" s="41"/>
      <c r="M186" s="182" t="s">
        <v>19</v>
      </c>
      <c r="N186" s="183" t="s">
        <v>43</v>
      </c>
      <c r="O186" s="66"/>
      <c r="P186" s="184">
        <f>O186*H186</f>
        <v>0</v>
      </c>
      <c r="Q186" s="184">
        <v>1.8E-3</v>
      </c>
      <c r="R186" s="184">
        <f>Q186*H186</f>
        <v>7.1999999999999998E-3</v>
      </c>
      <c r="S186" s="184">
        <v>0</v>
      </c>
      <c r="T186" s="185">
        <f>S186*H186</f>
        <v>0</v>
      </c>
      <c r="U186" s="36"/>
      <c r="V186" s="36"/>
      <c r="W186" s="36"/>
      <c r="X186" s="36"/>
      <c r="Y186" s="36"/>
      <c r="Z186" s="36"/>
      <c r="AA186" s="36"/>
      <c r="AB186" s="36"/>
      <c r="AC186" s="36"/>
      <c r="AD186" s="36"/>
      <c r="AE186" s="36"/>
      <c r="AR186" s="186" t="s">
        <v>272</v>
      </c>
      <c r="AT186" s="186" t="s">
        <v>138</v>
      </c>
      <c r="AU186" s="186" t="s">
        <v>81</v>
      </c>
      <c r="AY186" s="19" t="s">
        <v>135</v>
      </c>
      <c r="BE186" s="187">
        <f>IF(N186="základní",J186,0)</f>
        <v>0</v>
      </c>
      <c r="BF186" s="187">
        <f>IF(N186="snížená",J186,0)</f>
        <v>0</v>
      </c>
      <c r="BG186" s="187">
        <f>IF(N186="zákl. přenesená",J186,0)</f>
        <v>0</v>
      </c>
      <c r="BH186" s="187">
        <f>IF(N186="sníž. přenesená",J186,0)</f>
        <v>0</v>
      </c>
      <c r="BI186" s="187">
        <f>IF(N186="nulová",J186,0)</f>
        <v>0</v>
      </c>
      <c r="BJ186" s="19" t="s">
        <v>79</v>
      </c>
      <c r="BK186" s="187">
        <f>ROUND(I186*H186,2)</f>
        <v>0</v>
      </c>
      <c r="BL186" s="19" t="s">
        <v>272</v>
      </c>
      <c r="BM186" s="186" t="s">
        <v>1353</v>
      </c>
    </row>
    <row r="187" spans="1:65" s="2" customFormat="1" ht="29.25">
      <c r="A187" s="36"/>
      <c r="B187" s="37"/>
      <c r="C187" s="38"/>
      <c r="D187" s="188" t="s">
        <v>145</v>
      </c>
      <c r="E187" s="38"/>
      <c r="F187" s="189" t="s">
        <v>618</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145</v>
      </c>
      <c r="AU187" s="19" t="s">
        <v>81</v>
      </c>
    </row>
    <row r="188" spans="1:65" s="2" customFormat="1" ht="16.5" customHeight="1">
      <c r="A188" s="36"/>
      <c r="B188" s="37"/>
      <c r="C188" s="175" t="s">
        <v>373</v>
      </c>
      <c r="D188" s="175" t="s">
        <v>138</v>
      </c>
      <c r="E188" s="176" t="s">
        <v>619</v>
      </c>
      <c r="F188" s="177" t="s">
        <v>620</v>
      </c>
      <c r="G188" s="178" t="s">
        <v>281</v>
      </c>
      <c r="H188" s="179">
        <v>4</v>
      </c>
      <c r="I188" s="180"/>
      <c r="J188" s="181">
        <f>ROUND(I188*H188,2)</f>
        <v>0</v>
      </c>
      <c r="K188" s="177" t="s">
        <v>142</v>
      </c>
      <c r="L188" s="41"/>
      <c r="M188" s="182" t="s">
        <v>19</v>
      </c>
      <c r="N188" s="183" t="s">
        <v>43</v>
      </c>
      <c r="O188" s="66"/>
      <c r="P188" s="184">
        <f>O188*H188</f>
        <v>0</v>
      </c>
      <c r="Q188" s="184">
        <v>2.4000000000000001E-4</v>
      </c>
      <c r="R188" s="184">
        <f>Q188*H188</f>
        <v>9.6000000000000002E-4</v>
      </c>
      <c r="S188" s="184">
        <v>0</v>
      </c>
      <c r="T188" s="185">
        <f>S188*H188</f>
        <v>0</v>
      </c>
      <c r="U188" s="36"/>
      <c r="V188" s="36"/>
      <c r="W188" s="36"/>
      <c r="X188" s="36"/>
      <c r="Y188" s="36"/>
      <c r="Z188" s="36"/>
      <c r="AA188" s="36"/>
      <c r="AB188" s="36"/>
      <c r="AC188" s="36"/>
      <c r="AD188" s="36"/>
      <c r="AE188" s="36"/>
      <c r="AR188" s="186" t="s">
        <v>272</v>
      </c>
      <c r="AT188" s="186" t="s">
        <v>138</v>
      </c>
      <c r="AU188" s="186" t="s">
        <v>81</v>
      </c>
      <c r="AY188" s="19" t="s">
        <v>135</v>
      </c>
      <c r="BE188" s="187">
        <f>IF(N188="základní",J188,0)</f>
        <v>0</v>
      </c>
      <c r="BF188" s="187">
        <f>IF(N188="snížená",J188,0)</f>
        <v>0</v>
      </c>
      <c r="BG188" s="187">
        <f>IF(N188="zákl. přenesená",J188,0)</f>
        <v>0</v>
      </c>
      <c r="BH188" s="187">
        <f>IF(N188="sníž. přenesená",J188,0)</f>
        <v>0</v>
      </c>
      <c r="BI188" s="187">
        <f>IF(N188="nulová",J188,0)</f>
        <v>0</v>
      </c>
      <c r="BJ188" s="19" t="s">
        <v>79</v>
      </c>
      <c r="BK188" s="187">
        <f>ROUND(I188*H188,2)</f>
        <v>0</v>
      </c>
      <c r="BL188" s="19" t="s">
        <v>272</v>
      </c>
      <c r="BM188" s="186" t="s">
        <v>1354</v>
      </c>
    </row>
    <row r="189" spans="1:65" s="2" customFormat="1" ht="58.5">
      <c r="A189" s="36"/>
      <c r="B189" s="37"/>
      <c r="C189" s="38"/>
      <c r="D189" s="188" t="s">
        <v>145</v>
      </c>
      <c r="E189" s="38"/>
      <c r="F189" s="189" t="s">
        <v>622</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145</v>
      </c>
      <c r="AU189" s="19" t="s">
        <v>81</v>
      </c>
    </row>
    <row r="190" spans="1:65" s="2" customFormat="1" ht="16.5" customHeight="1">
      <c r="A190" s="36"/>
      <c r="B190" s="37"/>
      <c r="C190" s="175" t="s">
        <v>377</v>
      </c>
      <c r="D190" s="175" t="s">
        <v>138</v>
      </c>
      <c r="E190" s="176" t="s">
        <v>328</v>
      </c>
      <c r="F190" s="177" t="s">
        <v>329</v>
      </c>
      <c r="G190" s="178" t="s">
        <v>141</v>
      </c>
      <c r="H190" s="179">
        <v>1</v>
      </c>
      <c r="I190" s="180"/>
      <c r="J190" s="181">
        <f>ROUND(I190*H190,2)</f>
        <v>0</v>
      </c>
      <c r="K190" s="177" t="s">
        <v>142</v>
      </c>
      <c r="L190" s="41"/>
      <c r="M190" s="182" t="s">
        <v>19</v>
      </c>
      <c r="N190" s="183" t="s">
        <v>43</v>
      </c>
      <c r="O190" s="66"/>
      <c r="P190" s="184">
        <f>O190*H190</f>
        <v>0</v>
      </c>
      <c r="Q190" s="184">
        <v>5.1999999999999995E-4</v>
      </c>
      <c r="R190" s="184">
        <f>Q190*H190</f>
        <v>5.1999999999999995E-4</v>
      </c>
      <c r="S190" s="184">
        <v>0</v>
      </c>
      <c r="T190" s="185">
        <f>S190*H190</f>
        <v>0</v>
      </c>
      <c r="U190" s="36"/>
      <c r="V190" s="36"/>
      <c r="W190" s="36"/>
      <c r="X190" s="36"/>
      <c r="Y190" s="36"/>
      <c r="Z190" s="36"/>
      <c r="AA190" s="36"/>
      <c r="AB190" s="36"/>
      <c r="AC190" s="36"/>
      <c r="AD190" s="36"/>
      <c r="AE190" s="36"/>
      <c r="AR190" s="186" t="s">
        <v>272</v>
      </c>
      <c r="AT190" s="186" t="s">
        <v>138</v>
      </c>
      <c r="AU190" s="186" t="s">
        <v>81</v>
      </c>
      <c r="AY190" s="19" t="s">
        <v>135</v>
      </c>
      <c r="BE190" s="187">
        <f>IF(N190="základní",J190,0)</f>
        <v>0</v>
      </c>
      <c r="BF190" s="187">
        <f>IF(N190="snížená",J190,0)</f>
        <v>0</v>
      </c>
      <c r="BG190" s="187">
        <f>IF(N190="zákl. přenesená",J190,0)</f>
        <v>0</v>
      </c>
      <c r="BH190" s="187">
        <f>IF(N190="sníž. přenesená",J190,0)</f>
        <v>0</v>
      </c>
      <c r="BI190" s="187">
        <f>IF(N190="nulová",J190,0)</f>
        <v>0</v>
      </c>
      <c r="BJ190" s="19" t="s">
        <v>79</v>
      </c>
      <c r="BK190" s="187">
        <f>ROUND(I190*H190,2)</f>
        <v>0</v>
      </c>
      <c r="BL190" s="19" t="s">
        <v>272</v>
      </c>
      <c r="BM190" s="186" t="s">
        <v>1355</v>
      </c>
    </row>
    <row r="191" spans="1:65" s="2" customFormat="1" ht="16.5" customHeight="1">
      <c r="A191" s="36"/>
      <c r="B191" s="37"/>
      <c r="C191" s="175" t="s">
        <v>381</v>
      </c>
      <c r="D191" s="175" t="s">
        <v>138</v>
      </c>
      <c r="E191" s="176" t="s">
        <v>624</v>
      </c>
      <c r="F191" s="177" t="s">
        <v>625</v>
      </c>
      <c r="G191" s="178" t="s">
        <v>141</v>
      </c>
      <c r="H191" s="179">
        <v>1</v>
      </c>
      <c r="I191" s="180"/>
      <c r="J191" s="181">
        <f>ROUND(I191*H191,2)</f>
        <v>0</v>
      </c>
      <c r="K191" s="177" t="s">
        <v>19</v>
      </c>
      <c r="L191" s="41"/>
      <c r="M191" s="182" t="s">
        <v>19</v>
      </c>
      <c r="N191" s="183" t="s">
        <v>43</v>
      </c>
      <c r="O191" s="66"/>
      <c r="P191" s="184">
        <f>O191*H191</f>
        <v>0</v>
      </c>
      <c r="Q191" s="184">
        <v>0</v>
      </c>
      <c r="R191" s="184">
        <f>Q191*H191</f>
        <v>0</v>
      </c>
      <c r="S191" s="184">
        <v>0</v>
      </c>
      <c r="T191" s="185">
        <f>S191*H191</f>
        <v>0</v>
      </c>
      <c r="U191" s="36"/>
      <c r="V191" s="36"/>
      <c r="W191" s="36"/>
      <c r="X191" s="36"/>
      <c r="Y191" s="36"/>
      <c r="Z191" s="36"/>
      <c r="AA191" s="36"/>
      <c r="AB191" s="36"/>
      <c r="AC191" s="36"/>
      <c r="AD191" s="36"/>
      <c r="AE191" s="36"/>
      <c r="AR191" s="186" t="s">
        <v>272</v>
      </c>
      <c r="AT191" s="186" t="s">
        <v>138</v>
      </c>
      <c r="AU191" s="186" t="s">
        <v>81</v>
      </c>
      <c r="AY191" s="19" t="s">
        <v>135</v>
      </c>
      <c r="BE191" s="187">
        <f>IF(N191="základní",J191,0)</f>
        <v>0</v>
      </c>
      <c r="BF191" s="187">
        <f>IF(N191="snížená",J191,0)</f>
        <v>0</v>
      </c>
      <c r="BG191" s="187">
        <f>IF(N191="zákl. přenesená",J191,0)</f>
        <v>0</v>
      </c>
      <c r="BH191" s="187">
        <f>IF(N191="sníž. přenesená",J191,0)</f>
        <v>0</v>
      </c>
      <c r="BI191" s="187">
        <f>IF(N191="nulová",J191,0)</f>
        <v>0</v>
      </c>
      <c r="BJ191" s="19" t="s">
        <v>79</v>
      </c>
      <c r="BK191" s="187">
        <f>ROUND(I191*H191,2)</f>
        <v>0</v>
      </c>
      <c r="BL191" s="19" t="s">
        <v>272</v>
      </c>
      <c r="BM191" s="186" t="s">
        <v>1356</v>
      </c>
    </row>
    <row r="192" spans="1:65" s="2" customFormat="1" ht="16.5" customHeight="1">
      <c r="A192" s="36"/>
      <c r="B192" s="37"/>
      <c r="C192" s="175" t="s">
        <v>385</v>
      </c>
      <c r="D192" s="175" t="s">
        <v>138</v>
      </c>
      <c r="E192" s="176" t="s">
        <v>627</v>
      </c>
      <c r="F192" s="177" t="s">
        <v>628</v>
      </c>
      <c r="G192" s="178" t="s">
        <v>141</v>
      </c>
      <c r="H192" s="179">
        <v>1</v>
      </c>
      <c r="I192" s="180"/>
      <c r="J192" s="181">
        <f>ROUND(I192*H192,2)</f>
        <v>0</v>
      </c>
      <c r="K192" s="177" t="s">
        <v>19</v>
      </c>
      <c r="L192" s="41"/>
      <c r="M192" s="182" t="s">
        <v>19</v>
      </c>
      <c r="N192" s="183" t="s">
        <v>43</v>
      </c>
      <c r="O192" s="66"/>
      <c r="P192" s="184">
        <f>O192*H192</f>
        <v>0</v>
      </c>
      <c r="Q192" s="184">
        <v>0</v>
      </c>
      <c r="R192" s="184">
        <f>Q192*H192</f>
        <v>0</v>
      </c>
      <c r="S192" s="184">
        <v>0</v>
      </c>
      <c r="T192" s="185">
        <f>S192*H192</f>
        <v>0</v>
      </c>
      <c r="U192" s="36"/>
      <c r="V192" s="36"/>
      <c r="W192" s="36"/>
      <c r="X192" s="36"/>
      <c r="Y192" s="36"/>
      <c r="Z192" s="36"/>
      <c r="AA192" s="36"/>
      <c r="AB192" s="36"/>
      <c r="AC192" s="36"/>
      <c r="AD192" s="36"/>
      <c r="AE192" s="36"/>
      <c r="AR192" s="186" t="s">
        <v>272</v>
      </c>
      <c r="AT192" s="186" t="s">
        <v>138</v>
      </c>
      <c r="AU192" s="186" t="s">
        <v>81</v>
      </c>
      <c r="AY192" s="19" t="s">
        <v>135</v>
      </c>
      <c r="BE192" s="187">
        <f>IF(N192="základní",J192,0)</f>
        <v>0</v>
      </c>
      <c r="BF192" s="187">
        <f>IF(N192="snížená",J192,0)</f>
        <v>0</v>
      </c>
      <c r="BG192" s="187">
        <f>IF(N192="zákl. přenesená",J192,0)</f>
        <v>0</v>
      </c>
      <c r="BH192" s="187">
        <f>IF(N192="sníž. přenesená",J192,0)</f>
        <v>0</v>
      </c>
      <c r="BI192" s="187">
        <f>IF(N192="nulová",J192,0)</f>
        <v>0</v>
      </c>
      <c r="BJ192" s="19" t="s">
        <v>79</v>
      </c>
      <c r="BK192" s="187">
        <f>ROUND(I192*H192,2)</f>
        <v>0</v>
      </c>
      <c r="BL192" s="19" t="s">
        <v>272</v>
      </c>
      <c r="BM192" s="186" t="s">
        <v>1357</v>
      </c>
    </row>
    <row r="193" spans="1:65" s="2" customFormat="1" ht="24">
      <c r="A193" s="36"/>
      <c r="B193" s="37"/>
      <c r="C193" s="175" t="s">
        <v>389</v>
      </c>
      <c r="D193" s="175" t="s">
        <v>138</v>
      </c>
      <c r="E193" s="176" t="s">
        <v>952</v>
      </c>
      <c r="F193" s="177" t="s">
        <v>953</v>
      </c>
      <c r="G193" s="178" t="s">
        <v>295</v>
      </c>
      <c r="H193" s="229"/>
      <c r="I193" s="180"/>
      <c r="J193" s="181">
        <f>ROUND(I193*H193,2)</f>
        <v>0</v>
      </c>
      <c r="K193" s="177" t="s">
        <v>142</v>
      </c>
      <c r="L193" s="41"/>
      <c r="M193" s="182" t="s">
        <v>19</v>
      </c>
      <c r="N193" s="183" t="s">
        <v>43</v>
      </c>
      <c r="O193" s="66"/>
      <c r="P193" s="184">
        <f>O193*H193</f>
        <v>0</v>
      </c>
      <c r="Q193" s="184">
        <v>0</v>
      </c>
      <c r="R193" s="184">
        <f>Q193*H193</f>
        <v>0</v>
      </c>
      <c r="S193" s="184">
        <v>0</v>
      </c>
      <c r="T193" s="185">
        <f>S193*H193</f>
        <v>0</v>
      </c>
      <c r="U193" s="36"/>
      <c r="V193" s="36"/>
      <c r="W193" s="36"/>
      <c r="X193" s="36"/>
      <c r="Y193" s="36"/>
      <c r="Z193" s="36"/>
      <c r="AA193" s="36"/>
      <c r="AB193" s="36"/>
      <c r="AC193" s="36"/>
      <c r="AD193" s="36"/>
      <c r="AE193" s="36"/>
      <c r="AR193" s="186" t="s">
        <v>272</v>
      </c>
      <c r="AT193" s="186" t="s">
        <v>138</v>
      </c>
      <c r="AU193" s="186" t="s">
        <v>81</v>
      </c>
      <c r="AY193" s="19" t="s">
        <v>135</v>
      </c>
      <c r="BE193" s="187">
        <f>IF(N193="základní",J193,0)</f>
        <v>0</v>
      </c>
      <c r="BF193" s="187">
        <f>IF(N193="snížená",J193,0)</f>
        <v>0</v>
      </c>
      <c r="BG193" s="187">
        <f>IF(N193="zákl. přenesená",J193,0)</f>
        <v>0</v>
      </c>
      <c r="BH193" s="187">
        <f>IF(N193="sníž. přenesená",J193,0)</f>
        <v>0</v>
      </c>
      <c r="BI193" s="187">
        <f>IF(N193="nulová",J193,0)</f>
        <v>0</v>
      </c>
      <c r="BJ193" s="19" t="s">
        <v>79</v>
      </c>
      <c r="BK193" s="187">
        <f>ROUND(I193*H193,2)</f>
        <v>0</v>
      </c>
      <c r="BL193" s="19" t="s">
        <v>272</v>
      </c>
      <c r="BM193" s="186" t="s">
        <v>1358</v>
      </c>
    </row>
    <row r="194" spans="1:65" s="2" customFormat="1" ht="78">
      <c r="A194" s="36"/>
      <c r="B194" s="37"/>
      <c r="C194" s="38"/>
      <c r="D194" s="188" t="s">
        <v>145</v>
      </c>
      <c r="E194" s="38"/>
      <c r="F194" s="189" t="s">
        <v>347</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145</v>
      </c>
      <c r="AU194" s="19" t="s">
        <v>81</v>
      </c>
    </row>
    <row r="195" spans="1:65" s="12" customFormat="1" ht="22.9" customHeight="1">
      <c r="B195" s="159"/>
      <c r="C195" s="160"/>
      <c r="D195" s="161" t="s">
        <v>71</v>
      </c>
      <c r="E195" s="173" t="s">
        <v>348</v>
      </c>
      <c r="F195" s="173" t="s">
        <v>349</v>
      </c>
      <c r="G195" s="160"/>
      <c r="H195" s="160"/>
      <c r="I195" s="163"/>
      <c r="J195" s="174">
        <f>BK195</f>
        <v>0</v>
      </c>
      <c r="K195" s="160"/>
      <c r="L195" s="165"/>
      <c r="M195" s="166"/>
      <c r="N195" s="167"/>
      <c r="O195" s="167"/>
      <c r="P195" s="168">
        <f>SUM(P196:P199)</f>
        <v>0</v>
      </c>
      <c r="Q195" s="167"/>
      <c r="R195" s="168">
        <f>SUM(R196:R199)</f>
        <v>0</v>
      </c>
      <c r="S195" s="167"/>
      <c r="T195" s="169">
        <f>SUM(T196:T199)</f>
        <v>0</v>
      </c>
      <c r="AR195" s="170" t="s">
        <v>81</v>
      </c>
      <c r="AT195" s="171" t="s">
        <v>71</v>
      </c>
      <c r="AU195" s="171" t="s">
        <v>79</v>
      </c>
      <c r="AY195" s="170" t="s">
        <v>135</v>
      </c>
      <c r="BK195" s="172">
        <f>SUM(BK196:BK199)</f>
        <v>0</v>
      </c>
    </row>
    <row r="196" spans="1:65" s="2" customFormat="1" ht="16.5" customHeight="1">
      <c r="A196" s="36"/>
      <c r="B196" s="37"/>
      <c r="C196" s="175" t="s">
        <v>393</v>
      </c>
      <c r="D196" s="175" t="s">
        <v>138</v>
      </c>
      <c r="E196" s="176" t="s">
        <v>351</v>
      </c>
      <c r="F196" s="177" t="s">
        <v>352</v>
      </c>
      <c r="G196" s="178" t="s">
        <v>281</v>
      </c>
      <c r="H196" s="179">
        <v>1</v>
      </c>
      <c r="I196" s="180"/>
      <c r="J196" s="181">
        <f>ROUND(I196*H196,2)</f>
        <v>0</v>
      </c>
      <c r="K196" s="177" t="s">
        <v>19</v>
      </c>
      <c r="L196" s="41"/>
      <c r="M196" s="182" t="s">
        <v>19</v>
      </c>
      <c r="N196" s="183" t="s">
        <v>43</v>
      </c>
      <c r="O196" s="66"/>
      <c r="P196" s="184">
        <f>O196*H196</f>
        <v>0</v>
      </c>
      <c r="Q196" s="184">
        <v>0</v>
      </c>
      <c r="R196" s="184">
        <f>Q196*H196</f>
        <v>0</v>
      </c>
      <c r="S196" s="184">
        <v>0</v>
      </c>
      <c r="T196" s="185">
        <f>S196*H196</f>
        <v>0</v>
      </c>
      <c r="U196" s="36"/>
      <c r="V196" s="36"/>
      <c r="W196" s="36"/>
      <c r="X196" s="36"/>
      <c r="Y196" s="36"/>
      <c r="Z196" s="36"/>
      <c r="AA196" s="36"/>
      <c r="AB196" s="36"/>
      <c r="AC196" s="36"/>
      <c r="AD196" s="36"/>
      <c r="AE196" s="36"/>
      <c r="AR196" s="186" t="s">
        <v>272</v>
      </c>
      <c r="AT196" s="186" t="s">
        <v>138</v>
      </c>
      <c r="AU196" s="186" t="s">
        <v>81</v>
      </c>
      <c r="AY196" s="19" t="s">
        <v>135</v>
      </c>
      <c r="BE196" s="187">
        <f>IF(N196="základní",J196,0)</f>
        <v>0</v>
      </c>
      <c r="BF196" s="187">
        <f>IF(N196="snížená",J196,0)</f>
        <v>0</v>
      </c>
      <c r="BG196" s="187">
        <f>IF(N196="zákl. přenesená",J196,0)</f>
        <v>0</v>
      </c>
      <c r="BH196" s="187">
        <f>IF(N196="sníž. přenesená",J196,0)</f>
        <v>0</v>
      </c>
      <c r="BI196" s="187">
        <f>IF(N196="nulová",J196,0)</f>
        <v>0</v>
      </c>
      <c r="BJ196" s="19" t="s">
        <v>79</v>
      </c>
      <c r="BK196" s="187">
        <f>ROUND(I196*H196,2)</f>
        <v>0</v>
      </c>
      <c r="BL196" s="19" t="s">
        <v>272</v>
      </c>
      <c r="BM196" s="186" t="s">
        <v>1359</v>
      </c>
    </row>
    <row r="197" spans="1:65" s="2" customFormat="1" ht="16.5" customHeight="1">
      <c r="A197" s="36"/>
      <c r="B197" s="37"/>
      <c r="C197" s="175" t="s">
        <v>400</v>
      </c>
      <c r="D197" s="175" t="s">
        <v>138</v>
      </c>
      <c r="E197" s="176" t="s">
        <v>632</v>
      </c>
      <c r="F197" s="177" t="s">
        <v>633</v>
      </c>
      <c r="G197" s="178" t="s">
        <v>281</v>
      </c>
      <c r="H197" s="179">
        <v>1</v>
      </c>
      <c r="I197" s="180"/>
      <c r="J197" s="181">
        <f>ROUND(I197*H197,2)</f>
        <v>0</v>
      </c>
      <c r="K197" s="177" t="s">
        <v>19</v>
      </c>
      <c r="L197" s="41"/>
      <c r="M197" s="182" t="s">
        <v>19</v>
      </c>
      <c r="N197" s="183" t="s">
        <v>43</v>
      </c>
      <c r="O197" s="66"/>
      <c r="P197" s="184">
        <f>O197*H197</f>
        <v>0</v>
      </c>
      <c r="Q197" s="184">
        <v>0</v>
      </c>
      <c r="R197" s="184">
        <f>Q197*H197</f>
        <v>0</v>
      </c>
      <c r="S197" s="184">
        <v>0</v>
      </c>
      <c r="T197" s="185">
        <f>S197*H197</f>
        <v>0</v>
      </c>
      <c r="U197" s="36"/>
      <c r="V197" s="36"/>
      <c r="W197" s="36"/>
      <c r="X197" s="36"/>
      <c r="Y197" s="36"/>
      <c r="Z197" s="36"/>
      <c r="AA197" s="36"/>
      <c r="AB197" s="36"/>
      <c r="AC197" s="36"/>
      <c r="AD197" s="36"/>
      <c r="AE197" s="36"/>
      <c r="AR197" s="186" t="s">
        <v>272</v>
      </c>
      <c r="AT197" s="186" t="s">
        <v>138</v>
      </c>
      <c r="AU197" s="186" t="s">
        <v>81</v>
      </c>
      <c r="AY197" s="19" t="s">
        <v>135</v>
      </c>
      <c r="BE197" s="187">
        <f>IF(N197="základní",J197,0)</f>
        <v>0</v>
      </c>
      <c r="BF197" s="187">
        <f>IF(N197="snížená",J197,0)</f>
        <v>0</v>
      </c>
      <c r="BG197" s="187">
        <f>IF(N197="zákl. přenesená",J197,0)</f>
        <v>0</v>
      </c>
      <c r="BH197" s="187">
        <f>IF(N197="sníž. přenesená",J197,0)</f>
        <v>0</v>
      </c>
      <c r="BI197" s="187">
        <f>IF(N197="nulová",J197,0)</f>
        <v>0</v>
      </c>
      <c r="BJ197" s="19" t="s">
        <v>79</v>
      </c>
      <c r="BK197" s="187">
        <f>ROUND(I197*H197,2)</f>
        <v>0</v>
      </c>
      <c r="BL197" s="19" t="s">
        <v>272</v>
      </c>
      <c r="BM197" s="186" t="s">
        <v>1360</v>
      </c>
    </row>
    <row r="198" spans="1:65" s="2" customFormat="1" ht="24">
      <c r="A198" s="36"/>
      <c r="B198" s="37"/>
      <c r="C198" s="175" t="s">
        <v>408</v>
      </c>
      <c r="D198" s="175" t="s">
        <v>138</v>
      </c>
      <c r="E198" s="176" t="s">
        <v>956</v>
      </c>
      <c r="F198" s="177" t="s">
        <v>957</v>
      </c>
      <c r="G198" s="178" t="s">
        <v>295</v>
      </c>
      <c r="H198" s="229"/>
      <c r="I198" s="180"/>
      <c r="J198" s="181">
        <f>ROUND(I198*H198,2)</f>
        <v>0</v>
      </c>
      <c r="K198" s="177" t="s">
        <v>142</v>
      </c>
      <c r="L198" s="41"/>
      <c r="M198" s="182" t="s">
        <v>19</v>
      </c>
      <c r="N198" s="183" t="s">
        <v>43</v>
      </c>
      <c r="O198" s="66"/>
      <c r="P198" s="184">
        <f>O198*H198</f>
        <v>0</v>
      </c>
      <c r="Q198" s="184">
        <v>0</v>
      </c>
      <c r="R198" s="184">
        <f>Q198*H198</f>
        <v>0</v>
      </c>
      <c r="S198" s="184">
        <v>0</v>
      </c>
      <c r="T198" s="185">
        <f>S198*H198</f>
        <v>0</v>
      </c>
      <c r="U198" s="36"/>
      <c r="V198" s="36"/>
      <c r="W198" s="36"/>
      <c r="X198" s="36"/>
      <c r="Y198" s="36"/>
      <c r="Z198" s="36"/>
      <c r="AA198" s="36"/>
      <c r="AB198" s="36"/>
      <c r="AC198" s="36"/>
      <c r="AD198" s="36"/>
      <c r="AE198" s="36"/>
      <c r="AR198" s="186" t="s">
        <v>272</v>
      </c>
      <c r="AT198" s="186" t="s">
        <v>138</v>
      </c>
      <c r="AU198" s="186" t="s">
        <v>81</v>
      </c>
      <c r="AY198" s="19" t="s">
        <v>135</v>
      </c>
      <c r="BE198" s="187">
        <f>IF(N198="základní",J198,0)</f>
        <v>0</v>
      </c>
      <c r="BF198" s="187">
        <f>IF(N198="snížená",J198,0)</f>
        <v>0</v>
      </c>
      <c r="BG198" s="187">
        <f>IF(N198="zákl. přenesená",J198,0)</f>
        <v>0</v>
      </c>
      <c r="BH198" s="187">
        <f>IF(N198="sníž. přenesená",J198,0)</f>
        <v>0</v>
      </c>
      <c r="BI198" s="187">
        <f>IF(N198="nulová",J198,0)</f>
        <v>0</v>
      </c>
      <c r="BJ198" s="19" t="s">
        <v>79</v>
      </c>
      <c r="BK198" s="187">
        <f>ROUND(I198*H198,2)</f>
        <v>0</v>
      </c>
      <c r="BL198" s="19" t="s">
        <v>272</v>
      </c>
      <c r="BM198" s="186" t="s">
        <v>1361</v>
      </c>
    </row>
    <row r="199" spans="1:65" s="2" customFormat="1" ht="78">
      <c r="A199" s="36"/>
      <c r="B199" s="37"/>
      <c r="C199" s="38"/>
      <c r="D199" s="188" t="s">
        <v>145</v>
      </c>
      <c r="E199" s="38"/>
      <c r="F199" s="189" t="s">
        <v>297</v>
      </c>
      <c r="G199" s="38"/>
      <c r="H199" s="38"/>
      <c r="I199" s="190"/>
      <c r="J199" s="38"/>
      <c r="K199" s="38"/>
      <c r="L199" s="41"/>
      <c r="M199" s="191"/>
      <c r="N199" s="192"/>
      <c r="O199" s="66"/>
      <c r="P199" s="66"/>
      <c r="Q199" s="66"/>
      <c r="R199" s="66"/>
      <c r="S199" s="66"/>
      <c r="T199" s="67"/>
      <c r="U199" s="36"/>
      <c r="V199" s="36"/>
      <c r="W199" s="36"/>
      <c r="X199" s="36"/>
      <c r="Y199" s="36"/>
      <c r="Z199" s="36"/>
      <c r="AA199" s="36"/>
      <c r="AB199" s="36"/>
      <c r="AC199" s="36"/>
      <c r="AD199" s="36"/>
      <c r="AE199" s="36"/>
      <c r="AT199" s="19" t="s">
        <v>145</v>
      </c>
      <c r="AU199" s="19" t="s">
        <v>81</v>
      </c>
    </row>
    <row r="200" spans="1:65" s="12" customFormat="1" ht="22.9" customHeight="1">
      <c r="B200" s="159"/>
      <c r="C200" s="160"/>
      <c r="D200" s="161" t="s">
        <v>71</v>
      </c>
      <c r="E200" s="173" t="s">
        <v>357</v>
      </c>
      <c r="F200" s="173" t="s">
        <v>358</v>
      </c>
      <c r="G200" s="160"/>
      <c r="H200" s="160"/>
      <c r="I200" s="163"/>
      <c r="J200" s="174">
        <f>BK200</f>
        <v>0</v>
      </c>
      <c r="K200" s="160"/>
      <c r="L200" s="165"/>
      <c r="M200" s="166"/>
      <c r="N200" s="167"/>
      <c r="O200" s="167"/>
      <c r="P200" s="168">
        <f>SUM(P201:P212)</f>
        <v>0</v>
      </c>
      <c r="Q200" s="167"/>
      <c r="R200" s="168">
        <f>SUM(R201:R212)</f>
        <v>8.9650000000000007E-2</v>
      </c>
      <c r="S200" s="167"/>
      <c r="T200" s="169">
        <f>SUM(T201:T212)</f>
        <v>0.14400000000000002</v>
      </c>
      <c r="AR200" s="170" t="s">
        <v>81</v>
      </c>
      <c r="AT200" s="171" t="s">
        <v>71</v>
      </c>
      <c r="AU200" s="171" t="s">
        <v>79</v>
      </c>
      <c r="AY200" s="170" t="s">
        <v>135</v>
      </c>
      <c r="BK200" s="172">
        <f>SUM(BK201:BK212)</f>
        <v>0</v>
      </c>
    </row>
    <row r="201" spans="1:65" s="2" customFormat="1" ht="24">
      <c r="A201" s="36"/>
      <c r="B201" s="37"/>
      <c r="C201" s="175" t="s">
        <v>413</v>
      </c>
      <c r="D201" s="175" t="s">
        <v>138</v>
      </c>
      <c r="E201" s="176" t="s">
        <v>360</v>
      </c>
      <c r="F201" s="177" t="s">
        <v>361</v>
      </c>
      <c r="G201" s="178" t="s">
        <v>281</v>
      </c>
      <c r="H201" s="179">
        <v>6</v>
      </c>
      <c r="I201" s="180"/>
      <c r="J201" s="181">
        <f>ROUND(I201*H201,2)</f>
        <v>0</v>
      </c>
      <c r="K201" s="177" t="s">
        <v>142</v>
      </c>
      <c r="L201" s="41"/>
      <c r="M201" s="182" t="s">
        <v>19</v>
      </c>
      <c r="N201" s="183" t="s">
        <v>43</v>
      </c>
      <c r="O201" s="66"/>
      <c r="P201" s="184">
        <f>O201*H201</f>
        <v>0</v>
      </c>
      <c r="Q201" s="184">
        <v>0</v>
      </c>
      <c r="R201" s="184">
        <f>Q201*H201</f>
        <v>0</v>
      </c>
      <c r="S201" s="184">
        <v>2.4E-2</v>
      </c>
      <c r="T201" s="185">
        <f>S201*H201</f>
        <v>0.14400000000000002</v>
      </c>
      <c r="U201" s="36"/>
      <c r="V201" s="36"/>
      <c r="W201" s="36"/>
      <c r="X201" s="36"/>
      <c r="Y201" s="36"/>
      <c r="Z201" s="36"/>
      <c r="AA201" s="36"/>
      <c r="AB201" s="36"/>
      <c r="AC201" s="36"/>
      <c r="AD201" s="36"/>
      <c r="AE201" s="36"/>
      <c r="AR201" s="186" t="s">
        <v>272</v>
      </c>
      <c r="AT201" s="186" t="s">
        <v>138</v>
      </c>
      <c r="AU201" s="186" t="s">
        <v>81</v>
      </c>
      <c r="AY201" s="19" t="s">
        <v>135</v>
      </c>
      <c r="BE201" s="187">
        <f>IF(N201="základní",J201,0)</f>
        <v>0</v>
      </c>
      <c r="BF201" s="187">
        <f>IF(N201="snížená",J201,0)</f>
        <v>0</v>
      </c>
      <c r="BG201" s="187">
        <f>IF(N201="zákl. přenesená",J201,0)</f>
        <v>0</v>
      </c>
      <c r="BH201" s="187">
        <f>IF(N201="sníž. přenesená",J201,0)</f>
        <v>0</v>
      </c>
      <c r="BI201" s="187">
        <f>IF(N201="nulová",J201,0)</f>
        <v>0</v>
      </c>
      <c r="BJ201" s="19" t="s">
        <v>79</v>
      </c>
      <c r="BK201" s="187">
        <f>ROUND(I201*H201,2)</f>
        <v>0</v>
      </c>
      <c r="BL201" s="19" t="s">
        <v>272</v>
      </c>
      <c r="BM201" s="186" t="s">
        <v>1362</v>
      </c>
    </row>
    <row r="202" spans="1:65" s="2" customFormat="1" ht="29.25">
      <c r="A202" s="36"/>
      <c r="B202" s="37"/>
      <c r="C202" s="38"/>
      <c r="D202" s="188" t="s">
        <v>145</v>
      </c>
      <c r="E202" s="38"/>
      <c r="F202" s="189" t="s">
        <v>363</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145</v>
      </c>
      <c r="AU202" s="19" t="s">
        <v>81</v>
      </c>
    </row>
    <row r="203" spans="1:65" s="2" customFormat="1" ht="24">
      <c r="A203" s="36"/>
      <c r="B203" s="37"/>
      <c r="C203" s="175" t="s">
        <v>417</v>
      </c>
      <c r="D203" s="175" t="s">
        <v>138</v>
      </c>
      <c r="E203" s="176" t="s">
        <v>365</v>
      </c>
      <c r="F203" s="177" t="s">
        <v>366</v>
      </c>
      <c r="G203" s="178" t="s">
        <v>281</v>
      </c>
      <c r="H203" s="179">
        <v>5</v>
      </c>
      <c r="I203" s="180"/>
      <c r="J203" s="181">
        <f>ROUND(I203*H203,2)</f>
        <v>0</v>
      </c>
      <c r="K203" s="177" t="s">
        <v>142</v>
      </c>
      <c r="L203" s="41"/>
      <c r="M203" s="182" t="s">
        <v>19</v>
      </c>
      <c r="N203" s="183" t="s">
        <v>43</v>
      </c>
      <c r="O203" s="66"/>
      <c r="P203" s="184">
        <f>O203*H203</f>
        <v>0</v>
      </c>
      <c r="Q203" s="184">
        <v>0</v>
      </c>
      <c r="R203" s="184">
        <f>Q203*H203</f>
        <v>0</v>
      </c>
      <c r="S203" s="184">
        <v>0</v>
      </c>
      <c r="T203" s="185">
        <f>S203*H203</f>
        <v>0</v>
      </c>
      <c r="U203" s="36"/>
      <c r="V203" s="36"/>
      <c r="W203" s="36"/>
      <c r="X203" s="36"/>
      <c r="Y203" s="36"/>
      <c r="Z203" s="36"/>
      <c r="AA203" s="36"/>
      <c r="AB203" s="36"/>
      <c r="AC203" s="36"/>
      <c r="AD203" s="36"/>
      <c r="AE203" s="36"/>
      <c r="AR203" s="186" t="s">
        <v>272</v>
      </c>
      <c r="AT203" s="186" t="s">
        <v>138</v>
      </c>
      <c r="AU203" s="186" t="s">
        <v>81</v>
      </c>
      <c r="AY203" s="19" t="s">
        <v>135</v>
      </c>
      <c r="BE203" s="187">
        <f>IF(N203="základní",J203,0)</f>
        <v>0</v>
      </c>
      <c r="BF203" s="187">
        <f>IF(N203="snížená",J203,0)</f>
        <v>0</v>
      </c>
      <c r="BG203" s="187">
        <f>IF(N203="zákl. přenesená",J203,0)</f>
        <v>0</v>
      </c>
      <c r="BH203" s="187">
        <f>IF(N203="sníž. přenesená",J203,0)</f>
        <v>0</v>
      </c>
      <c r="BI203" s="187">
        <f>IF(N203="nulová",J203,0)</f>
        <v>0</v>
      </c>
      <c r="BJ203" s="19" t="s">
        <v>79</v>
      </c>
      <c r="BK203" s="187">
        <f>ROUND(I203*H203,2)</f>
        <v>0</v>
      </c>
      <c r="BL203" s="19" t="s">
        <v>272</v>
      </c>
      <c r="BM203" s="186" t="s">
        <v>1363</v>
      </c>
    </row>
    <row r="204" spans="1:65" s="2" customFormat="1" ht="117">
      <c r="A204" s="36"/>
      <c r="B204" s="37"/>
      <c r="C204" s="38"/>
      <c r="D204" s="188" t="s">
        <v>145</v>
      </c>
      <c r="E204" s="38"/>
      <c r="F204" s="189" t="s">
        <v>368</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145</v>
      </c>
      <c r="AU204" s="19" t="s">
        <v>81</v>
      </c>
    </row>
    <row r="205" spans="1:65" s="2" customFormat="1" ht="16.5" customHeight="1">
      <c r="A205" s="36"/>
      <c r="B205" s="37"/>
      <c r="C205" s="219" t="s">
        <v>421</v>
      </c>
      <c r="D205" s="219" t="s">
        <v>278</v>
      </c>
      <c r="E205" s="220" t="s">
        <v>370</v>
      </c>
      <c r="F205" s="221" t="s">
        <v>371</v>
      </c>
      <c r="G205" s="222" t="s">
        <v>281</v>
      </c>
      <c r="H205" s="223">
        <v>4</v>
      </c>
      <c r="I205" s="224"/>
      <c r="J205" s="225">
        <f t="shared" ref="J205:J211" si="10">ROUND(I205*H205,2)</f>
        <v>0</v>
      </c>
      <c r="K205" s="221" t="s">
        <v>142</v>
      </c>
      <c r="L205" s="226"/>
      <c r="M205" s="227" t="s">
        <v>19</v>
      </c>
      <c r="N205" s="228" t="s">
        <v>43</v>
      </c>
      <c r="O205" s="66"/>
      <c r="P205" s="184">
        <f t="shared" ref="P205:P211" si="11">O205*H205</f>
        <v>0</v>
      </c>
      <c r="Q205" s="184">
        <v>1.6E-2</v>
      </c>
      <c r="R205" s="184">
        <f t="shared" ref="R205:R211" si="12">Q205*H205</f>
        <v>6.4000000000000001E-2</v>
      </c>
      <c r="S205" s="184">
        <v>0</v>
      </c>
      <c r="T205" s="185">
        <f t="shared" ref="T205:T211" si="13">S205*H205</f>
        <v>0</v>
      </c>
      <c r="U205" s="36"/>
      <c r="V205" s="36"/>
      <c r="W205" s="36"/>
      <c r="X205" s="36"/>
      <c r="Y205" s="36"/>
      <c r="Z205" s="36"/>
      <c r="AA205" s="36"/>
      <c r="AB205" s="36"/>
      <c r="AC205" s="36"/>
      <c r="AD205" s="36"/>
      <c r="AE205" s="36"/>
      <c r="AR205" s="186" t="s">
        <v>282</v>
      </c>
      <c r="AT205" s="186" t="s">
        <v>278</v>
      </c>
      <c r="AU205" s="186" t="s">
        <v>81</v>
      </c>
      <c r="AY205" s="19" t="s">
        <v>135</v>
      </c>
      <c r="BE205" s="187">
        <f t="shared" ref="BE205:BE211" si="14">IF(N205="základní",J205,0)</f>
        <v>0</v>
      </c>
      <c r="BF205" s="187">
        <f t="shared" ref="BF205:BF211" si="15">IF(N205="snížená",J205,0)</f>
        <v>0</v>
      </c>
      <c r="BG205" s="187">
        <f t="shared" ref="BG205:BG211" si="16">IF(N205="zákl. přenesená",J205,0)</f>
        <v>0</v>
      </c>
      <c r="BH205" s="187">
        <f t="shared" ref="BH205:BH211" si="17">IF(N205="sníž. přenesená",J205,0)</f>
        <v>0</v>
      </c>
      <c r="BI205" s="187">
        <f t="shared" ref="BI205:BI211" si="18">IF(N205="nulová",J205,0)</f>
        <v>0</v>
      </c>
      <c r="BJ205" s="19" t="s">
        <v>79</v>
      </c>
      <c r="BK205" s="187">
        <f t="shared" ref="BK205:BK211" si="19">ROUND(I205*H205,2)</f>
        <v>0</v>
      </c>
      <c r="BL205" s="19" t="s">
        <v>272</v>
      </c>
      <c r="BM205" s="186" t="s">
        <v>1364</v>
      </c>
    </row>
    <row r="206" spans="1:65" s="2" customFormat="1" ht="16.5" customHeight="1">
      <c r="A206" s="36"/>
      <c r="B206" s="37"/>
      <c r="C206" s="219" t="s">
        <v>425</v>
      </c>
      <c r="D206" s="219" t="s">
        <v>278</v>
      </c>
      <c r="E206" s="220" t="s">
        <v>374</v>
      </c>
      <c r="F206" s="221" t="s">
        <v>375</v>
      </c>
      <c r="G206" s="222" t="s">
        <v>281</v>
      </c>
      <c r="H206" s="223">
        <v>1</v>
      </c>
      <c r="I206" s="224"/>
      <c r="J206" s="225">
        <f t="shared" si="10"/>
        <v>0</v>
      </c>
      <c r="K206" s="221" t="s">
        <v>142</v>
      </c>
      <c r="L206" s="226"/>
      <c r="M206" s="227" t="s">
        <v>19</v>
      </c>
      <c r="N206" s="228" t="s">
        <v>43</v>
      </c>
      <c r="O206" s="66"/>
      <c r="P206" s="184">
        <f t="shared" si="11"/>
        <v>0</v>
      </c>
      <c r="Q206" s="184">
        <v>1.95E-2</v>
      </c>
      <c r="R206" s="184">
        <f t="shared" si="12"/>
        <v>1.95E-2</v>
      </c>
      <c r="S206" s="184">
        <v>0</v>
      </c>
      <c r="T206" s="185">
        <f t="shared" si="13"/>
        <v>0</v>
      </c>
      <c r="U206" s="36"/>
      <c r="V206" s="36"/>
      <c r="W206" s="36"/>
      <c r="X206" s="36"/>
      <c r="Y206" s="36"/>
      <c r="Z206" s="36"/>
      <c r="AA206" s="36"/>
      <c r="AB206" s="36"/>
      <c r="AC206" s="36"/>
      <c r="AD206" s="36"/>
      <c r="AE206" s="36"/>
      <c r="AR206" s="186" t="s">
        <v>282</v>
      </c>
      <c r="AT206" s="186" t="s">
        <v>278</v>
      </c>
      <c r="AU206" s="186" t="s">
        <v>81</v>
      </c>
      <c r="AY206" s="19" t="s">
        <v>135</v>
      </c>
      <c r="BE206" s="187">
        <f t="shared" si="14"/>
        <v>0</v>
      </c>
      <c r="BF206" s="187">
        <f t="shared" si="15"/>
        <v>0</v>
      </c>
      <c r="BG206" s="187">
        <f t="shared" si="16"/>
        <v>0</v>
      </c>
      <c r="BH206" s="187">
        <f t="shared" si="17"/>
        <v>0</v>
      </c>
      <c r="BI206" s="187">
        <f t="shared" si="18"/>
        <v>0</v>
      </c>
      <c r="BJ206" s="19" t="s">
        <v>79</v>
      </c>
      <c r="BK206" s="187">
        <f t="shared" si="19"/>
        <v>0</v>
      </c>
      <c r="BL206" s="19" t="s">
        <v>272</v>
      </c>
      <c r="BM206" s="186" t="s">
        <v>1365</v>
      </c>
    </row>
    <row r="207" spans="1:65" s="2" customFormat="1" ht="16.5" customHeight="1">
      <c r="A207" s="36"/>
      <c r="B207" s="37"/>
      <c r="C207" s="175" t="s">
        <v>429</v>
      </c>
      <c r="D207" s="175" t="s">
        <v>138</v>
      </c>
      <c r="E207" s="176" t="s">
        <v>378</v>
      </c>
      <c r="F207" s="177" t="s">
        <v>379</v>
      </c>
      <c r="G207" s="178" t="s">
        <v>281</v>
      </c>
      <c r="H207" s="179">
        <v>1</v>
      </c>
      <c r="I207" s="180"/>
      <c r="J207" s="181">
        <f t="shared" si="10"/>
        <v>0</v>
      </c>
      <c r="K207" s="177" t="s">
        <v>142</v>
      </c>
      <c r="L207" s="41"/>
      <c r="M207" s="182" t="s">
        <v>19</v>
      </c>
      <c r="N207" s="183" t="s">
        <v>43</v>
      </c>
      <c r="O207" s="66"/>
      <c r="P207" s="184">
        <f t="shared" si="11"/>
        <v>0</v>
      </c>
      <c r="Q207" s="184">
        <v>0</v>
      </c>
      <c r="R207" s="184">
        <f t="shared" si="12"/>
        <v>0</v>
      </c>
      <c r="S207" s="184">
        <v>0</v>
      </c>
      <c r="T207" s="185">
        <f t="shared" si="13"/>
        <v>0</v>
      </c>
      <c r="U207" s="36"/>
      <c r="V207" s="36"/>
      <c r="W207" s="36"/>
      <c r="X207" s="36"/>
      <c r="Y207" s="36"/>
      <c r="Z207" s="36"/>
      <c r="AA207" s="36"/>
      <c r="AB207" s="36"/>
      <c r="AC207" s="36"/>
      <c r="AD207" s="36"/>
      <c r="AE207" s="36"/>
      <c r="AR207" s="186" t="s">
        <v>272</v>
      </c>
      <c r="AT207" s="186" t="s">
        <v>138</v>
      </c>
      <c r="AU207" s="186" t="s">
        <v>81</v>
      </c>
      <c r="AY207" s="19" t="s">
        <v>135</v>
      </c>
      <c r="BE207" s="187">
        <f t="shared" si="14"/>
        <v>0</v>
      </c>
      <c r="BF207" s="187">
        <f t="shared" si="15"/>
        <v>0</v>
      </c>
      <c r="BG207" s="187">
        <f t="shared" si="16"/>
        <v>0</v>
      </c>
      <c r="BH207" s="187">
        <f t="shared" si="17"/>
        <v>0</v>
      </c>
      <c r="BI207" s="187">
        <f t="shared" si="18"/>
        <v>0</v>
      </c>
      <c r="BJ207" s="19" t="s">
        <v>79</v>
      </c>
      <c r="BK207" s="187">
        <f t="shared" si="19"/>
        <v>0</v>
      </c>
      <c r="BL207" s="19" t="s">
        <v>272</v>
      </c>
      <c r="BM207" s="186" t="s">
        <v>1366</v>
      </c>
    </row>
    <row r="208" spans="1:65" s="2" customFormat="1" ht="16.5" customHeight="1">
      <c r="A208" s="36"/>
      <c r="B208" s="37"/>
      <c r="C208" s="219" t="s">
        <v>433</v>
      </c>
      <c r="D208" s="219" t="s">
        <v>278</v>
      </c>
      <c r="E208" s="220" t="s">
        <v>382</v>
      </c>
      <c r="F208" s="221" t="s">
        <v>383</v>
      </c>
      <c r="G208" s="222" t="s">
        <v>281</v>
      </c>
      <c r="H208" s="223">
        <v>1</v>
      </c>
      <c r="I208" s="224"/>
      <c r="J208" s="225">
        <f t="shared" si="10"/>
        <v>0</v>
      </c>
      <c r="K208" s="221" t="s">
        <v>142</v>
      </c>
      <c r="L208" s="226"/>
      <c r="M208" s="227" t="s">
        <v>19</v>
      </c>
      <c r="N208" s="228" t="s">
        <v>43</v>
      </c>
      <c r="O208" s="66"/>
      <c r="P208" s="184">
        <f t="shared" si="11"/>
        <v>0</v>
      </c>
      <c r="Q208" s="184">
        <v>1.4999999999999999E-4</v>
      </c>
      <c r="R208" s="184">
        <f t="shared" si="12"/>
        <v>1.4999999999999999E-4</v>
      </c>
      <c r="S208" s="184">
        <v>0</v>
      </c>
      <c r="T208" s="185">
        <f t="shared" si="13"/>
        <v>0</v>
      </c>
      <c r="U208" s="36"/>
      <c r="V208" s="36"/>
      <c r="W208" s="36"/>
      <c r="X208" s="36"/>
      <c r="Y208" s="36"/>
      <c r="Z208" s="36"/>
      <c r="AA208" s="36"/>
      <c r="AB208" s="36"/>
      <c r="AC208" s="36"/>
      <c r="AD208" s="36"/>
      <c r="AE208" s="36"/>
      <c r="AR208" s="186" t="s">
        <v>282</v>
      </c>
      <c r="AT208" s="186" t="s">
        <v>278</v>
      </c>
      <c r="AU208" s="186" t="s">
        <v>81</v>
      </c>
      <c r="AY208" s="19" t="s">
        <v>135</v>
      </c>
      <c r="BE208" s="187">
        <f t="shared" si="14"/>
        <v>0</v>
      </c>
      <c r="BF208" s="187">
        <f t="shared" si="15"/>
        <v>0</v>
      </c>
      <c r="BG208" s="187">
        <f t="shared" si="16"/>
        <v>0</v>
      </c>
      <c r="BH208" s="187">
        <f t="shared" si="17"/>
        <v>0</v>
      </c>
      <c r="BI208" s="187">
        <f t="shared" si="18"/>
        <v>0</v>
      </c>
      <c r="BJ208" s="19" t="s">
        <v>79</v>
      </c>
      <c r="BK208" s="187">
        <f t="shared" si="19"/>
        <v>0</v>
      </c>
      <c r="BL208" s="19" t="s">
        <v>272</v>
      </c>
      <c r="BM208" s="186" t="s">
        <v>1367</v>
      </c>
    </row>
    <row r="209" spans="1:65" s="2" customFormat="1" ht="16.5" customHeight="1">
      <c r="A209" s="36"/>
      <c r="B209" s="37"/>
      <c r="C209" s="175" t="s">
        <v>437</v>
      </c>
      <c r="D209" s="175" t="s">
        <v>138</v>
      </c>
      <c r="E209" s="176" t="s">
        <v>386</v>
      </c>
      <c r="F209" s="177" t="s">
        <v>387</v>
      </c>
      <c r="G209" s="178" t="s">
        <v>281</v>
      </c>
      <c r="H209" s="179">
        <v>5</v>
      </c>
      <c r="I209" s="180"/>
      <c r="J209" s="181">
        <f t="shared" si="10"/>
        <v>0</v>
      </c>
      <c r="K209" s="177" t="s">
        <v>142</v>
      </c>
      <c r="L209" s="41"/>
      <c r="M209" s="182" t="s">
        <v>19</v>
      </c>
      <c r="N209" s="183" t="s">
        <v>43</v>
      </c>
      <c r="O209" s="66"/>
      <c r="P209" s="184">
        <f t="shared" si="11"/>
        <v>0</v>
      </c>
      <c r="Q209" s="184">
        <v>0</v>
      </c>
      <c r="R209" s="184">
        <f t="shared" si="12"/>
        <v>0</v>
      </c>
      <c r="S209" s="184">
        <v>0</v>
      </c>
      <c r="T209" s="185">
        <f t="shared" si="13"/>
        <v>0</v>
      </c>
      <c r="U209" s="36"/>
      <c r="V209" s="36"/>
      <c r="W209" s="36"/>
      <c r="X209" s="36"/>
      <c r="Y209" s="36"/>
      <c r="Z209" s="36"/>
      <c r="AA209" s="36"/>
      <c r="AB209" s="36"/>
      <c r="AC209" s="36"/>
      <c r="AD209" s="36"/>
      <c r="AE209" s="36"/>
      <c r="AR209" s="186" t="s">
        <v>272</v>
      </c>
      <c r="AT209" s="186" t="s">
        <v>138</v>
      </c>
      <c r="AU209" s="186" t="s">
        <v>81</v>
      </c>
      <c r="AY209" s="19" t="s">
        <v>135</v>
      </c>
      <c r="BE209" s="187">
        <f t="shared" si="14"/>
        <v>0</v>
      </c>
      <c r="BF209" s="187">
        <f t="shared" si="15"/>
        <v>0</v>
      </c>
      <c r="BG209" s="187">
        <f t="shared" si="16"/>
        <v>0</v>
      </c>
      <c r="BH209" s="187">
        <f t="shared" si="17"/>
        <v>0</v>
      </c>
      <c r="BI209" s="187">
        <f t="shared" si="18"/>
        <v>0</v>
      </c>
      <c r="BJ209" s="19" t="s">
        <v>79</v>
      </c>
      <c r="BK209" s="187">
        <f t="shared" si="19"/>
        <v>0</v>
      </c>
      <c r="BL209" s="19" t="s">
        <v>272</v>
      </c>
      <c r="BM209" s="186" t="s">
        <v>1368</v>
      </c>
    </row>
    <row r="210" spans="1:65" s="2" customFormat="1" ht="16.5" customHeight="1">
      <c r="A210" s="36"/>
      <c r="B210" s="37"/>
      <c r="C210" s="219" t="s">
        <v>443</v>
      </c>
      <c r="D210" s="219" t="s">
        <v>278</v>
      </c>
      <c r="E210" s="220" t="s">
        <v>390</v>
      </c>
      <c r="F210" s="221" t="s">
        <v>391</v>
      </c>
      <c r="G210" s="222" t="s">
        <v>281</v>
      </c>
      <c r="H210" s="223">
        <v>5</v>
      </c>
      <c r="I210" s="224"/>
      <c r="J210" s="225">
        <f t="shared" si="10"/>
        <v>0</v>
      </c>
      <c r="K210" s="221" t="s">
        <v>19</v>
      </c>
      <c r="L210" s="226"/>
      <c r="M210" s="227" t="s">
        <v>19</v>
      </c>
      <c r="N210" s="228" t="s">
        <v>43</v>
      </c>
      <c r="O210" s="66"/>
      <c r="P210" s="184">
        <f t="shared" si="11"/>
        <v>0</v>
      </c>
      <c r="Q210" s="184">
        <v>1.1999999999999999E-3</v>
      </c>
      <c r="R210" s="184">
        <f t="shared" si="12"/>
        <v>5.9999999999999993E-3</v>
      </c>
      <c r="S210" s="184">
        <v>0</v>
      </c>
      <c r="T210" s="185">
        <f t="shared" si="13"/>
        <v>0</v>
      </c>
      <c r="U210" s="36"/>
      <c r="V210" s="36"/>
      <c r="W210" s="36"/>
      <c r="X210" s="36"/>
      <c r="Y210" s="36"/>
      <c r="Z210" s="36"/>
      <c r="AA210" s="36"/>
      <c r="AB210" s="36"/>
      <c r="AC210" s="36"/>
      <c r="AD210" s="36"/>
      <c r="AE210" s="36"/>
      <c r="AR210" s="186" t="s">
        <v>282</v>
      </c>
      <c r="AT210" s="186" t="s">
        <v>278</v>
      </c>
      <c r="AU210" s="186" t="s">
        <v>81</v>
      </c>
      <c r="AY210" s="19" t="s">
        <v>135</v>
      </c>
      <c r="BE210" s="187">
        <f t="shared" si="14"/>
        <v>0</v>
      </c>
      <c r="BF210" s="187">
        <f t="shared" si="15"/>
        <v>0</v>
      </c>
      <c r="BG210" s="187">
        <f t="shared" si="16"/>
        <v>0</v>
      </c>
      <c r="BH210" s="187">
        <f t="shared" si="17"/>
        <v>0</v>
      </c>
      <c r="BI210" s="187">
        <f t="shared" si="18"/>
        <v>0</v>
      </c>
      <c r="BJ210" s="19" t="s">
        <v>79</v>
      </c>
      <c r="BK210" s="187">
        <f t="shared" si="19"/>
        <v>0</v>
      </c>
      <c r="BL210" s="19" t="s">
        <v>272</v>
      </c>
      <c r="BM210" s="186" t="s">
        <v>1369</v>
      </c>
    </row>
    <row r="211" spans="1:65" s="2" customFormat="1" ht="24">
      <c r="A211" s="36"/>
      <c r="B211" s="37"/>
      <c r="C211" s="175" t="s">
        <v>457</v>
      </c>
      <c r="D211" s="175" t="s">
        <v>138</v>
      </c>
      <c r="E211" s="176" t="s">
        <v>967</v>
      </c>
      <c r="F211" s="177" t="s">
        <v>968</v>
      </c>
      <c r="G211" s="178" t="s">
        <v>295</v>
      </c>
      <c r="H211" s="229"/>
      <c r="I211" s="180"/>
      <c r="J211" s="181">
        <f t="shared" si="10"/>
        <v>0</v>
      </c>
      <c r="K211" s="177" t="s">
        <v>142</v>
      </c>
      <c r="L211" s="41"/>
      <c r="M211" s="182" t="s">
        <v>19</v>
      </c>
      <c r="N211" s="183" t="s">
        <v>43</v>
      </c>
      <c r="O211" s="66"/>
      <c r="P211" s="184">
        <f t="shared" si="11"/>
        <v>0</v>
      </c>
      <c r="Q211" s="184">
        <v>0</v>
      </c>
      <c r="R211" s="184">
        <f t="shared" si="12"/>
        <v>0</v>
      </c>
      <c r="S211" s="184">
        <v>0</v>
      </c>
      <c r="T211" s="185">
        <f t="shared" si="13"/>
        <v>0</v>
      </c>
      <c r="U211" s="36"/>
      <c r="V211" s="36"/>
      <c r="W211" s="36"/>
      <c r="X211" s="36"/>
      <c r="Y211" s="36"/>
      <c r="Z211" s="36"/>
      <c r="AA211" s="36"/>
      <c r="AB211" s="36"/>
      <c r="AC211" s="36"/>
      <c r="AD211" s="36"/>
      <c r="AE211" s="36"/>
      <c r="AR211" s="186" t="s">
        <v>272</v>
      </c>
      <c r="AT211" s="186" t="s">
        <v>138</v>
      </c>
      <c r="AU211" s="186" t="s">
        <v>81</v>
      </c>
      <c r="AY211" s="19" t="s">
        <v>135</v>
      </c>
      <c r="BE211" s="187">
        <f t="shared" si="14"/>
        <v>0</v>
      </c>
      <c r="BF211" s="187">
        <f t="shared" si="15"/>
        <v>0</v>
      </c>
      <c r="BG211" s="187">
        <f t="shared" si="16"/>
        <v>0</v>
      </c>
      <c r="BH211" s="187">
        <f t="shared" si="17"/>
        <v>0</v>
      </c>
      <c r="BI211" s="187">
        <f t="shared" si="18"/>
        <v>0</v>
      </c>
      <c r="BJ211" s="19" t="s">
        <v>79</v>
      </c>
      <c r="BK211" s="187">
        <f t="shared" si="19"/>
        <v>0</v>
      </c>
      <c r="BL211" s="19" t="s">
        <v>272</v>
      </c>
      <c r="BM211" s="186" t="s">
        <v>1370</v>
      </c>
    </row>
    <row r="212" spans="1:65" s="2" customFormat="1" ht="78">
      <c r="A212" s="36"/>
      <c r="B212" s="37"/>
      <c r="C212" s="38"/>
      <c r="D212" s="188" t="s">
        <v>145</v>
      </c>
      <c r="E212" s="38"/>
      <c r="F212" s="189" t="s">
        <v>397</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145</v>
      </c>
      <c r="AU212" s="19" t="s">
        <v>81</v>
      </c>
    </row>
    <row r="213" spans="1:65" s="12" customFormat="1" ht="22.9" customHeight="1">
      <c r="B213" s="159"/>
      <c r="C213" s="160"/>
      <c r="D213" s="161" t="s">
        <v>71</v>
      </c>
      <c r="E213" s="173" t="s">
        <v>647</v>
      </c>
      <c r="F213" s="173" t="s">
        <v>648</v>
      </c>
      <c r="G213" s="160"/>
      <c r="H213" s="160"/>
      <c r="I213" s="163"/>
      <c r="J213" s="174">
        <f>BK213</f>
        <v>0</v>
      </c>
      <c r="K213" s="160"/>
      <c r="L213" s="165"/>
      <c r="M213" s="166"/>
      <c r="N213" s="167"/>
      <c r="O213" s="167"/>
      <c r="P213" s="168">
        <f>SUM(P214:P232)</f>
        <v>0</v>
      </c>
      <c r="Q213" s="167"/>
      <c r="R213" s="168">
        <f>SUM(R214:R232)</f>
        <v>0.68631740000000008</v>
      </c>
      <c r="S213" s="167"/>
      <c r="T213" s="169">
        <f>SUM(T214:T232)</f>
        <v>0</v>
      </c>
      <c r="AR213" s="170" t="s">
        <v>81</v>
      </c>
      <c r="AT213" s="171" t="s">
        <v>71</v>
      </c>
      <c r="AU213" s="171" t="s">
        <v>79</v>
      </c>
      <c r="AY213" s="170" t="s">
        <v>135</v>
      </c>
      <c r="BK213" s="172">
        <f>SUM(BK214:BK232)</f>
        <v>0</v>
      </c>
    </row>
    <row r="214" spans="1:65" s="2" customFormat="1" ht="16.5" customHeight="1">
      <c r="A214" s="36"/>
      <c r="B214" s="37"/>
      <c r="C214" s="175" t="s">
        <v>461</v>
      </c>
      <c r="D214" s="175" t="s">
        <v>138</v>
      </c>
      <c r="E214" s="176" t="s">
        <v>650</v>
      </c>
      <c r="F214" s="177" t="s">
        <v>651</v>
      </c>
      <c r="G214" s="178" t="s">
        <v>184</v>
      </c>
      <c r="H214" s="179">
        <v>20.582999999999998</v>
      </c>
      <c r="I214" s="180"/>
      <c r="J214" s="181">
        <f>ROUND(I214*H214,2)</f>
        <v>0</v>
      </c>
      <c r="K214" s="177" t="s">
        <v>142</v>
      </c>
      <c r="L214" s="41"/>
      <c r="M214" s="182" t="s">
        <v>19</v>
      </c>
      <c r="N214" s="183" t="s">
        <v>43</v>
      </c>
      <c r="O214" s="66"/>
      <c r="P214" s="184">
        <f>O214*H214</f>
        <v>0</v>
      </c>
      <c r="Q214" s="184">
        <v>2.9999999999999997E-4</v>
      </c>
      <c r="R214" s="184">
        <f>Q214*H214</f>
        <v>6.1748999999999988E-3</v>
      </c>
      <c r="S214" s="184">
        <v>0</v>
      </c>
      <c r="T214" s="185">
        <f>S214*H214</f>
        <v>0</v>
      </c>
      <c r="U214" s="36"/>
      <c r="V214" s="36"/>
      <c r="W214" s="36"/>
      <c r="X214" s="36"/>
      <c r="Y214" s="36"/>
      <c r="Z214" s="36"/>
      <c r="AA214" s="36"/>
      <c r="AB214" s="36"/>
      <c r="AC214" s="36"/>
      <c r="AD214" s="36"/>
      <c r="AE214" s="36"/>
      <c r="AR214" s="186" t="s">
        <v>272</v>
      </c>
      <c r="AT214" s="186" t="s">
        <v>138</v>
      </c>
      <c r="AU214" s="186" t="s">
        <v>81</v>
      </c>
      <c r="AY214" s="19" t="s">
        <v>135</v>
      </c>
      <c r="BE214" s="187">
        <f>IF(N214="základní",J214,0)</f>
        <v>0</v>
      </c>
      <c r="BF214" s="187">
        <f>IF(N214="snížená",J214,0)</f>
        <v>0</v>
      </c>
      <c r="BG214" s="187">
        <f>IF(N214="zákl. přenesená",J214,0)</f>
        <v>0</v>
      </c>
      <c r="BH214" s="187">
        <f>IF(N214="sníž. přenesená",J214,0)</f>
        <v>0</v>
      </c>
      <c r="BI214" s="187">
        <f>IF(N214="nulová",J214,0)</f>
        <v>0</v>
      </c>
      <c r="BJ214" s="19" t="s">
        <v>79</v>
      </c>
      <c r="BK214" s="187">
        <f>ROUND(I214*H214,2)</f>
        <v>0</v>
      </c>
      <c r="BL214" s="19" t="s">
        <v>272</v>
      </c>
      <c r="BM214" s="186" t="s">
        <v>1371</v>
      </c>
    </row>
    <row r="215" spans="1:65" s="2" customFormat="1" ht="48.75">
      <c r="A215" s="36"/>
      <c r="B215" s="37"/>
      <c r="C215" s="38"/>
      <c r="D215" s="188" t="s">
        <v>145</v>
      </c>
      <c r="E215" s="38"/>
      <c r="F215" s="189" t="s">
        <v>653</v>
      </c>
      <c r="G215" s="38"/>
      <c r="H215" s="38"/>
      <c r="I215" s="190"/>
      <c r="J215" s="38"/>
      <c r="K215" s="38"/>
      <c r="L215" s="41"/>
      <c r="M215" s="191"/>
      <c r="N215" s="192"/>
      <c r="O215" s="66"/>
      <c r="P215" s="66"/>
      <c r="Q215" s="66"/>
      <c r="R215" s="66"/>
      <c r="S215" s="66"/>
      <c r="T215" s="67"/>
      <c r="U215" s="36"/>
      <c r="V215" s="36"/>
      <c r="W215" s="36"/>
      <c r="X215" s="36"/>
      <c r="Y215" s="36"/>
      <c r="Z215" s="36"/>
      <c r="AA215" s="36"/>
      <c r="AB215" s="36"/>
      <c r="AC215" s="36"/>
      <c r="AD215" s="36"/>
      <c r="AE215" s="36"/>
      <c r="AT215" s="19" t="s">
        <v>145</v>
      </c>
      <c r="AU215" s="19" t="s">
        <v>81</v>
      </c>
    </row>
    <row r="216" spans="1:65" s="2" customFormat="1" ht="24">
      <c r="A216" s="36"/>
      <c r="B216" s="37"/>
      <c r="C216" s="175" t="s">
        <v>479</v>
      </c>
      <c r="D216" s="175" t="s">
        <v>138</v>
      </c>
      <c r="E216" s="176" t="s">
        <v>655</v>
      </c>
      <c r="F216" s="177" t="s">
        <v>656</v>
      </c>
      <c r="G216" s="178" t="s">
        <v>184</v>
      </c>
      <c r="H216" s="179">
        <v>20.582999999999998</v>
      </c>
      <c r="I216" s="180"/>
      <c r="J216" s="181">
        <f>ROUND(I216*H216,2)</f>
        <v>0</v>
      </c>
      <c r="K216" s="177" t="s">
        <v>142</v>
      </c>
      <c r="L216" s="41"/>
      <c r="M216" s="182" t="s">
        <v>19</v>
      </c>
      <c r="N216" s="183" t="s">
        <v>43</v>
      </c>
      <c r="O216" s="66"/>
      <c r="P216" s="184">
        <f>O216*H216</f>
        <v>0</v>
      </c>
      <c r="Q216" s="184">
        <v>5.4000000000000003E-3</v>
      </c>
      <c r="R216" s="184">
        <f>Q216*H216</f>
        <v>0.1111482</v>
      </c>
      <c r="S216" s="184">
        <v>0</v>
      </c>
      <c r="T216" s="185">
        <f>S216*H216</f>
        <v>0</v>
      </c>
      <c r="U216" s="36"/>
      <c r="V216" s="36"/>
      <c r="W216" s="36"/>
      <c r="X216" s="36"/>
      <c r="Y216" s="36"/>
      <c r="Z216" s="36"/>
      <c r="AA216" s="36"/>
      <c r="AB216" s="36"/>
      <c r="AC216" s="36"/>
      <c r="AD216" s="36"/>
      <c r="AE216" s="36"/>
      <c r="AR216" s="186" t="s">
        <v>272</v>
      </c>
      <c r="AT216" s="186" t="s">
        <v>138</v>
      </c>
      <c r="AU216" s="186" t="s">
        <v>81</v>
      </c>
      <c r="AY216" s="19" t="s">
        <v>135</v>
      </c>
      <c r="BE216" s="187">
        <f>IF(N216="základní",J216,0)</f>
        <v>0</v>
      </c>
      <c r="BF216" s="187">
        <f>IF(N216="snížená",J216,0)</f>
        <v>0</v>
      </c>
      <c r="BG216" s="187">
        <f>IF(N216="zákl. přenesená",J216,0)</f>
        <v>0</v>
      </c>
      <c r="BH216" s="187">
        <f>IF(N216="sníž. přenesená",J216,0)</f>
        <v>0</v>
      </c>
      <c r="BI216" s="187">
        <f>IF(N216="nulová",J216,0)</f>
        <v>0</v>
      </c>
      <c r="BJ216" s="19" t="s">
        <v>79</v>
      </c>
      <c r="BK216" s="187">
        <f>ROUND(I216*H216,2)</f>
        <v>0</v>
      </c>
      <c r="BL216" s="19" t="s">
        <v>272</v>
      </c>
      <c r="BM216" s="186" t="s">
        <v>1372</v>
      </c>
    </row>
    <row r="217" spans="1:65" s="2" customFormat="1" ht="29.25">
      <c r="A217" s="36"/>
      <c r="B217" s="37"/>
      <c r="C217" s="38"/>
      <c r="D217" s="188" t="s">
        <v>145</v>
      </c>
      <c r="E217" s="38"/>
      <c r="F217" s="189" t="s">
        <v>658</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145</v>
      </c>
      <c r="AU217" s="19" t="s">
        <v>81</v>
      </c>
    </row>
    <row r="218" spans="1:65" s="2" customFormat="1" ht="21.75" customHeight="1">
      <c r="A218" s="36"/>
      <c r="B218" s="37"/>
      <c r="C218" s="175" t="s">
        <v>484</v>
      </c>
      <c r="D218" s="175" t="s">
        <v>138</v>
      </c>
      <c r="E218" s="176" t="s">
        <v>660</v>
      </c>
      <c r="F218" s="177" t="s">
        <v>661</v>
      </c>
      <c r="G218" s="178" t="s">
        <v>271</v>
      </c>
      <c r="H218" s="179">
        <v>15.43</v>
      </c>
      <c r="I218" s="180"/>
      <c r="J218" s="181">
        <f>ROUND(I218*H218,2)</f>
        <v>0</v>
      </c>
      <c r="K218" s="177" t="s">
        <v>142</v>
      </c>
      <c r="L218" s="41"/>
      <c r="M218" s="182" t="s">
        <v>19</v>
      </c>
      <c r="N218" s="183" t="s">
        <v>43</v>
      </c>
      <c r="O218" s="66"/>
      <c r="P218" s="184">
        <f>O218*H218</f>
        <v>0</v>
      </c>
      <c r="Q218" s="184">
        <v>4.2999999999999999E-4</v>
      </c>
      <c r="R218" s="184">
        <f>Q218*H218</f>
        <v>6.6349E-3</v>
      </c>
      <c r="S218" s="184">
        <v>0</v>
      </c>
      <c r="T218" s="185">
        <f>S218*H218</f>
        <v>0</v>
      </c>
      <c r="U218" s="36"/>
      <c r="V218" s="36"/>
      <c r="W218" s="36"/>
      <c r="X218" s="36"/>
      <c r="Y218" s="36"/>
      <c r="Z218" s="36"/>
      <c r="AA218" s="36"/>
      <c r="AB218" s="36"/>
      <c r="AC218" s="36"/>
      <c r="AD218" s="36"/>
      <c r="AE218" s="36"/>
      <c r="AR218" s="186" t="s">
        <v>272</v>
      </c>
      <c r="AT218" s="186" t="s">
        <v>138</v>
      </c>
      <c r="AU218" s="186" t="s">
        <v>81</v>
      </c>
      <c r="AY218" s="19" t="s">
        <v>135</v>
      </c>
      <c r="BE218" s="187">
        <f>IF(N218="základní",J218,0)</f>
        <v>0</v>
      </c>
      <c r="BF218" s="187">
        <f>IF(N218="snížená",J218,0)</f>
        <v>0</v>
      </c>
      <c r="BG218" s="187">
        <f>IF(N218="zákl. přenesená",J218,0)</f>
        <v>0</v>
      </c>
      <c r="BH218" s="187">
        <f>IF(N218="sníž. přenesená",J218,0)</f>
        <v>0</v>
      </c>
      <c r="BI218" s="187">
        <f>IF(N218="nulová",J218,0)</f>
        <v>0</v>
      </c>
      <c r="BJ218" s="19" t="s">
        <v>79</v>
      </c>
      <c r="BK218" s="187">
        <f>ROUND(I218*H218,2)</f>
        <v>0</v>
      </c>
      <c r="BL218" s="19" t="s">
        <v>272</v>
      </c>
      <c r="BM218" s="186" t="s">
        <v>1373</v>
      </c>
    </row>
    <row r="219" spans="1:65" s="2" customFormat="1" ht="16.5" customHeight="1">
      <c r="A219" s="36"/>
      <c r="B219" s="37"/>
      <c r="C219" s="219" t="s">
        <v>488</v>
      </c>
      <c r="D219" s="219" t="s">
        <v>278</v>
      </c>
      <c r="E219" s="220" t="s">
        <v>664</v>
      </c>
      <c r="F219" s="221" t="s">
        <v>665</v>
      </c>
      <c r="G219" s="222" t="s">
        <v>184</v>
      </c>
      <c r="H219" s="223">
        <v>24.338999999999999</v>
      </c>
      <c r="I219" s="224"/>
      <c r="J219" s="225">
        <f>ROUND(I219*H219,2)</f>
        <v>0</v>
      </c>
      <c r="K219" s="221" t="s">
        <v>19</v>
      </c>
      <c r="L219" s="226"/>
      <c r="M219" s="227" t="s">
        <v>19</v>
      </c>
      <c r="N219" s="228" t="s">
        <v>43</v>
      </c>
      <c r="O219" s="66"/>
      <c r="P219" s="184">
        <f>O219*H219</f>
        <v>0</v>
      </c>
      <c r="Q219" s="184">
        <v>2.3E-2</v>
      </c>
      <c r="R219" s="184">
        <f>Q219*H219</f>
        <v>0.55979699999999999</v>
      </c>
      <c r="S219" s="184">
        <v>0</v>
      </c>
      <c r="T219" s="185">
        <f>S219*H219</f>
        <v>0</v>
      </c>
      <c r="U219" s="36"/>
      <c r="V219" s="36"/>
      <c r="W219" s="36"/>
      <c r="X219" s="36"/>
      <c r="Y219" s="36"/>
      <c r="Z219" s="36"/>
      <c r="AA219" s="36"/>
      <c r="AB219" s="36"/>
      <c r="AC219" s="36"/>
      <c r="AD219" s="36"/>
      <c r="AE219" s="36"/>
      <c r="AR219" s="186" t="s">
        <v>282</v>
      </c>
      <c r="AT219" s="186" t="s">
        <v>278</v>
      </c>
      <c r="AU219" s="186" t="s">
        <v>81</v>
      </c>
      <c r="AY219" s="19" t="s">
        <v>135</v>
      </c>
      <c r="BE219" s="187">
        <f>IF(N219="základní",J219,0)</f>
        <v>0</v>
      </c>
      <c r="BF219" s="187">
        <f>IF(N219="snížená",J219,0)</f>
        <v>0</v>
      </c>
      <c r="BG219" s="187">
        <f>IF(N219="zákl. přenesená",J219,0)</f>
        <v>0</v>
      </c>
      <c r="BH219" s="187">
        <f>IF(N219="sníž. přenesená",J219,0)</f>
        <v>0</v>
      </c>
      <c r="BI219" s="187">
        <f>IF(N219="nulová",J219,0)</f>
        <v>0</v>
      </c>
      <c r="BJ219" s="19" t="s">
        <v>79</v>
      </c>
      <c r="BK219" s="187">
        <f>ROUND(I219*H219,2)</f>
        <v>0</v>
      </c>
      <c r="BL219" s="19" t="s">
        <v>272</v>
      </c>
      <c r="BM219" s="186" t="s">
        <v>1374</v>
      </c>
    </row>
    <row r="220" spans="1:65" s="13" customFormat="1" ht="11.25">
      <c r="B220" s="197"/>
      <c r="C220" s="198"/>
      <c r="D220" s="188" t="s">
        <v>187</v>
      </c>
      <c r="E220" s="199" t="s">
        <v>19</v>
      </c>
      <c r="F220" s="200" t="s">
        <v>1321</v>
      </c>
      <c r="G220" s="198"/>
      <c r="H220" s="201">
        <v>20.582999999999998</v>
      </c>
      <c r="I220" s="202"/>
      <c r="J220" s="198"/>
      <c r="K220" s="198"/>
      <c r="L220" s="203"/>
      <c r="M220" s="204"/>
      <c r="N220" s="205"/>
      <c r="O220" s="205"/>
      <c r="P220" s="205"/>
      <c r="Q220" s="205"/>
      <c r="R220" s="205"/>
      <c r="S220" s="205"/>
      <c r="T220" s="206"/>
      <c r="AT220" s="207" t="s">
        <v>187</v>
      </c>
      <c r="AU220" s="207" t="s">
        <v>81</v>
      </c>
      <c r="AV220" s="13" t="s">
        <v>81</v>
      </c>
      <c r="AW220" s="13" t="s">
        <v>33</v>
      </c>
      <c r="AX220" s="13" t="s">
        <v>72</v>
      </c>
      <c r="AY220" s="207" t="s">
        <v>135</v>
      </c>
    </row>
    <row r="221" spans="1:65" s="13" customFormat="1" ht="11.25">
      <c r="B221" s="197"/>
      <c r="C221" s="198"/>
      <c r="D221" s="188" t="s">
        <v>187</v>
      </c>
      <c r="E221" s="199" t="s">
        <v>19</v>
      </c>
      <c r="F221" s="200" t="s">
        <v>1375</v>
      </c>
      <c r="G221" s="198"/>
      <c r="H221" s="201">
        <v>1.5429999999999999</v>
      </c>
      <c r="I221" s="202"/>
      <c r="J221" s="198"/>
      <c r="K221" s="198"/>
      <c r="L221" s="203"/>
      <c r="M221" s="204"/>
      <c r="N221" s="205"/>
      <c r="O221" s="205"/>
      <c r="P221" s="205"/>
      <c r="Q221" s="205"/>
      <c r="R221" s="205"/>
      <c r="S221" s="205"/>
      <c r="T221" s="206"/>
      <c r="AT221" s="207" t="s">
        <v>187</v>
      </c>
      <c r="AU221" s="207" t="s">
        <v>81</v>
      </c>
      <c r="AV221" s="13" t="s">
        <v>81</v>
      </c>
      <c r="AW221" s="13" t="s">
        <v>33</v>
      </c>
      <c r="AX221" s="13" t="s">
        <v>72</v>
      </c>
      <c r="AY221" s="207" t="s">
        <v>135</v>
      </c>
    </row>
    <row r="222" spans="1:65" s="14" customFormat="1" ht="11.25">
      <c r="B222" s="208"/>
      <c r="C222" s="209"/>
      <c r="D222" s="188" t="s">
        <v>187</v>
      </c>
      <c r="E222" s="210" t="s">
        <v>19</v>
      </c>
      <c r="F222" s="211" t="s">
        <v>197</v>
      </c>
      <c r="G222" s="209"/>
      <c r="H222" s="212">
        <v>22.125999999999998</v>
      </c>
      <c r="I222" s="213"/>
      <c r="J222" s="209"/>
      <c r="K222" s="209"/>
      <c r="L222" s="214"/>
      <c r="M222" s="215"/>
      <c r="N222" s="216"/>
      <c r="O222" s="216"/>
      <c r="P222" s="216"/>
      <c r="Q222" s="216"/>
      <c r="R222" s="216"/>
      <c r="S222" s="216"/>
      <c r="T222" s="217"/>
      <c r="AT222" s="218" t="s">
        <v>187</v>
      </c>
      <c r="AU222" s="218" t="s">
        <v>81</v>
      </c>
      <c r="AV222" s="14" t="s">
        <v>160</v>
      </c>
      <c r="AW222" s="14" t="s">
        <v>33</v>
      </c>
      <c r="AX222" s="14" t="s">
        <v>79</v>
      </c>
      <c r="AY222" s="218" t="s">
        <v>135</v>
      </c>
    </row>
    <row r="223" spans="1:65" s="13" customFormat="1" ht="11.25">
      <c r="B223" s="197"/>
      <c r="C223" s="198"/>
      <c r="D223" s="188" t="s">
        <v>187</v>
      </c>
      <c r="E223" s="198"/>
      <c r="F223" s="200" t="s">
        <v>1376</v>
      </c>
      <c r="G223" s="198"/>
      <c r="H223" s="201">
        <v>24.338999999999999</v>
      </c>
      <c r="I223" s="202"/>
      <c r="J223" s="198"/>
      <c r="K223" s="198"/>
      <c r="L223" s="203"/>
      <c r="M223" s="204"/>
      <c r="N223" s="205"/>
      <c r="O223" s="205"/>
      <c r="P223" s="205"/>
      <c r="Q223" s="205"/>
      <c r="R223" s="205"/>
      <c r="S223" s="205"/>
      <c r="T223" s="206"/>
      <c r="AT223" s="207" t="s">
        <v>187</v>
      </c>
      <c r="AU223" s="207" t="s">
        <v>81</v>
      </c>
      <c r="AV223" s="13" t="s">
        <v>81</v>
      </c>
      <c r="AW223" s="13" t="s">
        <v>4</v>
      </c>
      <c r="AX223" s="13" t="s">
        <v>79</v>
      </c>
      <c r="AY223" s="207" t="s">
        <v>135</v>
      </c>
    </row>
    <row r="224" spans="1:65" s="2" customFormat="1" ht="16.5" customHeight="1">
      <c r="A224" s="36"/>
      <c r="B224" s="37"/>
      <c r="C224" s="175" t="s">
        <v>492</v>
      </c>
      <c r="D224" s="175" t="s">
        <v>138</v>
      </c>
      <c r="E224" s="176" t="s">
        <v>670</v>
      </c>
      <c r="F224" s="177" t="s">
        <v>671</v>
      </c>
      <c r="G224" s="178" t="s">
        <v>271</v>
      </c>
      <c r="H224" s="179">
        <v>36.08</v>
      </c>
      <c r="I224" s="180"/>
      <c r="J224" s="181">
        <f>ROUND(I224*H224,2)</f>
        <v>0</v>
      </c>
      <c r="K224" s="177" t="s">
        <v>142</v>
      </c>
      <c r="L224" s="41"/>
      <c r="M224" s="182" t="s">
        <v>19</v>
      </c>
      <c r="N224" s="183" t="s">
        <v>43</v>
      </c>
      <c r="O224" s="66"/>
      <c r="P224" s="184">
        <f>O224*H224</f>
        <v>0</v>
      </c>
      <c r="Q224" s="184">
        <v>3.0000000000000001E-5</v>
      </c>
      <c r="R224" s="184">
        <f>Q224*H224</f>
        <v>1.0824000000000001E-3</v>
      </c>
      <c r="S224" s="184">
        <v>0</v>
      </c>
      <c r="T224" s="185">
        <f>S224*H224</f>
        <v>0</v>
      </c>
      <c r="U224" s="36"/>
      <c r="V224" s="36"/>
      <c r="W224" s="36"/>
      <c r="X224" s="36"/>
      <c r="Y224" s="36"/>
      <c r="Z224" s="36"/>
      <c r="AA224" s="36"/>
      <c r="AB224" s="36"/>
      <c r="AC224" s="36"/>
      <c r="AD224" s="36"/>
      <c r="AE224" s="36"/>
      <c r="AR224" s="186" t="s">
        <v>272</v>
      </c>
      <c r="AT224" s="186" t="s">
        <v>138</v>
      </c>
      <c r="AU224" s="186" t="s">
        <v>81</v>
      </c>
      <c r="AY224" s="19" t="s">
        <v>135</v>
      </c>
      <c r="BE224" s="187">
        <f>IF(N224="základní",J224,0)</f>
        <v>0</v>
      </c>
      <c r="BF224" s="187">
        <f>IF(N224="snížená",J224,0)</f>
        <v>0</v>
      </c>
      <c r="BG224" s="187">
        <f>IF(N224="zákl. přenesená",J224,0)</f>
        <v>0</v>
      </c>
      <c r="BH224" s="187">
        <f>IF(N224="sníž. přenesená",J224,0)</f>
        <v>0</v>
      </c>
      <c r="BI224" s="187">
        <f>IF(N224="nulová",J224,0)</f>
        <v>0</v>
      </c>
      <c r="BJ224" s="19" t="s">
        <v>79</v>
      </c>
      <c r="BK224" s="187">
        <f>ROUND(I224*H224,2)</f>
        <v>0</v>
      </c>
      <c r="BL224" s="19" t="s">
        <v>272</v>
      </c>
      <c r="BM224" s="186" t="s">
        <v>1377</v>
      </c>
    </row>
    <row r="225" spans="1:65" s="2" customFormat="1" ht="48.75">
      <c r="A225" s="36"/>
      <c r="B225" s="37"/>
      <c r="C225" s="38"/>
      <c r="D225" s="188" t="s">
        <v>145</v>
      </c>
      <c r="E225" s="38"/>
      <c r="F225" s="189" t="s">
        <v>673</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145</v>
      </c>
      <c r="AU225" s="19" t="s">
        <v>81</v>
      </c>
    </row>
    <row r="226" spans="1:65" s="13" customFormat="1" ht="11.25">
      <c r="B226" s="197"/>
      <c r="C226" s="198"/>
      <c r="D226" s="188" t="s">
        <v>187</v>
      </c>
      <c r="E226" s="199" t="s">
        <v>19</v>
      </c>
      <c r="F226" s="200" t="s">
        <v>1378</v>
      </c>
      <c r="G226" s="198"/>
      <c r="H226" s="201">
        <v>36.08</v>
      </c>
      <c r="I226" s="202"/>
      <c r="J226" s="198"/>
      <c r="K226" s="198"/>
      <c r="L226" s="203"/>
      <c r="M226" s="204"/>
      <c r="N226" s="205"/>
      <c r="O226" s="205"/>
      <c r="P226" s="205"/>
      <c r="Q226" s="205"/>
      <c r="R226" s="205"/>
      <c r="S226" s="205"/>
      <c r="T226" s="206"/>
      <c r="AT226" s="207" t="s">
        <v>187</v>
      </c>
      <c r="AU226" s="207" t="s">
        <v>81</v>
      </c>
      <c r="AV226" s="13" t="s">
        <v>81</v>
      </c>
      <c r="AW226" s="13" t="s">
        <v>33</v>
      </c>
      <c r="AX226" s="13" t="s">
        <v>79</v>
      </c>
      <c r="AY226" s="207" t="s">
        <v>135</v>
      </c>
    </row>
    <row r="227" spans="1:65" s="2" customFormat="1" ht="24">
      <c r="A227" s="36"/>
      <c r="B227" s="37"/>
      <c r="C227" s="175" t="s">
        <v>643</v>
      </c>
      <c r="D227" s="175" t="s">
        <v>138</v>
      </c>
      <c r="E227" s="176" t="s">
        <v>676</v>
      </c>
      <c r="F227" s="177" t="s">
        <v>677</v>
      </c>
      <c r="G227" s="178" t="s">
        <v>271</v>
      </c>
      <c r="H227" s="179">
        <v>4</v>
      </c>
      <c r="I227" s="180"/>
      <c r="J227" s="181">
        <f>ROUND(I227*H227,2)</f>
        <v>0</v>
      </c>
      <c r="K227" s="177" t="s">
        <v>142</v>
      </c>
      <c r="L227" s="41"/>
      <c r="M227" s="182" t="s">
        <v>19</v>
      </c>
      <c r="N227" s="183" t="s">
        <v>43</v>
      </c>
      <c r="O227" s="66"/>
      <c r="P227" s="184">
        <f>O227*H227</f>
        <v>0</v>
      </c>
      <c r="Q227" s="184">
        <v>2.0000000000000001E-4</v>
      </c>
      <c r="R227" s="184">
        <f>Q227*H227</f>
        <v>8.0000000000000004E-4</v>
      </c>
      <c r="S227" s="184">
        <v>0</v>
      </c>
      <c r="T227" s="185">
        <f>S227*H227</f>
        <v>0</v>
      </c>
      <c r="U227" s="36"/>
      <c r="V227" s="36"/>
      <c r="W227" s="36"/>
      <c r="X227" s="36"/>
      <c r="Y227" s="36"/>
      <c r="Z227" s="36"/>
      <c r="AA227" s="36"/>
      <c r="AB227" s="36"/>
      <c r="AC227" s="36"/>
      <c r="AD227" s="36"/>
      <c r="AE227" s="36"/>
      <c r="AR227" s="186" t="s">
        <v>272</v>
      </c>
      <c r="AT227" s="186" t="s">
        <v>138</v>
      </c>
      <c r="AU227" s="186" t="s">
        <v>81</v>
      </c>
      <c r="AY227" s="19" t="s">
        <v>135</v>
      </c>
      <c r="BE227" s="187">
        <f>IF(N227="základní",J227,0)</f>
        <v>0</v>
      </c>
      <c r="BF227" s="187">
        <f>IF(N227="snížená",J227,0)</f>
        <v>0</v>
      </c>
      <c r="BG227" s="187">
        <f>IF(N227="zákl. přenesená",J227,0)</f>
        <v>0</v>
      </c>
      <c r="BH227" s="187">
        <f>IF(N227="sníž. přenesená",J227,0)</f>
        <v>0</v>
      </c>
      <c r="BI227" s="187">
        <f>IF(N227="nulová",J227,0)</f>
        <v>0</v>
      </c>
      <c r="BJ227" s="19" t="s">
        <v>79</v>
      </c>
      <c r="BK227" s="187">
        <f>ROUND(I227*H227,2)</f>
        <v>0</v>
      </c>
      <c r="BL227" s="19" t="s">
        <v>272</v>
      </c>
      <c r="BM227" s="186" t="s">
        <v>1379</v>
      </c>
    </row>
    <row r="228" spans="1:65" s="2" customFormat="1" ht="48.75">
      <c r="A228" s="36"/>
      <c r="B228" s="37"/>
      <c r="C228" s="38"/>
      <c r="D228" s="188" t="s">
        <v>145</v>
      </c>
      <c r="E228" s="38"/>
      <c r="F228" s="189" t="s">
        <v>653</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145</v>
      </c>
      <c r="AU228" s="19" t="s">
        <v>81</v>
      </c>
    </row>
    <row r="229" spans="1:65" s="13" customFormat="1" ht="11.25">
      <c r="B229" s="197"/>
      <c r="C229" s="198"/>
      <c r="D229" s="188" t="s">
        <v>187</v>
      </c>
      <c r="E229" s="199" t="s">
        <v>19</v>
      </c>
      <c r="F229" s="200" t="s">
        <v>679</v>
      </c>
      <c r="G229" s="198"/>
      <c r="H229" s="201">
        <v>4</v>
      </c>
      <c r="I229" s="202"/>
      <c r="J229" s="198"/>
      <c r="K229" s="198"/>
      <c r="L229" s="203"/>
      <c r="M229" s="204"/>
      <c r="N229" s="205"/>
      <c r="O229" s="205"/>
      <c r="P229" s="205"/>
      <c r="Q229" s="205"/>
      <c r="R229" s="205"/>
      <c r="S229" s="205"/>
      <c r="T229" s="206"/>
      <c r="AT229" s="207" t="s">
        <v>187</v>
      </c>
      <c r="AU229" s="207" t="s">
        <v>81</v>
      </c>
      <c r="AV229" s="13" t="s">
        <v>81</v>
      </c>
      <c r="AW229" s="13" t="s">
        <v>33</v>
      </c>
      <c r="AX229" s="13" t="s">
        <v>79</v>
      </c>
      <c r="AY229" s="207" t="s">
        <v>135</v>
      </c>
    </row>
    <row r="230" spans="1:65" s="2" customFormat="1" ht="16.5" customHeight="1">
      <c r="A230" s="36"/>
      <c r="B230" s="37"/>
      <c r="C230" s="219" t="s">
        <v>645</v>
      </c>
      <c r="D230" s="219" t="s">
        <v>278</v>
      </c>
      <c r="E230" s="220" t="s">
        <v>681</v>
      </c>
      <c r="F230" s="221" t="s">
        <v>682</v>
      </c>
      <c r="G230" s="222" t="s">
        <v>271</v>
      </c>
      <c r="H230" s="223">
        <v>4</v>
      </c>
      <c r="I230" s="224"/>
      <c r="J230" s="225">
        <f>ROUND(I230*H230,2)</f>
        <v>0</v>
      </c>
      <c r="K230" s="221" t="s">
        <v>142</v>
      </c>
      <c r="L230" s="226"/>
      <c r="M230" s="227" t="s">
        <v>19</v>
      </c>
      <c r="N230" s="228" t="s">
        <v>43</v>
      </c>
      <c r="O230" s="66"/>
      <c r="P230" s="184">
        <f>O230*H230</f>
        <v>0</v>
      </c>
      <c r="Q230" s="184">
        <v>1.7000000000000001E-4</v>
      </c>
      <c r="R230" s="184">
        <f>Q230*H230</f>
        <v>6.8000000000000005E-4</v>
      </c>
      <c r="S230" s="184">
        <v>0</v>
      </c>
      <c r="T230" s="185">
        <f>S230*H230</f>
        <v>0</v>
      </c>
      <c r="U230" s="36"/>
      <c r="V230" s="36"/>
      <c r="W230" s="36"/>
      <c r="X230" s="36"/>
      <c r="Y230" s="36"/>
      <c r="Z230" s="36"/>
      <c r="AA230" s="36"/>
      <c r="AB230" s="36"/>
      <c r="AC230" s="36"/>
      <c r="AD230" s="36"/>
      <c r="AE230" s="36"/>
      <c r="AR230" s="186" t="s">
        <v>282</v>
      </c>
      <c r="AT230" s="186" t="s">
        <v>278</v>
      </c>
      <c r="AU230" s="186" t="s">
        <v>81</v>
      </c>
      <c r="AY230" s="19" t="s">
        <v>135</v>
      </c>
      <c r="BE230" s="187">
        <f>IF(N230="základní",J230,0)</f>
        <v>0</v>
      </c>
      <c r="BF230" s="187">
        <f>IF(N230="snížená",J230,0)</f>
        <v>0</v>
      </c>
      <c r="BG230" s="187">
        <f>IF(N230="zákl. přenesená",J230,0)</f>
        <v>0</v>
      </c>
      <c r="BH230" s="187">
        <f>IF(N230="sníž. přenesená",J230,0)</f>
        <v>0</v>
      </c>
      <c r="BI230" s="187">
        <f>IF(N230="nulová",J230,0)</f>
        <v>0</v>
      </c>
      <c r="BJ230" s="19" t="s">
        <v>79</v>
      </c>
      <c r="BK230" s="187">
        <f>ROUND(I230*H230,2)</f>
        <v>0</v>
      </c>
      <c r="BL230" s="19" t="s">
        <v>272</v>
      </c>
      <c r="BM230" s="186" t="s">
        <v>1380</v>
      </c>
    </row>
    <row r="231" spans="1:65" s="2" customFormat="1" ht="24">
      <c r="A231" s="36"/>
      <c r="B231" s="37"/>
      <c r="C231" s="175" t="s">
        <v>649</v>
      </c>
      <c r="D231" s="175" t="s">
        <v>138</v>
      </c>
      <c r="E231" s="176" t="s">
        <v>1077</v>
      </c>
      <c r="F231" s="177" t="s">
        <v>1078</v>
      </c>
      <c r="G231" s="178" t="s">
        <v>295</v>
      </c>
      <c r="H231" s="229"/>
      <c r="I231" s="180"/>
      <c r="J231" s="181">
        <f>ROUND(I231*H231,2)</f>
        <v>0</v>
      </c>
      <c r="K231" s="177" t="s">
        <v>142</v>
      </c>
      <c r="L231" s="41"/>
      <c r="M231" s="182" t="s">
        <v>19</v>
      </c>
      <c r="N231" s="183" t="s">
        <v>43</v>
      </c>
      <c r="O231" s="66"/>
      <c r="P231" s="184">
        <f>O231*H231</f>
        <v>0</v>
      </c>
      <c r="Q231" s="184">
        <v>0</v>
      </c>
      <c r="R231" s="184">
        <f>Q231*H231</f>
        <v>0</v>
      </c>
      <c r="S231" s="184">
        <v>0</v>
      </c>
      <c r="T231" s="185">
        <f>S231*H231</f>
        <v>0</v>
      </c>
      <c r="U231" s="36"/>
      <c r="V231" s="36"/>
      <c r="W231" s="36"/>
      <c r="X231" s="36"/>
      <c r="Y231" s="36"/>
      <c r="Z231" s="36"/>
      <c r="AA231" s="36"/>
      <c r="AB231" s="36"/>
      <c r="AC231" s="36"/>
      <c r="AD231" s="36"/>
      <c r="AE231" s="36"/>
      <c r="AR231" s="186" t="s">
        <v>272</v>
      </c>
      <c r="AT231" s="186" t="s">
        <v>138</v>
      </c>
      <c r="AU231" s="186" t="s">
        <v>81</v>
      </c>
      <c r="AY231" s="19" t="s">
        <v>135</v>
      </c>
      <c r="BE231" s="187">
        <f>IF(N231="základní",J231,0)</f>
        <v>0</v>
      </c>
      <c r="BF231" s="187">
        <f>IF(N231="snížená",J231,0)</f>
        <v>0</v>
      </c>
      <c r="BG231" s="187">
        <f>IF(N231="zákl. přenesená",J231,0)</f>
        <v>0</v>
      </c>
      <c r="BH231" s="187">
        <f>IF(N231="sníž. přenesená",J231,0)</f>
        <v>0</v>
      </c>
      <c r="BI231" s="187">
        <f>IF(N231="nulová",J231,0)</f>
        <v>0</v>
      </c>
      <c r="BJ231" s="19" t="s">
        <v>79</v>
      </c>
      <c r="BK231" s="187">
        <f>ROUND(I231*H231,2)</f>
        <v>0</v>
      </c>
      <c r="BL231" s="19" t="s">
        <v>272</v>
      </c>
      <c r="BM231" s="186" t="s">
        <v>1381</v>
      </c>
    </row>
    <row r="232" spans="1:65" s="2" customFormat="1" ht="78">
      <c r="A232" s="36"/>
      <c r="B232" s="37"/>
      <c r="C232" s="38"/>
      <c r="D232" s="188" t="s">
        <v>145</v>
      </c>
      <c r="E232" s="38"/>
      <c r="F232" s="189" t="s">
        <v>297</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145</v>
      </c>
      <c r="AU232" s="19" t="s">
        <v>81</v>
      </c>
    </row>
    <row r="233" spans="1:65" s="12" customFormat="1" ht="22.9" customHeight="1">
      <c r="B233" s="159"/>
      <c r="C233" s="160"/>
      <c r="D233" s="161" t="s">
        <v>71</v>
      </c>
      <c r="E233" s="173" t="s">
        <v>688</v>
      </c>
      <c r="F233" s="173" t="s">
        <v>689</v>
      </c>
      <c r="G233" s="160"/>
      <c r="H233" s="160"/>
      <c r="I233" s="163"/>
      <c r="J233" s="174">
        <f>BK233</f>
        <v>0</v>
      </c>
      <c r="K233" s="160"/>
      <c r="L233" s="165"/>
      <c r="M233" s="166"/>
      <c r="N233" s="167"/>
      <c r="O233" s="167"/>
      <c r="P233" s="168">
        <f>SUM(P234:P250)</f>
        <v>0</v>
      </c>
      <c r="Q233" s="167"/>
      <c r="R233" s="168">
        <f>SUM(R234:R250)</f>
        <v>0.6185288000000001</v>
      </c>
      <c r="S233" s="167"/>
      <c r="T233" s="169">
        <f>SUM(T234:T250)</f>
        <v>0</v>
      </c>
      <c r="AR233" s="170" t="s">
        <v>81</v>
      </c>
      <c r="AT233" s="171" t="s">
        <v>71</v>
      </c>
      <c r="AU233" s="171" t="s">
        <v>79</v>
      </c>
      <c r="AY233" s="170" t="s">
        <v>135</v>
      </c>
      <c r="BK233" s="172">
        <f>SUM(BK234:BK250)</f>
        <v>0</v>
      </c>
    </row>
    <row r="234" spans="1:65" s="2" customFormat="1" ht="16.5" customHeight="1">
      <c r="A234" s="36"/>
      <c r="B234" s="37"/>
      <c r="C234" s="175" t="s">
        <v>654</v>
      </c>
      <c r="D234" s="175" t="s">
        <v>138</v>
      </c>
      <c r="E234" s="176" t="s">
        <v>691</v>
      </c>
      <c r="F234" s="177" t="s">
        <v>692</v>
      </c>
      <c r="G234" s="178" t="s">
        <v>184</v>
      </c>
      <c r="H234" s="179">
        <v>30.975000000000001</v>
      </c>
      <c r="I234" s="180"/>
      <c r="J234" s="181">
        <f>ROUND(I234*H234,2)</f>
        <v>0</v>
      </c>
      <c r="K234" s="177" t="s">
        <v>142</v>
      </c>
      <c r="L234" s="41"/>
      <c r="M234" s="182" t="s">
        <v>19</v>
      </c>
      <c r="N234" s="183" t="s">
        <v>43</v>
      </c>
      <c r="O234" s="66"/>
      <c r="P234" s="184">
        <f>O234*H234</f>
        <v>0</v>
      </c>
      <c r="Q234" s="184">
        <v>2.9999999999999997E-4</v>
      </c>
      <c r="R234" s="184">
        <f>Q234*H234</f>
        <v>9.2925000000000004E-3</v>
      </c>
      <c r="S234" s="184">
        <v>0</v>
      </c>
      <c r="T234" s="185">
        <f>S234*H234</f>
        <v>0</v>
      </c>
      <c r="U234" s="36"/>
      <c r="V234" s="36"/>
      <c r="W234" s="36"/>
      <c r="X234" s="36"/>
      <c r="Y234" s="36"/>
      <c r="Z234" s="36"/>
      <c r="AA234" s="36"/>
      <c r="AB234" s="36"/>
      <c r="AC234" s="36"/>
      <c r="AD234" s="36"/>
      <c r="AE234" s="36"/>
      <c r="AR234" s="186" t="s">
        <v>272</v>
      </c>
      <c r="AT234" s="186" t="s">
        <v>138</v>
      </c>
      <c r="AU234" s="186" t="s">
        <v>81</v>
      </c>
      <c r="AY234" s="19" t="s">
        <v>135</v>
      </c>
      <c r="BE234" s="187">
        <f>IF(N234="základní",J234,0)</f>
        <v>0</v>
      </c>
      <c r="BF234" s="187">
        <f>IF(N234="snížená",J234,0)</f>
        <v>0</v>
      </c>
      <c r="BG234" s="187">
        <f>IF(N234="zákl. přenesená",J234,0)</f>
        <v>0</v>
      </c>
      <c r="BH234" s="187">
        <f>IF(N234="sníž. přenesená",J234,0)</f>
        <v>0</v>
      </c>
      <c r="BI234" s="187">
        <f>IF(N234="nulová",J234,0)</f>
        <v>0</v>
      </c>
      <c r="BJ234" s="19" t="s">
        <v>79</v>
      </c>
      <c r="BK234" s="187">
        <f>ROUND(I234*H234,2)</f>
        <v>0</v>
      </c>
      <c r="BL234" s="19" t="s">
        <v>272</v>
      </c>
      <c r="BM234" s="186" t="s">
        <v>1382</v>
      </c>
    </row>
    <row r="235" spans="1:65" s="2" customFormat="1" ht="68.25">
      <c r="A235" s="36"/>
      <c r="B235" s="37"/>
      <c r="C235" s="38"/>
      <c r="D235" s="188" t="s">
        <v>145</v>
      </c>
      <c r="E235" s="38"/>
      <c r="F235" s="189" t="s">
        <v>694</v>
      </c>
      <c r="G235" s="38"/>
      <c r="H235" s="38"/>
      <c r="I235" s="190"/>
      <c r="J235" s="38"/>
      <c r="K235" s="38"/>
      <c r="L235" s="41"/>
      <c r="M235" s="191"/>
      <c r="N235" s="192"/>
      <c r="O235" s="66"/>
      <c r="P235" s="66"/>
      <c r="Q235" s="66"/>
      <c r="R235" s="66"/>
      <c r="S235" s="66"/>
      <c r="T235" s="67"/>
      <c r="U235" s="36"/>
      <c r="V235" s="36"/>
      <c r="W235" s="36"/>
      <c r="X235" s="36"/>
      <c r="Y235" s="36"/>
      <c r="Z235" s="36"/>
      <c r="AA235" s="36"/>
      <c r="AB235" s="36"/>
      <c r="AC235" s="36"/>
      <c r="AD235" s="36"/>
      <c r="AE235" s="36"/>
      <c r="AT235" s="19" t="s">
        <v>145</v>
      </c>
      <c r="AU235" s="19" t="s">
        <v>81</v>
      </c>
    </row>
    <row r="236" spans="1:65" s="2" customFormat="1" ht="24">
      <c r="A236" s="36"/>
      <c r="B236" s="37"/>
      <c r="C236" s="175" t="s">
        <v>659</v>
      </c>
      <c r="D236" s="175" t="s">
        <v>138</v>
      </c>
      <c r="E236" s="176" t="s">
        <v>696</v>
      </c>
      <c r="F236" s="177" t="s">
        <v>697</v>
      </c>
      <c r="G236" s="178" t="s">
        <v>184</v>
      </c>
      <c r="H236" s="179">
        <v>30.975000000000001</v>
      </c>
      <c r="I236" s="180"/>
      <c r="J236" s="181">
        <f>ROUND(I236*H236,2)</f>
        <v>0</v>
      </c>
      <c r="K236" s="177" t="s">
        <v>142</v>
      </c>
      <c r="L236" s="41"/>
      <c r="M236" s="182" t="s">
        <v>19</v>
      </c>
      <c r="N236" s="183" t="s">
        <v>43</v>
      </c>
      <c r="O236" s="66"/>
      <c r="P236" s="184">
        <f>O236*H236</f>
        <v>0</v>
      </c>
      <c r="Q236" s="184">
        <v>5.1999999999999998E-3</v>
      </c>
      <c r="R236" s="184">
        <f>Q236*H236</f>
        <v>0.16106999999999999</v>
      </c>
      <c r="S236" s="184">
        <v>0</v>
      </c>
      <c r="T236" s="185">
        <f>S236*H236</f>
        <v>0</v>
      </c>
      <c r="U236" s="36"/>
      <c r="V236" s="36"/>
      <c r="W236" s="36"/>
      <c r="X236" s="36"/>
      <c r="Y236" s="36"/>
      <c r="Z236" s="36"/>
      <c r="AA236" s="36"/>
      <c r="AB236" s="36"/>
      <c r="AC236" s="36"/>
      <c r="AD236" s="36"/>
      <c r="AE236" s="36"/>
      <c r="AR236" s="186" t="s">
        <v>272</v>
      </c>
      <c r="AT236" s="186" t="s">
        <v>138</v>
      </c>
      <c r="AU236" s="186" t="s">
        <v>81</v>
      </c>
      <c r="AY236" s="19" t="s">
        <v>135</v>
      </c>
      <c r="BE236" s="187">
        <f>IF(N236="základní",J236,0)</f>
        <v>0</v>
      </c>
      <c r="BF236" s="187">
        <f>IF(N236="snížená",J236,0)</f>
        <v>0</v>
      </c>
      <c r="BG236" s="187">
        <f>IF(N236="zákl. přenesená",J236,0)</f>
        <v>0</v>
      </c>
      <c r="BH236" s="187">
        <f>IF(N236="sníž. přenesená",J236,0)</f>
        <v>0</v>
      </c>
      <c r="BI236" s="187">
        <f>IF(N236="nulová",J236,0)</f>
        <v>0</v>
      </c>
      <c r="BJ236" s="19" t="s">
        <v>79</v>
      </c>
      <c r="BK236" s="187">
        <f>ROUND(I236*H236,2)</f>
        <v>0</v>
      </c>
      <c r="BL236" s="19" t="s">
        <v>272</v>
      </c>
      <c r="BM236" s="186" t="s">
        <v>1383</v>
      </c>
    </row>
    <row r="237" spans="1:65" s="2" customFormat="1" ht="29.25">
      <c r="A237" s="36"/>
      <c r="B237" s="37"/>
      <c r="C237" s="38"/>
      <c r="D237" s="188" t="s">
        <v>145</v>
      </c>
      <c r="E237" s="38"/>
      <c r="F237" s="189" t="s">
        <v>699</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145</v>
      </c>
      <c r="AU237" s="19" t="s">
        <v>81</v>
      </c>
    </row>
    <row r="238" spans="1:65" s="2" customFormat="1" ht="16.5" customHeight="1">
      <c r="A238" s="36"/>
      <c r="B238" s="37"/>
      <c r="C238" s="219" t="s">
        <v>663</v>
      </c>
      <c r="D238" s="219" t="s">
        <v>278</v>
      </c>
      <c r="E238" s="220" t="s">
        <v>701</v>
      </c>
      <c r="F238" s="221" t="s">
        <v>702</v>
      </c>
      <c r="G238" s="222" t="s">
        <v>184</v>
      </c>
      <c r="H238" s="223">
        <v>34.073</v>
      </c>
      <c r="I238" s="224"/>
      <c r="J238" s="225">
        <f>ROUND(I238*H238,2)</f>
        <v>0</v>
      </c>
      <c r="K238" s="221" t="s">
        <v>19</v>
      </c>
      <c r="L238" s="226"/>
      <c r="M238" s="227" t="s">
        <v>19</v>
      </c>
      <c r="N238" s="228" t="s">
        <v>43</v>
      </c>
      <c r="O238" s="66"/>
      <c r="P238" s="184">
        <f>O238*H238</f>
        <v>0</v>
      </c>
      <c r="Q238" s="184">
        <v>1.26E-2</v>
      </c>
      <c r="R238" s="184">
        <f>Q238*H238</f>
        <v>0.42931980000000003</v>
      </c>
      <c r="S238" s="184">
        <v>0</v>
      </c>
      <c r="T238" s="185">
        <f>S238*H238</f>
        <v>0</v>
      </c>
      <c r="U238" s="36"/>
      <c r="V238" s="36"/>
      <c r="W238" s="36"/>
      <c r="X238" s="36"/>
      <c r="Y238" s="36"/>
      <c r="Z238" s="36"/>
      <c r="AA238" s="36"/>
      <c r="AB238" s="36"/>
      <c r="AC238" s="36"/>
      <c r="AD238" s="36"/>
      <c r="AE238" s="36"/>
      <c r="AR238" s="186" t="s">
        <v>282</v>
      </c>
      <c r="AT238" s="186" t="s">
        <v>278</v>
      </c>
      <c r="AU238" s="186" t="s">
        <v>81</v>
      </c>
      <c r="AY238" s="19" t="s">
        <v>135</v>
      </c>
      <c r="BE238" s="187">
        <f>IF(N238="základní",J238,0)</f>
        <v>0</v>
      </c>
      <c r="BF238" s="187">
        <f>IF(N238="snížená",J238,0)</f>
        <v>0</v>
      </c>
      <c r="BG238" s="187">
        <f>IF(N238="zákl. přenesená",J238,0)</f>
        <v>0</v>
      </c>
      <c r="BH238" s="187">
        <f>IF(N238="sníž. přenesená",J238,0)</f>
        <v>0</v>
      </c>
      <c r="BI238" s="187">
        <f>IF(N238="nulová",J238,0)</f>
        <v>0</v>
      </c>
      <c r="BJ238" s="19" t="s">
        <v>79</v>
      </c>
      <c r="BK238" s="187">
        <f>ROUND(I238*H238,2)</f>
        <v>0</v>
      </c>
      <c r="BL238" s="19" t="s">
        <v>272</v>
      </c>
      <c r="BM238" s="186" t="s">
        <v>1384</v>
      </c>
    </row>
    <row r="239" spans="1:65" s="13" customFormat="1" ht="11.25">
      <c r="B239" s="197"/>
      <c r="C239" s="198"/>
      <c r="D239" s="188" t="s">
        <v>187</v>
      </c>
      <c r="E239" s="198"/>
      <c r="F239" s="200" t="s">
        <v>1385</v>
      </c>
      <c r="G239" s="198"/>
      <c r="H239" s="201">
        <v>34.073</v>
      </c>
      <c r="I239" s="202"/>
      <c r="J239" s="198"/>
      <c r="K239" s="198"/>
      <c r="L239" s="203"/>
      <c r="M239" s="204"/>
      <c r="N239" s="205"/>
      <c r="O239" s="205"/>
      <c r="P239" s="205"/>
      <c r="Q239" s="205"/>
      <c r="R239" s="205"/>
      <c r="S239" s="205"/>
      <c r="T239" s="206"/>
      <c r="AT239" s="207" t="s">
        <v>187</v>
      </c>
      <c r="AU239" s="207" t="s">
        <v>81</v>
      </c>
      <c r="AV239" s="13" t="s">
        <v>81</v>
      </c>
      <c r="AW239" s="13" t="s">
        <v>4</v>
      </c>
      <c r="AX239" s="13" t="s">
        <v>79</v>
      </c>
      <c r="AY239" s="207" t="s">
        <v>135</v>
      </c>
    </row>
    <row r="240" spans="1:65" s="2" customFormat="1" ht="16.5" customHeight="1">
      <c r="A240" s="36"/>
      <c r="B240" s="37"/>
      <c r="C240" s="175" t="s">
        <v>669</v>
      </c>
      <c r="D240" s="175" t="s">
        <v>138</v>
      </c>
      <c r="E240" s="176" t="s">
        <v>706</v>
      </c>
      <c r="F240" s="177" t="s">
        <v>707</v>
      </c>
      <c r="G240" s="178" t="s">
        <v>271</v>
      </c>
      <c r="H240" s="179">
        <v>3.03</v>
      </c>
      <c r="I240" s="180"/>
      <c r="J240" s="181">
        <f>ROUND(I240*H240,2)</f>
        <v>0</v>
      </c>
      <c r="K240" s="177" t="s">
        <v>142</v>
      </c>
      <c r="L240" s="41"/>
      <c r="M240" s="182" t="s">
        <v>19</v>
      </c>
      <c r="N240" s="183" t="s">
        <v>43</v>
      </c>
      <c r="O240" s="66"/>
      <c r="P240" s="184">
        <f>O240*H240</f>
        <v>0</v>
      </c>
      <c r="Q240" s="184">
        <v>5.5000000000000003E-4</v>
      </c>
      <c r="R240" s="184">
        <f>Q240*H240</f>
        <v>1.6665E-3</v>
      </c>
      <c r="S240" s="184">
        <v>0</v>
      </c>
      <c r="T240" s="185">
        <f>S240*H240</f>
        <v>0</v>
      </c>
      <c r="U240" s="36"/>
      <c r="V240" s="36"/>
      <c r="W240" s="36"/>
      <c r="X240" s="36"/>
      <c r="Y240" s="36"/>
      <c r="Z240" s="36"/>
      <c r="AA240" s="36"/>
      <c r="AB240" s="36"/>
      <c r="AC240" s="36"/>
      <c r="AD240" s="36"/>
      <c r="AE240" s="36"/>
      <c r="AR240" s="186" t="s">
        <v>272</v>
      </c>
      <c r="AT240" s="186" t="s">
        <v>138</v>
      </c>
      <c r="AU240" s="186" t="s">
        <v>81</v>
      </c>
      <c r="AY240" s="19" t="s">
        <v>135</v>
      </c>
      <c r="BE240" s="187">
        <f>IF(N240="základní",J240,0)</f>
        <v>0</v>
      </c>
      <c r="BF240" s="187">
        <f>IF(N240="snížená",J240,0)</f>
        <v>0</v>
      </c>
      <c r="BG240" s="187">
        <f>IF(N240="zákl. přenesená",J240,0)</f>
        <v>0</v>
      </c>
      <c r="BH240" s="187">
        <f>IF(N240="sníž. přenesená",J240,0)</f>
        <v>0</v>
      </c>
      <c r="BI240" s="187">
        <f>IF(N240="nulová",J240,0)</f>
        <v>0</v>
      </c>
      <c r="BJ240" s="19" t="s">
        <v>79</v>
      </c>
      <c r="BK240" s="187">
        <f>ROUND(I240*H240,2)</f>
        <v>0</v>
      </c>
      <c r="BL240" s="19" t="s">
        <v>272</v>
      </c>
      <c r="BM240" s="186" t="s">
        <v>1386</v>
      </c>
    </row>
    <row r="241" spans="1:65" s="2" customFormat="1" ht="39">
      <c r="A241" s="36"/>
      <c r="B241" s="37"/>
      <c r="C241" s="38"/>
      <c r="D241" s="188" t="s">
        <v>145</v>
      </c>
      <c r="E241" s="38"/>
      <c r="F241" s="189" t="s">
        <v>709</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145</v>
      </c>
      <c r="AU241" s="19" t="s">
        <v>81</v>
      </c>
    </row>
    <row r="242" spans="1:65" s="13" customFormat="1" ht="11.25">
      <c r="B242" s="197"/>
      <c r="C242" s="198"/>
      <c r="D242" s="188" t="s">
        <v>187</v>
      </c>
      <c r="E242" s="199" t="s">
        <v>19</v>
      </c>
      <c r="F242" s="200" t="s">
        <v>710</v>
      </c>
      <c r="G242" s="198"/>
      <c r="H242" s="201">
        <v>3.03</v>
      </c>
      <c r="I242" s="202"/>
      <c r="J242" s="198"/>
      <c r="K242" s="198"/>
      <c r="L242" s="203"/>
      <c r="M242" s="204"/>
      <c r="N242" s="205"/>
      <c r="O242" s="205"/>
      <c r="P242" s="205"/>
      <c r="Q242" s="205"/>
      <c r="R242" s="205"/>
      <c r="S242" s="205"/>
      <c r="T242" s="206"/>
      <c r="AT242" s="207" t="s">
        <v>187</v>
      </c>
      <c r="AU242" s="207" t="s">
        <v>81</v>
      </c>
      <c r="AV242" s="13" t="s">
        <v>81</v>
      </c>
      <c r="AW242" s="13" t="s">
        <v>33</v>
      </c>
      <c r="AX242" s="13" t="s">
        <v>79</v>
      </c>
      <c r="AY242" s="207" t="s">
        <v>135</v>
      </c>
    </row>
    <row r="243" spans="1:65" s="2" customFormat="1" ht="16.5" customHeight="1">
      <c r="A243" s="36"/>
      <c r="B243" s="37"/>
      <c r="C243" s="175" t="s">
        <v>675</v>
      </c>
      <c r="D243" s="175" t="s">
        <v>138</v>
      </c>
      <c r="E243" s="176" t="s">
        <v>712</v>
      </c>
      <c r="F243" s="177" t="s">
        <v>713</v>
      </c>
      <c r="G243" s="178" t="s">
        <v>271</v>
      </c>
      <c r="H243" s="179">
        <v>32.65</v>
      </c>
      <c r="I243" s="180"/>
      <c r="J243" s="181">
        <f>ROUND(I243*H243,2)</f>
        <v>0</v>
      </c>
      <c r="K243" s="177" t="s">
        <v>142</v>
      </c>
      <c r="L243" s="41"/>
      <c r="M243" s="182" t="s">
        <v>19</v>
      </c>
      <c r="N243" s="183" t="s">
        <v>43</v>
      </c>
      <c r="O243" s="66"/>
      <c r="P243" s="184">
        <f>O243*H243</f>
        <v>0</v>
      </c>
      <c r="Q243" s="184">
        <v>5.0000000000000001E-4</v>
      </c>
      <c r="R243" s="184">
        <f>Q243*H243</f>
        <v>1.6324999999999999E-2</v>
      </c>
      <c r="S243" s="184">
        <v>0</v>
      </c>
      <c r="T243" s="185">
        <f>S243*H243</f>
        <v>0</v>
      </c>
      <c r="U243" s="36"/>
      <c r="V243" s="36"/>
      <c r="W243" s="36"/>
      <c r="X243" s="36"/>
      <c r="Y243" s="36"/>
      <c r="Z243" s="36"/>
      <c r="AA243" s="36"/>
      <c r="AB243" s="36"/>
      <c r="AC243" s="36"/>
      <c r="AD243" s="36"/>
      <c r="AE243" s="36"/>
      <c r="AR243" s="186" t="s">
        <v>272</v>
      </c>
      <c r="AT243" s="186" t="s">
        <v>138</v>
      </c>
      <c r="AU243" s="186" t="s">
        <v>81</v>
      </c>
      <c r="AY243" s="19" t="s">
        <v>135</v>
      </c>
      <c r="BE243" s="187">
        <f>IF(N243="základní",J243,0)</f>
        <v>0</v>
      </c>
      <c r="BF243" s="187">
        <f>IF(N243="snížená",J243,0)</f>
        <v>0</v>
      </c>
      <c r="BG243" s="187">
        <f>IF(N243="zákl. přenesená",J243,0)</f>
        <v>0</v>
      </c>
      <c r="BH243" s="187">
        <f>IF(N243="sníž. přenesená",J243,0)</f>
        <v>0</v>
      </c>
      <c r="BI243" s="187">
        <f>IF(N243="nulová",J243,0)</f>
        <v>0</v>
      </c>
      <c r="BJ243" s="19" t="s">
        <v>79</v>
      </c>
      <c r="BK243" s="187">
        <f>ROUND(I243*H243,2)</f>
        <v>0</v>
      </c>
      <c r="BL243" s="19" t="s">
        <v>272</v>
      </c>
      <c r="BM243" s="186" t="s">
        <v>1387</v>
      </c>
    </row>
    <row r="244" spans="1:65" s="2" customFormat="1" ht="39">
      <c r="A244" s="36"/>
      <c r="B244" s="37"/>
      <c r="C244" s="38"/>
      <c r="D244" s="188" t="s">
        <v>145</v>
      </c>
      <c r="E244" s="38"/>
      <c r="F244" s="189" t="s">
        <v>709</v>
      </c>
      <c r="G244" s="38"/>
      <c r="H244" s="38"/>
      <c r="I244" s="190"/>
      <c r="J244" s="38"/>
      <c r="K244" s="38"/>
      <c r="L244" s="41"/>
      <c r="M244" s="191"/>
      <c r="N244" s="192"/>
      <c r="O244" s="66"/>
      <c r="P244" s="66"/>
      <c r="Q244" s="66"/>
      <c r="R244" s="66"/>
      <c r="S244" s="66"/>
      <c r="T244" s="67"/>
      <c r="U244" s="36"/>
      <c r="V244" s="36"/>
      <c r="W244" s="36"/>
      <c r="X244" s="36"/>
      <c r="Y244" s="36"/>
      <c r="Z244" s="36"/>
      <c r="AA244" s="36"/>
      <c r="AB244" s="36"/>
      <c r="AC244" s="36"/>
      <c r="AD244" s="36"/>
      <c r="AE244" s="36"/>
      <c r="AT244" s="19" t="s">
        <v>145</v>
      </c>
      <c r="AU244" s="19" t="s">
        <v>81</v>
      </c>
    </row>
    <row r="245" spans="1:65" s="13" customFormat="1" ht="11.25">
      <c r="B245" s="197"/>
      <c r="C245" s="198"/>
      <c r="D245" s="188" t="s">
        <v>187</v>
      </c>
      <c r="E245" s="199" t="s">
        <v>19</v>
      </c>
      <c r="F245" s="200" t="s">
        <v>1388</v>
      </c>
      <c r="G245" s="198"/>
      <c r="H245" s="201">
        <v>32.65</v>
      </c>
      <c r="I245" s="202"/>
      <c r="J245" s="198"/>
      <c r="K245" s="198"/>
      <c r="L245" s="203"/>
      <c r="M245" s="204"/>
      <c r="N245" s="205"/>
      <c r="O245" s="205"/>
      <c r="P245" s="205"/>
      <c r="Q245" s="205"/>
      <c r="R245" s="205"/>
      <c r="S245" s="205"/>
      <c r="T245" s="206"/>
      <c r="AT245" s="207" t="s">
        <v>187</v>
      </c>
      <c r="AU245" s="207" t="s">
        <v>81</v>
      </c>
      <c r="AV245" s="13" t="s">
        <v>81</v>
      </c>
      <c r="AW245" s="13" t="s">
        <v>33</v>
      </c>
      <c r="AX245" s="13" t="s">
        <v>79</v>
      </c>
      <c r="AY245" s="207" t="s">
        <v>135</v>
      </c>
    </row>
    <row r="246" spans="1:65" s="2" customFormat="1" ht="16.5" customHeight="1">
      <c r="A246" s="36"/>
      <c r="B246" s="37"/>
      <c r="C246" s="175" t="s">
        <v>680</v>
      </c>
      <c r="D246" s="175" t="s">
        <v>138</v>
      </c>
      <c r="E246" s="176" t="s">
        <v>717</v>
      </c>
      <c r="F246" s="177" t="s">
        <v>718</v>
      </c>
      <c r="G246" s="178" t="s">
        <v>271</v>
      </c>
      <c r="H246" s="179">
        <v>28.5</v>
      </c>
      <c r="I246" s="180"/>
      <c r="J246" s="181">
        <f>ROUND(I246*H246,2)</f>
        <v>0</v>
      </c>
      <c r="K246" s="177" t="s">
        <v>142</v>
      </c>
      <c r="L246" s="41"/>
      <c r="M246" s="182" t="s">
        <v>19</v>
      </c>
      <c r="N246" s="183" t="s">
        <v>43</v>
      </c>
      <c r="O246" s="66"/>
      <c r="P246" s="184">
        <f>O246*H246</f>
        <v>0</v>
      </c>
      <c r="Q246" s="184">
        <v>3.0000000000000001E-5</v>
      </c>
      <c r="R246" s="184">
        <f>Q246*H246</f>
        <v>8.5500000000000007E-4</v>
      </c>
      <c r="S246" s="184">
        <v>0</v>
      </c>
      <c r="T246" s="185">
        <f>S246*H246</f>
        <v>0</v>
      </c>
      <c r="U246" s="36"/>
      <c r="V246" s="36"/>
      <c r="W246" s="36"/>
      <c r="X246" s="36"/>
      <c r="Y246" s="36"/>
      <c r="Z246" s="36"/>
      <c r="AA246" s="36"/>
      <c r="AB246" s="36"/>
      <c r="AC246" s="36"/>
      <c r="AD246" s="36"/>
      <c r="AE246" s="36"/>
      <c r="AR246" s="186" t="s">
        <v>272</v>
      </c>
      <c r="AT246" s="186" t="s">
        <v>138</v>
      </c>
      <c r="AU246" s="186" t="s">
        <v>81</v>
      </c>
      <c r="AY246" s="19" t="s">
        <v>135</v>
      </c>
      <c r="BE246" s="187">
        <f>IF(N246="základní",J246,0)</f>
        <v>0</v>
      </c>
      <c r="BF246" s="187">
        <f>IF(N246="snížená",J246,0)</f>
        <v>0</v>
      </c>
      <c r="BG246" s="187">
        <f>IF(N246="zákl. přenesená",J246,0)</f>
        <v>0</v>
      </c>
      <c r="BH246" s="187">
        <f>IF(N246="sníž. přenesená",J246,0)</f>
        <v>0</v>
      </c>
      <c r="BI246" s="187">
        <f>IF(N246="nulová",J246,0)</f>
        <v>0</v>
      </c>
      <c r="BJ246" s="19" t="s">
        <v>79</v>
      </c>
      <c r="BK246" s="187">
        <f>ROUND(I246*H246,2)</f>
        <v>0</v>
      </c>
      <c r="BL246" s="19" t="s">
        <v>272</v>
      </c>
      <c r="BM246" s="186" t="s">
        <v>1389</v>
      </c>
    </row>
    <row r="247" spans="1:65" s="2" customFormat="1" ht="39">
      <c r="A247" s="36"/>
      <c r="B247" s="37"/>
      <c r="C247" s="38"/>
      <c r="D247" s="188" t="s">
        <v>145</v>
      </c>
      <c r="E247" s="38"/>
      <c r="F247" s="189" t="s">
        <v>709</v>
      </c>
      <c r="G247" s="38"/>
      <c r="H247" s="38"/>
      <c r="I247" s="190"/>
      <c r="J247" s="38"/>
      <c r="K247" s="38"/>
      <c r="L247" s="41"/>
      <c r="M247" s="191"/>
      <c r="N247" s="192"/>
      <c r="O247" s="66"/>
      <c r="P247" s="66"/>
      <c r="Q247" s="66"/>
      <c r="R247" s="66"/>
      <c r="S247" s="66"/>
      <c r="T247" s="67"/>
      <c r="U247" s="36"/>
      <c r="V247" s="36"/>
      <c r="W247" s="36"/>
      <c r="X247" s="36"/>
      <c r="Y247" s="36"/>
      <c r="Z247" s="36"/>
      <c r="AA247" s="36"/>
      <c r="AB247" s="36"/>
      <c r="AC247" s="36"/>
      <c r="AD247" s="36"/>
      <c r="AE247" s="36"/>
      <c r="AT247" s="19" t="s">
        <v>145</v>
      </c>
      <c r="AU247" s="19" t="s">
        <v>81</v>
      </c>
    </row>
    <row r="248" spans="1:65" s="13" customFormat="1" ht="11.25">
      <c r="B248" s="197"/>
      <c r="C248" s="198"/>
      <c r="D248" s="188" t="s">
        <v>187</v>
      </c>
      <c r="E248" s="199" t="s">
        <v>19</v>
      </c>
      <c r="F248" s="200" t="s">
        <v>720</v>
      </c>
      <c r="G248" s="198"/>
      <c r="H248" s="201">
        <v>28.5</v>
      </c>
      <c r="I248" s="202"/>
      <c r="J248" s="198"/>
      <c r="K248" s="198"/>
      <c r="L248" s="203"/>
      <c r="M248" s="204"/>
      <c r="N248" s="205"/>
      <c r="O248" s="205"/>
      <c r="P248" s="205"/>
      <c r="Q248" s="205"/>
      <c r="R248" s="205"/>
      <c r="S248" s="205"/>
      <c r="T248" s="206"/>
      <c r="AT248" s="207" t="s">
        <v>187</v>
      </c>
      <c r="AU248" s="207" t="s">
        <v>81</v>
      </c>
      <c r="AV248" s="13" t="s">
        <v>81</v>
      </c>
      <c r="AW248" s="13" t="s">
        <v>33</v>
      </c>
      <c r="AX248" s="13" t="s">
        <v>79</v>
      </c>
      <c r="AY248" s="207" t="s">
        <v>135</v>
      </c>
    </row>
    <row r="249" spans="1:65" s="2" customFormat="1" ht="24">
      <c r="A249" s="36"/>
      <c r="B249" s="37"/>
      <c r="C249" s="175" t="s">
        <v>684</v>
      </c>
      <c r="D249" s="175" t="s">
        <v>138</v>
      </c>
      <c r="E249" s="176" t="s">
        <v>1089</v>
      </c>
      <c r="F249" s="177" t="s">
        <v>1090</v>
      </c>
      <c r="G249" s="178" t="s">
        <v>295</v>
      </c>
      <c r="H249" s="229"/>
      <c r="I249" s="180"/>
      <c r="J249" s="181">
        <f>ROUND(I249*H249,2)</f>
        <v>0</v>
      </c>
      <c r="K249" s="177" t="s">
        <v>142</v>
      </c>
      <c r="L249" s="41"/>
      <c r="M249" s="182" t="s">
        <v>19</v>
      </c>
      <c r="N249" s="183" t="s">
        <v>43</v>
      </c>
      <c r="O249" s="66"/>
      <c r="P249" s="184">
        <f>O249*H249</f>
        <v>0</v>
      </c>
      <c r="Q249" s="184">
        <v>0</v>
      </c>
      <c r="R249" s="184">
        <f>Q249*H249</f>
        <v>0</v>
      </c>
      <c r="S249" s="184">
        <v>0</v>
      </c>
      <c r="T249" s="185">
        <f>S249*H249</f>
        <v>0</v>
      </c>
      <c r="U249" s="36"/>
      <c r="V249" s="36"/>
      <c r="W249" s="36"/>
      <c r="X249" s="36"/>
      <c r="Y249" s="36"/>
      <c r="Z249" s="36"/>
      <c r="AA249" s="36"/>
      <c r="AB249" s="36"/>
      <c r="AC249" s="36"/>
      <c r="AD249" s="36"/>
      <c r="AE249" s="36"/>
      <c r="AR249" s="186" t="s">
        <v>272</v>
      </c>
      <c r="AT249" s="186" t="s">
        <v>138</v>
      </c>
      <c r="AU249" s="186" t="s">
        <v>81</v>
      </c>
      <c r="AY249" s="19" t="s">
        <v>135</v>
      </c>
      <c r="BE249" s="187">
        <f>IF(N249="základní",J249,0)</f>
        <v>0</v>
      </c>
      <c r="BF249" s="187">
        <f>IF(N249="snížená",J249,0)</f>
        <v>0</v>
      </c>
      <c r="BG249" s="187">
        <f>IF(N249="zákl. přenesená",J249,0)</f>
        <v>0</v>
      </c>
      <c r="BH249" s="187">
        <f>IF(N249="sníž. přenesená",J249,0)</f>
        <v>0</v>
      </c>
      <c r="BI249" s="187">
        <f>IF(N249="nulová",J249,0)</f>
        <v>0</v>
      </c>
      <c r="BJ249" s="19" t="s">
        <v>79</v>
      </c>
      <c r="BK249" s="187">
        <f>ROUND(I249*H249,2)</f>
        <v>0</v>
      </c>
      <c r="BL249" s="19" t="s">
        <v>272</v>
      </c>
      <c r="BM249" s="186" t="s">
        <v>1390</v>
      </c>
    </row>
    <row r="250" spans="1:65" s="2" customFormat="1" ht="78">
      <c r="A250" s="36"/>
      <c r="B250" s="37"/>
      <c r="C250" s="38"/>
      <c r="D250" s="188" t="s">
        <v>145</v>
      </c>
      <c r="E250" s="38"/>
      <c r="F250" s="189" t="s">
        <v>297</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145</v>
      </c>
      <c r="AU250" s="19" t="s">
        <v>81</v>
      </c>
    </row>
    <row r="251" spans="1:65" s="12" customFormat="1" ht="22.9" customHeight="1">
      <c r="B251" s="159"/>
      <c r="C251" s="160"/>
      <c r="D251" s="161" t="s">
        <v>71</v>
      </c>
      <c r="E251" s="173" t="s">
        <v>398</v>
      </c>
      <c r="F251" s="173" t="s">
        <v>399</v>
      </c>
      <c r="G251" s="160"/>
      <c r="H251" s="160"/>
      <c r="I251" s="163"/>
      <c r="J251" s="174">
        <f>BK251</f>
        <v>0</v>
      </c>
      <c r="K251" s="160"/>
      <c r="L251" s="165"/>
      <c r="M251" s="166"/>
      <c r="N251" s="167"/>
      <c r="O251" s="167"/>
      <c r="P251" s="168">
        <f>SUM(P252:P272)</f>
        <v>0</v>
      </c>
      <c r="Q251" s="167"/>
      <c r="R251" s="168">
        <f>SUM(R252:R272)</f>
        <v>2.8874E-3</v>
      </c>
      <c r="S251" s="167"/>
      <c r="T251" s="169">
        <f>SUM(T252:T272)</f>
        <v>0</v>
      </c>
      <c r="AR251" s="170" t="s">
        <v>81</v>
      </c>
      <c r="AT251" s="171" t="s">
        <v>71</v>
      </c>
      <c r="AU251" s="171" t="s">
        <v>79</v>
      </c>
      <c r="AY251" s="170" t="s">
        <v>135</v>
      </c>
      <c r="BK251" s="172">
        <f>SUM(BK252:BK272)</f>
        <v>0</v>
      </c>
    </row>
    <row r="252" spans="1:65" s="2" customFormat="1" ht="16.5" customHeight="1">
      <c r="A252" s="36"/>
      <c r="B252" s="37"/>
      <c r="C252" s="175" t="s">
        <v>690</v>
      </c>
      <c r="D252" s="175" t="s">
        <v>138</v>
      </c>
      <c r="E252" s="176" t="s">
        <v>401</v>
      </c>
      <c r="F252" s="177" t="s">
        <v>402</v>
      </c>
      <c r="G252" s="178" t="s">
        <v>184</v>
      </c>
      <c r="H252" s="179">
        <v>7.24</v>
      </c>
      <c r="I252" s="180"/>
      <c r="J252" s="181">
        <f>ROUND(I252*H252,2)</f>
        <v>0</v>
      </c>
      <c r="K252" s="177" t="s">
        <v>142</v>
      </c>
      <c r="L252" s="41"/>
      <c r="M252" s="182" t="s">
        <v>19</v>
      </c>
      <c r="N252" s="183" t="s">
        <v>43</v>
      </c>
      <c r="O252" s="66"/>
      <c r="P252" s="184">
        <f>O252*H252</f>
        <v>0</v>
      </c>
      <c r="Q252" s="184">
        <v>6.0000000000000002E-5</v>
      </c>
      <c r="R252" s="184">
        <f>Q252*H252</f>
        <v>4.3440000000000004E-4</v>
      </c>
      <c r="S252" s="184">
        <v>0</v>
      </c>
      <c r="T252" s="185">
        <f>S252*H252</f>
        <v>0</v>
      </c>
      <c r="U252" s="36"/>
      <c r="V252" s="36"/>
      <c r="W252" s="36"/>
      <c r="X252" s="36"/>
      <c r="Y252" s="36"/>
      <c r="Z252" s="36"/>
      <c r="AA252" s="36"/>
      <c r="AB252" s="36"/>
      <c r="AC252" s="36"/>
      <c r="AD252" s="36"/>
      <c r="AE252" s="36"/>
      <c r="AR252" s="186" t="s">
        <v>272</v>
      </c>
      <c r="AT252" s="186" t="s">
        <v>138</v>
      </c>
      <c r="AU252" s="186" t="s">
        <v>81</v>
      </c>
      <c r="AY252" s="19" t="s">
        <v>135</v>
      </c>
      <c r="BE252" s="187">
        <f>IF(N252="základní",J252,0)</f>
        <v>0</v>
      </c>
      <c r="BF252" s="187">
        <f>IF(N252="snížená",J252,0)</f>
        <v>0</v>
      </c>
      <c r="BG252" s="187">
        <f>IF(N252="zákl. přenesená",J252,0)</f>
        <v>0</v>
      </c>
      <c r="BH252" s="187">
        <f>IF(N252="sníž. přenesená",J252,0)</f>
        <v>0</v>
      </c>
      <c r="BI252" s="187">
        <f>IF(N252="nulová",J252,0)</f>
        <v>0</v>
      </c>
      <c r="BJ252" s="19" t="s">
        <v>79</v>
      </c>
      <c r="BK252" s="187">
        <f>ROUND(I252*H252,2)</f>
        <v>0</v>
      </c>
      <c r="BL252" s="19" t="s">
        <v>272</v>
      </c>
      <c r="BM252" s="186" t="s">
        <v>1391</v>
      </c>
    </row>
    <row r="253" spans="1:65" s="15" customFormat="1" ht="11.25">
      <c r="B253" s="230"/>
      <c r="C253" s="231"/>
      <c r="D253" s="188" t="s">
        <v>187</v>
      </c>
      <c r="E253" s="232" t="s">
        <v>19</v>
      </c>
      <c r="F253" s="233" t="s">
        <v>404</v>
      </c>
      <c r="G253" s="231"/>
      <c r="H253" s="232" t="s">
        <v>19</v>
      </c>
      <c r="I253" s="234"/>
      <c r="J253" s="231"/>
      <c r="K253" s="231"/>
      <c r="L253" s="235"/>
      <c r="M253" s="236"/>
      <c r="N253" s="237"/>
      <c r="O253" s="237"/>
      <c r="P253" s="237"/>
      <c r="Q253" s="237"/>
      <c r="R253" s="237"/>
      <c r="S253" s="237"/>
      <c r="T253" s="238"/>
      <c r="AT253" s="239" t="s">
        <v>187</v>
      </c>
      <c r="AU253" s="239" t="s">
        <v>81</v>
      </c>
      <c r="AV253" s="15" t="s">
        <v>79</v>
      </c>
      <c r="AW253" s="15" t="s">
        <v>33</v>
      </c>
      <c r="AX253" s="15" t="s">
        <v>72</v>
      </c>
      <c r="AY253" s="239" t="s">
        <v>135</v>
      </c>
    </row>
    <row r="254" spans="1:65" s="13" customFormat="1" ht="11.25">
      <c r="B254" s="197"/>
      <c r="C254" s="198"/>
      <c r="D254" s="188" t="s">
        <v>187</v>
      </c>
      <c r="E254" s="199" t="s">
        <v>19</v>
      </c>
      <c r="F254" s="200" t="s">
        <v>405</v>
      </c>
      <c r="G254" s="198"/>
      <c r="H254" s="201">
        <v>1.44</v>
      </c>
      <c r="I254" s="202"/>
      <c r="J254" s="198"/>
      <c r="K254" s="198"/>
      <c r="L254" s="203"/>
      <c r="M254" s="204"/>
      <c r="N254" s="205"/>
      <c r="O254" s="205"/>
      <c r="P254" s="205"/>
      <c r="Q254" s="205"/>
      <c r="R254" s="205"/>
      <c r="S254" s="205"/>
      <c r="T254" s="206"/>
      <c r="AT254" s="207" t="s">
        <v>187</v>
      </c>
      <c r="AU254" s="207" t="s">
        <v>81</v>
      </c>
      <c r="AV254" s="13" t="s">
        <v>81</v>
      </c>
      <c r="AW254" s="13" t="s">
        <v>33</v>
      </c>
      <c r="AX254" s="13" t="s">
        <v>72</v>
      </c>
      <c r="AY254" s="207" t="s">
        <v>135</v>
      </c>
    </row>
    <row r="255" spans="1:65" s="13" customFormat="1" ht="11.25">
      <c r="B255" s="197"/>
      <c r="C255" s="198"/>
      <c r="D255" s="188" t="s">
        <v>187</v>
      </c>
      <c r="E255" s="199" t="s">
        <v>19</v>
      </c>
      <c r="F255" s="200" t="s">
        <v>406</v>
      </c>
      <c r="G255" s="198"/>
      <c r="H255" s="201">
        <v>1.2</v>
      </c>
      <c r="I255" s="202"/>
      <c r="J255" s="198"/>
      <c r="K255" s="198"/>
      <c r="L255" s="203"/>
      <c r="M255" s="204"/>
      <c r="N255" s="205"/>
      <c r="O255" s="205"/>
      <c r="P255" s="205"/>
      <c r="Q255" s="205"/>
      <c r="R255" s="205"/>
      <c r="S255" s="205"/>
      <c r="T255" s="206"/>
      <c r="AT255" s="207" t="s">
        <v>187</v>
      </c>
      <c r="AU255" s="207" t="s">
        <v>81</v>
      </c>
      <c r="AV255" s="13" t="s">
        <v>81</v>
      </c>
      <c r="AW255" s="13" t="s">
        <v>33</v>
      </c>
      <c r="AX255" s="13" t="s">
        <v>72</v>
      </c>
      <c r="AY255" s="207" t="s">
        <v>135</v>
      </c>
    </row>
    <row r="256" spans="1:65" s="13" customFormat="1" ht="11.25">
      <c r="B256" s="197"/>
      <c r="C256" s="198"/>
      <c r="D256" s="188" t="s">
        <v>187</v>
      </c>
      <c r="E256" s="199" t="s">
        <v>19</v>
      </c>
      <c r="F256" s="200" t="s">
        <v>727</v>
      </c>
      <c r="G256" s="198"/>
      <c r="H256" s="201">
        <v>4.5999999999999996</v>
      </c>
      <c r="I256" s="202"/>
      <c r="J256" s="198"/>
      <c r="K256" s="198"/>
      <c r="L256" s="203"/>
      <c r="M256" s="204"/>
      <c r="N256" s="205"/>
      <c r="O256" s="205"/>
      <c r="P256" s="205"/>
      <c r="Q256" s="205"/>
      <c r="R256" s="205"/>
      <c r="S256" s="205"/>
      <c r="T256" s="206"/>
      <c r="AT256" s="207" t="s">
        <v>187</v>
      </c>
      <c r="AU256" s="207" t="s">
        <v>81</v>
      </c>
      <c r="AV256" s="13" t="s">
        <v>81</v>
      </c>
      <c r="AW256" s="13" t="s">
        <v>33</v>
      </c>
      <c r="AX256" s="13" t="s">
        <v>72</v>
      </c>
      <c r="AY256" s="207" t="s">
        <v>135</v>
      </c>
    </row>
    <row r="257" spans="1:65" s="14" customFormat="1" ht="11.25">
      <c r="B257" s="208"/>
      <c r="C257" s="209"/>
      <c r="D257" s="188" t="s">
        <v>187</v>
      </c>
      <c r="E257" s="210" t="s">
        <v>19</v>
      </c>
      <c r="F257" s="211" t="s">
        <v>197</v>
      </c>
      <c r="G257" s="209"/>
      <c r="H257" s="212">
        <v>7.24</v>
      </c>
      <c r="I257" s="213"/>
      <c r="J257" s="209"/>
      <c r="K257" s="209"/>
      <c r="L257" s="214"/>
      <c r="M257" s="215"/>
      <c r="N257" s="216"/>
      <c r="O257" s="216"/>
      <c r="P257" s="216"/>
      <c r="Q257" s="216"/>
      <c r="R257" s="216"/>
      <c r="S257" s="216"/>
      <c r="T257" s="217"/>
      <c r="AT257" s="218" t="s">
        <v>187</v>
      </c>
      <c r="AU257" s="218" t="s">
        <v>81</v>
      </c>
      <c r="AV257" s="14" t="s">
        <v>160</v>
      </c>
      <c r="AW257" s="14" t="s">
        <v>33</v>
      </c>
      <c r="AX257" s="14" t="s">
        <v>79</v>
      </c>
      <c r="AY257" s="218" t="s">
        <v>135</v>
      </c>
    </row>
    <row r="258" spans="1:65" s="2" customFormat="1" ht="16.5" customHeight="1">
      <c r="A258" s="36"/>
      <c r="B258" s="37"/>
      <c r="C258" s="175" t="s">
        <v>695</v>
      </c>
      <c r="D258" s="175" t="s">
        <v>138</v>
      </c>
      <c r="E258" s="176" t="s">
        <v>409</v>
      </c>
      <c r="F258" s="177" t="s">
        <v>410</v>
      </c>
      <c r="G258" s="178" t="s">
        <v>184</v>
      </c>
      <c r="H258" s="179">
        <v>0.66</v>
      </c>
      <c r="I258" s="180"/>
      <c r="J258" s="181">
        <f>ROUND(I258*H258,2)</f>
        <v>0</v>
      </c>
      <c r="K258" s="177" t="s">
        <v>142</v>
      </c>
      <c r="L258" s="41"/>
      <c r="M258" s="182" t="s">
        <v>19</v>
      </c>
      <c r="N258" s="183" t="s">
        <v>43</v>
      </c>
      <c r="O258" s="66"/>
      <c r="P258" s="184">
        <f>O258*H258</f>
        <v>0</v>
      </c>
      <c r="Q258" s="184">
        <v>1E-4</v>
      </c>
      <c r="R258" s="184">
        <f>Q258*H258</f>
        <v>6.6000000000000005E-5</v>
      </c>
      <c r="S258" s="184">
        <v>0</v>
      </c>
      <c r="T258" s="185">
        <f>S258*H258</f>
        <v>0</v>
      </c>
      <c r="U258" s="36"/>
      <c r="V258" s="36"/>
      <c r="W258" s="36"/>
      <c r="X258" s="36"/>
      <c r="Y258" s="36"/>
      <c r="Z258" s="36"/>
      <c r="AA258" s="36"/>
      <c r="AB258" s="36"/>
      <c r="AC258" s="36"/>
      <c r="AD258" s="36"/>
      <c r="AE258" s="36"/>
      <c r="AR258" s="186" t="s">
        <v>272</v>
      </c>
      <c r="AT258" s="186" t="s">
        <v>138</v>
      </c>
      <c r="AU258" s="186" t="s">
        <v>81</v>
      </c>
      <c r="AY258" s="19" t="s">
        <v>135</v>
      </c>
      <c r="BE258" s="187">
        <f>IF(N258="základní",J258,0)</f>
        <v>0</v>
      </c>
      <c r="BF258" s="187">
        <f>IF(N258="snížená",J258,0)</f>
        <v>0</v>
      </c>
      <c r="BG258" s="187">
        <f>IF(N258="zákl. přenesená",J258,0)</f>
        <v>0</v>
      </c>
      <c r="BH258" s="187">
        <f>IF(N258="sníž. přenesená",J258,0)</f>
        <v>0</v>
      </c>
      <c r="BI258" s="187">
        <f>IF(N258="nulová",J258,0)</f>
        <v>0</v>
      </c>
      <c r="BJ258" s="19" t="s">
        <v>79</v>
      </c>
      <c r="BK258" s="187">
        <f>ROUND(I258*H258,2)</f>
        <v>0</v>
      </c>
      <c r="BL258" s="19" t="s">
        <v>272</v>
      </c>
      <c r="BM258" s="186" t="s">
        <v>1392</v>
      </c>
    </row>
    <row r="259" spans="1:65" s="13" customFormat="1" ht="11.25">
      <c r="B259" s="197"/>
      <c r="C259" s="198"/>
      <c r="D259" s="188" t="s">
        <v>187</v>
      </c>
      <c r="E259" s="199" t="s">
        <v>19</v>
      </c>
      <c r="F259" s="200" t="s">
        <v>412</v>
      </c>
      <c r="G259" s="198"/>
      <c r="H259" s="201">
        <v>0.66</v>
      </c>
      <c r="I259" s="202"/>
      <c r="J259" s="198"/>
      <c r="K259" s="198"/>
      <c r="L259" s="203"/>
      <c r="M259" s="204"/>
      <c r="N259" s="205"/>
      <c r="O259" s="205"/>
      <c r="P259" s="205"/>
      <c r="Q259" s="205"/>
      <c r="R259" s="205"/>
      <c r="S259" s="205"/>
      <c r="T259" s="206"/>
      <c r="AT259" s="207" t="s">
        <v>187</v>
      </c>
      <c r="AU259" s="207" t="s">
        <v>81</v>
      </c>
      <c r="AV259" s="13" t="s">
        <v>81</v>
      </c>
      <c r="AW259" s="13" t="s">
        <v>33</v>
      </c>
      <c r="AX259" s="13" t="s">
        <v>79</v>
      </c>
      <c r="AY259" s="207" t="s">
        <v>135</v>
      </c>
    </row>
    <row r="260" spans="1:65" s="2" customFormat="1" ht="16.5" customHeight="1">
      <c r="A260" s="36"/>
      <c r="B260" s="37"/>
      <c r="C260" s="175" t="s">
        <v>700</v>
      </c>
      <c r="D260" s="175" t="s">
        <v>138</v>
      </c>
      <c r="E260" s="176" t="s">
        <v>414</v>
      </c>
      <c r="F260" s="177" t="s">
        <v>415</v>
      </c>
      <c r="G260" s="178" t="s">
        <v>271</v>
      </c>
      <c r="H260" s="179">
        <v>6</v>
      </c>
      <c r="I260" s="180"/>
      <c r="J260" s="181">
        <f>ROUND(I260*H260,2)</f>
        <v>0</v>
      </c>
      <c r="K260" s="177" t="s">
        <v>142</v>
      </c>
      <c r="L260" s="41"/>
      <c r="M260" s="182" t="s">
        <v>19</v>
      </c>
      <c r="N260" s="183" t="s">
        <v>43</v>
      </c>
      <c r="O260" s="66"/>
      <c r="P260" s="184">
        <f>O260*H260</f>
        <v>0</v>
      </c>
      <c r="Q260" s="184">
        <v>1.0000000000000001E-5</v>
      </c>
      <c r="R260" s="184">
        <f>Q260*H260</f>
        <v>6.0000000000000008E-5</v>
      </c>
      <c r="S260" s="184">
        <v>0</v>
      </c>
      <c r="T260" s="185">
        <f>S260*H260</f>
        <v>0</v>
      </c>
      <c r="U260" s="36"/>
      <c r="V260" s="36"/>
      <c r="W260" s="36"/>
      <c r="X260" s="36"/>
      <c r="Y260" s="36"/>
      <c r="Z260" s="36"/>
      <c r="AA260" s="36"/>
      <c r="AB260" s="36"/>
      <c r="AC260" s="36"/>
      <c r="AD260" s="36"/>
      <c r="AE260" s="36"/>
      <c r="AR260" s="186" t="s">
        <v>272</v>
      </c>
      <c r="AT260" s="186" t="s">
        <v>138</v>
      </c>
      <c r="AU260" s="186" t="s">
        <v>81</v>
      </c>
      <c r="AY260" s="19" t="s">
        <v>135</v>
      </c>
      <c r="BE260" s="187">
        <f>IF(N260="základní",J260,0)</f>
        <v>0</v>
      </c>
      <c r="BF260" s="187">
        <f>IF(N260="snížená",J260,0)</f>
        <v>0</v>
      </c>
      <c r="BG260" s="187">
        <f>IF(N260="zákl. přenesená",J260,0)</f>
        <v>0</v>
      </c>
      <c r="BH260" s="187">
        <f>IF(N260="sníž. přenesená",J260,0)</f>
        <v>0</v>
      </c>
      <c r="BI260" s="187">
        <f>IF(N260="nulová",J260,0)</f>
        <v>0</v>
      </c>
      <c r="BJ260" s="19" t="s">
        <v>79</v>
      </c>
      <c r="BK260" s="187">
        <f>ROUND(I260*H260,2)</f>
        <v>0</v>
      </c>
      <c r="BL260" s="19" t="s">
        <v>272</v>
      </c>
      <c r="BM260" s="186" t="s">
        <v>1393</v>
      </c>
    </row>
    <row r="261" spans="1:65" s="2" customFormat="1" ht="16.5" customHeight="1">
      <c r="A261" s="36"/>
      <c r="B261" s="37"/>
      <c r="C261" s="175" t="s">
        <v>705</v>
      </c>
      <c r="D261" s="175" t="s">
        <v>138</v>
      </c>
      <c r="E261" s="176" t="s">
        <v>733</v>
      </c>
      <c r="F261" s="177" t="s">
        <v>734</v>
      </c>
      <c r="G261" s="178" t="s">
        <v>184</v>
      </c>
      <c r="H261" s="179">
        <v>23.4</v>
      </c>
      <c r="I261" s="180"/>
      <c r="J261" s="181">
        <f>ROUND(I261*H261,2)</f>
        <v>0</v>
      </c>
      <c r="K261" s="177" t="s">
        <v>142</v>
      </c>
      <c r="L261" s="41"/>
      <c r="M261" s="182" t="s">
        <v>19</v>
      </c>
      <c r="N261" s="183" t="s">
        <v>43</v>
      </c>
      <c r="O261" s="66"/>
      <c r="P261" s="184">
        <f>O261*H261</f>
        <v>0</v>
      </c>
      <c r="Q261" s="184">
        <v>0</v>
      </c>
      <c r="R261" s="184">
        <f>Q261*H261</f>
        <v>0</v>
      </c>
      <c r="S261" s="184">
        <v>0</v>
      </c>
      <c r="T261" s="185">
        <f>S261*H261</f>
        <v>0</v>
      </c>
      <c r="U261" s="36"/>
      <c r="V261" s="36"/>
      <c r="W261" s="36"/>
      <c r="X261" s="36"/>
      <c r="Y261" s="36"/>
      <c r="Z261" s="36"/>
      <c r="AA261" s="36"/>
      <c r="AB261" s="36"/>
      <c r="AC261" s="36"/>
      <c r="AD261" s="36"/>
      <c r="AE261" s="36"/>
      <c r="AR261" s="186" t="s">
        <v>272</v>
      </c>
      <c r="AT261" s="186" t="s">
        <v>138</v>
      </c>
      <c r="AU261" s="186" t="s">
        <v>81</v>
      </c>
      <c r="AY261" s="19" t="s">
        <v>135</v>
      </c>
      <c r="BE261" s="187">
        <f>IF(N261="základní",J261,0)</f>
        <v>0</v>
      </c>
      <c r="BF261" s="187">
        <f>IF(N261="snížená",J261,0)</f>
        <v>0</v>
      </c>
      <c r="BG261" s="187">
        <f>IF(N261="zákl. přenesená",J261,0)</f>
        <v>0</v>
      </c>
      <c r="BH261" s="187">
        <f>IF(N261="sníž. přenesená",J261,0)</f>
        <v>0</v>
      </c>
      <c r="BI261" s="187">
        <f>IF(N261="nulová",J261,0)</f>
        <v>0</v>
      </c>
      <c r="BJ261" s="19" t="s">
        <v>79</v>
      </c>
      <c r="BK261" s="187">
        <f>ROUND(I261*H261,2)</f>
        <v>0</v>
      </c>
      <c r="BL261" s="19" t="s">
        <v>272</v>
      </c>
      <c r="BM261" s="186" t="s">
        <v>1394</v>
      </c>
    </row>
    <row r="262" spans="1:65" s="13" customFormat="1" ht="11.25">
      <c r="B262" s="197"/>
      <c r="C262" s="198"/>
      <c r="D262" s="188" t="s">
        <v>187</v>
      </c>
      <c r="E262" s="199" t="s">
        <v>19</v>
      </c>
      <c r="F262" s="200" t="s">
        <v>554</v>
      </c>
      <c r="G262" s="198"/>
      <c r="H262" s="201">
        <v>28.574999999999999</v>
      </c>
      <c r="I262" s="202"/>
      <c r="J262" s="198"/>
      <c r="K262" s="198"/>
      <c r="L262" s="203"/>
      <c r="M262" s="204"/>
      <c r="N262" s="205"/>
      <c r="O262" s="205"/>
      <c r="P262" s="205"/>
      <c r="Q262" s="205"/>
      <c r="R262" s="205"/>
      <c r="S262" s="205"/>
      <c r="T262" s="206"/>
      <c r="AT262" s="207" t="s">
        <v>187</v>
      </c>
      <c r="AU262" s="207" t="s">
        <v>81</v>
      </c>
      <c r="AV262" s="13" t="s">
        <v>81</v>
      </c>
      <c r="AW262" s="13" t="s">
        <v>33</v>
      </c>
      <c r="AX262" s="13" t="s">
        <v>72</v>
      </c>
      <c r="AY262" s="207" t="s">
        <v>135</v>
      </c>
    </row>
    <row r="263" spans="1:65" s="13" customFormat="1" ht="11.25">
      <c r="B263" s="197"/>
      <c r="C263" s="198"/>
      <c r="D263" s="188" t="s">
        <v>187</v>
      </c>
      <c r="E263" s="199" t="s">
        <v>19</v>
      </c>
      <c r="F263" s="200" t="s">
        <v>555</v>
      </c>
      <c r="G263" s="198"/>
      <c r="H263" s="201">
        <v>-3.9</v>
      </c>
      <c r="I263" s="202"/>
      <c r="J263" s="198"/>
      <c r="K263" s="198"/>
      <c r="L263" s="203"/>
      <c r="M263" s="204"/>
      <c r="N263" s="205"/>
      <c r="O263" s="205"/>
      <c r="P263" s="205"/>
      <c r="Q263" s="205"/>
      <c r="R263" s="205"/>
      <c r="S263" s="205"/>
      <c r="T263" s="206"/>
      <c r="AT263" s="207" t="s">
        <v>187</v>
      </c>
      <c r="AU263" s="207" t="s">
        <v>81</v>
      </c>
      <c r="AV263" s="13" t="s">
        <v>81</v>
      </c>
      <c r="AW263" s="13" t="s">
        <v>33</v>
      </c>
      <c r="AX263" s="13" t="s">
        <v>72</v>
      </c>
      <c r="AY263" s="207" t="s">
        <v>135</v>
      </c>
    </row>
    <row r="264" spans="1:65" s="13" customFormat="1" ht="11.25">
      <c r="B264" s="197"/>
      <c r="C264" s="198"/>
      <c r="D264" s="188" t="s">
        <v>187</v>
      </c>
      <c r="E264" s="199" t="s">
        <v>19</v>
      </c>
      <c r="F264" s="200" t="s">
        <v>556</v>
      </c>
      <c r="G264" s="198"/>
      <c r="H264" s="201">
        <v>-1.2749999999999999</v>
      </c>
      <c r="I264" s="202"/>
      <c r="J264" s="198"/>
      <c r="K264" s="198"/>
      <c r="L264" s="203"/>
      <c r="M264" s="204"/>
      <c r="N264" s="205"/>
      <c r="O264" s="205"/>
      <c r="P264" s="205"/>
      <c r="Q264" s="205"/>
      <c r="R264" s="205"/>
      <c r="S264" s="205"/>
      <c r="T264" s="206"/>
      <c r="AT264" s="207" t="s">
        <v>187</v>
      </c>
      <c r="AU264" s="207" t="s">
        <v>81</v>
      </c>
      <c r="AV264" s="13" t="s">
        <v>81</v>
      </c>
      <c r="AW264" s="13" t="s">
        <v>33</v>
      </c>
      <c r="AX264" s="13" t="s">
        <v>72</v>
      </c>
      <c r="AY264" s="207" t="s">
        <v>135</v>
      </c>
    </row>
    <row r="265" spans="1:65" s="14" customFormat="1" ht="11.25">
      <c r="B265" s="208"/>
      <c r="C265" s="209"/>
      <c r="D265" s="188" t="s">
        <v>187</v>
      </c>
      <c r="E265" s="210" t="s">
        <v>19</v>
      </c>
      <c r="F265" s="211" t="s">
        <v>197</v>
      </c>
      <c r="G265" s="209"/>
      <c r="H265" s="212">
        <v>23.4</v>
      </c>
      <c r="I265" s="213"/>
      <c r="J265" s="209"/>
      <c r="K265" s="209"/>
      <c r="L265" s="214"/>
      <c r="M265" s="215"/>
      <c r="N265" s="216"/>
      <c r="O265" s="216"/>
      <c r="P265" s="216"/>
      <c r="Q265" s="216"/>
      <c r="R265" s="216"/>
      <c r="S265" s="216"/>
      <c r="T265" s="217"/>
      <c r="AT265" s="218" t="s">
        <v>187</v>
      </c>
      <c r="AU265" s="218" t="s">
        <v>81</v>
      </c>
      <c r="AV265" s="14" t="s">
        <v>160</v>
      </c>
      <c r="AW265" s="14" t="s">
        <v>33</v>
      </c>
      <c r="AX265" s="14" t="s">
        <v>79</v>
      </c>
      <c r="AY265" s="218" t="s">
        <v>135</v>
      </c>
    </row>
    <row r="266" spans="1:65" s="2" customFormat="1" ht="16.5" customHeight="1">
      <c r="A266" s="36"/>
      <c r="B266" s="37"/>
      <c r="C266" s="175" t="s">
        <v>711</v>
      </c>
      <c r="D266" s="175" t="s">
        <v>138</v>
      </c>
      <c r="E266" s="176" t="s">
        <v>418</v>
      </c>
      <c r="F266" s="177" t="s">
        <v>419</v>
      </c>
      <c r="G266" s="178" t="s">
        <v>184</v>
      </c>
      <c r="H266" s="179">
        <v>7.24</v>
      </c>
      <c r="I266" s="180"/>
      <c r="J266" s="181">
        <f t="shared" ref="J266:J271" si="20">ROUND(I266*H266,2)</f>
        <v>0</v>
      </c>
      <c r="K266" s="177" t="s">
        <v>142</v>
      </c>
      <c r="L266" s="41"/>
      <c r="M266" s="182" t="s">
        <v>19</v>
      </c>
      <c r="N266" s="183" t="s">
        <v>43</v>
      </c>
      <c r="O266" s="66"/>
      <c r="P266" s="184">
        <f t="shared" ref="P266:P271" si="21">O266*H266</f>
        <v>0</v>
      </c>
      <c r="Q266" s="184">
        <v>1.3999999999999999E-4</v>
      </c>
      <c r="R266" s="184">
        <f t="shared" ref="R266:R271" si="22">Q266*H266</f>
        <v>1.0135999999999999E-3</v>
      </c>
      <c r="S266" s="184">
        <v>0</v>
      </c>
      <c r="T266" s="185">
        <f t="shared" ref="T266:T271" si="23">S266*H266</f>
        <v>0</v>
      </c>
      <c r="U266" s="36"/>
      <c r="V266" s="36"/>
      <c r="W266" s="36"/>
      <c r="X266" s="36"/>
      <c r="Y266" s="36"/>
      <c r="Z266" s="36"/>
      <c r="AA266" s="36"/>
      <c r="AB266" s="36"/>
      <c r="AC266" s="36"/>
      <c r="AD266" s="36"/>
      <c r="AE266" s="36"/>
      <c r="AR266" s="186" t="s">
        <v>272</v>
      </c>
      <c r="AT266" s="186" t="s">
        <v>138</v>
      </c>
      <c r="AU266" s="186" t="s">
        <v>81</v>
      </c>
      <c r="AY266" s="19" t="s">
        <v>135</v>
      </c>
      <c r="BE266" s="187">
        <f t="shared" ref="BE266:BE271" si="24">IF(N266="základní",J266,0)</f>
        <v>0</v>
      </c>
      <c r="BF266" s="187">
        <f t="shared" ref="BF266:BF271" si="25">IF(N266="snížená",J266,0)</f>
        <v>0</v>
      </c>
      <c r="BG266" s="187">
        <f t="shared" ref="BG266:BG271" si="26">IF(N266="zákl. přenesená",J266,0)</f>
        <v>0</v>
      </c>
      <c r="BH266" s="187">
        <f t="shared" ref="BH266:BH271" si="27">IF(N266="sníž. přenesená",J266,0)</f>
        <v>0</v>
      </c>
      <c r="BI266" s="187">
        <f t="shared" ref="BI266:BI271" si="28">IF(N266="nulová",J266,0)</f>
        <v>0</v>
      </c>
      <c r="BJ266" s="19" t="s">
        <v>79</v>
      </c>
      <c r="BK266" s="187">
        <f t="shared" ref="BK266:BK271" si="29">ROUND(I266*H266,2)</f>
        <v>0</v>
      </c>
      <c r="BL266" s="19" t="s">
        <v>272</v>
      </c>
      <c r="BM266" s="186" t="s">
        <v>1395</v>
      </c>
    </row>
    <row r="267" spans="1:65" s="2" customFormat="1" ht="16.5" customHeight="1">
      <c r="A267" s="36"/>
      <c r="B267" s="37"/>
      <c r="C267" s="175" t="s">
        <v>716</v>
      </c>
      <c r="D267" s="175" t="s">
        <v>138</v>
      </c>
      <c r="E267" s="176" t="s">
        <v>422</v>
      </c>
      <c r="F267" s="177" t="s">
        <v>423</v>
      </c>
      <c r="G267" s="178" t="s">
        <v>184</v>
      </c>
      <c r="H267" s="179">
        <v>7.24</v>
      </c>
      <c r="I267" s="180"/>
      <c r="J267" s="181">
        <f t="shared" si="20"/>
        <v>0</v>
      </c>
      <c r="K267" s="177" t="s">
        <v>142</v>
      </c>
      <c r="L267" s="41"/>
      <c r="M267" s="182" t="s">
        <v>19</v>
      </c>
      <c r="N267" s="183" t="s">
        <v>43</v>
      </c>
      <c r="O267" s="66"/>
      <c r="P267" s="184">
        <f t="shared" si="21"/>
        <v>0</v>
      </c>
      <c r="Q267" s="184">
        <v>1.2E-4</v>
      </c>
      <c r="R267" s="184">
        <f t="shared" si="22"/>
        <v>8.6880000000000008E-4</v>
      </c>
      <c r="S267" s="184">
        <v>0</v>
      </c>
      <c r="T267" s="185">
        <f t="shared" si="23"/>
        <v>0</v>
      </c>
      <c r="U267" s="36"/>
      <c r="V267" s="36"/>
      <c r="W267" s="36"/>
      <c r="X267" s="36"/>
      <c r="Y267" s="36"/>
      <c r="Z267" s="36"/>
      <c r="AA267" s="36"/>
      <c r="AB267" s="36"/>
      <c r="AC267" s="36"/>
      <c r="AD267" s="36"/>
      <c r="AE267" s="36"/>
      <c r="AR267" s="186" t="s">
        <v>272</v>
      </c>
      <c r="AT267" s="186" t="s">
        <v>138</v>
      </c>
      <c r="AU267" s="186" t="s">
        <v>81</v>
      </c>
      <c r="AY267" s="19" t="s">
        <v>135</v>
      </c>
      <c r="BE267" s="187">
        <f t="shared" si="24"/>
        <v>0</v>
      </c>
      <c r="BF267" s="187">
        <f t="shared" si="25"/>
        <v>0</v>
      </c>
      <c r="BG267" s="187">
        <f t="shared" si="26"/>
        <v>0</v>
      </c>
      <c r="BH267" s="187">
        <f t="shared" si="27"/>
        <v>0</v>
      </c>
      <c r="BI267" s="187">
        <f t="shared" si="28"/>
        <v>0</v>
      </c>
      <c r="BJ267" s="19" t="s">
        <v>79</v>
      </c>
      <c r="BK267" s="187">
        <f t="shared" si="29"/>
        <v>0</v>
      </c>
      <c r="BL267" s="19" t="s">
        <v>272</v>
      </c>
      <c r="BM267" s="186" t="s">
        <v>1396</v>
      </c>
    </row>
    <row r="268" spans="1:65" s="2" customFormat="1" ht="16.5" customHeight="1">
      <c r="A268" s="36"/>
      <c r="B268" s="37"/>
      <c r="C268" s="175" t="s">
        <v>721</v>
      </c>
      <c r="D268" s="175" t="s">
        <v>138</v>
      </c>
      <c r="E268" s="176" t="s">
        <v>426</v>
      </c>
      <c r="F268" s="177" t="s">
        <v>427</v>
      </c>
      <c r="G268" s="178" t="s">
        <v>184</v>
      </c>
      <c r="H268" s="179">
        <v>0.66</v>
      </c>
      <c r="I268" s="180"/>
      <c r="J268" s="181">
        <f t="shared" si="20"/>
        <v>0</v>
      </c>
      <c r="K268" s="177" t="s">
        <v>142</v>
      </c>
      <c r="L268" s="41"/>
      <c r="M268" s="182" t="s">
        <v>19</v>
      </c>
      <c r="N268" s="183" t="s">
        <v>43</v>
      </c>
      <c r="O268" s="66"/>
      <c r="P268" s="184">
        <f t="shared" si="21"/>
        <v>0</v>
      </c>
      <c r="Q268" s="184">
        <v>3.1E-4</v>
      </c>
      <c r="R268" s="184">
        <f t="shared" si="22"/>
        <v>2.0460000000000001E-4</v>
      </c>
      <c r="S268" s="184">
        <v>0</v>
      </c>
      <c r="T268" s="185">
        <f t="shared" si="23"/>
        <v>0</v>
      </c>
      <c r="U268" s="36"/>
      <c r="V268" s="36"/>
      <c r="W268" s="36"/>
      <c r="X268" s="36"/>
      <c r="Y268" s="36"/>
      <c r="Z268" s="36"/>
      <c r="AA268" s="36"/>
      <c r="AB268" s="36"/>
      <c r="AC268" s="36"/>
      <c r="AD268" s="36"/>
      <c r="AE268" s="36"/>
      <c r="AR268" s="186" t="s">
        <v>272</v>
      </c>
      <c r="AT268" s="186" t="s">
        <v>138</v>
      </c>
      <c r="AU268" s="186" t="s">
        <v>81</v>
      </c>
      <c r="AY268" s="19" t="s">
        <v>135</v>
      </c>
      <c r="BE268" s="187">
        <f t="shared" si="24"/>
        <v>0</v>
      </c>
      <c r="BF268" s="187">
        <f t="shared" si="25"/>
        <v>0</v>
      </c>
      <c r="BG268" s="187">
        <f t="shared" si="26"/>
        <v>0</v>
      </c>
      <c r="BH268" s="187">
        <f t="shared" si="27"/>
        <v>0</v>
      </c>
      <c r="BI268" s="187">
        <f t="shared" si="28"/>
        <v>0</v>
      </c>
      <c r="BJ268" s="19" t="s">
        <v>79</v>
      </c>
      <c r="BK268" s="187">
        <f t="shared" si="29"/>
        <v>0</v>
      </c>
      <c r="BL268" s="19" t="s">
        <v>272</v>
      </c>
      <c r="BM268" s="186" t="s">
        <v>1397</v>
      </c>
    </row>
    <row r="269" spans="1:65" s="2" customFormat="1" ht="16.5" customHeight="1">
      <c r="A269" s="36"/>
      <c r="B269" s="37"/>
      <c r="C269" s="175" t="s">
        <v>725</v>
      </c>
      <c r="D269" s="175" t="s">
        <v>138</v>
      </c>
      <c r="E269" s="176" t="s">
        <v>430</v>
      </c>
      <c r="F269" s="177" t="s">
        <v>431</v>
      </c>
      <c r="G269" s="178" t="s">
        <v>271</v>
      </c>
      <c r="H269" s="179">
        <v>6</v>
      </c>
      <c r="I269" s="180"/>
      <c r="J269" s="181">
        <f t="shared" si="20"/>
        <v>0</v>
      </c>
      <c r="K269" s="177" t="s">
        <v>142</v>
      </c>
      <c r="L269" s="41"/>
      <c r="M269" s="182" t="s">
        <v>19</v>
      </c>
      <c r="N269" s="183" t="s">
        <v>43</v>
      </c>
      <c r="O269" s="66"/>
      <c r="P269" s="184">
        <f t="shared" si="21"/>
        <v>0</v>
      </c>
      <c r="Q269" s="184">
        <v>2.0000000000000002E-5</v>
      </c>
      <c r="R269" s="184">
        <f t="shared" si="22"/>
        <v>1.2000000000000002E-4</v>
      </c>
      <c r="S269" s="184">
        <v>0</v>
      </c>
      <c r="T269" s="185">
        <f t="shared" si="23"/>
        <v>0</v>
      </c>
      <c r="U269" s="36"/>
      <c r="V269" s="36"/>
      <c r="W269" s="36"/>
      <c r="X269" s="36"/>
      <c r="Y269" s="36"/>
      <c r="Z269" s="36"/>
      <c r="AA269" s="36"/>
      <c r="AB269" s="36"/>
      <c r="AC269" s="36"/>
      <c r="AD269" s="36"/>
      <c r="AE269" s="36"/>
      <c r="AR269" s="186" t="s">
        <v>272</v>
      </c>
      <c r="AT269" s="186" t="s">
        <v>138</v>
      </c>
      <c r="AU269" s="186" t="s">
        <v>81</v>
      </c>
      <c r="AY269" s="19" t="s">
        <v>135</v>
      </c>
      <c r="BE269" s="187">
        <f t="shared" si="24"/>
        <v>0</v>
      </c>
      <c r="BF269" s="187">
        <f t="shared" si="25"/>
        <v>0</v>
      </c>
      <c r="BG269" s="187">
        <f t="shared" si="26"/>
        <v>0</v>
      </c>
      <c r="BH269" s="187">
        <f t="shared" si="27"/>
        <v>0</v>
      </c>
      <c r="BI269" s="187">
        <f t="shared" si="28"/>
        <v>0</v>
      </c>
      <c r="BJ269" s="19" t="s">
        <v>79</v>
      </c>
      <c r="BK269" s="187">
        <f t="shared" si="29"/>
        <v>0</v>
      </c>
      <c r="BL269" s="19" t="s">
        <v>272</v>
      </c>
      <c r="BM269" s="186" t="s">
        <v>1398</v>
      </c>
    </row>
    <row r="270" spans="1:65" s="2" customFormat="1" ht="21.75" customHeight="1">
      <c r="A270" s="36"/>
      <c r="B270" s="37"/>
      <c r="C270" s="175" t="s">
        <v>728</v>
      </c>
      <c r="D270" s="175" t="s">
        <v>138</v>
      </c>
      <c r="E270" s="176" t="s">
        <v>434</v>
      </c>
      <c r="F270" s="177" t="s">
        <v>435</v>
      </c>
      <c r="G270" s="178" t="s">
        <v>271</v>
      </c>
      <c r="H270" s="179">
        <v>6</v>
      </c>
      <c r="I270" s="180"/>
      <c r="J270" s="181">
        <f t="shared" si="20"/>
        <v>0</v>
      </c>
      <c r="K270" s="177" t="s">
        <v>142</v>
      </c>
      <c r="L270" s="41"/>
      <c r="M270" s="182" t="s">
        <v>19</v>
      </c>
      <c r="N270" s="183" t="s">
        <v>43</v>
      </c>
      <c r="O270" s="66"/>
      <c r="P270" s="184">
        <f t="shared" si="21"/>
        <v>0</v>
      </c>
      <c r="Q270" s="184">
        <v>2.0000000000000002E-5</v>
      </c>
      <c r="R270" s="184">
        <f t="shared" si="22"/>
        <v>1.2000000000000002E-4</v>
      </c>
      <c r="S270" s="184">
        <v>0</v>
      </c>
      <c r="T270" s="185">
        <f t="shared" si="23"/>
        <v>0</v>
      </c>
      <c r="U270" s="36"/>
      <c r="V270" s="36"/>
      <c r="W270" s="36"/>
      <c r="X270" s="36"/>
      <c r="Y270" s="36"/>
      <c r="Z270" s="36"/>
      <c r="AA270" s="36"/>
      <c r="AB270" s="36"/>
      <c r="AC270" s="36"/>
      <c r="AD270" s="36"/>
      <c r="AE270" s="36"/>
      <c r="AR270" s="186" t="s">
        <v>272</v>
      </c>
      <c r="AT270" s="186" t="s">
        <v>138</v>
      </c>
      <c r="AU270" s="186" t="s">
        <v>81</v>
      </c>
      <c r="AY270" s="19" t="s">
        <v>135</v>
      </c>
      <c r="BE270" s="187">
        <f t="shared" si="24"/>
        <v>0</v>
      </c>
      <c r="BF270" s="187">
        <f t="shared" si="25"/>
        <v>0</v>
      </c>
      <c r="BG270" s="187">
        <f t="shared" si="26"/>
        <v>0</v>
      </c>
      <c r="BH270" s="187">
        <f t="shared" si="27"/>
        <v>0</v>
      </c>
      <c r="BI270" s="187">
        <f t="shared" si="28"/>
        <v>0</v>
      </c>
      <c r="BJ270" s="19" t="s">
        <v>79</v>
      </c>
      <c r="BK270" s="187">
        <f t="shared" si="29"/>
        <v>0</v>
      </c>
      <c r="BL270" s="19" t="s">
        <v>272</v>
      </c>
      <c r="BM270" s="186" t="s">
        <v>1399</v>
      </c>
    </row>
    <row r="271" spans="1:65" s="2" customFormat="1" ht="16.5" customHeight="1">
      <c r="A271" s="36"/>
      <c r="B271" s="37"/>
      <c r="C271" s="175" t="s">
        <v>730</v>
      </c>
      <c r="D271" s="175" t="s">
        <v>138</v>
      </c>
      <c r="E271" s="176" t="s">
        <v>438</v>
      </c>
      <c r="F271" s="177" t="s">
        <v>439</v>
      </c>
      <c r="G271" s="178" t="s">
        <v>184</v>
      </c>
      <c r="H271" s="179">
        <v>23.145</v>
      </c>
      <c r="I271" s="180"/>
      <c r="J271" s="181">
        <f t="shared" si="20"/>
        <v>0</v>
      </c>
      <c r="K271" s="177" t="s">
        <v>19</v>
      </c>
      <c r="L271" s="41"/>
      <c r="M271" s="182" t="s">
        <v>19</v>
      </c>
      <c r="N271" s="183" t="s">
        <v>43</v>
      </c>
      <c r="O271" s="66"/>
      <c r="P271" s="184">
        <f t="shared" si="21"/>
        <v>0</v>
      </c>
      <c r="Q271" s="184">
        <v>0</v>
      </c>
      <c r="R271" s="184">
        <f t="shared" si="22"/>
        <v>0</v>
      </c>
      <c r="S271" s="184">
        <v>0</v>
      </c>
      <c r="T271" s="185">
        <f t="shared" si="23"/>
        <v>0</v>
      </c>
      <c r="U271" s="36"/>
      <c r="V271" s="36"/>
      <c r="W271" s="36"/>
      <c r="X271" s="36"/>
      <c r="Y271" s="36"/>
      <c r="Z271" s="36"/>
      <c r="AA271" s="36"/>
      <c r="AB271" s="36"/>
      <c r="AC271" s="36"/>
      <c r="AD271" s="36"/>
      <c r="AE271" s="36"/>
      <c r="AR271" s="186" t="s">
        <v>272</v>
      </c>
      <c r="AT271" s="186" t="s">
        <v>138</v>
      </c>
      <c r="AU271" s="186" t="s">
        <v>81</v>
      </c>
      <c r="AY271" s="19" t="s">
        <v>135</v>
      </c>
      <c r="BE271" s="187">
        <f t="shared" si="24"/>
        <v>0</v>
      </c>
      <c r="BF271" s="187">
        <f t="shared" si="25"/>
        <v>0</v>
      </c>
      <c r="BG271" s="187">
        <f t="shared" si="26"/>
        <v>0</v>
      </c>
      <c r="BH271" s="187">
        <f t="shared" si="27"/>
        <v>0</v>
      </c>
      <c r="BI271" s="187">
        <f t="shared" si="28"/>
        <v>0</v>
      </c>
      <c r="BJ271" s="19" t="s">
        <v>79</v>
      </c>
      <c r="BK271" s="187">
        <f t="shared" si="29"/>
        <v>0</v>
      </c>
      <c r="BL271" s="19" t="s">
        <v>272</v>
      </c>
      <c r="BM271" s="186" t="s">
        <v>1400</v>
      </c>
    </row>
    <row r="272" spans="1:65" s="13" customFormat="1" ht="11.25">
      <c r="B272" s="197"/>
      <c r="C272" s="198"/>
      <c r="D272" s="188" t="s">
        <v>187</v>
      </c>
      <c r="E272" s="199" t="s">
        <v>19</v>
      </c>
      <c r="F272" s="200" t="s">
        <v>1328</v>
      </c>
      <c r="G272" s="198"/>
      <c r="H272" s="201">
        <v>23.145</v>
      </c>
      <c r="I272" s="202"/>
      <c r="J272" s="198"/>
      <c r="K272" s="198"/>
      <c r="L272" s="203"/>
      <c r="M272" s="204"/>
      <c r="N272" s="205"/>
      <c r="O272" s="205"/>
      <c r="P272" s="205"/>
      <c r="Q272" s="205"/>
      <c r="R272" s="205"/>
      <c r="S272" s="205"/>
      <c r="T272" s="206"/>
      <c r="AT272" s="207" t="s">
        <v>187</v>
      </c>
      <c r="AU272" s="207" t="s">
        <v>81</v>
      </c>
      <c r="AV272" s="13" t="s">
        <v>81</v>
      </c>
      <c r="AW272" s="13" t="s">
        <v>33</v>
      </c>
      <c r="AX272" s="13" t="s">
        <v>79</v>
      </c>
      <c r="AY272" s="207" t="s">
        <v>135</v>
      </c>
    </row>
    <row r="273" spans="1:65" s="12" customFormat="1" ht="22.9" customHeight="1">
      <c r="B273" s="159"/>
      <c r="C273" s="160"/>
      <c r="D273" s="161" t="s">
        <v>71</v>
      </c>
      <c r="E273" s="173" t="s">
        <v>441</v>
      </c>
      <c r="F273" s="173" t="s">
        <v>442</v>
      </c>
      <c r="G273" s="160"/>
      <c r="H273" s="160"/>
      <c r="I273" s="163"/>
      <c r="J273" s="174">
        <f>BK273</f>
        <v>0</v>
      </c>
      <c r="K273" s="160"/>
      <c r="L273" s="165"/>
      <c r="M273" s="166"/>
      <c r="N273" s="167"/>
      <c r="O273" s="167"/>
      <c r="P273" s="168">
        <f>SUM(P274:P314)</f>
        <v>0</v>
      </c>
      <c r="Q273" s="167"/>
      <c r="R273" s="168">
        <f>SUM(R274:R314)</f>
        <v>0.1082341</v>
      </c>
      <c r="S273" s="167"/>
      <c r="T273" s="169">
        <f>SUM(T274:T314)</f>
        <v>2.2203750000000001E-2</v>
      </c>
      <c r="AR273" s="170" t="s">
        <v>81</v>
      </c>
      <c r="AT273" s="171" t="s">
        <v>71</v>
      </c>
      <c r="AU273" s="171" t="s">
        <v>79</v>
      </c>
      <c r="AY273" s="170" t="s">
        <v>135</v>
      </c>
      <c r="BK273" s="172">
        <f>SUM(BK274:BK314)</f>
        <v>0</v>
      </c>
    </row>
    <row r="274" spans="1:65" s="2" customFormat="1" ht="16.5" customHeight="1">
      <c r="A274" s="36"/>
      <c r="B274" s="37"/>
      <c r="C274" s="175" t="s">
        <v>732</v>
      </c>
      <c r="D274" s="175" t="s">
        <v>138</v>
      </c>
      <c r="E274" s="176" t="s">
        <v>444</v>
      </c>
      <c r="F274" s="177" t="s">
        <v>445</v>
      </c>
      <c r="G274" s="178" t="s">
        <v>184</v>
      </c>
      <c r="H274" s="179">
        <v>71.625</v>
      </c>
      <c r="I274" s="180"/>
      <c r="J274" s="181">
        <f>ROUND(I274*H274,2)</f>
        <v>0</v>
      </c>
      <c r="K274" s="177" t="s">
        <v>142</v>
      </c>
      <c r="L274" s="41"/>
      <c r="M274" s="182" t="s">
        <v>19</v>
      </c>
      <c r="N274" s="183" t="s">
        <v>43</v>
      </c>
      <c r="O274" s="66"/>
      <c r="P274" s="184">
        <f>O274*H274</f>
        <v>0</v>
      </c>
      <c r="Q274" s="184">
        <v>1E-3</v>
      </c>
      <c r="R274" s="184">
        <f>Q274*H274</f>
        <v>7.1625000000000008E-2</v>
      </c>
      <c r="S274" s="184">
        <v>3.1E-4</v>
      </c>
      <c r="T274" s="185">
        <f>S274*H274</f>
        <v>2.2203750000000001E-2</v>
      </c>
      <c r="U274" s="36"/>
      <c r="V274" s="36"/>
      <c r="W274" s="36"/>
      <c r="X274" s="36"/>
      <c r="Y274" s="36"/>
      <c r="Z274" s="36"/>
      <c r="AA274" s="36"/>
      <c r="AB274" s="36"/>
      <c r="AC274" s="36"/>
      <c r="AD274" s="36"/>
      <c r="AE274" s="36"/>
      <c r="AR274" s="186" t="s">
        <v>272</v>
      </c>
      <c r="AT274" s="186" t="s">
        <v>138</v>
      </c>
      <c r="AU274" s="186" t="s">
        <v>81</v>
      </c>
      <c r="AY274" s="19" t="s">
        <v>135</v>
      </c>
      <c r="BE274" s="187">
        <f>IF(N274="základní",J274,0)</f>
        <v>0</v>
      </c>
      <c r="BF274" s="187">
        <f>IF(N274="snížená",J274,0)</f>
        <v>0</v>
      </c>
      <c r="BG274" s="187">
        <f>IF(N274="zákl. přenesená",J274,0)</f>
        <v>0</v>
      </c>
      <c r="BH274" s="187">
        <f>IF(N274="sníž. přenesená",J274,0)</f>
        <v>0</v>
      </c>
      <c r="BI274" s="187">
        <f>IF(N274="nulová",J274,0)</f>
        <v>0</v>
      </c>
      <c r="BJ274" s="19" t="s">
        <v>79</v>
      </c>
      <c r="BK274" s="187">
        <f>ROUND(I274*H274,2)</f>
        <v>0</v>
      </c>
      <c r="BL274" s="19" t="s">
        <v>272</v>
      </c>
      <c r="BM274" s="186" t="s">
        <v>1401</v>
      </c>
    </row>
    <row r="275" spans="1:65" s="2" customFormat="1" ht="29.25">
      <c r="A275" s="36"/>
      <c r="B275" s="37"/>
      <c r="C275" s="38"/>
      <c r="D275" s="188" t="s">
        <v>145</v>
      </c>
      <c r="E275" s="38"/>
      <c r="F275" s="189" t="s">
        <v>447</v>
      </c>
      <c r="G275" s="38"/>
      <c r="H275" s="38"/>
      <c r="I275" s="190"/>
      <c r="J275" s="38"/>
      <c r="K275" s="38"/>
      <c r="L275" s="41"/>
      <c r="M275" s="191"/>
      <c r="N275" s="192"/>
      <c r="O275" s="66"/>
      <c r="P275" s="66"/>
      <c r="Q275" s="66"/>
      <c r="R275" s="66"/>
      <c r="S275" s="66"/>
      <c r="T275" s="67"/>
      <c r="U275" s="36"/>
      <c r="V275" s="36"/>
      <c r="W275" s="36"/>
      <c r="X275" s="36"/>
      <c r="Y275" s="36"/>
      <c r="Z275" s="36"/>
      <c r="AA275" s="36"/>
      <c r="AB275" s="36"/>
      <c r="AC275" s="36"/>
      <c r="AD275" s="36"/>
      <c r="AE275" s="36"/>
      <c r="AT275" s="19" t="s">
        <v>145</v>
      </c>
      <c r="AU275" s="19" t="s">
        <v>81</v>
      </c>
    </row>
    <row r="276" spans="1:65" s="15" customFormat="1" ht="11.25">
      <c r="B276" s="230"/>
      <c r="C276" s="231"/>
      <c r="D276" s="188" t="s">
        <v>187</v>
      </c>
      <c r="E276" s="232" t="s">
        <v>19</v>
      </c>
      <c r="F276" s="233" t="s">
        <v>448</v>
      </c>
      <c r="G276" s="231"/>
      <c r="H276" s="232" t="s">
        <v>19</v>
      </c>
      <c r="I276" s="234"/>
      <c r="J276" s="231"/>
      <c r="K276" s="231"/>
      <c r="L276" s="235"/>
      <c r="M276" s="236"/>
      <c r="N276" s="237"/>
      <c r="O276" s="237"/>
      <c r="P276" s="237"/>
      <c r="Q276" s="237"/>
      <c r="R276" s="237"/>
      <c r="S276" s="237"/>
      <c r="T276" s="238"/>
      <c r="AT276" s="239" t="s">
        <v>187</v>
      </c>
      <c r="AU276" s="239" t="s">
        <v>81</v>
      </c>
      <c r="AV276" s="15" t="s">
        <v>79</v>
      </c>
      <c r="AW276" s="15" t="s">
        <v>33</v>
      </c>
      <c r="AX276" s="15" t="s">
        <v>72</v>
      </c>
      <c r="AY276" s="239" t="s">
        <v>135</v>
      </c>
    </row>
    <row r="277" spans="1:65" s="13" customFormat="1" ht="11.25">
      <c r="B277" s="197"/>
      <c r="C277" s="198"/>
      <c r="D277" s="188" t="s">
        <v>187</v>
      </c>
      <c r="E277" s="199" t="s">
        <v>19</v>
      </c>
      <c r="F277" s="200" t="s">
        <v>1402</v>
      </c>
      <c r="G277" s="198"/>
      <c r="H277" s="201">
        <v>9.391</v>
      </c>
      <c r="I277" s="202"/>
      <c r="J277" s="198"/>
      <c r="K277" s="198"/>
      <c r="L277" s="203"/>
      <c r="M277" s="204"/>
      <c r="N277" s="205"/>
      <c r="O277" s="205"/>
      <c r="P277" s="205"/>
      <c r="Q277" s="205"/>
      <c r="R277" s="205"/>
      <c r="S277" s="205"/>
      <c r="T277" s="206"/>
      <c r="AT277" s="207" t="s">
        <v>187</v>
      </c>
      <c r="AU277" s="207" t="s">
        <v>81</v>
      </c>
      <c r="AV277" s="13" t="s">
        <v>81</v>
      </c>
      <c r="AW277" s="13" t="s">
        <v>33</v>
      </c>
      <c r="AX277" s="13" t="s">
        <v>72</v>
      </c>
      <c r="AY277" s="207" t="s">
        <v>135</v>
      </c>
    </row>
    <row r="278" spans="1:65" s="13" customFormat="1" ht="11.25">
      <c r="B278" s="197"/>
      <c r="C278" s="198"/>
      <c r="D278" s="188" t="s">
        <v>187</v>
      </c>
      <c r="E278" s="199" t="s">
        <v>19</v>
      </c>
      <c r="F278" s="200" t="s">
        <v>1403</v>
      </c>
      <c r="G278" s="198"/>
      <c r="H278" s="201">
        <v>11.497999999999999</v>
      </c>
      <c r="I278" s="202"/>
      <c r="J278" s="198"/>
      <c r="K278" s="198"/>
      <c r="L278" s="203"/>
      <c r="M278" s="204"/>
      <c r="N278" s="205"/>
      <c r="O278" s="205"/>
      <c r="P278" s="205"/>
      <c r="Q278" s="205"/>
      <c r="R278" s="205"/>
      <c r="S278" s="205"/>
      <c r="T278" s="206"/>
      <c r="AT278" s="207" t="s">
        <v>187</v>
      </c>
      <c r="AU278" s="207" t="s">
        <v>81</v>
      </c>
      <c r="AV278" s="13" t="s">
        <v>81</v>
      </c>
      <c r="AW278" s="13" t="s">
        <v>33</v>
      </c>
      <c r="AX278" s="13" t="s">
        <v>72</v>
      </c>
      <c r="AY278" s="207" t="s">
        <v>135</v>
      </c>
    </row>
    <row r="279" spans="1:65" s="16" customFormat="1" ht="11.25">
      <c r="B279" s="240"/>
      <c r="C279" s="241"/>
      <c r="D279" s="188" t="s">
        <v>187</v>
      </c>
      <c r="E279" s="242" t="s">
        <v>19</v>
      </c>
      <c r="F279" s="243" t="s">
        <v>451</v>
      </c>
      <c r="G279" s="241"/>
      <c r="H279" s="244">
        <v>20.888999999999999</v>
      </c>
      <c r="I279" s="245"/>
      <c r="J279" s="241"/>
      <c r="K279" s="241"/>
      <c r="L279" s="246"/>
      <c r="M279" s="247"/>
      <c r="N279" s="248"/>
      <c r="O279" s="248"/>
      <c r="P279" s="248"/>
      <c r="Q279" s="248"/>
      <c r="R279" s="248"/>
      <c r="S279" s="248"/>
      <c r="T279" s="249"/>
      <c r="AT279" s="250" t="s">
        <v>187</v>
      </c>
      <c r="AU279" s="250" t="s">
        <v>81</v>
      </c>
      <c r="AV279" s="16" t="s">
        <v>155</v>
      </c>
      <c r="AW279" s="16" t="s">
        <v>33</v>
      </c>
      <c r="AX279" s="16" t="s">
        <v>72</v>
      </c>
      <c r="AY279" s="250" t="s">
        <v>135</v>
      </c>
    </row>
    <row r="280" spans="1:65" s="15" customFormat="1" ht="11.25">
      <c r="B280" s="230"/>
      <c r="C280" s="231"/>
      <c r="D280" s="188" t="s">
        <v>187</v>
      </c>
      <c r="E280" s="232" t="s">
        <v>19</v>
      </c>
      <c r="F280" s="233" t="s">
        <v>452</v>
      </c>
      <c r="G280" s="231"/>
      <c r="H280" s="232" t="s">
        <v>19</v>
      </c>
      <c r="I280" s="234"/>
      <c r="J280" s="231"/>
      <c r="K280" s="231"/>
      <c r="L280" s="235"/>
      <c r="M280" s="236"/>
      <c r="N280" s="237"/>
      <c r="O280" s="237"/>
      <c r="P280" s="237"/>
      <c r="Q280" s="237"/>
      <c r="R280" s="237"/>
      <c r="S280" s="237"/>
      <c r="T280" s="238"/>
      <c r="AT280" s="239" t="s">
        <v>187</v>
      </c>
      <c r="AU280" s="239" t="s">
        <v>81</v>
      </c>
      <c r="AV280" s="15" t="s">
        <v>79</v>
      </c>
      <c r="AW280" s="15" t="s">
        <v>33</v>
      </c>
      <c r="AX280" s="15" t="s">
        <v>72</v>
      </c>
      <c r="AY280" s="239" t="s">
        <v>135</v>
      </c>
    </row>
    <row r="281" spans="1:65" s="13" customFormat="1" ht="11.25">
      <c r="B281" s="197"/>
      <c r="C281" s="198"/>
      <c r="D281" s="188" t="s">
        <v>187</v>
      </c>
      <c r="E281" s="199" t="s">
        <v>19</v>
      </c>
      <c r="F281" s="200" t="s">
        <v>1404</v>
      </c>
      <c r="G281" s="198"/>
      <c r="H281" s="201">
        <v>47.993000000000002</v>
      </c>
      <c r="I281" s="202"/>
      <c r="J281" s="198"/>
      <c r="K281" s="198"/>
      <c r="L281" s="203"/>
      <c r="M281" s="204"/>
      <c r="N281" s="205"/>
      <c r="O281" s="205"/>
      <c r="P281" s="205"/>
      <c r="Q281" s="205"/>
      <c r="R281" s="205"/>
      <c r="S281" s="205"/>
      <c r="T281" s="206"/>
      <c r="AT281" s="207" t="s">
        <v>187</v>
      </c>
      <c r="AU281" s="207" t="s">
        <v>81</v>
      </c>
      <c r="AV281" s="13" t="s">
        <v>81</v>
      </c>
      <c r="AW281" s="13" t="s">
        <v>33</v>
      </c>
      <c r="AX281" s="13" t="s">
        <v>72</v>
      </c>
      <c r="AY281" s="207" t="s">
        <v>135</v>
      </c>
    </row>
    <row r="282" spans="1:65" s="13" customFormat="1" ht="11.25">
      <c r="B282" s="197"/>
      <c r="C282" s="198"/>
      <c r="D282" s="188" t="s">
        <v>187</v>
      </c>
      <c r="E282" s="199" t="s">
        <v>19</v>
      </c>
      <c r="F282" s="200" t="s">
        <v>1405</v>
      </c>
      <c r="G282" s="198"/>
      <c r="H282" s="201">
        <v>9.9290000000000003</v>
      </c>
      <c r="I282" s="202"/>
      <c r="J282" s="198"/>
      <c r="K282" s="198"/>
      <c r="L282" s="203"/>
      <c r="M282" s="204"/>
      <c r="N282" s="205"/>
      <c r="O282" s="205"/>
      <c r="P282" s="205"/>
      <c r="Q282" s="205"/>
      <c r="R282" s="205"/>
      <c r="S282" s="205"/>
      <c r="T282" s="206"/>
      <c r="AT282" s="207" t="s">
        <v>187</v>
      </c>
      <c r="AU282" s="207" t="s">
        <v>81</v>
      </c>
      <c r="AV282" s="13" t="s">
        <v>81</v>
      </c>
      <c r="AW282" s="13" t="s">
        <v>33</v>
      </c>
      <c r="AX282" s="13" t="s">
        <v>72</v>
      </c>
      <c r="AY282" s="207" t="s">
        <v>135</v>
      </c>
    </row>
    <row r="283" spans="1:65" s="13" customFormat="1" ht="11.25">
      <c r="B283" s="197"/>
      <c r="C283" s="198"/>
      <c r="D283" s="188" t="s">
        <v>187</v>
      </c>
      <c r="E283" s="199" t="s">
        <v>19</v>
      </c>
      <c r="F283" s="200" t="s">
        <v>753</v>
      </c>
      <c r="G283" s="198"/>
      <c r="H283" s="201">
        <v>-1.1479999999999999</v>
      </c>
      <c r="I283" s="202"/>
      <c r="J283" s="198"/>
      <c r="K283" s="198"/>
      <c r="L283" s="203"/>
      <c r="M283" s="204"/>
      <c r="N283" s="205"/>
      <c r="O283" s="205"/>
      <c r="P283" s="205"/>
      <c r="Q283" s="205"/>
      <c r="R283" s="205"/>
      <c r="S283" s="205"/>
      <c r="T283" s="206"/>
      <c r="AT283" s="207" t="s">
        <v>187</v>
      </c>
      <c r="AU283" s="207" t="s">
        <v>81</v>
      </c>
      <c r="AV283" s="13" t="s">
        <v>81</v>
      </c>
      <c r="AW283" s="13" t="s">
        <v>33</v>
      </c>
      <c r="AX283" s="13" t="s">
        <v>72</v>
      </c>
      <c r="AY283" s="207" t="s">
        <v>135</v>
      </c>
    </row>
    <row r="284" spans="1:65" s="13" customFormat="1" ht="11.25">
      <c r="B284" s="197"/>
      <c r="C284" s="198"/>
      <c r="D284" s="188" t="s">
        <v>187</v>
      </c>
      <c r="E284" s="199" t="s">
        <v>19</v>
      </c>
      <c r="F284" s="200" t="s">
        <v>755</v>
      </c>
      <c r="G284" s="198"/>
      <c r="H284" s="201">
        <v>-2.34</v>
      </c>
      <c r="I284" s="202"/>
      <c r="J284" s="198"/>
      <c r="K284" s="198"/>
      <c r="L284" s="203"/>
      <c r="M284" s="204"/>
      <c r="N284" s="205"/>
      <c r="O284" s="205"/>
      <c r="P284" s="205"/>
      <c r="Q284" s="205"/>
      <c r="R284" s="205"/>
      <c r="S284" s="205"/>
      <c r="T284" s="206"/>
      <c r="AT284" s="207" t="s">
        <v>187</v>
      </c>
      <c r="AU284" s="207" t="s">
        <v>81</v>
      </c>
      <c r="AV284" s="13" t="s">
        <v>81</v>
      </c>
      <c r="AW284" s="13" t="s">
        <v>33</v>
      </c>
      <c r="AX284" s="13" t="s">
        <v>72</v>
      </c>
      <c r="AY284" s="207" t="s">
        <v>135</v>
      </c>
    </row>
    <row r="285" spans="1:65" s="13" customFormat="1" ht="11.25">
      <c r="B285" s="197"/>
      <c r="C285" s="198"/>
      <c r="D285" s="188" t="s">
        <v>187</v>
      </c>
      <c r="E285" s="199" t="s">
        <v>19</v>
      </c>
      <c r="F285" s="200" t="s">
        <v>1111</v>
      </c>
      <c r="G285" s="198"/>
      <c r="H285" s="201">
        <v>-3.698</v>
      </c>
      <c r="I285" s="202"/>
      <c r="J285" s="198"/>
      <c r="K285" s="198"/>
      <c r="L285" s="203"/>
      <c r="M285" s="204"/>
      <c r="N285" s="205"/>
      <c r="O285" s="205"/>
      <c r="P285" s="205"/>
      <c r="Q285" s="205"/>
      <c r="R285" s="205"/>
      <c r="S285" s="205"/>
      <c r="T285" s="206"/>
      <c r="AT285" s="207" t="s">
        <v>187</v>
      </c>
      <c r="AU285" s="207" t="s">
        <v>81</v>
      </c>
      <c r="AV285" s="13" t="s">
        <v>81</v>
      </c>
      <c r="AW285" s="13" t="s">
        <v>33</v>
      </c>
      <c r="AX285" s="13" t="s">
        <v>72</v>
      </c>
      <c r="AY285" s="207" t="s">
        <v>135</v>
      </c>
    </row>
    <row r="286" spans="1:65" s="16" customFormat="1" ht="11.25">
      <c r="B286" s="240"/>
      <c r="C286" s="241"/>
      <c r="D286" s="188" t="s">
        <v>187</v>
      </c>
      <c r="E286" s="242" t="s">
        <v>19</v>
      </c>
      <c r="F286" s="243" t="s">
        <v>451</v>
      </c>
      <c r="G286" s="241"/>
      <c r="H286" s="244">
        <v>50.735999999999997</v>
      </c>
      <c r="I286" s="245"/>
      <c r="J286" s="241"/>
      <c r="K286" s="241"/>
      <c r="L286" s="246"/>
      <c r="M286" s="247"/>
      <c r="N286" s="248"/>
      <c r="O286" s="248"/>
      <c r="P286" s="248"/>
      <c r="Q286" s="248"/>
      <c r="R286" s="248"/>
      <c r="S286" s="248"/>
      <c r="T286" s="249"/>
      <c r="AT286" s="250" t="s">
        <v>187</v>
      </c>
      <c r="AU286" s="250" t="s">
        <v>81</v>
      </c>
      <c r="AV286" s="16" t="s">
        <v>155</v>
      </c>
      <c r="AW286" s="16" t="s">
        <v>33</v>
      </c>
      <c r="AX286" s="16" t="s">
        <v>72</v>
      </c>
      <c r="AY286" s="250" t="s">
        <v>135</v>
      </c>
    </row>
    <row r="287" spans="1:65" s="14" customFormat="1" ht="11.25">
      <c r="B287" s="208"/>
      <c r="C287" s="209"/>
      <c r="D287" s="188" t="s">
        <v>187</v>
      </c>
      <c r="E287" s="210" t="s">
        <v>19</v>
      </c>
      <c r="F287" s="211" t="s">
        <v>197</v>
      </c>
      <c r="G287" s="209"/>
      <c r="H287" s="212">
        <v>71.625000000000014</v>
      </c>
      <c r="I287" s="213"/>
      <c r="J287" s="209"/>
      <c r="K287" s="209"/>
      <c r="L287" s="214"/>
      <c r="M287" s="215"/>
      <c r="N287" s="216"/>
      <c r="O287" s="216"/>
      <c r="P287" s="216"/>
      <c r="Q287" s="216"/>
      <c r="R287" s="216"/>
      <c r="S287" s="216"/>
      <c r="T287" s="217"/>
      <c r="AT287" s="218" t="s">
        <v>187</v>
      </c>
      <c r="AU287" s="218" t="s">
        <v>81</v>
      </c>
      <c r="AV287" s="14" t="s">
        <v>160</v>
      </c>
      <c r="AW287" s="14" t="s">
        <v>33</v>
      </c>
      <c r="AX287" s="14" t="s">
        <v>79</v>
      </c>
      <c r="AY287" s="218" t="s">
        <v>135</v>
      </c>
    </row>
    <row r="288" spans="1:65" s="2" customFormat="1" ht="16.5" customHeight="1">
      <c r="A288" s="36"/>
      <c r="B288" s="37"/>
      <c r="C288" s="175" t="s">
        <v>736</v>
      </c>
      <c r="D288" s="175" t="s">
        <v>138</v>
      </c>
      <c r="E288" s="176" t="s">
        <v>458</v>
      </c>
      <c r="F288" s="177" t="s">
        <v>459</v>
      </c>
      <c r="G288" s="178" t="s">
        <v>184</v>
      </c>
      <c r="H288" s="179">
        <v>79.584999999999994</v>
      </c>
      <c r="I288" s="180"/>
      <c r="J288" s="181">
        <f>ROUND(I288*H288,2)</f>
        <v>0</v>
      </c>
      <c r="K288" s="177" t="s">
        <v>142</v>
      </c>
      <c r="L288" s="41"/>
      <c r="M288" s="182" t="s">
        <v>19</v>
      </c>
      <c r="N288" s="183" t="s">
        <v>43</v>
      </c>
      <c r="O288" s="66"/>
      <c r="P288" s="184">
        <f>O288*H288</f>
        <v>0</v>
      </c>
      <c r="Q288" s="184">
        <v>0</v>
      </c>
      <c r="R288" s="184">
        <f>Q288*H288</f>
        <v>0</v>
      </c>
      <c r="S288" s="184">
        <v>0</v>
      </c>
      <c r="T288" s="185">
        <f>S288*H288</f>
        <v>0</v>
      </c>
      <c r="U288" s="36"/>
      <c r="V288" s="36"/>
      <c r="W288" s="36"/>
      <c r="X288" s="36"/>
      <c r="Y288" s="36"/>
      <c r="Z288" s="36"/>
      <c r="AA288" s="36"/>
      <c r="AB288" s="36"/>
      <c r="AC288" s="36"/>
      <c r="AD288" s="36"/>
      <c r="AE288" s="36"/>
      <c r="AR288" s="186" t="s">
        <v>272</v>
      </c>
      <c r="AT288" s="186" t="s">
        <v>138</v>
      </c>
      <c r="AU288" s="186" t="s">
        <v>81</v>
      </c>
      <c r="AY288" s="19" t="s">
        <v>135</v>
      </c>
      <c r="BE288" s="187">
        <f>IF(N288="základní",J288,0)</f>
        <v>0</v>
      </c>
      <c r="BF288" s="187">
        <f>IF(N288="snížená",J288,0)</f>
        <v>0</v>
      </c>
      <c r="BG288" s="187">
        <f>IF(N288="zákl. přenesená",J288,0)</f>
        <v>0</v>
      </c>
      <c r="BH288" s="187">
        <f>IF(N288="sníž. přenesená",J288,0)</f>
        <v>0</v>
      </c>
      <c r="BI288" s="187">
        <f>IF(N288="nulová",J288,0)</f>
        <v>0</v>
      </c>
      <c r="BJ288" s="19" t="s">
        <v>79</v>
      </c>
      <c r="BK288" s="187">
        <f>ROUND(I288*H288,2)</f>
        <v>0</v>
      </c>
      <c r="BL288" s="19" t="s">
        <v>272</v>
      </c>
      <c r="BM288" s="186" t="s">
        <v>1406</v>
      </c>
    </row>
    <row r="289" spans="1:65" s="15" customFormat="1" ht="11.25">
      <c r="B289" s="230"/>
      <c r="C289" s="231"/>
      <c r="D289" s="188" t="s">
        <v>187</v>
      </c>
      <c r="E289" s="232" t="s">
        <v>19</v>
      </c>
      <c r="F289" s="233" t="s">
        <v>448</v>
      </c>
      <c r="G289" s="231"/>
      <c r="H289" s="232" t="s">
        <v>19</v>
      </c>
      <c r="I289" s="234"/>
      <c r="J289" s="231"/>
      <c r="K289" s="231"/>
      <c r="L289" s="235"/>
      <c r="M289" s="236"/>
      <c r="N289" s="237"/>
      <c r="O289" s="237"/>
      <c r="P289" s="237"/>
      <c r="Q289" s="237"/>
      <c r="R289" s="237"/>
      <c r="S289" s="237"/>
      <c r="T289" s="238"/>
      <c r="AT289" s="239" t="s">
        <v>187</v>
      </c>
      <c r="AU289" s="239" t="s">
        <v>81</v>
      </c>
      <c r="AV289" s="15" t="s">
        <v>79</v>
      </c>
      <c r="AW289" s="15" t="s">
        <v>33</v>
      </c>
      <c r="AX289" s="15" t="s">
        <v>72</v>
      </c>
      <c r="AY289" s="239" t="s">
        <v>135</v>
      </c>
    </row>
    <row r="290" spans="1:65" s="13" customFormat="1" ht="11.25">
      <c r="B290" s="197"/>
      <c r="C290" s="198"/>
      <c r="D290" s="188" t="s">
        <v>187</v>
      </c>
      <c r="E290" s="199" t="s">
        <v>19</v>
      </c>
      <c r="F290" s="200" t="s">
        <v>1323</v>
      </c>
      <c r="G290" s="198"/>
      <c r="H290" s="201">
        <v>10.435</v>
      </c>
      <c r="I290" s="202"/>
      <c r="J290" s="198"/>
      <c r="K290" s="198"/>
      <c r="L290" s="203"/>
      <c r="M290" s="204"/>
      <c r="N290" s="205"/>
      <c r="O290" s="205"/>
      <c r="P290" s="205"/>
      <c r="Q290" s="205"/>
      <c r="R290" s="205"/>
      <c r="S290" s="205"/>
      <c r="T290" s="206"/>
      <c r="AT290" s="207" t="s">
        <v>187</v>
      </c>
      <c r="AU290" s="207" t="s">
        <v>81</v>
      </c>
      <c r="AV290" s="13" t="s">
        <v>81</v>
      </c>
      <c r="AW290" s="13" t="s">
        <v>33</v>
      </c>
      <c r="AX290" s="13" t="s">
        <v>72</v>
      </c>
      <c r="AY290" s="207" t="s">
        <v>135</v>
      </c>
    </row>
    <row r="291" spans="1:65" s="13" customFormat="1" ht="11.25">
      <c r="B291" s="197"/>
      <c r="C291" s="198"/>
      <c r="D291" s="188" t="s">
        <v>187</v>
      </c>
      <c r="E291" s="199" t="s">
        <v>19</v>
      </c>
      <c r="F291" s="200" t="s">
        <v>1324</v>
      </c>
      <c r="G291" s="198"/>
      <c r="H291" s="201">
        <v>12.776</v>
      </c>
      <c r="I291" s="202"/>
      <c r="J291" s="198"/>
      <c r="K291" s="198"/>
      <c r="L291" s="203"/>
      <c r="M291" s="204"/>
      <c r="N291" s="205"/>
      <c r="O291" s="205"/>
      <c r="P291" s="205"/>
      <c r="Q291" s="205"/>
      <c r="R291" s="205"/>
      <c r="S291" s="205"/>
      <c r="T291" s="206"/>
      <c r="AT291" s="207" t="s">
        <v>187</v>
      </c>
      <c r="AU291" s="207" t="s">
        <v>81</v>
      </c>
      <c r="AV291" s="13" t="s">
        <v>81</v>
      </c>
      <c r="AW291" s="13" t="s">
        <v>33</v>
      </c>
      <c r="AX291" s="13" t="s">
        <v>72</v>
      </c>
      <c r="AY291" s="207" t="s">
        <v>135</v>
      </c>
    </row>
    <row r="292" spans="1:65" s="16" customFormat="1" ht="11.25">
      <c r="B292" s="240"/>
      <c r="C292" s="241"/>
      <c r="D292" s="188" t="s">
        <v>187</v>
      </c>
      <c r="E292" s="242" t="s">
        <v>19</v>
      </c>
      <c r="F292" s="243" t="s">
        <v>451</v>
      </c>
      <c r="G292" s="241"/>
      <c r="H292" s="244">
        <v>23.210999999999999</v>
      </c>
      <c r="I292" s="245"/>
      <c r="J292" s="241"/>
      <c r="K292" s="241"/>
      <c r="L292" s="246"/>
      <c r="M292" s="247"/>
      <c r="N292" s="248"/>
      <c r="O292" s="248"/>
      <c r="P292" s="248"/>
      <c r="Q292" s="248"/>
      <c r="R292" s="248"/>
      <c r="S292" s="248"/>
      <c r="T292" s="249"/>
      <c r="AT292" s="250" t="s">
        <v>187</v>
      </c>
      <c r="AU292" s="250" t="s">
        <v>81</v>
      </c>
      <c r="AV292" s="16" t="s">
        <v>155</v>
      </c>
      <c r="AW292" s="16" t="s">
        <v>33</v>
      </c>
      <c r="AX292" s="16" t="s">
        <v>72</v>
      </c>
      <c r="AY292" s="250" t="s">
        <v>135</v>
      </c>
    </row>
    <row r="293" spans="1:65" s="15" customFormat="1" ht="11.25">
      <c r="B293" s="230"/>
      <c r="C293" s="231"/>
      <c r="D293" s="188" t="s">
        <v>187</v>
      </c>
      <c r="E293" s="232" t="s">
        <v>19</v>
      </c>
      <c r="F293" s="233" t="s">
        <v>452</v>
      </c>
      <c r="G293" s="231"/>
      <c r="H293" s="232" t="s">
        <v>19</v>
      </c>
      <c r="I293" s="234"/>
      <c r="J293" s="231"/>
      <c r="K293" s="231"/>
      <c r="L293" s="235"/>
      <c r="M293" s="236"/>
      <c r="N293" s="237"/>
      <c r="O293" s="237"/>
      <c r="P293" s="237"/>
      <c r="Q293" s="237"/>
      <c r="R293" s="237"/>
      <c r="S293" s="237"/>
      <c r="T293" s="238"/>
      <c r="AT293" s="239" t="s">
        <v>187</v>
      </c>
      <c r="AU293" s="239" t="s">
        <v>81</v>
      </c>
      <c r="AV293" s="15" t="s">
        <v>79</v>
      </c>
      <c r="AW293" s="15" t="s">
        <v>33</v>
      </c>
      <c r="AX293" s="15" t="s">
        <v>72</v>
      </c>
      <c r="AY293" s="239" t="s">
        <v>135</v>
      </c>
    </row>
    <row r="294" spans="1:65" s="13" customFormat="1" ht="11.25">
      <c r="B294" s="197"/>
      <c r="C294" s="198"/>
      <c r="D294" s="188" t="s">
        <v>187</v>
      </c>
      <c r="E294" s="199" t="s">
        <v>19</v>
      </c>
      <c r="F294" s="200" t="s">
        <v>1329</v>
      </c>
      <c r="G294" s="198"/>
      <c r="H294" s="201">
        <v>53.326000000000001</v>
      </c>
      <c r="I294" s="202"/>
      <c r="J294" s="198"/>
      <c r="K294" s="198"/>
      <c r="L294" s="203"/>
      <c r="M294" s="204"/>
      <c r="N294" s="205"/>
      <c r="O294" s="205"/>
      <c r="P294" s="205"/>
      <c r="Q294" s="205"/>
      <c r="R294" s="205"/>
      <c r="S294" s="205"/>
      <c r="T294" s="206"/>
      <c r="AT294" s="207" t="s">
        <v>187</v>
      </c>
      <c r="AU294" s="207" t="s">
        <v>81</v>
      </c>
      <c r="AV294" s="13" t="s">
        <v>81</v>
      </c>
      <c r="AW294" s="13" t="s">
        <v>33</v>
      </c>
      <c r="AX294" s="13" t="s">
        <v>72</v>
      </c>
      <c r="AY294" s="207" t="s">
        <v>135</v>
      </c>
    </row>
    <row r="295" spans="1:65" s="13" customFormat="1" ht="11.25">
      <c r="B295" s="197"/>
      <c r="C295" s="198"/>
      <c r="D295" s="188" t="s">
        <v>187</v>
      </c>
      <c r="E295" s="199" t="s">
        <v>19</v>
      </c>
      <c r="F295" s="200" t="s">
        <v>1330</v>
      </c>
      <c r="G295" s="198"/>
      <c r="H295" s="201">
        <v>11.032</v>
      </c>
      <c r="I295" s="202"/>
      <c r="J295" s="198"/>
      <c r="K295" s="198"/>
      <c r="L295" s="203"/>
      <c r="M295" s="204"/>
      <c r="N295" s="205"/>
      <c r="O295" s="205"/>
      <c r="P295" s="205"/>
      <c r="Q295" s="205"/>
      <c r="R295" s="205"/>
      <c r="S295" s="205"/>
      <c r="T295" s="206"/>
      <c r="AT295" s="207" t="s">
        <v>187</v>
      </c>
      <c r="AU295" s="207" t="s">
        <v>81</v>
      </c>
      <c r="AV295" s="13" t="s">
        <v>81</v>
      </c>
      <c r="AW295" s="13" t="s">
        <v>33</v>
      </c>
      <c r="AX295" s="13" t="s">
        <v>72</v>
      </c>
      <c r="AY295" s="207" t="s">
        <v>135</v>
      </c>
    </row>
    <row r="296" spans="1:65" s="13" customFormat="1" ht="11.25">
      <c r="B296" s="197"/>
      <c r="C296" s="198"/>
      <c r="D296" s="188" t="s">
        <v>187</v>
      </c>
      <c r="E296" s="199" t="s">
        <v>19</v>
      </c>
      <c r="F296" s="200" t="s">
        <v>558</v>
      </c>
      <c r="G296" s="198"/>
      <c r="H296" s="201">
        <v>-1.2749999999999999</v>
      </c>
      <c r="I296" s="202"/>
      <c r="J296" s="198"/>
      <c r="K296" s="198"/>
      <c r="L296" s="203"/>
      <c r="M296" s="204"/>
      <c r="N296" s="205"/>
      <c r="O296" s="205"/>
      <c r="P296" s="205"/>
      <c r="Q296" s="205"/>
      <c r="R296" s="205"/>
      <c r="S296" s="205"/>
      <c r="T296" s="206"/>
      <c r="AT296" s="207" t="s">
        <v>187</v>
      </c>
      <c r="AU296" s="207" t="s">
        <v>81</v>
      </c>
      <c r="AV296" s="13" t="s">
        <v>81</v>
      </c>
      <c r="AW296" s="13" t="s">
        <v>33</v>
      </c>
      <c r="AX296" s="13" t="s">
        <v>72</v>
      </c>
      <c r="AY296" s="207" t="s">
        <v>135</v>
      </c>
    </row>
    <row r="297" spans="1:65" s="13" customFormat="1" ht="11.25">
      <c r="B297" s="197"/>
      <c r="C297" s="198"/>
      <c r="D297" s="188" t="s">
        <v>187</v>
      </c>
      <c r="E297" s="199" t="s">
        <v>19</v>
      </c>
      <c r="F297" s="200" t="s">
        <v>560</v>
      </c>
      <c r="G297" s="198"/>
      <c r="H297" s="201">
        <v>-2.6</v>
      </c>
      <c r="I297" s="202"/>
      <c r="J297" s="198"/>
      <c r="K297" s="198"/>
      <c r="L297" s="203"/>
      <c r="M297" s="204"/>
      <c r="N297" s="205"/>
      <c r="O297" s="205"/>
      <c r="P297" s="205"/>
      <c r="Q297" s="205"/>
      <c r="R297" s="205"/>
      <c r="S297" s="205"/>
      <c r="T297" s="206"/>
      <c r="AT297" s="207" t="s">
        <v>187</v>
      </c>
      <c r="AU297" s="207" t="s">
        <v>81</v>
      </c>
      <c r="AV297" s="13" t="s">
        <v>81</v>
      </c>
      <c r="AW297" s="13" t="s">
        <v>33</v>
      </c>
      <c r="AX297" s="13" t="s">
        <v>72</v>
      </c>
      <c r="AY297" s="207" t="s">
        <v>135</v>
      </c>
    </row>
    <row r="298" spans="1:65" s="13" customFormat="1" ht="11.25">
      <c r="B298" s="197"/>
      <c r="C298" s="198"/>
      <c r="D298" s="188" t="s">
        <v>187</v>
      </c>
      <c r="E298" s="199" t="s">
        <v>19</v>
      </c>
      <c r="F298" s="200" t="s">
        <v>1033</v>
      </c>
      <c r="G298" s="198"/>
      <c r="H298" s="201">
        <v>-4.109</v>
      </c>
      <c r="I298" s="202"/>
      <c r="J298" s="198"/>
      <c r="K298" s="198"/>
      <c r="L298" s="203"/>
      <c r="M298" s="204"/>
      <c r="N298" s="205"/>
      <c r="O298" s="205"/>
      <c r="P298" s="205"/>
      <c r="Q298" s="205"/>
      <c r="R298" s="205"/>
      <c r="S298" s="205"/>
      <c r="T298" s="206"/>
      <c r="AT298" s="207" t="s">
        <v>187</v>
      </c>
      <c r="AU298" s="207" t="s">
        <v>81</v>
      </c>
      <c r="AV298" s="13" t="s">
        <v>81</v>
      </c>
      <c r="AW298" s="13" t="s">
        <v>33</v>
      </c>
      <c r="AX298" s="13" t="s">
        <v>72</v>
      </c>
      <c r="AY298" s="207" t="s">
        <v>135</v>
      </c>
    </row>
    <row r="299" spans="1:65" s="16" customFormat="1" ht="11.25">
      <c r="B299" s="240"/>
      <c r="C299" s="241"/>
      <c r="D299" s="188" t="s">
        <v>187</v>
      </c>
      <c r="E299" s="242" t="s">
        <v>19</v>
      </c>
      <c r="F299" s="243" t="s">
        <v>451</v>
      </c>
      <c r="G299" s="241"/>
      <c r="H299" s="244">
        <v>56.374000000000002</v>
      </c>
      <c r="I299" s="245"/>
      <c r="J299" s="241"/>
      <c r="K299" s="241"/>
      <c r="L299" s="246"/>
      <c r="M299" s="247"/>
      <c r="N299" s="248"/>
      <c r="O299" s="248"/>
      <c r="P299" s="248"/>
      <c r="Q299" s="248"/>
      <c r="R299" s="248"/>
      <c r="S299" s="248"/>
      <c r="T299" s="249"/>
      <c r="AT299" s="250" t="s">
        <v>187</v>
      </c>
      <c r="AU299" s="250" t="s">
        <v>81</v>
      </c>
      <c r="AV299" s="16" t="s">
        <v>155</v>
      </c>
      <c r="AW299" s="16" t="s">
        <v>33</v>
      </c>
      <c r="AX299" s="16" t="s">
        <v>72</v>
      </c>
      <c r="AY299" s="250" t="s">
        <v>135</v>
      </c>
    </row>
    <row r="300" spans="1:65" s="14" customFormat="1" ht="11.25">
      <c r="B300" s="208"/>
      <c r="C300" s="209"/>
      <c r="D300" s="188" t="s">
        <v>187</v>
      </c>
      <c r="E300" s="210" t="s">
        <v>19</v>
      </c>
      <c r="F300" s="211" t="s">
        <v>197</v>
      </c>
      <c r="G300" s="209"/>
      <c r="H300" s="212">
        <v>79.585000000000008</v>
      </c>
      <c r="I300" s="213"/>
      <c r="J300" s="209"/>
      <c r="K300" s="209"/>
      <c r="L300" s="214"/>
      <c r="M300" s="215"/>
      <c r="N300" s="216"/>
      <c r="O300" s="216"/>
      <c r="P300" s="216"/>
      <c r="Q300" s="216"/>
      <c r="R300" s="216"/>
      <c r="S300" s="216"/>
      <c r="T300" s="217"/>
      <c r="AT300" s="218" t="s">
        <v>187</v>
      </c>
      <c r="AU300" s="218" t="s">
        <v>81</v>
      </c>
      <c r="AV300" s="14" t="s">
        <v>160</v>
      </c>
      <c r="AW300" s="14" t="s">
        <v>33</v>
      </c>
      <c r="AX300" s="14" t="s">
        <v>79</v>
      </c>
      <c r="AY300" s="218" t="s">
        <v>135</v>
      </c>
    </row>
    <row r="301" spans="1:65" s="2" customFormat="1" ht="24">
      <c r="A301" s="36"/>
      <c r="B301" s="37"/>
      <c r="C301" s="175" t="s">
        <v>738</v>
      </c>
      <c r="D301" s="175" t="s">
        <v>138</v>
      </c>
      <c r="E301" s="176" t="s">
        <v>462</v>
      </c>
      <c r="F301" s="177" t="s">
        <v>463</v>
      </c>
      <c r="G301" s="178" t="s">
        <v>184</v>
      </c>
      <c r="H301" s="179">
        <v>16.233000000000001</v>
      </c>
      <c r="I301" s="180"/>
      <c r="J301" s="181">
        <f>ROUND(I301*H301,2)</f>
        <v>0</v>
      </c>
      <c r="K301" s="177" t="s">
        <v>142</v>
      </c>
      <c r="L301" s="41"/>
      <c r="M301" s="182" t="s">
        <v>19</v>
      </c>
      <c r="N301" s="183" t="s">
        <v>43</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272</v>
      </c>
      <c r="AT301" s="186" t="s">
        <v>138</v>
      </c>
      <c r="AU301" s="186" t="s">
        <v>81</v>
      </c>
      <c r="AY301" s="19" t="s">
        <v>135</v>
      </c>
      <c r="BE301" s="187">
        <f>IF(N301="základní",J301,0)</f>
        <v>0</v>
      </c>
      <c r="BF301" s="187">
        <f>IF(N301="snížená",J301,0)</f>
        <v>0</v>
      </c>
      <c r="BG301" s="187">
        <f>IF(N301="zákl. přenesená",J301,0)</f>
        <v>0</v>
      </c>
      <c r="BH301" s="187">
        <f>IF(N301="sníž. přenesená",J301,0)</f>
        <v>0</v>
      </c>
      <c r="BI301" s="187">
        <f>IF(N301="nulová",J301,0)</f>
        <v>0</v>
      </c>
      <c r="BJ301" s="19" t="s">
        <v>79</v>
      </c>
      <c r="BK301" s="187">
        <f>ROUND(I301*H301,2)</f>
        <v>0</v>
      </c>
      <c r="BL301" s="19" t="s">
        <v>272</v>
      </c>
      <c r="BM301" s="186" t="s">
        <v>1407</v>
      </c>
    </row>
    <row r="302" spans="1:65" s="2" customFormat="1" ht="29.25">
      <c r="A302" s="36"/>
      <c r="B302" s="37"/>
      <c r="C302" s="38"/>
      <c r="D302" s="188" t="s">
        <v>145</v>
      </c>
      <c r="E302" s="38"/>
      <c r="F302" s="189" t="s">
        <v>465</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145</v>
      </c>
      <c r="AU302" s="19" t="s">
        <v>81</v>
      </c>
    </row>
    <row r="303" spans="1:65" s="15" customFormat="1" ht="11.25">
      <c r="B303" s="230"/>
      <c r="C303" s="231"/>
      <c r="D303" s="188" t="s">
        <v>187</v>
      </c>
      <c r="E303" s="232" t="s">
        <v>19</v>
      </c>
      <c r="F303" s="233" t="s">
        <v>466</v>
      </c>
      <c r="G303" s="231"/>
      <c r="H303" s="232" t="s">
        <v>19</v>
      </c>
      <c r="I303" s="234"/>
      <c r="J303" s="231"/>
      <c r="K303" s="231"/>
      <c r="L303" s="235"/>
      <c r="M303" s="236"/>
      <c r="N303" s="237"/>
      <c r="O303" s="237"/>
      <c r="P303" s="237"/>
      <c r="Q303" s="237"/>
      <c r="R303" s="237"/>
      <c r="S303" s="237"/>
      <c r="T303" s="238"/>
      <c r="AT303" s="239" t="s">
        <v>187</v>
      </c>
      <c r="AU303" s="239" t="s">
        <v>81</v>
      </c>
      <c r="AV303" s="15" t="s">
        <v>79</v>
      </c>
      <c r="AW303" s="15" t="s">
        <v>33</v>
      </c>
      <c r="AX303" s="15" t="s">
        <v>72</v>
      </c>
      <c r="AY303" s="239" t="s">
        <v>135</v>
      </c>
    </row>
    <row r="304" spans="1:65" s="13" customFormat="1" ht="11.25">
      <c r="B304" s="197"/>
      <c r="C304" s="198"/>
      <c r="D304" s="188" t="s">
        <v>187</v>
      </c>
      <c r="E304" s="199" t="s">
        <v>19</v>
      </c>
      <c r="F304" s="200" t="s">
        <v>467</v>
      </c>
      <c r="G304" s="198"/>
      <c r="H304" s="201">
        <v>4.2329999999999997</v>
      </c>
      <c r="I304" s="202"/>
      <c r="J304" s="198"/>
      <c r="K304" s="198"/>
      <c r="L304" s="203"/>
      <c r="M304" s="204"/>
      <c r="N304" s="205"/>
      <c r="O304" s="205"/>
      <c r="P304" s="205"/>
      <c r="Q304" s="205"/>
      <c r="R304" s="205"/>
      <c r="S304" s="205"/>
      <c r="T304" s="206"/>
      <c r="AT304" s="207" t="s">
        <v>187</v>
      </c>
      <c r="AU304" s="207" t="s">
        <v>81</v>
      </c>
      <c r="AV304" s="13" t="s">
        <v>81</v>
      </c>
      <c r="AW304" s="13" t="s">
        <v>33</v>
      </c>
      <c r="AX304" s="13" t="s">
        <v>72</v>
      </c>
      <c r="AY304" s="207" t="s">
        <v>135</v>
      </c>
    </row>
    <row r="305" spans="1:65" s="15" customFormat="1" ht="11.25">
      <c r="B305" s="230"/>
      <c r="C305" s="231"/>
      <c r="D305" s="188" t="s">
        <v>187</v>
      </c>
      <c r="E305" s="232" t="s">
        <v>19</v>
      </c>
      <c r="F305" s="233" t="s">
        <v>468</v>
      </c>
      <c r="G305" s="231"/>
      <c r="H305" s="232" t="s">
        <v>19</v>
      </c>
      <c r="I305" s="234"/>
      <c r="J305" s="231"/>
      <c r="K305" s="231"/>
      <c r="L305" s="235"/>
      <c r="M305" s="236"/>
      <c r="N305" s="237"/>
      <c r="O305" s="237"/>
      <c r="P305" s="237"/>
      <c r="Q305" s="237"/>
      <c r="R305" s="237"/>
      <c r="S305" s="237"/>
      <c r="T305" s="238"/>
      <c r="AT305" s="239" t="s">
        <v>187</v>
      </c>
      <c r="AU305" s="239" t="s">
        <v>81</v>
      </c>
      <c r="AV305" s="15" t="s">
        <v>79</v>
      </c>
      <c r="AW305" s="15" t="s">
        <v>33</v>
      </c>
      <c r="AX305" s="15" t="s">
        <v>72</v>
      </c>
      <c r="AY305" s="239" t="s">
        <v>135</v>
      </c>
    </row>
    <row r="306" spans="1:65" s="13" customFormat="1" ht="11.25">
      <c r="B306" s="197"/>
      <c r="C306" s="198"/>
      <c r="D306" s="188" t="s">
        <v>187</v>
      </c>
      <c r="E306" s="199" t="s">
        <v>19</v>
      </c>
      <c r="F306" s="200" t="s">
        <v>469</v>
      </c>
      <c r="G306" s="198"/>
      <c r="H306" s="201">
        <v>4</v>
      </c>
      <c r="I306" s="202"/>
      <c r="J306" s="198"/>
      <c r="K306" s="198"/>
      <c r="L306" s="203"/>
      <c r="M306" s="204"/>
      <c r="N306" s="205"/>
      <c r="O306" s="205"/>
      <c r="P306" s="205"/>
      <c r="Q306" s="205"/>
      <c r="R306" s="205"/>
      <c r="S306" s="205"/>
      <c r="T306" s="206"/>
      <c r="AT306" s="207" t="s">
        <v>187</v>
      </c>
      <c r="AU306" s="207" t="s">
        <v>81</v>
      </c>
      <c r="AV306" s="13" t="s">
        <v>81</v>
      </c>
      <c r="AW306" s="13" t="s">
        <v>33</v>
      </c>
      <c r="AX306" s="13" t="s">
        <v>72</v>
      </c>
      <c r="AY306" s="207" t="s">
        <v>135</v>
      </c>
    </row>
    <row r="307" spans="1:65" s="15" customFormat="1" ht="11.25">
      <c r="B307" s="230"/>
      <c r="C307" s="231"/>
      <c r="D307" s="188" t="s">
        <v>187</v>
      </c>
      <c r="E307" s="232" t="s">
        <v>19</v>
      </c>
      <c r="F307" s="233" t="s">
        <v>478</v>
      </c>
      <c r="G307" s="231"/>
      <c r="H307" s="232" t="s">
        <v>19</v>
      </c>
      <c r="I307" s="234"/>
      <c r="J307" s="231"/>
      <c r="K307" s="231"/>
      <c r="L307" s="235"/>
      <c r="M307" s="236"/>
      <c r="N307" s="237"/>
      <c r="O307" s="237"/>
      <c r="P307" s="237"/>
      <c r="Q307" s="237"/>
      <c r="R307" s="237"/>
      <c r="S307" s="237"/>
      <c r="T307" s="238"/>
      <c r="AT307" s="239" t="s">
        <v>187</v>
      </c>
      <c r="AU307" s="239" t="s">
        <v>81</v>
      </c>
      <c r="AV307" s="15" t="s">
        <v>79</v>
      </c>
      <c r="AW307" s="15" t="s">
        <v>33</v>
      </c>
      <c r="AX307" s="15" t="s">
        <v>72</v>
      </c>
      <c r="AY307" s="239" t="s">
        <v>135</v>
      </c>
    </row>
    <row r="308" spans="1:65" s="13" customFormat="1" ht="11.25">
      <c r="B308" s="197"/>
      <c r="C308" s="198"/>
      <c r="D308" s="188" t="s">
        <v>187</v>
      </c>
      <c r="E308" s="199" t="s">
        <v>19</v>
      </c>
      <c r="F308" s="200" t="s">
        <v>232</v>
      </c>
      <c r="G308" s="198"/>
      <c r="H308" s="201">
        <v>8</v>
      </c>
      <c r="I308" s="202"/>
      <c r="J308" s="198"/>
      <c r="K308" s="198"/>
      <c r="L308" s="203"/>
      <c r="M308" s="204"/>
      <c r="N308" s="205"/>
      <c r="O308" s="205"/>
      <c r="P308" s="205"/>
      <c r="Q308" s="205"/>
      <c r="R308" s="205"/>
      <c r="S308" s="205"/>
      <c r="T308" s="206"/>
      <c r="AT308" s="207" t="s">
        <v>187</v>
      </c>
      <c r="AU308" s="207" t="s">
        <v>81</v>
      </c>
      <c r="AV308" s="13" t="s">
        <v>81</v>
      </c>
      <c r="AW308" s="13" t="s">
        <v>33</v>
      </c>
      <c r="AX308" s="13" t="s">
        <v>72</v>
      </c>
      <c r="AY308" s="207" t="s">
        <v>135</v>
      </c>
    </row>
    <row r="309" spans="1:65" s="14" customFormat="1" ht="11.25">
      <c r="B309" s="208"/>
      <c r="C309" s="209"/>
      <c r="D309" s="188" t="s">
        <v>187</v>
      </c>
      <c r="E309" s="210" t="s">
        <v>19</v>
      </c>
      <c r="F309" s="211" t="s">
        <v>197</v>
      </c>
      <c r="G309" s="209"/>
      <c r="H309" s="212">
        <v>16.233000000000001</v>
      </c>
      <c r="I309" s="213"/>
      <c r="J309" s="209"/>
      <c r="K309" s="209"/>
      <c r="L309" s="214"/>
      <c r="M309" s="215"/>
      <c r="N309" s="216"/>
      <c r="O309" s="216"/>
      <c r="P309" s="216"/>
      <c r="Q309" s="216"/>
      <c r="R309" s="216"/>
      <c r="S309" s="216"/>
      <c r="T309" s="217"/>
      <c r="AT309" s="218" t="s">
        <v>187</v>
      </c>
      <c r="AU309" s="218" t="s">
        <v>81</v>
      </c>
      <c r="AV309" s="14" t="s">
        <v>160</v>
      </c>
      <c r="AW309" s="14" t="s">
        <v>33</v>
      </c>
      <c r="AX309" s="14" t="s">
        <v>79</v>
      </c>
      <c r="AY309" s="218" t="s">
        <v>135</v>
      </c>
    </row>
    <row r="310" spans="1:65" s="2" customFormat="1" ht="16.5" customHeight="1">
      <c r="A310" s="36"/>
      <c r="B310" s="37"/>
      <c r="C310" s="219" t="s">
        <v>740</v>
      </c>
      <c r="D310" s="219" t="s">
        <v>278</v>
      </c>
      <c r="E310" s="220" t="s">
        <v>480</v>
      </c>
      <c r="F310" s="221" t="s">
        <v>481</v>
      </c>
      <c r="G310" s="222" t="s">
        <v>184</v>
      </c>
      <c r="H310" s="223">
        <v>17.856000000000002</v>
      </c>
      <c r="I310" s="224"/>
      <c r="J310" s="225">
        <f>ROUND(I310*H310,2)</f>
        <v>0</v>
      </c>
      <c r="K310" s="221" t="s">
        <v>142</v>
      </c>
      <c r="L310" s="226"/>
      <c r="M310" s="227" t="s">
        <v>19</v>
      </c>
      <c r="N310" s="228" t="s">
        <v>43</v>
      </c>
      <c r="O310" s="66"/>
      <c r="P310" s="184">
        <f>O310*H310</f>
        <v>0</v>
      </c>
      <c r="Q310" s="184">
        <v>0</v>
      </c>
      <c r="R310" s="184">
        <f>Q310*H310</f>
        <v>0</v>
      </c>
      <c r="S310" s="184">
        <v>0</v>
      </c>
      <c r="T310" s="185">
        <f>S310*H310</f>
        <v>0</v>
      </c>
      <c r="U310" s="36"/>
      <c r="V310" s="36"/>
      <c r="W310" s="36"/>
      <c r="X310" s="36"/>
      <c r="Y310" s="36"/>
      <c r="Z310" s="36"/>
      <c r="AA310" s="36"/>
      <c r="AB310" s="36"/>
      <c r="AC310" s="36"/>
      <c r="AD310" s="36"/>
      <c r="AE310" s="36"/>
      <c r="AR310" s="186" t="s">
        <v>282</v>
      </c>
      <c r="AT310" s="186" t="s">
        <v>278</v>
      </c>
      <c r="AU310" s="186" t="s">
        <v>81</v>
      </c>
      <c r="AY310" s="19" t="s">
        <v>135</v>
      </c>
      <c r="BE310" s="187">
        <f>IF(N310="základní",J310,0)</f>
        <v>0</v>
      </c>
      <c r="BF310" s="187">
        <f>IF(N310="snížená",J310,0)</f>
        <v>0</v>
      </c>
      <c r="BG310" s="187">
        <f>IF(N310="zákl. přenesená",J310,0)</f>
        <v>0</v>
      </c>
      <c r="BH310" s="187">
        <f>IF(N310="sníž. přenesená",J310,0)</f>
        <v>0</v>
      </c>
      <c r="BI310" s="187">
        <f>IF(N310="nulová",J310,0)</f>
        <v>0</v>
      </c>
      <c r="BJ310" s="19" t="s">
        <v>79</v>
      </c>
      <c r="BK310" s="187">
        <f>ROUND(I310*H310,2)</f>
        <v>0</v>
      </c>
      <c r="BL310" s="19" t="s">
        <v>272</v>
      </c>
      <c r="BM310" s="186" t="s">
        <v>1408</v>
      </c>
    </row>
    <row r="311" spans="1:65" s="13" customFormat="1" ht="11.25">
      <c r="B311" s="197"/>
      <c r="C311" s="198"/>
      <c r="D311" s="188" t="s">
        <v>187</v>
      </c>
      <c r="E311" s="198"/>
      <c r="F311" s="200" t="s">
        <v>762</v>
      </c>
      <c r="G311" s="198"/>
      <c r="H311" s="201">
        <v>17.856000000000002</v>
      </c>
      <c r="I311" s="202"/>
      <c r="J311" s="198"/>
      <c r="K311" s="198"/>
      <c r="L311" s="203"/>
      <c r="M311" s="204"/>
      <c r="N311" s="205"/>
      <c r="O311" s="205"/>
      <c r="P311" s="205"/>
      <c r="Q311" s="205"/>
      <c r="R311" s="205"/>
      <c r="S311" s="205"/>
      <c r="T311" s="206"/>
      <c r="AT311" s="207" t="s">
        <v>187</v>
      </c>
      <c r="AU311" s="207" t="s">
        <v>81</v>
      </c>
      <c r="AV311" s="13" t="s">
        <v>81</v>
      </c>
      <c r="AW311" s="13" t="s">
        <v>4</v>
      </c>
      <c r="AX311" s="13" t="s">
        <v>79</v>
      </c>
      <c r="AY311" s="207" t="s">
        <v>135</v>
      </c>
    </row>
    <row r="312" spans="1:65" s="2" customFormat="1" ht="16.5" customHeight="1">
      <c r="A312" s="36"/>
      <c r="B312" s="37"/>
      <c r="C312" s="219" t="s">
        <v>742</v>
      </c>
      <c r="D312" s="219" t="s">
        <v>278</v>
      </c>
      <c r="E312" s="220" t="s">
        <v>485</v>
      </c>
      <c r="F312" s="221" t="s">
        <v>486</v>
      </c>
      <c r="G312" s="222" t="s">
        <v>271</v>
      </c>
      <c r="H312" s="223">
        <v>50</v>
      </c>
      <c r="I312" s="224"/>
      <c r="J312" s="225">
        <f>ROUND(I312*H312,2)</f>
        <v>0</v>
      </c>
      <c r="K312" s="221" t="s">
        <v>142</v>
      </c>
      <c r="L312" s="226"/>
      <c r="M312" s="227" t="s">
        <v>19</v>
      </c>
      <c r="N312" s="228" t="s">
        <v>43</v>
      </c>
      <c r="O312" s="66"/>
      <c r="P312" s="184">
        <f>O312*H312</f>
        <v>0</v>
      </c>
      <c r="Q312" s="184">
        <v>0</v>
      </c>
      <c r="R312" s="184">
        <f>Q312*H312</f>
        <v>0</v>
      </c>
      <c r="S312" s="184">
        <v>0</v>
      </c>
      <c r="T312" s="185">
        <f>S312*H312</f>
        <v>0</v>
      </c>
      <c r="U312" s="36"/>
      <c r="V312" s="36"/>
      <c r="W312" s="36"/>
      <c r="X312" s="36"/>
      <c r="Y312" s="36"/>
      <c r="Z312" s="36"/>
      <c r="AA312" s="36"/>
      <c r="AB312" s="36"/>
      <c r="AC312" s="36"/>
      <c r="AD312" s="36"/>
      <c r="AE312" s="36"/>
      <c r="AR312" s="186" t="s">
        <v>282</v>
      </c>
      <c r="AT312" s="186" t="s">
        <v>278</v>
      </c>
      <c r="AU312" s="186" t="s">
        <v>81</v>
      </c>
      <c r="AY312" s="19" t="s">
        <v>135</v>
      </c>
      <c r="BE312" s="187">
        <f>IF(N312="základní",J312,0)</f>
        <v>0</v>
      </c>
      <c r="BF312" s="187">
        <f>IF(N312="snížená",J312,0)</f>
        <v>0</v>
      </c>
      <c r="BG312" s="187">
        <f>IF(N312="zákl. přenesená",J312,0)</f>
        <v>0</v>
      </c>
      <c r="BH312" s="187">
        <f>IF(N312="sníž. přenesená",J312,0)</f>
        <v>0</v>
      </c>
      <c r="BI312" s="187">
        <f>IF(N312="nulová",J312,0)</f>
        <v>0</v>
      </c>
      <c r="BJ312" s="19" t="s">
        <v>79</v>
      </c>
      <c r="BK312" s="187">
        <f>ROUND(I312*H312,2)</f>
        <v>0</v>
      </c>
      <c r="BL312" s="19" t="s">
        <v>272</v>
      </c>
      <c r="BM312" s="186" t="s">
        <v>1409</v>
      </c>
    </row>
    <row r="313" spans="1:65" s="2" customFormat="1" ht="16.5" customHeight="1">
      <c r="A313" s="36"/>
      <c r="B313" s="37"/>
      <c r="C313" s="175" t="s">
        <v>744</v>
      </c>
      <c r="D313" s="175" t="s">
        <v>138</v>
      </c>
      <c r="E313" s="176" t="s">
        <v>489</v>
      </c>
      <c r="F313" s="177" t="s">
        <v>490</v>
      </c>
      <c r="G313" s="178" t="s">
        <v>184</v>
      </c>
      <c r="H313" s="179">
        <v>79.584999999999994</v>
      </c>
      <c r="I313" s="180"/>
      <c r="J313" s="181">
        <f>ROUND(I313*H313,2)</f>
        <v>0</v>
      </c>
      <c r="K313" s="177" t="s">
        <v>142</v>
      </c>
      <c r="L313" s="41"/>
      <c r="M313" s="182" t="s">
        <v>19</v>
      </c>
      <c r="N313" s="183" t="s">
        <v>43</v>
      </c>
      <c r="O313" s="66"/>
      <c r="P313" s="184">
        <f>O313*H313</f>
        <v>0</v>
      </c>
      <c r="Q313" s="184">
        <v>2.0000000000000001E-4</v>
      </c>
      <c r="R313" s="184">
        <f>Q313*H313</f>
        <v>1.5917000000000001E-2</v>
      </c>
      <c r="S313" s="184">
        <v>0</v>
      </c>
      <c r="T313" s="185">
        <f>S313*H313</f>
        <v>0</v>
      </c>
      <c r="U313" s="36"/>
      <c r="V313" s="36"/>
      <c r="W313" s="36"/>
      <c r="X313" s="36"/>
      <c r="Y313" s="36"/>
      <c r="Z313" s="36"/>
      <c r="AA313" s="36"/>
      <c r="AB313" s="36"/>
      <c r="AC313" s="36"/>
      <c r="AD313" s="36"/>
      <c r="AE313" s="36"/>
      <c r="AR313" s="186" t="s">
        <v>272</v>
      </c>
      <c r="AT313" s="186" t="s">
        <v>138</v>
      </c>
      <c r="AU313" s="186" t="s">
        <v>81</v>
      </c>
      <c r="AY313" s="19" t="s">
        <v>135</v>
      </c>
      <c r="BE313" s="187">
        <f>IF(N313="základní",J313,0)</f>
        <v>0</v>
      </c>
      <c r="BF313" s="187">
        <f>IF(N313="snížená",J313,0)</f>
        <v>0</v>
      </c>
      <c r="BG313" s="187">
        <f>IF(N313="zákl. přenesená",J313,0)</f>
        <v>0</v>
      </c>
      <c r="BH313" s="187">
        <f>IF(N313="sníž. přenesená",J313,0)</f>
        <v>0</v>
      </c>
      <c r="BI313" s="187">
        <f>IF(N313="nulová",J313,0)</f>
        <v>0</v>
      </c>
      <c r="BJ313" s="19" t="s">
        <v>79</v>
      </c>
      <c r="BK313" s="187">
        <f>ROUND(I313*H313,2)</f>
        <v>0</v>
      </c>
      <c r="BL313" s="19" t="s">
        <v>272</v>
      </c>
      <c r="BM313" s="186" t="s">
        <v>1410</v>
      </c>
    </row>
    <row r="314" spans="1:65" s="2" customFormat="1" ht="24">
      <c r="A314" s="36"/>
      <c r="B314" s="37"/>
      <c r="C314" s="175" t="s">
        <v>746</v>
      </c>
      <c r="D314" s="175" t="s">
        <v>138</v>
      </c>
      <c r="E314" s="176" t="s">
        <v>493</v>
      </c>
      <c r="F314" s="177" t="s">
        <v>494</v>
      </c>
      <c r="G314" s="178" t="s">
        <v>184</v>
      </c>
      <c r="H314" s="179">
        <v>79.584999999999994</v>
      </c>
      <c r="I314" s="180"/>
      <c r="J314" s="181">
        <f>ROUND(I314*H314,2)</f>
        <v>0</v>
      </c>
      <c r="K314" s="177" t="s">
        <v>142</v>
      </c>
      <c r="L314" s="41"/>
      <c r="M314" s="251" t="s">
        <v>19</v>
      </c>
      <c r="N314" s="252" t="s">
        <v>43</v>
      </c>
      <c r="O314" s="195"/>
      <c r="P314" s="253">
        <f>O314*H314</f>
        <v>0</v>
      </c>
      <c r="Q314" s="253">
        <v>2.5999999999999998E-4</v>
      </c>
      <c r="R314" s="253">
        <f>Q314*H314</f>
        <v>2.0692099999999998E-2</v>
      </c>
      <c r="S314" s="253">
        <v>0</v>
      </c>
      <c r="T314" s="254">
        <f>S314*H314</f>
        <v>0</v>
      </c>
      <c r="U314" s="36"/>
      <c r="V314" s="36"/>
      <c r="W314" s="36"/>
      <c r="X314" s="36"/>
      <c r="Y314" s="36"/>
      <c r="Z314" s="36"/>
      <c r="AA314" s="36"/>
      <c r="AB314" s="36"/>
      <c r="AC314" s="36"/>
      <c r="AD314" s="36"/>
      <c r="AE314" s="36"/>
      <c r="AR314" s="186" t="s">
        <v>272</v>
      </c>
      <c r="AT314" s="186" t="s">
        <v>138</v>
      </c>
      <c r="AU314" s="186" t="s">
        <v>81</v>
      </c>
      <c r="AY314" s="19" t="s">
        <v>135</v>
      </c>
      <c r="BE314" s="187">
        <f>IF(N314="základní",J314,0)</f>
        <v>0</v>
      </c>
      <c r="BF314" s="187">
        <f>IF(N314="snížená",J314,0)</f>
        <v>0</v>
      </c>
      <c r="BG314" s="187">
        <f>IF(N314="zákl. přenesená",J314,0)</f>
        <v>0</v>
      </c>
      <c r="BH314" s="187">
        <f>IF(N314="sníž. přenesená",J314,0)</f>
        <v>0</v>
      </c>
      <c r="BI314" s="187">
        <f>IF(N314="nulová",J314,0)</f>
        <v>0</v>
      </c>
      <c r="BJ314" s="19" t="s">
        <v>79</v>
      </c>
      <c r="BK314" s="187">
        <f>ROUND(I314*H314,2)</f>
        <v>0</v>
      </c>
      <c r="BL314" s="19" t="s">
        <v>272</v>
      </c>
      <c r="BM314" s="186" t="s">
        <v>1411</v>
      </c>
    </row>
    <row r="315" spans="1:65" s="2" customFormat="1" ht="6.95" customHeight="1">
      <c r="A315" s="36"/>
      <c r="B315" s="49"/>
      <c r="C315" s="50"/>
      <c r="D315" s="50"/>
      <c r="E315" s="50"/>
      <c r="F315" s="50"/>
      <c r="G315" s="50"/>
      <c r="H315" s="50"/>
      <c r="I315" s="50"/>
      <c r="J315" s="50"/>
      <c r="K315" s="50"/>
      <c r="L315" s="41"/>
      <c r="M315" s="36"/>
      <c r="O315" s="36"/>
      <c r="P315" s="36"/>
      <c r="Q315" s="36"/>
      <c r="R315" s="36"/>
      <c r="S315" s="36"/>
      <c r="T315" s="36"/>
      <c r="U315" s="36"/>
      <c r="V315" s="36"/>
      <c r="W315" s="36"/>
      <c r="X315" s="36"/>
      <c r="Y315" s="36"/>
      <c r="Z315" s="36"/>
      <c r="AA315" s="36"/>
      <c r="AB315" s="36"/>
      <c r="AC315" s="36"/>
      <c r="AD315" s="36"/>
      <c r="AE315" s="36"/>
    </row>
  </sheetData>
  <sheetProtection algorithmName="SHA-512" hashValue="QpQ3uthcsp9ZqkmNuoJxZ4xo5QUSFq0LSgt/ln35b0DuqfJTg5pyQNtAwDaY9WUy3/gwGQ0T3/RhsBWrgsylog==" saltValue="kD4wOEdjGmE9rXitcwvgteALAXK9RNiVVGdp/VLzvf0s00e+gwI7xy5ZOy3tlPd2cSWXPqLTLJal01PgeGKTwA==" spinCount="100000" sheet="1" objects="1" scenarios="1" formatColumns="0" formatRows="0" autoFilter="0"/>
  <autoFilter ref="C93:K314" xr:uid="{00000000-0009-0000-0000-000009000000}"/>
  <mergeCells count="9">
    <mergeCell ref="E50:H50"/>
    <mergeCell ref="E84:H84"/>
    <mergeCell ref="E86:H8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26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2"/>
      <c r="M2" s="362"/>
      <c r="N2" s="362"/>
      <c r="O2" s="362"/>
      <c r="P2" s="362"/>
      <c r="Q2" s="362"/>
      <c r="R2" s="362"/>
      <c r="S2" s="362"/>
      <c r="T2" s="362"/>
      <c r="U2" s="362"/>
      <c r="V2" s="362"/>
      <c r="AT2" s="19" t="s">
        <v>108</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109</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6" t="str">
        <f>'Rekapitulace stavby'!K6</f>
        <v>Sokolov, ZŠ Švabinského 1728 - oprava hygienického zázemí</v>
      </c>
      <c r="F7" s="377"/>
      <c r="G7" s="377"/>
      <c r="H7" s="377"/>
      <c r="L7" s="22"/>
    </row>
    <row r="8" spans="1:46" s="2" customFormat="1" ht="12" customHeight="1">
      <c r="A8" s="36"/>
      <c r="B8" s="41"/>
      <c r="C8" s="36"/>
      <c r="D8" s="107" t="s">
        <v>110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8" t="s">
        <v>1412</v>
      </c>
      <c r="F9" s="379"/>
      <c r="G9" s="379"/>
      <c r="H9" s="379"/>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3. 2. 2021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ROUND(J94,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ROUND((SUM(BE94:BE267)),  2)</f>
        <v>0</v>
      </c>
      <c r="G33" s="36"/>
      <c r="H33" s="36"/>
      <c r="I33" s="120">
        <v>0.21</v>
      </c>
      <c r="J33" s="119">
        <f>ROUND(((SUM(BE94:BE267))*I33),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ROUND((SUM(BF94:BF267)),  2)</f>
        <v>0</v>
      </c>
      <c r="G34" s="36"/>
      <c r="H34" s="36"/>
      <c r="I34" s="120">
        <v>0.15</v>
      </c>
      <c r="J34" s="119">
        <f>ROUND(((SUM(BF94:BF267))*I34),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45</v>
      </c>
      <c r="F35" s="119">
        <f>ROUND((SUM(BG94:BG267)),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46</v>
      </c>
      <c r="F36" s="119">
        <f>ROUND((SUM(BH94:BH267)),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47</v>
      </c>
      <c r="F37" s="119">
        <f>ROUND((SUM(BI94:BI267)),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112</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Sokolov, ZŠ Švabinského 1728 - oprava hygienického zázemí</v>
      </c>
      <c r="F48" s="384"/>
      <c r="G48" s="384"/>
      <c r="H48" s="384"/>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40" t="str">
        <f>E9</f>
        <v>09 - 3.NP - Úklid</v>
      </c>
      <c r="F50" s="385"/>
      <c r="G50" s="385"/>
      <c r="H50" s="385"/>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Sokolov, Švabinského 1728</v>
      </c>
      <c r="G52" s="38"/>
      <c r="H52" s="38"/>
      <c r="I52" s="31" t="s">
        <v>23</v>
      </c>
      <c r="J52" s="61" t="str">
        <f>IF(J12="","",J12)</f>
        <v>3. 2. 2021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Sokolov</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113</v>
      </c>
      <c r="D57" s="133"/>
      <c r="E57" s="133"/>
      <c r="F57" s="133"/>
      <c r="G57" s="133"/>
      <c r="H57" s="133"/>
      <c r="I57" s="133"/>
      <c r="J57" s="134" t="s">
        <v>114</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115</v>
      </c>
    </row>
    <row r="60" spans="1:47" s="9" customFormat="1" ht="24.95" customHeight="1">
      <c r="B60" s="136"/>
      <c r="C60" s="137"/>
      <c r="D60" s="138" t="s">
        <v>165</v>
      </c>
      <c r="E60" s="139"/>
      <c r="F60" s="139"/>
      <c r="G60" s="139"/>
      <c r="H60" s="139"/>
      <c r="I60" s="139"/>
      <c r="J60" s="140">
        <f>J95</f>
        <v>0</v>
      </c>
      <c r="K60" s="137"/>
      <c r="L60" s="141"/>
    </row>
    <row r="61" spans="1:47" s="10" customFormat="1" ht="19.899999999999999" customHeight="1">
      <c r="B61" s="142"/>
      <c r="C61" s="143"/>
      <c r="D61" s="144" t="s">
        <v>166</v>
      </c>
      <c r="E61" s="145"/>
      <c r="F61" s="145"/>
      <c r="G61" s="145"/>
      <c r="H61" s="145"/>
      <c r="I61" s="145"/>
      <c r="J61" s="146">
        <f>J96</f>
        <v>0</v>
      </c>
      <c r="K61" s="143"/>
      <c r="L61" s="147"/>
    </row>
    <row r="62" spans="1:47" s="10" customFormat="1" ht="19.899999999999999" customHeight="1">
      <c r="B62" s="142"/>
      <c r="C62" s="143"/>
      <c r="D62" s="144" t="s">
        <v>167</v>
      </c>
      <c r="E62" s="145"/>
      <c r="F62" s="145"/>
      <c r="G62" s="145"/>
      <c r="H62" s="145"/>
      <c r="I62" s="145"/>
      <c r="J62" s="146">
        <f>J108</f>
        <v>0</v>
      </c>
      <c r="K62" s="143"/>
      <c r="L62" s="147"/>
    </row>
    <row r="63" spans="1:47" s="10" customFormat="1" ht="19.899999999999999" customHeight="1">
      <c r="B63" s="142"/>
      <c r="C63" s="143"/>
      <c r="D63" s="144" t="s">
        <v>168</v>
      </c>
      <c r="E63" s="145"/>
      <c r="F63" s="145"/>
      <c r="G63" s="145"/>
      <c r="H63" s="145"/>
      <c r="I63" s="145"/>
      <c r="J63" s="146">
        <f>J145</f>
        <v>0</v>
      </c>
      <c r="K63" s="143"/>
      <c r="L63" s="147"/>
    </row>
    <row r="64" spans="1:47" s="10" customFormat="1" ht="19.899999999999999" customHeight="1">
      <c r="B64" s="142"/>
      <c r="C64" s="143"/>
      <c r="D64" s="144" t="s">
        <v>169</v>
      </c>
      <c r="E64" s="145"/>
      <c r="F64" s="145"/>
      <c r="G64" s="145"/>
      <c r="H64" s="145"/>
      <c r="I64" s="145"/>
      <c r="J64" s="146">
        <f>J157</f>
        <v>0</v>
      </c>
      <c r="K64" s="143"/>
      <c r="L64" s="147"/>
    </row>
    <row r="65" spans="1:31" s="9" customFormat="1" ht="24.95" customHeight="1">
      <c r="B65" s="136"/>
      <c r="C65" s="137"/>
      <c r="D65" s="138" t="s">
        <v>170</v>
      </c>
      <c r="E65" s="139"/>
      <c r="F65" s="139"/>
      <c r="G65" s="139"/>
      <c r="H65" s="139"/>
      <c r="I65" s="139"/>
      <c r="J65" s="140">
        <f>J160</f>
        <v>0</v>
      </c>
      <c r="K65" s="137"/>
      <c r="L65" s="141"/>
    </row>
    <row r="66" spans="1:31" s="10" customFormat="1" ht="19.899999999999999" customHeight="1">
      <c r="B66" s="142"/>
      <c r="C66" s="143"/>
      <c r="D66" s="144" t="s">
        <v>171</v>
      </c>
      <c r="E66" s="145"/>
      <c r="F66" s="145"/>
      <c r="G66" s="145"/>
      <c r="H66" s="145"/>
      <c r="I66" s="145"/>
      <c r="J66" s="146">
        <f>J161</f>
        <v>0</v>
      </c>
      <c r="K66" s="143"/>
      <c r="L66" s="147"/>
    </row>
    <row r="67" spans="1:31" s="10" customFormat="1" ht="19.899999999999999" customHeight="1">
      <c r="B67" s="142"/>
      <c r="C67" s="143"/>
      <c r="D67" s="144" t="s">
        <v>172</v>
      </c>
      <c r="E67" s="145"/>
      <c r="F67" s="145"/>
      <c r="G67" s="145"/>
      <c r="H67" s="145"/>
      <c r="I67" s="145"/>
      <c r="J67" s="146">
        <f>J165</f>
        <v>0</v>
      </c>
      <c r="K67" s="143"/>
      <c r="L67" s="147"/>
    </row>
    <row r="68" spans="1:31" s="10" customFormat="1" ht="19.899999999999999" customHeight="1">
      <c r="B68" s="142"/>
      <c r="C68" s="143"/>
      <c r="D68" s="144" t="s">
        <v>173</v>
      </c>
      <c r="E68" s="145"/>
      <c r="F68" s="145"/>
      <c r="G68" s="145"/>
      <c r="H68" s="145"/>
      <c r="I68" s="145"/>
      <c r="J68" s="146">
        <f>J169</f>
        <v>0</v>
      </c>
      <c r="K68" s="143"/>
      <c r="L68" s="147"/>
    </row>
    <row r="69" spans="1:31" s="10" customFormat="1" ht="19.899999999999999" customHeight="1">
      <c r="B69" s="142"/>
      <c r="C69" s="143"/>
      <c r="D69" s="144" t="s">
        <v>174</v>
      </c>
      <c r="E69" s="145"/>
      <c r="F69" s="145"/>
      <c r="G69" s="145"/>
      <c r="H69" s="145"/>
      <c r="I69" s="145"/>
      <c r="J69" s="146">
        <f>J177</f>
        <v>0</v>
      </c>
      <c r="K69" s="143"/>
      <c r="L69" s="147"/>
    </row>
    <row r="70" spans="1:31" s="10" customFormat="1" ht="19.899999999999999" customHeight="1">
      <c r="B70" s="142"/>
      <c r="C70" s="143"/>
      <c r="D70" s="144" t="s">
        <v>175</v>
      </c>
      <c r="E70" s="145"/>
      <c r="F70" s="145"/>
      <c r="G70" s="145"/>
      <c r="H70" s="145"/>
      <c r="I70" s="145"/>
      <c r="J70" s="146">
        <f>J181</f>
        <v>0</v>
      </c>
      <c r="K70" s="143"/>
      <c r="L70" s="147"/>
    </row>
    <row r="71" spans="1:31" s="10" customFormat="1" ht="19.899999999999999" customHeight="1">
      <c r="B71" s="142"/>
      <c r="C71" s="143"/>
      <c r="D71" s="144" t="s">
        <v>497</v>
      </c>
      <c r="E71" s="145"/>
      <c r="F71" s="145"/>
      <c r="G71" s="145"/>
      <c r="H71" s="145"/>
      <c r="I71" s="145"/>
      <c r="J71" s="146">
        <f>J194</f>
        <v>0</v>
      </c>
      <c r="K71" s="143"/>
      <c r="L71" s="147"/>
    </row>
    <row r="72" spans="1:31" s="10" customFormat="1" ht="19.899999999999999" customHeight="1">
      <c r="B72" s="142"/>
      <c r="C72" s="143"/>
      <c r="D72" s="144" t="s">
        <v>498</v>
      </c>
      <c r="E72" s="145"/>
      <c r="F72" s="145"/>
      <c r="G72" s="145"/>
      <c r="H72" s="145"/>
      <c r="I72" s="145"/>
      <c r="J72" s="146">
        <f>J214</f>
        <v>0</v>
      </c>
      <c r="K72" s="143"/>
      <c r="L72" s="147"/>
    </row>
    <row r="73" spans="1:31" s="10" customFormat="1" ht="19.899999999999999" customHeight="1">
      <c r="B73" s="142"/>
      <c r="C73" s="143"/>
      <c r="D73" s="144" t="s">
        <v>176</v>
      </c>
      <c r="E73" s="145"/>
      <c r="F73" s="145"/>
      <c r="G73" s="145"/>
      <c r="H73" s="145"/>
      <c r="I73" s="145"/>
      <c r="J73" s="146">
        <f>J229</f>
        <v>0</v>
      </c>
      <c r="K73" s="143"/>
      <c r="L73" s="147"/>
    </row>
    <row r="74" spans="1:31" s="10" customFormat="1" ht="19.899999999999999" customHeight="1">
      <c r="B74" s="142"/>
      <c r="C74" s="143"/>
      <c r="D74" s="144" t="s">
        <v>177</v>
      </c>
      <c r="E74" s="145"/>
      <c r="F74" s="145"/>
      <c r="G74" s="145"/>
      <c r="H74" s="145"/>
      <c r="I74" s="145"/>
      <c r="J74" s="146">
        <f>J235</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63" s="2" customFormat="1" ht="24.95" customHeight="1">
      <c r="A81" s="36"/>
      <c r="B81" s="37"/>
      <c r="C81" s="25" t="s">
        <v>120</v>
      </c>
      <c r="D81" s="38"/>
      <c r="E81" s="38"/>
      <c r="F81" s="38"/>
      <c r="G81" s="38"/>
      <c r="H81" s="38"/>
      <c r="I81" s="38"/>
      <c r="J81" s="38"/>
      <c r="K81" s="38"/>
      <c r="L81" s="108"/>
      <c r="S81" s="36"/>
      <c r="T81" s="36"/>
      <c r="U81" s="36"/>
      <c r="V81" s="36"/>
      <c r="W81" s="36"/>
      <c r="X81" s="36"/>
      <c r="Y81" s="36"/>
      <c r="Z81" s="36"/>
      <c r="AA81" s="36"/>
      <c r="AB81" s="36"/>
      <c r="AC81" s="36"/>
      <c r="AD81" s="36"/>
      <c r="AE81" s="36"/>
    </row>
    <row r="82" spans="1:63"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3"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63" s="2" customFormat="1" ht="16.5" customHeight="1">
      <c r="A84" s="36"/>
      <c r="B84" s="37"/>
      <c r="C84" s="38"/>
      <c r="D84" s="38"/>
      <c r="E84" s="383" t="str">
        <f>E7</f>
        <v>Sokolov, ZŠ Švabinského 1728 - oprava hygienického zázemí</v>
      </c>
      <c r="F84" s="384"/>
      <c r="G84" s="384"/>
      <c r="H84" s="384"/>
      <c r="I84" s="38"/>
      <c r="J84" s="38"/>
      <c r="K84" s="38"/>
      <c r="L84" s="108"/>
      <c r="S84" s="36"/>
      <c r="T84" s="36"/>
      <c r="U84" s="36"/>
      <c r="V84" s="36"/>
      <c r="W84" s="36"/>
      <c r="X84" s="36"/>
      <c r="Y84" s="36"/>
      <c r="Z84" s="36"/>
      <c r="AA84" s="36"/>
      <c r="AB84" s="36"/>
      <c r="AC84" s="36"/>
      <c r="AD84" s="36"/>
      <c r="AE84" s="36"/>
    </row>
    <row r="85" spans="1:63" s="2" customFormat="1" ht="12" customHeight="1">
      <c r="A85" s="36"/>
      <c r="B85" s="37"/>
      <c r="C85" s="31" t="s">
        <v>110</v>
      </c>
      <c r="D85" s="38"/>
      <c r="E85" s="38"/>
      <c r="F85" s="38"/>
      <c r="G85" s="38"/>
      <c r="H85" s="38"/>
      <c r="I85" s="38"/>
      <c r="J85" s="38"/>
      <c r="K85" s="38"/>
      <c r="L85" s="108"/>
      <c r="S85" s="36"/>
      <c r="T85" s="36"/>
      <c r="U85" s="36"/>
      <c r="V85" s="36"/>
      <c r="W85" s="36"/>
      <c r="X85" s="36"/>
      <c r="Y85" s="36"/>
      <c r="Z85" s="36"/>
      <c r="AA85" s="36"/>
      <c r="AB85" s="36"/>
      <c r="AC85" s="36"/>
      <c r="AD85" s="36"/>
      <c r="AE85" s="36"/>
    </row>
    <row r="86" spans="1:63" s="2" customFormat="1" ht="16.5" customHeight="1">
      <c r="A86" s="36"/>
      <c r="B86" s="37"/>
      <c r="C86" s="38"/>
      <c r="D86" s="38"/>
      <c r="E86" s="340" t="str">
        <f>E9</f>
        <v>09 - 3.NP - Úklid</v>
      </c>
      <c r="F86" s="385"/>
      <c r="G86" s="385"/>
      <c r="H86" s="385"/>
      <c r="I86" s="38"/>
      <c r="J86" s="38"/>
      <c r="K86" s="38"/>
      <c r="L86" s="108"/>
      <c r="S86" s="36"/>
      <c r="T86" s="36"/>
      <c r="U86" s="36"/>
      <c r="V86" s="36"/>
      <c r="W86" s="36"/>
      <c r="X86" s="36"/>
      <c r="Y86" s="36"/>
      <c r="Z86" s="36"/>
      <c r="AA86" s="36"/>
      <c r="AB86" s="36"/>
      <c r="AC86" s="36"/>
      <c r="AD86" s="36"/>
      <c r="AE86" s="36"/>
    </row>
    <row r="87" spans="1:63"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3" s="2" customFormat="1" ht="12" customHeight="1">
      <c r="A88" s="36"/>
      <c r="B88" s="37"/>
      <c r="C88" s="31" t="s">
        <v>21</v>
      </c>
      <c r="D88" s="38"/>
      <c r="E88" s="38"/>
      <c r="F88" s="29" t="str">
        <f>F12</f>
        <v>Sokolov, Švabinského 1728</v>
      </c>
      <c r="G88" s="38"/>
      <c r="H88" s="38"/>
      <c r="I88" s="31" t="s">
        <v>23</v>
      </c>
      <c r="J88" s="61" t="str">
        <f>IF(J12="","",J12)</f>
        <v>3. 2. 2021</v>
      </c>
      <c r="K88" s="38"/>
      <c r="L88" s="108"/>
      <c r="S88" s="36"/>
      <c r="T88" s="36"/>
      <c r="U88" s="36"/>
      <c r="V88" s="36"/>
      <c r="W88" s="36"/>
      <c r="X88" s="36"/>
      <c r="Y88" s="36"/>
      <c r="Z88" s="36"/>
      <c r="AA88" s="36"/>
      <c r="AB88" s="36"/>
      <c r="AC88" s="36"/>
      <c r="AD88" s="36"/>
      <c r="AE88" s="36"/>
    </row>
    <row r="89" spans="1:63"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63" s="2" customFormat="1" ht="15.2" customHeight="1">
      <c r="A90" s="36"/>
      <c r="B90" s="37"/>
      <c r="C90" s="31" t="s">
        <v>25</v>
      </c>
      <c r="D90" s="38"/>
      <c r="E90" s="38"/>
      <c r="F90" s="29" t="str">
        <f>E15</f>
        <v>Město Sokolov</v>
      </c>
      <c r="G90" s="38"/>
      <c r="H90" s="38"/>
      <c r="I90" s="31" t="s">
        <v>31</v>
      </c>
      <c r="J90" s="34" t="str">
        <f>E21</f>
        <v xml:space="preserve"> </v>
      </c>
      <c r="K90" s="38"/>
      <c r="L90" s="108"/>
      <c r="S90" s="36"/>
      <c r="T90" s="36"/>
      <c r="U90" s="36"/>
      <c r="V90" s="36"/>
      <c r="W90" s="36"/>
      <c r="X90" s="36"/>
      <c r="Y90" s="36"/>
      <c r="Z90" s="36"/>
      <c r="AA90" s="36"/>
      <c r="AB90" s="36"/>
      <c r="AC90" s="36"/>
      <c r="AD90" s="36"/>
      <c r="AE90" s="36"/>
    </row>
    <row r="91" spans="1:63" s="2" customFormat="1" ht="15.2" customHeight="1">
      <c r="A91" s="36"/>
      <c r="B91" s="37"/>
      <c r="C91" s="31" t="s">
        <v>29</v>
      </c>
      <c r="D91" s="38"/>
      <c r="E91" s="38"/>
      <c r="F91" s="29" t="str">
        <f>IF(E18="","",E18)</f>
        <v>Vyplň údaj</v>
      </c>
      <c r="G91" s="38"/>
      <c r="H91" s="38"/>
      <c r="I91" s="31" t="s">
        <v>34</v>
      </c>
      <c r="J91" s="34" t="str">
        <f>E24</f>
        <v>Michal Kubelka</v>
      </c>
      <c r="K91" s="38"/>
      <c r="L91" s="108"/>
      <c r="S91" s="36"/>
      <c r="T91" s="36"/>
      <c r="U91" s="36"/>
      <c r="V91" s="36"/>
      <c r="W91" s="36"/>
      <c r="X91" s="36"/>
      <c r="Y91" s="36"/>
      <c r="Z91" s="36"/>
      <c r="AA91" s="36"/>
      <c r="AB91" s="36"/>
      <c r="AC91" s="36"/>
      <c r="AD91" s="36"/>
      <c r="AE91" s="36"/>
    </row>
    <row r="92" spans="1:63"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63" s="11" customFormat="1" ht="29.25" customHeight="1">
      <c r="A93" s="148"/>
      <c r="B93" s="149"/>
      <c r="C93" s="150" t="s">
        <v>121</v>
      </c>
      <c r="D93" s="151" t="s">
        <v>57</v>
      </c>
      <c r="E93" s="151" t="s">
        <v>53</v>
      </c>
      <c r="F93" s="151" t="s">
        <v>54</v>
      </c>
      <c r="G93" s="151" t="s">
        <v>122</v>
      </c>
      <c r="H93" s="151" t="s">
        <v>123</v>
      </c>
      <c r="I93" s="151" t="s">
        <v>124</v>
      </c>
      <c r="J93" s="151" t="s">
        <v>114</v>
      </c>
      <c r="K93" s="152" t="s">
        <v>125</v>
      </c>
      <c r="L93" s="153"/>
      <c r="M93" s="70" t="s">
        <v>19</v>
      </c>
      <c r="N93" s="71" t="s">
        <v>42</v>
      </c>
      <c r="O93" s="71" t="s">
        <v>126</v>
      </c>
      <c r="P93" s="71" t="s">
        <v>127</v>
      </c>
      <c r="Q93" s="71" t="s">
        <v>128</v>
      </c>
      <c r="R93" s="71" t="s">
        <v>129</v>
      </c>
      <c r="S93" s="71" t="s">
        <v>130</v>
      </c>
      <c r="T93" s="72" t="s">
        <v>131</v>
      </c>
      <c r="U93" s="148"/>
      <c r="V93" s="148"/>
      <c r="W93" s="148"/>
      <c r="X93" s="148"/>
      <c r="Y93" s="148"/>
      <c r="Z93" s="148"/>
      <c r="AA93" s="148"/>
      <c r="AB93" s="148"/>
      <c r="AC93" s="148"/>
      <c r="AD93" s="148"/>
      <c r="AE93" s="148"/>
    </row>
    <row r="94" spans="1:63" s="2" customFormat="1" ht="22.9" customHeight="1">
      <c r="A94" s="36"/>
      <c r="B94" s="37"/>
      <c r="C94" s="77" t="s">
        <v>132</v>
      </c>
      <c r="D94" s="38"/>
      <c r="E94" s="38"/>
      <c r="F94" s="38"/>
      <c r="G94" s="38"/>
      <c r="H94" s="38"/>
      <c r="I94" s="38"/>
      <c r="J94" s="154">
        <f>BK94</f>
        <v>0</v>
      </c>
      <c r="K94" s="38"/>
      <c r="L94" s="41"/>
      <c r="M94" s="73"/>
      <c r="N94" s="155"/>
      <c r="O94" s="74"/>
      <c r="P94" s="156">
        <f>P95+P160</f>
        <v>0</v>
      </c>
      <c r="Q94" s="74"/>
      <c r="R94" s="156">
        <f>R95+R160</f>
        <v>0.78924449000000008</v>
      </c>
      <c r="S94" s="74"/>
      <c r="T94" s="157">
        <f>T95+T160</f>
        <v>0.69156469000000009</v>
      </c>
      <c r="U94" s="36"/>
      <c r="V94" s="36"/>
      <c r="W94" s="36"/>
      <c r="X94" s="36"/>
      <c r="Y94" s="36"/>
      <c r="Z94" s="36"/>
      <c r="AA94" s="36"/>
      <c r="AB94" s="36"/>
      <c r="AC94" s="36"/>
      <c r="AD94" s="36"/>
      <c r="AE94" s="36"/>
      <c r="AT94" s="19" t="s">
        <v>71</v>
      </c>
      <c r="AU94" s="19" t="s">
        <v>115</v>
      </c>
      <c r="BK94" s="158">
        <f>BK95+BK160</f>
        <v>0</v>
      </c>
    </row>
    <row r="95" spans="1:63" s="12" customFormat="1" ht="25.9" customHeight="1">
      <c r="B95" s="159"/>
      <c r="C95" s="160"/>
      <c r="D95" s="161" t="s">
        <v>71</v>
      </c>
      <c r="E95" s="162" t="s">
        <v>178</v>
      </c>
      <c r="F95" s="162" t="s">
        <v>179</v>
      </c>
      <c r="G95" s="160"/>
      <c r="H95" s="160"/>
      <c r="I95" s="163"/>
      <c r="J95" s="164">
        <f>BK95</f>
        <v>0</v>
      </c>
      <c r="K95" s="160"/>
      <c r="L95" s="165"/>
      <c r="M95" s="166"/>
      <c r="N95" s="167"/>
      <c r="O95" s="167"/>
      <c r="P95" s="168">
        <f>P96+P108+P145+P157</f>
        <v>0</v>
      </c>
      <c r="Q95" s="167"/>
      <c r="R95" s="168">
        <f>R96+R108+R145+R157</f>
        <v>0.56505535000000007</v>
      </c>
      <c r="S95" s="167"/>
      <c r="T95" s="169">
        <f>T96+T108+T145+T157</f>
        <v>0.64251500000000006</v>
      </c>
      <c r="AR95" s="170" t="s">
        <v>79</v>
      </c>
      <c r="AT95" s="171" t="s">
        <v>71</v>
      </c>
      <c r="AU95" s="171" t="s">
        <v>72</v>
      </c>
      <c r="AY95" s="170" t="s">
        <v>135</v>
      </c>
      <c r="BK95" s="172">
        <f>BK96+BK108+BK145+BK157</f>
        <v>0</v>
      </c>
    </row>
    <row r="96" spans="1:63" s="12" customFormat="1" ht="22.9" customHeight="1">
      <c r="B96" s="159"/>
      <c r="C96" s="160"/>
      <c r="D96" s="161" t="s">
        <v>71</v>
      </c>
      <c r="E96" s="173" t="s">
        <v>180</v>
      </c>
      <c r="F96" s="173" t="s">
        <v>181</v>
      </c>
      <c r="G96" s="160"/>
      <c r="H96" s="160"/>
      <c r="I96" s="163"/>
      <c r="J96" s="174">
        <f>BK96</f>
        <v>0</v>
      </c>
      <c r="K96" s="160"/>
      <c r="L96" s="165"/>
      <c r="M96" s="166"/>
      <c r="N96" s="167"/>
      <c r="O96" s="167"/>
      <c r="P96" s="168">
        <f>SUM(P97:P107)</f>
        <v>0</v>
      </c>
      <c r="Q96" s="167"/>
      <c r="R96" s="168">
        <f>SUM(R97:R107)</f>
        <v>0.5646346000000001</v>
      </c>
      <c r="S96" s="167"/>
      <c r="T96" s="169">
        <f>SUM(T97:T107)</f>
        <v>0</v>
      </c>
      <c r="AR96" s="170" t="s">
        <v>79</v>
      </c>
      <c r="AT96" s="171" t="s">
        <v>71</v>
      </c>
      <c r="AU96" s="171" t="s">
        <v>79</v>
      </c>
      <c r="AY96" s="170" t="s">
        <v>135</v>
      </c>
      <c r="BK96" s="172">
        <f>SUM(BK97:BK107)</f>
        <v>0</v>
      </c>
    </row>
    <row r="97" spans="1:65" s="2" customFormat="1" ht="24">
      <c r="A97" s="36"/>
      <c r="B97" s="37"/>
      <c r="C97" s="175" t="s">
        <v>79</v>
      </c>
      <c r="D97" s="175" t="s">
        <v>138</v>
      </c>
      <c r="E97" s="176" t="s">
        <v>770</v>
      </c>
      <c r="F97" s="177" t="s">
        <v>771</v>
      </c>
      <c r="G97" s="178" t="s">
        <v>184</v>
      </c>
      <c r="H97" s="179">
        <v>2.3149999999999999</v>
      </c>
      <c r="I97" s="180"/>
      <c r="J97" s="181">
        <f>ROUND(I97*H97,2)</f>
        <v>0</v>
      </c>
      <c r="K97" s="177" t="s">
        <v>142</v>
      </c>
      <c r="L97" s="41"/>
      <c r="M97" s="182" t="s">
        <v>19</v>
      </c>
      <c r="N97" s="183" t="s">
        <v>43</v>
      </c>
      <c r="O97" s="66"/>
      <c r="P97" s="184">
        <f>O97*H97</f>
        <v>0</v>
      </c>
      <c r="Q97" s="184">
        <v>1.7000000000000001E-2</v>
      </c>
      <c r="R97" s="184">
        <f>Q97*H97</f>
        <v>3.9355000000000001E-2</v>
      </c>
      <c r="S97" s="184">
        <v>0</v>
      </c>
      <c r="T97" s="185">
        <f>S97*H97</f>
        <v>0</v>
      </c>
      <c r="U97" s="36"/>
      <c r="V97" s="36"/>
      <c r="W97" s="36"/>
      <c r="X97" s="36"/>
      <c r="Y97" s="36"/>
      <c r="Z97" s="36"/>
      <c r="AA97" s="36"/>
      <c r="AB97" s="36"/>
      <c r="AC97" s="36"/>
      <c r="AD97" s="36"/>
      <c r="AE97" s="36"/>
      <c r="AR97" s="186" t="s">
        <v>160</v>
      </c>
      <c r="AT97" s="186" t="s">
        <v>138</v>
      </c>
      <c r="AU97" s="186" t="s">
        <v>81</v>
      </c>
      <c r="AY97" s="19" t="s">
        <v>135</v>
      </c>
      <c r="BE97" s="187">
        <f>IF(N97="základní",J97,0)</f>
        <v>0</v>
      </c>
      <c r="BF97" s="187">
        <f>IF(N97="snížená",J97,0)</f>
        <v>0</v>
      </c>
      <c r="BG97" s="187">
        <f>IF(N97="zákl. přenesená",J97,0)</f>
        <v>0</v>
      </c>
      <c r="BH97" s="187">
        <f>IF(N97="sníž. přenesená",J97,0)</f>
        <v>0</v>
      </c>
      <c r="BI97" s="187">
        <f>IF(N97="nulová",J97,0)</f>
        <v>0</v>
      </c>
      <c r="BJ97" s="19" t="s">
        <v>79</v>
      </c>
      <c r="BK97" s="187">
        <f>ROUND(I97*H97,2)</f>
        <v>0</v>
      </c>
      <c r="BL97" s="19" t="s">
        <v>160</v>
      </c>
      <c r="BM97" s="186" t="s">
        <v>1413</v>
      </c>
    </row>
    <row r="98" spans="1:65" s="2" customFormat="1" ht="39">
      <c r="A98" s="36"/>
      <c r="B98" s="37"/>
      <c r="C98" s="38"/>
      <c r="D98" s="188" t="s">
        <v>145</v>
      </c>
      <c r="E98" s="38"/>
      <c r="F98" s="189" t="s">
        <v>201</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145</v>
      </c>
      <c r="AU98" s="19" t="s">
        <v>81</v>
      </c>
    </row>
    <row r="99" spans="1:65" s="2" customFormat="1" ht="24">
      <c r="A99" s="36"/>
      <c r="B99" s="37"/>
      <c r="C99" s="175" t="s">
        <v>81</v>
      </c>
      <c r="D99" s="175" t="s">
        <v>138</v>
      </c>
      <c r="E99" s="176" t="s">
        <v>773</v>
      </c>
      <c r="F99" s="177" t="s">
        <v>774</v>
      </c>
      <c r="G99" s="178" t="s">
        <v>184</v>
      </c>
      <c r="H99" s="179">
        <v>21.969000000000001</v>
      </c>
      <c r="I99" s="180"/>
      <c r="J99" s="181">
        <f>ROUND(I99*H99,2)</f>
        <v>0</v>
      </c>
      <c r="K99" s="177" t="s">
        <v>142</v>
      </c>
      <c r="L99" s="41"/>
      <c r="M99" s="182" t="s">
        <v>19</v>
      </c>
      <c r="N99" s="183" t="s">
        <v>43</v>
      </c>
      <c r="O99" s="66"/>
      <c r="P99" s="184">
        <f>O99*H99</f>
        <v>0</v>
      </c>
      <c r="Q99" s="184">
        <v>1.7000000000000001E-2</v>
      </c>
      <c r="R99" s="184">
        <f>Q99*H99</f>
        <v>0.37347300000000005</v>
      </c>
      <c r="S99" s="184">
        <v>0</v>
      </c>
      <c r="T99" s="185">
        <f>S99*H99</f>
        <v>0</v>
      </c>
      <c r="U99" s="36"/>
      <c r="V99" s="36"/>
      <c r="W99" s="36"/>
      <c r="X99" s="36"/>
      <c r="Y99" s="36"/>
      <c r="Z99" s="36"/>
      <c r="AA99" s="36"/>
      <c r="AB99" s="36"/>
      <c r="AC99" s="36"/>
      <c r="AD99" s="36"/>
      <c r="AE99" s="36"/>
      <c r="AR99" s="186" t="s">
        <v>160</v>
      </c>
      <c r="AT99" s="186" t="s">
        <v>138</v>
      </c>
      <c r="AU99" s="186" t="s">
        <v>81</v>
      </c>
      <c r="AY99" s="19" t="s">
        <v>135</v>
      </c>
      <c r="BE99" s="187">
        <f>IF(N99="základní",J99,0)</f>
        <v>0</v>
      </c>
      <c r="BF99" s="187">
        <f>IF(N99="snížená",J99,0)</f>
        <v>0</v>
      </c>
      <c r="BG99" s="187">
        <f>IF(N99="zákl. přenesená",J99,0)</f>
        <v>0</v>
      </c>
      <c r="BH99" s="187">
        <f>IF(N99="sníž. přenesená",J99,0)</f>
        <v>0</v>
      </c>
      <c r="BI99" s="187">
        <f>IF(N99="nulová",J99,0)</f>
        <v>0</v>
      </c>
      <c r="BJ99" s="19" t="s">
        <v>79</v>
      </c>
      <c r="BK99" s="187">
        <f>ROUND(I99*H99,2)</f>
        <v>0</v>
      </c>
      <c r="BL99" s="19" t="s">
        <v>160</v>
      </c>
      <c r="BM99" s="186" t="s">
        <v>1414</v>
      </c>
    </row>
    <row r="100" spans="1:65" s="2" customFormat="1" ht="39">
      <c r="A100" s="36"/>
      <c r="B100" s="37"/>
      <c r="C100" s="38"/>
      <c r="D100" s="188" t="s">
        <v>145</v>
      </c>
      <c r="E100" s="38"/>
      <c r="F100" s="189" t="s">
        <v>201</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145</v>
      </c>
      <c r="AU100" s="19" t="s">
        <v>81</v>
      </c>
    </row>
    <row r="101" spans="1:65" s="2" customFormat="1" ht="21.75" customHeight="1">
      <c r="A101" s="36"/>
      <c r="B101" s="37"/>
      <c r="C101" s="175" t="s">
        <v>155</v>
      </c>
      <c r="D101" s="175" t="s">
        <v>138</v>
      </c>
      <c r="E101" s="176" t="s">
        <v>501</v>
      </c>
      <c r="F101" s="177" t="s">
        <v>502</v>
      </c>
      <c r="G101" s="178" t="s">
        <v>184</v>
      </c>
      <c r="H101" s="179">
        <v>3.57</v>
      </c>
      <c r="I101" s="180"/>
      <c r="J101" s="181">
        <f>ROUND(I101*H101,2)</f>
        <v>0</v>
      </c>
      <c r="K101" s="177" t="s">
        <v>142</v>
      </c>
      <c r="L101" s="41"/>
      <c r="M101" s="182" t="s">
        <v>19</v>
      </c>
      <c r="N101" s="183" t="s">
        <v>43</v>
      </c>
      <c r="O101" s="66"/>
      <c r="P101" s="184">
        <f>O101*H101</f>
        <v>0</v>
      </c>
      <c r="Q101" s="184">
        <v>2.0480000000000002E-2</v>
      </c>
      <c r="R101" s="184">
        <f>Q101*H101</f>
        <v>7.3113600000000001E-2</v>
      </c>
      <c r="S101" s="184">
        <v>0</v>
      </c>
      <c r="T101" s="185">
        <f>S101*H101</f>
        <v>0</v>
      </c>
      <c r="U101" s="36"/>
      <c r="V101" s="36"/>
      <c r="W101" s="36"/>
      <c r="X101" s="36"/>
      <c r="Y101" s="36"/>
      <c r="Z101" s="36"/>
      <c r="AA101" s="36"/>
      <c r="AB101" s="36"/>
      <c r="AC101" s="36"/>
      <c r="AD101" s="36"/>
      <c r="AE101" s="36"/>
      <c r="AR101" s="186" t="s">
        <v>160</v>
      </c>
      <c r="AT101" s="186" t="s">
        <v>138</v>
      </c>
      <c r="AU101" s="186" t="s">
        <v>81</v>
      </c>
      <c r="AY101" s="19" t="s">
        <v>135</v>
      </c>
      <c r="BE101" s="187">
        <f>IF(N101="základní",J101,0)</f>
        <v>0</v>
      </c>
      <c r="BF101" s="187">
        <f>IF(N101="snížená",J101,0)</f>
        <v>0</v>
      </c>
      <c r="BG101" s="187">
        <f>IF(N101="zákl. přenesená",J101,0)</f>
        <v>0</v>
      </c>
      <c r="BH101" s="187">
        <f>IF(N101="sníž. přenesená",J101,0)</f>
        <v>0</v>
      </c>
      <c r="BI101" s="187">
        <f>IF(N101="nulová",J101,0)</f>
        <v>0</v>
      </c>
      <c r="BJ101" s="19" t="s">
        <v>79</v>
      </c>
      <c r="BK101" s="187">
        <f>ROUND(I101*H101,2)</f>
        <v>0</v>
      </c>
      <c r="BL101" s="19" t="s">
        <v>160</v>
      </c>
      <c r="BM101" s="186" t="s">
        <v>1415</v>
      </c>
    </row>
    <row r="102" spans="1:65" s="2" customFormat="1" ht="97.5">
      <c r="A102" s="36"/>
      <c r="B102" s="37"/>
      <c r="C102" s="38"/>
      <c r="D102" s="188" t="s">
        <v>145</v>
      </c>
      <c r="E102" s="38"/>
      <c r="F102" s="189" t="s">
        <v>504</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145</v>
      </c>
      <c r="AU102" s="19" t="s">
        <v>81</v>
      </c>
    </row>
    <row r="103" spans="1:65" s="15" customFormat="1" ht="11.25">
      <c r="B103" s="230"/>
      <c r="C103" s="231"/>
      <c r="D103" s="188" t="s">
        <v>187</v>
      </c>
      <c r="E103" s="232" t="s">
        <v>19</v>
      </c>
      <c r="F103" s="233" t="s">
        <v>505</v>
      </c>
      <c r="G103" s="231"/>
      <c r="H103" s="232" t="s">
        <v>19</v>
      </c>
      <c r="I103" s="234"/>
      <c r="J103" s="231"/>
      <c r="K103" s="231"/>
      <c r="L103" s="235"/>
      <c r="M103" s="236"/>
      <c r="N103" s="237"/>
      <c r="O103" s="237"/>
      <c r="P103" s="237"/>
      <c r="Q103" s="237"/>
      <c r="R103" s="237"/>
      <c r="S103" s="237"/>
      <c r="T103" s="238"/>
      <c r="AT103" s="239" t="s">
        <v>187</v>
      </c>
      <c r="AU103" s="239" t="s">
        <v>81</v>
      </c>
      <c r="AV103" s="15" t="s">
        <v>79</v>
      </c>
      <c r="AW103" s="15" t="s">
        <v>33</v>
      </c>
      <c r="AX103" s="15" t="s">
        <v>72</v>
      </c>
      <c r="AY103" s="239" t="s">
        <v>135</v>
      </c>
    </row>
    <row r="104" spans="1:65" s="13" customFormat="1" ht="11.25">
      <c r="B104" s="197"/>
      <c r="C104" s="198"/>
      <c r="D104" s="188" t="s">
        <v>187</v>
      </c>
      <c r="E104" s="199" t="s">
        <v>19</v>
      </c>
      <c r="F104" s="200" t="s">
        <v>1416</v>
      </c>
      <c r="G104" s="198"/>
      <c r="H104" s="201">
        <v>3.57</v>
      </c>
      <c r="I104" s="202"/>
      <c r="J104" s="198"/>
      <c r="K104" s="198"/>
      <c r="L104" s="203"/>
      <c r="M104" s="204"/>
      <c r="N104" s="205"/>
      <c r="O104" s="205"/>
      <c r="P104" s="205"/>
      <c r="Q104" s="205"/>
      <c r="R104" s="205"/>
      <c r="S104" s="205"/>
      <c r="T104" s="206"/>
      <c r="AT104" s="207" t="s">
        <v>187</v>
      </c>
      <c r="AU104" s="207" t="s">
        <v>81</v>
      </c>
      <c r="AV104" s="13" t="s">
        <v>81</v>
      </c>
      <c r="AW104" s="13" t="s">
        <v>33</v>
      </c>
      <c r="AX104" s="13" t="s">
        <v>79</v>
      </c>
      <c r="AY104" s="207" t="s">
        <v>135</v>
      </c>
    </row>
    <row r="105" spans="1:65" s="2" customFormat="1" ht="24">
      <c r="A105" s="36"/>
      <c r="B105" s="37"/>
      <c r="C105" s="175" t="s">
        <v>160</v>
      </c>
      <c r="D105" s="175" t="s">
        <v>138</v>
      </c>
      <c r="E105" s="176" t="s">
        <v>507</v>
      </c>
      <c r="F105" s="177" t="s">
        <v>508</v>
      </c>
      <c r="G105" s="178" t="s">
        <v>184</v>
      </c>
      <c r="H105" s="179">
        <v>3.57</v>
      </c>
      <c r="I105" s="180"/>
      <c r="J105" s="181">
        <f>ROUND(I105*H105,2)</f>
        <v>0</v>
      </c>
      <c r="K105" s="177" t="s">
        <v>142</v>
      </c>
      <c r="L105" s="41"/>
      <c r="M105" s="182" t="s">
        <v>19</v>
      </c>
      <c r="N105" s="183" t="s">
        <v>43</v>
      </c>
      <c r="O105" s="66"/>
      <c r="P105" s="184">
        <f>O105*H105</f>
        <v>0</v>
      </c>
      <c r="Q105" s="184">
        <v>7.9000000000000008E-3</v>
      </c>
      <c r="R105" s="184">
        <f>Q105*H105</f>
        <v>2.8203000000000002E-2</v>
      </c>
      <c r="S105" s="184">
        <v>0</v>
      </c>
      <c r="T105" s="185">
        <f>S105*H105</f>
        <v>0</v>
      </c>
      <c r="U105" s="36"/>
      <c r="V105" s="36"/>
      <c r="W105" s="36"/>
      <c r="X105" s="36"/>
      <c r="Y105" s="36"/>
      <c r="Z105" s="36"/>
      <c r="AA105" s="36"/>
      <c r="AB105" s="36"/>
      <c r="AC105" s="36"/>
      <c r="AD105" s="36"/>
      <c r="AE105" s="36"/>
      <c r="AR105" s="186" t="s">
        <v>160</v>
      </c>
      <c r="AT105" s="186" t="s">
        <v>138</v>
      </c>
      <c r="AU105" s="186" t="s">
        <v>81</v>
      </c>
      <c r="AY105" s="19" t="s">
        <v>135</v>
      </c>
      <c r="BE105" s="187">
        <f>IF(N105="základní",J105,0)</f>
        <v>0</v>
      </c>
      <c r="BF105" s="187">
        <f>IF(N105="snížená",J105,0)</f>
        <v>0</v>
      </c>
      <c r="BG105" s="187">
        <f>IF(N105="zákl. přenesená",J105,0)</f>
        <v>0</v>
      </c>
      <c r="BH105" s="187">
        <f>IF(N105="sníž. přenesená",J105,0)</f>
        <v>0</v>
      </c>
      <c r="BI105" s="187">
        <f>IF(N105="nulová",J105,0)</f>
        <v>0</v>
      </c>
      <c r="BJ105" s="19" t="s">
        <v>79</v>
      </c>
      <c r="BK105" s="187">
        <f>ROUND(I105*H105,2)</f>
        <v>0</v>
      </c>
      <c r="BL105" s="19" t="s">
        <v>160</v>
      </c>
      <c r="BM105" s="186" t="s">
        <v>1417</v>
      </c>
    </row>
    <row r="106" spans="1:65" s="2" customFormat="1" ht="97.5">
      <c r="A106" s="36"/>
      <c r="B106" s="37"/>
      <c r="C106" s="38"/>
      <c r="D106" s="188" t="s">
        <v>145</v>
      </c>
      <c r="E106" s="38"/>
      <c r="F106" s="189" t="s">
        <v>504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145</v>
      </c>
      <c r="AU106" s="19" t="s">
        <v>81</v>
      </c>
    </row>
    <row r="107" spans="1:65" s="2" customFormat="1" ht="21.75" customHeight="1">
      <c r="A107" s="36"/>
      <c r="B107" s="37"/>
      <c r="C107" s="175" t="s">
        <v>134</v>
      </c>
      <c r="D107" s="175" t="s">
        <v>138</v>
      </c>
      <c r="E107" s="176" t="s">
        <v>510</v>
      </c>
      <c r="F107" s="177" t="s">
        <v>511</v>
      </c>
      <c r="G107" s="178" t="s">
        <v>184</v>
      </c>
      <c r="H107" s="179">
        <v>2.4750000000000001</v>
      </c>
      <c r="I107" s="180"/>
      <c r="J107" s="181">
        <f>ROUND(I107*H107,2)</f>
        <v>0</v>
      </c>
      <c r="K107" s="177" t="s">
        <v>19</v>
      </c>
      <c r="L107" s="41"/>
      <c r="M107" s="182" t="s">
        <v>19</v>
      </c>
      <c r="N107" s="183" t="s">
        <v>43</v>
      </c>
      <c r="O107" s="66"/>
      <c r="P107" s="184">
        <f>O107*H107</f>
        <v>0</v>
      </c>
      <c r="Q107" s="184">
        <v>2.0400000000000001E-2</v>
      </c>
      <c r="R107" s="184">
        <f>Q107*H107</f>
        <v>5.0490000000000007E-2</v>
      </c>
      <c r="S107" s="184">
        <v>0</v>
      </c>
      <c r="T107" s="185">
        <f>S107*H107</f>
        <v>0</v>
      </c>
      <c r="U107" s="36"/>
      <c r="V107" s="36"/>
      <c r="W107" s="36"/>
      <c r="X107" s="36"/>
      <c r="Y107" s="36"/>
      <c r="Z107" s="36"/>
      <c r="AA107" s="36"/>
      <c r="AB107" s="36"/>
      <c r="AC107" s="36"/>
      <c r="AD107" s="36"/>
      <c r="AE107" s="36"/>
      <c r="AR107" s="186" t="s">
        <v>160</v>
      </c>
      <c r="AT107" s="186" t="s">
        <v>138</v>
      </c>
      <c r="AU107" s="186" t="s">
        <v>81</v>
      </c>
      <c r="AY107" s="19" t="s">
        <v>135</v>
      </c>
      <c r="BE107" s="187">
        <f>IF(N107="základní",J107,0)</f>
        <v>0</v>
      </c>
      <c r="BF107" s="187">
        <f>IF(N107="snížená",J107,0)</f>
        <v>0</v>
      </c>
      <c r="BG107" s="187">
        <f>IF(N107="zákl. přenesená",J107,0)</f>
        <v>0</v>
      </c>
      <c r="BH107" s="187">
        <f>IF(N107="sníž. přenesená",J107,0)</f>
        <v>0</v>
      </c>
      <c r="BI107" s="187">
        <f>IF(N107="nulová",J107,0)</f>
        <v>0</v>
      </c>
      <c r="BJ107" s="19" t="s">
        <v>79</v>
      </c>
      <c r="BK107" s="187">
        <f>ROUND(I107*H107,2)</f>
        <v>0</v>
      </c>
      <c r="BL107" s="19" t="s">
        <v>160</v>
      </c>
      <c r="BM107" s="186" t="s">
        <v>1418</v>
      </c>
    </row>
    <row r="108" spans="1:65" s="12" customFormat="1" ht="22.9" customHeight="1">
      <c r="B108" s="159"/>
      <c r="C108" s="160"/>
      <c r="D108" s="161" t="s">
        <v>71</v>
      </c>
      <c r="E108" s="173" t="s">
        <v>205</v>
      </c>
      <c r="F108" s="173" t="s">
        <v>206</v>
      </c>
      <c r="G108" s="160"/>
      <c r="H108" s="160"/>
      <c r="I108" s="163"/>
      <c r="J108" s="174">
        <f>BK108</f>
        <v>0</v>
      </c>
      <c r="K108" s="160"/>
      <c r="L108" s="165"/>
      <c r="M108" s="166"/>
      <c r="N108" s="167"/>
      <c r="O108" s="167"/>
      <c r="P108" s="168">
        <f>SUM(P109:P144)</f>
        <v>0</v>
      </c>
      <c r="Q108" s="167"/>
      <c r="R108" s="168">
        <f>SUM(R109:R144)</f>
        <v>4.2075000000000001E-4</v>
      </c>
      <c r="S108" s="167"/>
      <c r="T108" s="169">
        <f>SUM(T109:T144)</f>
        <v>0.64251500000000006</v>
      </c>
      <c r="AR108" s="170" t="s">
        <v>79</v>
      </c>
      <c r="AT108" s="171" t="s">
        <v>71</v>
      </c>
      <c r="AU108" s="171" t="s">
        <v>79</v>
      </c>
      <c r="AY108" s="170" t="s">
        <v>135</v>
      </c>
      <c r="BK108" s="172">
        <f>SUM(BK109:BK144)</f>
        <v>0</v>
      </c>
    </row>
    <row r="109" spans="1:65" s="2" customFormat="1" ht="16.5" customHeight="1">
      <c r="A109" s="36"/>
      <c r="B109" s="37"/>
      <c r="C109" s="175" t="s">
        <v>180</v>
      </c>
      <c r="D109" s="175" t="s">
        <v>138</v>
      </c>
      <c r="E109" s="176" t="s">
        <v>513</v>
      </c>
      <c r="F109" s="177" t="s">
        <v>514</v>
      </c>
      <c r="G109" s="178" t="s">
        <v>271</v>
      </c>
      <c r="H109" s="179">
        <v>7.81</v>
      </c>
      <c r="I109" s="180"/>
      <c r="J109" s="181">
        <f>ROUND(I109*H109,2)</f>
        <v>0</v>
      </c>
      <c r="K109" s="177" t="s">
        <v>142</v>
      </c>
      <c r="L109" s="41"/>
      <c r="M109" s="182" t="s">
        <v>19</v>
      </c>
      <c r="N109" s="183" t="s">
        <v>43</v>
      </c>
      <c r="O109" s="66"/>
      <c r="P109" s="184">
        <f>O109*H109</f>
        <v>0</v>
      </c>
      <c r="Q109" s="184">
        <v>0</v>
      </c>
      <c r="R109" s="184">
        <f>Q109*H109</f>
        <v>0</v>
      </c>
      <c r="S109" s="184">
        <v>8.9999999999999993E-3</v>
      </c>
      <c r="T109" s="185">
        <f>S109*H109</f>
        <v>7.0289999999999991E-2</v>
      </c>
      <c r="U109" s="36"/>
      <c r="V109" s="36"/>
      <c r="W109" s="36"/>
      <c r="X109" s="36"/>
      <c r="Y109" s="36"/>
      <c r="Z109" s="36"/>
      <c r="AA109" s="36"/>
      <c r="AB109" s="36"/>
      <c r="AC109" s="36"/>
      <c r="AD109" s="36"/>
      <c r="AE109" s="36"/>
      <c r="AR109" s="186" t="s">
        <v>160</v>
      </c>
      <c r="AT109" s="186" t="s">
        <v>138</v>
      </c>
      <c r="AU109" s="186" t="s">
        <v>81</v>
      </c>
      <c r="AY109" s="19" t="s">
        <v>135</v>
      </c>
      <c r="BE109" s="187">
        <f>IF(N109="základní",J109,0)</f>
        <v>0</v>
      </c>
      <c r="BF109" s="187">
        <f>IF(N109="snížená",J109,0)</f>
        <v>0</v>
      </c>
      <c r="BG109" s="187">
        <f>IF(N109="zákl. přenesená",J109,0)</f>
        <v>0</v>
      </c>
      <c r="BH109" s="187">
        <f>IF(N109="sníž. přenesená",J109,0)</f>
        <v>0</v>
      </c>
      <c r="BI109" s="187">
        <f>IF(N109="nulová",J109,0)</f>
        <v>0</v>
      </c>
      <c r="BJ109" s="19" t="s">
        <v>79</v>
      </c>
      <c r="BK109" s="187">
        <f>ROUND(I109*H109,2)</f>
        <v>0</v>
      </c>
      <c r="BL109" s="19" t="s">
        <v>160</v>
      </c>
      <c r="BM109" s="186" t="s">
        <v>1419</v>
      </c>
    </row>
    <row r="110" spans="1:65" s="13" customFormat="1" ht="11.25">
      <c r="B110" s="197"/>
      <c r="C110" s="198"/>
      <c r="D110" s="188" t="s">
        <v>187</v>
      </c>
      <c r="E110" s="199" t="s">
        <v>19</v>
      </c>
      <c r="F110" s="200" t="s">
        <v>1420</v>
      </c>
      <c r="G110" s="198"/>
      <c r="H110" s="201">
        <v>7.81</v>
      </c>
      <c r="I110" s="202"/>
      <c r="J110" s="198"/>
      <c r="K110" s="198"/>
      <c r="L110" s="203"/>
      <c r="M110" s="204"/>
      <c r="N110" s="205"/>
      <c r="O110" s="205"/>
      <c r="P110" s="205"/>
      <c r="Q110" s="205"/>
      <c r="R110" s="205"/>
      <c r="S110" s="205"/>
      <c r="T110" s="206"/>
      <c r="AT110" s="207" t="s">
        <v>187</v>
      </c>
      <c r="AU110" s="207" t="s">
        <v>81</v>
      </c>
      <c r="AV110" s="13" t="s">
        <v>81</v>
      </c>
      <c r="AW110" s="13" t="s">
        <v>33</v>
      </c>
      <c r="AX110" s="13" t="s">
        <v>79</v>
      </c>
      <c r="AY110" s="207" t="s">
        <v>135</v>
      </c>
    </row>
    <row r="111" spans="1:65" s="2" customFormat="1" ht="24">
      <c r="A111" s="36"/>
      <c r="B111" s="37"/>
      <c r="C111" s="175" t="s">
        <v>225</v>
      </c>
      <c r="D111" s="175" t="s">
        <v>138</v>
      </c>
      <c r="E111" s="176" t="s">
        <v>517</v>
      </c>
      <c r="F111" s="177" t="s">
        <v>518</v>
      </c>
      <c r="G111" s="178" t="s">
        <v>184</v>
      </c>
      <c r="H111" s="179">
        <v>2.4750000000000001</v>
      </c>
      <c r="I111" s="180"/>
      <c r="J111" s="181">
        <f>ROUND(I111*H111,2)</f>
        <v>0</v>
      </c>
      <c r="K111" s="177" t="s">
        <v>142</v>
      </c>
      <c r="L111" s="41"/>
      <c r="M111" s="182" t="s">
        <v>19</v>
      </c>
      <c r="N111" s="183" t="s">
        <v>43</v>
      </c>
      <c r="O111" s="66"/>
      <c r="P111" s="184">
        <f>O111*H111</f>
        <v>0</v>
      </c>
      <c r="Q111" s="184">
        <v>0</v>
      </c>
      <c r="R111" s="184">
        <f>Q111*H111</f>
        <v>0</v>
      </c>
      <c r="S111" s="184">
        <v>3.5000000000000003E-2</v>
      </c>
      <c r="T111" s="185">
        <f>S111*H111</f>
        <v>8.6625000000000008E-2</v>
      </c>
      <c r="U111" s="36"/>
      <c r="V111" s="36"/>
      <c r="W111" s="36"/>
      <c r="X111" s="36"/>
      <c r="Y111" s="36"/>
      <c r="Z111" s="36"/>
      <c r="AA111" s="36"/>
      <c r="AB111" s="36"/>
      <c r="AC111" s="36"/>
      <c r="AD111" s="36"/>
      <c r="AE111" s="36"/>
      <c r="AR111" s="186" t="s">
        <v>160</v>
      </c>
      <c r="AT111" s="186" t="s">
        <v>138</v>
      </c>
      <c r="AU111" s="186" t="s">
        <v>81</v>
      </c>
      <c r="AY111" s="19" t="s">
        <v>135</v>
      </c>
      <c r="BE111" s="187">
        <f>IF(N111="základní",J111,0)</f>
        <v>0</v>
      </c>
      <c r="BF111" s="187">
        <f>IF(N111="snížená",J111,0)</f>
        <v>0</v>
      </c>
      <c r="BG111" s="187">
        <f>IF(N111="zákl. přenesená",J111,0)</f>
        <v>0</v>
      </c>
      <c r="BH111" s="187">
        <f>IF(N111="sníž. přenesená",J111,0)</f>
        <v>0</v>
      </c>
      <c r="BI111" s="187">
        <f>IF(N111="nulová",J111,0)</f>
        <v>0</v>
      </c>
      <c r="BJ111" s="19" t="s">
        <v>79</v>
      </c>
      <c r="BK111" s="187">
        <f>ROUND(I111*H111,2)</f>
        <v>0</v>
      </c>
      <c r="BL111" s="19" t="s">
        <v>160</v>
      </c>
      <c r="BM111" s="186" t="s">
        <v>1421</v>
      </c>
    </row>
    <row r="112" spans="1:65" s="2" customFormat="1" ht="29.25">
      <c r="A112" s="36"/>
      <c r="B112" s="37"/>
      <c r="C112" s="38"/>
      <c r="D112" s="188" t="s">
        <v>145</v>
      </c>
      <c r="E112" s="38"/>
      <c r="F112" s="189" t="s">
        <v>520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145</v>
      </c>
      <c r="AU112" s="19" t="s">
        <v>81</v>
      </c>
    </row>
    <row r="113" spans="1:65" s="13" customFormat="1" ht="11.25">
      <c r="B113" s="197"/>
      <c r="C113" s="198"/>
      <c r="D113" s="188" t="s">
        <v>187</v>
      </c>
      <c r="E113" s="199" t="s">
        <v>19</v>
      </c>
      <c r="F113" s="200" t="s">
        <v>1422</v>
      </c>
      <c r="G113" s="198"/>
      <c r="H113" s="201">
        <v>0.97</v>
      </c>
      <c r="I113" s="202"/>
      <c r="J113" s="198"/>
      <c r="K113" s="198"/>
      <c r="L113" s="203"/>
      <c r="M113" s="204"/>
      <c r="N113" s="205"/>
      <c r="O113" s="205"/>
      <c r="P113" s="205"/>
      <c r="Q113" s="205"/>
      <c r="R113" s="205"/>
      <c r="S113" s="205"/>
      <c r="T113" s="206"/>
      <c r="AT113" s="207" t="s">
        <v>187</v>
      </c>
      <c r="AU113" s="207" t="s">
        <v>81</v>
      </c>
      <c r="AV113" s="13" t="s">
        <v>81</v>
      </c>
      <c r="AW113" s="13" t="s">
        <v>33</v>
      </c>
      <c r="AX113" s="13" t="s">
        <v>72</v>
      </c>
      <c r="AY113" s="207" t="s">
        <v>135</v>
      </c>
    </row>
    <row r="114" spans="1:65" s="13" customFormat="1" ht="11.25">
      <c r="B114" s="197"/>
      <c r="C114" s="198"/>
      <c r="D114" s="188" t="s">
        <v>187</v>
      </c>
      <c r="E114" s="199" t="s">
        <v>19</v>
      </c>
      <c r="F114" s="200" t="s">
        <v>1423</v>
      </c>
      <c r="G114" s="198"/>
      <c r="H114" s="201">
        <v>0.19700000000000001</v>
      </c>
      <c r="I114" s="202"/>
      <c r="J114" s="198"/>
      <c r="K114" s="198"/>
      <c r="L114" s="203"/>
      <c r="M114" s="204"/>
      <c r="N114" s="205"/>
      <c r="O114" s="205"/>
      <c r="P114" s="205"/>
      <c r="Q114" s="205"/>
      <c r="R114" s="205"/>
      <c r="S114" s="205"/>
      <c r="T114" s="206"/>
      <c r="AT114" s="207" t="s">
        <v>187</v>
      </c>
      <c r="AU114" s="207" t="s">
        <v>81</v>
      </c>
      <c r="AV114" s="13" t="s">
        <v>81</v>
      </c>
      <c r="AW114" s="13" t="s">
        <v>33</v>
      </c>
      <c r="AX114" s="13" t="s">
        <v>72</v>
      </c>
      <c r="AY114" s="207" t="s">
        <v>135</v>
      </c>
    </row>
    <row r="115" spans="1:65" s="13" customFormat="1" ht="11.25">
      <c r="B115" s="197"/>
      <c r="C115" s="198"/>
      <c r="D115" s="188" t="s">
        <v>187</v>
      </c>
      <c r="E115" s="199" t="s">
        <v>19</v>
      </c>
      <c r="F115" s="200" t="s">
        <v>1424</v>
      </c>
      <c r="G115" s="198"/>
      <c r="H115" s="201">
        <v>1.1479999999999999</v>
      </c>
      <c r="I115" s="202"/>
      <c r="J115" s="198"/>
      <c r="K115" s="198"/>
      <c r="L115" s="203"/>
      <c r="M115" s="204"/>
      <c r="N115" s="205"/>
      <c r="O115" s="205"/>
      <c r="P115" s="205"/>
      <c r="Q115" s="205"/>
      <c r="R115" s="205"/>
      <c r="S115" s="205"/>
      <c r="T115" s="206"/>
      <c r="AT115" s="207" t="s">
        <v>187</v>
      </c>
      <c r="AU115" s="207" t="s">
        <v>81</v>
      </c>
      <c r="AV115" s="13" t="s">
        <v>81</v>
      </c>
      <c r="AW115" s="13" t="s">
        <v>33</v>
      </c>
      <c r="AX115" s="13" t="s">
        <v>72</v>
      </c>
      <c r="AY115" s="207" t="s">
        <v>135</v>
      </c>
    </row>
    <row r="116" spans="1:65" s="13" customFormat="1" ht="11.25">
      <c r="B116" s="197"/>
      <c r="C116" s="198"/>
      <c r="D116" s="188" t="s">
        <v>187</v>
      </c>
      <c r="E116" s="199" t="s">
        <v>19</v>
      </c>
      <c r="F116" s="200" t="s">
        <v>786</v>
      </c>
      <c r="G116" s="198"/>
      <c r="H116" s="201">
        <v>0.16</v>
      </c>
      <c r="I116" s="202"/>
      <c r="J116" s="198"/>
      <c r="K116" s="198"/>
      <c r="L116" s="203"/>
      <c r="M116" s="204"/>
      <c r="N116" s="205"/>
      <c r="O116" s="205"/>
      <c r="P116" s="205"/>
      <c r="Q116" s="205"/>
      <c r="R116" s="205"/>
      <c r="S116" s="205"/>
      <c r="T116" s="206"/>
      <c r="AT116" s="207" t="s">
        <v>187</v>
      </c>
      <c r="AU116" s="207" t="s">
        <v>81</v>
      </c>
      <c r="AV116" s="13" t="s">
        <v>81</v>
      </c>
      <c r="AW116" s="13" t="s">
        <v>33</v>
      </c>
      <c r="AX116" s="13" t="s">
        <v>72</v>
      </c>
      <c r="AY116" s="207" t="s">
        <v>135</v>
      </c>
    </row>
    <row r="117" spans="1:65" s="14" customFormat="1" ht="11.25">
      <c r="B117" s="208"/>
      <c r="C117" s="209"/>
      <c r="D117" s="188" t="s">
        <v>187</v>
      </c>
      <c r="E117" s="210" t="s">
        <v>19</v>
      </c>
      <c r="F117" s="211" t="s">
        <v>197</v>
      </c>
      <c r="G117" s="209"/>
      <c r="H117" s="212">
        <v>2.4750000000000001</v>
      </c>
      <c r="I117" s="213"/>
      <c r="J117" s="209"/>
      <c r="K117" s="209"/>
      <c r="L117" s="214"/>
      <c r="M117" s="215"/>
      <c r="N117" s="216"/>
      <c r="O117" s="216"/>
      <c r="P117" s="216"/>
      <c r="Q117" s="216"/>
      <c r="R117" s="216"/>
      <c r="S117" s="216"/>
      <c r="T117" s="217"/>
      <c r="AT117" s="218" t="s">
        <v>187</v>
      </c>
      <c r="AU117" s="218" t="s">
        <v>81</v>
      </c>
      <c r="AV117" s="14" t="s">
        <v>160</v>
      </c>
      <c r="AW117" s="14" t="s">
        <v>33</v>
      </c>
      <c r="AX117" s="14" t="s">
        <v>79</v>
      </c>
      <c r="AY117" s="218" t="s">
        <v>135</v>
      </c>
    </row>
    <row r="118" spans="1:65" s="2" customFormat="1" ht="16.5" customHeight="1">
      <c r="A118" s="36"/>
      <c r="B118" s="37"/>
      <c r="C118" s="175" t="s">
        <v>232</v>
      </c>
      <c r="D118" s="175" t="s">
        <v>138</v>
      </c>
      <c r="E118" s="176" t="s">
        <v>530</v>
      </c>
      <c r="F118" s="177" t="s">
        <v>531</v>
      </c>
      <c r="G118" s="178" t="s">
        <v>184</v>
      </c>
      <c r="H118" s="179">
        <v>2.4750000000000001</v>
      </c>
      <c r="I118" s="180"/>
      <c r="J118" s="181">
        <f>ROUND(I118*H118,2)</f>
        <v>0</v>
      </c>
      <c r="K118" s="177" t="s">
        <v>142</v>
      </c>
      <c r="L118" s="41"/>
      <c r="M118" s="182" t="s">
        <v>19</v>
      </c>
      <c r="N118" s="183" t="s">
        <v>43</v>
      </c>
      <c r="O118" s="66"/>
      <c r="P118" s="184">
        <f>O118*H118</f>
        <v>0</v>
      </c>
      <c r="Q118" s="184">
        <v>0</v>
      </c>
      <c r="R118" s="184">
        <f>Q118*H118</f>
        <v>0</v>
      </c>
      <c r="S118" s="184">
        <v>0</v>
      </c>
      <c r="T118" s="185">
        <f>S118*H118</f>
        <v>0</v>
      </c>
      <c r="U118" s="36"/>
      <c r="V118" s="36"/>
      <c r="W118" s="36"/>
      <c r="X118" s="36"/>
      <c r="Y118" s="36"/>
      <c r="Z118" s="36"/>
      <c r="AA118" s="36"/>
      <c r="AB118" s="36"/>
      <c r="AC118" s="36"/>
      <c r="AD118" s="36"/>
      <c r="AE118" s="36"/>
      <c r="AR118" s="186" t="s">
        <v>160</v>
      </c>
      <c r="AT118" s="186" t="s">
        <v>138</v>
      </c>
      <c r="AU118" s="186" t="s">
        <v>81</v>
      </c>
      <c r="AY118" s="19" t="s">
        <v>135</v>
      </c>
      <c r="BE118" s="187">
        <f>IF(N118="základní",J118,0)</f>
        <v>0</v>
      </c>
      <c r="BF118" s="187">
        <f>IF(N118="snížená",J118,0)</f>
        <v>0</v>
      </c>
      <c r="BG118" s="187">
        <f>IF(N118="zákl. přenesená",J118,0)</f>
        <v>0</v>
      </c>
      <c r="BH118" s="187">
        <f>IF(N118="sníž. přenesená",J118,0)</f>
        <v>0</v>
      </c>
      <c r="BI118" s="187">
        <f>IF(N118="nulová",J118,0)</f>
        <v>0</v>
      </c>
      <c r="BJ118" s="19" t="s">
        <v>79</v>
      </c>
      <c r="BK118" s="187">
        <f>ROUND(I118*H118,2)</f>
        <v>0</v>
      </c>
      <c r="BL118" s="19" t="s">
        <v>160</v>
      </c>
      <c r="BM118" s="186" t="s">
        <v>1425</v>
      </c>
    </row>
    <row r="119" spans="1:65" s="2" customFormat="1" ht="39">
      <c r="A119" s="36"/>
      <c r="B119" s="37"/>
      <c r="C119" s="38"/>
      <c r="D119" s="188" t="s">
        <v>145</v>
      </c>
      <c r="E119" s="38"/>
      <c r="F119" s="189" t="s">
        <v>533</v>
      </c>
      <c r="G119" s="38"/>
      <c r="H119" s="38"/>
      <c r="I119" s="190"/>
      <c r="J119" s="38"/>
      <c r="K119" s="38"/>
      <c r="L119" s="41"/>
      <c r="M119" s="191"/>
      <c r="N119" s="192"/>
      <c r="O119" s="66"/>
      <c r="P119" s="66"/>
      <c r="Q119" s="66"/>
      <c r="R119" s="66"/>
      <c r="S119" s="66"/>
      <c r="T119" s="67"/>
      <c r="U119" s="36"/>
      <c r="V119" s="36"/>
      <c r="W119" s="36"/>
      <c r="X119" s="36"/>
      <c r="Y119" s="36"/>
      <c r="Z119" s="36"/>
      <c r="AA119" s="36"/>
      <c r="AB119" s="36"/>
      <c r="AC119" s="36"/>
      <c r="AD119" s="36"/>
      <c r="AE119" s="36"/>
      <c r="AT119" s="19" t="s">
        <v>145</v>
      </c>
      <c r="AU119" s="19" t="s">
        <v>81</v>
      </c>
    </row>
    <row r="120" spans="1:65" s="2" customFormat="1" ht="16.5" customHeight="1">
      <c r="A120" s="36"/>
      <c r="B120" s="37"/>
      <c r="C120" s="175" t="s">
        <v>205</v>
      </c>
      <c r="D120" s="175" t="s">
        <v>138</v>
      </c>
      <c r="E120" s="176" t="s">
        <v>534</v>
      </c>
      <c r="F120" s="177" t="s">
        <v>535</v>
      </c>
      <c r="G120" s="178" t="s">
        <v>184</v>
      </c>
      <c r="H120" s="179">
        <v>4.95</v>
      </c>
      <c r="I120" s="180"/>
      <c r="J120" s="181">
        <f>ROUND(I120*H120,2)</f>
        <v>0</v>
      </c>
      <c r="K120" s="177" t="s">
        <v>142</v>
      </c>
      <c r="L120" s="41"/>
      <c r="M120" s="182" t="s">
        <v>19</v>
      </c>
      <c r="N120" s="183" t="s">
        <v>43</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160</v>
      </c>
      <c r="AT120" s="186" t="s">
        <v>138</v>
      </c>
      <c r="AU120" s="186" t="s">
        <v>81</v>
      </c>
      <c r="AY120" s="19" t="s">
        <v>135</v>
      </c>
      <c r="BE120" s="187">
        <f>IF(N120="základní",J120,0)</f>
        <v>0</v>
      </c>
      <c r="BF120" s="187">
        <f>IF(N120="snížená",J120,0)</f>
        <v>0</v>
      </c>
      <c r="BG120" s="187">
        <f>IF(N120="zákl. přenesená",J120,0)</f>
        <v>0</v>
      </c>
      <c r="BH120" s="187">
        <f>IF(N120="sníž. přenesená",J120,0)</f>
        <v>0</v>
      </c>
      <c r="BI120" s="187">
        <f>IF(N120="nulová",J120,0)</f>
        <v>0</v>
      </c>
      <c r="BJ120" s="19" t="s">
        <v>79</v>
      </c>
      <c r="BK120" s="187">
        <f>ROUND(I120*H120,2)</f>
        <v>0</v>
      </c>
      <c r="BL120" s="19" t="s">
        <v>160</v>
      </c>
      <c r="BM120" s="186" t="s">
        <v>1426</v>
      </c>
    </row>
    <row r="121" spans="1:65" s="2" customFormat="1" ht="39">
      <c r="A121" s="36"/>
      <c r="B121" s="37"/>
      <c r="C121" s="38"/>
      <c r="D121" s="188" t="s">
        <v>145</v>
      </c>
      <c r="E121" s="38"/>
      <c r="F121" s="189" t="s">
        <v>533</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145</v>
      </c>
      <c r="AU121" s="19" t="s">
        <v>81</v>
      </c>
    </row>
    <row r="122" spans="1:65" s="13" customFormat="1" ht="11.25">
      <c r="B122" s="197"/>
      <c r="C122" s="198"/>
      <c r="D122" s="188" t="s">
        <v>187</v>
      </c>
      <c r="E122" s="199" t="s">
        <v>19</v>
      </c>
      <c r="F122" s="200" t="s">
        <v>1427</v>
      </c>
      <c r="G122" s="198"/>
      <c r="H122" s="201">
        <v>4.95</v>
      </c>
      <c r="I122" s="202"/>
      <c r="J122" s="198"/>
      <c r="K122" s="198"/>
      <c r="L122" s="203"/>
      <c r="M122" s="204"/>
      <c r="N122" s="205"/>
      <c r="O122" s="205"/>
      <c r="P122" s="205"/>
      <c r="Q122" s="205"/>
      <c r="R122" s="205"/>
      <c r="S122" s="205"/>
      <c r="T122" s="206"/>
      <c r="AT122" s="207" t="s">
        <v>187</v>
      </c>
      <c r="AU122" s="207" t="s">
        <v>81</v>
      </c>
      <c r="AV122" s="13" t="s">
        <v>81</v>
      </c>
      <c r="AW122" s="13" t="s">
        <v>33</v>
      </c>
      <c r="AX122" s="13" t="s">
        <v>79</v>
      </c>
      <c r="AY122" s="207" t="s">
        <v>135</v>
      </c>
    </row>
    <row r="123" spans="1:65" s="2" customFormat="1" ht="16.5" customHeight="1">
      <c r="A123" s="36"/>
      <c r="B123" s="37"/>
      <c r="C123" s="175" t="s">
        <v>242</v>
      </c>
      <c r="D123" s="175" t="s">
        <v>138</v>
      </c>
      <c r="E123" s="176" t="s">
        <v>538</v>
      </c>
      <c r="F123" s="177" t="s">
        <v>539</v>
      </c>
      <c r="G123" s="178" t="s">
        <v>184</v>
      </c>
      <c r="H123" s="179">
        <v>2.4750000000000001</v>
      </c>
      <c r="I123" s="180"/>
      <c r="J123" s="181">
        <f>ROUND(I123*H123,2)</f>
        <v>0</v>
      </c>
      <c r="K123" s="177" t="s">
        <v>142</v>
      </c>
      <c r="L123" s="41"/>
      <c r="M123" s="182" t="s">
        <v>19</v>
      </c>
      <c r="N123" s="183" t="s">
        <v>43</v>
      </c>
      <c r="O123" s="66"/>
      <c r="P123" s="184">
        <f>O123*H123</f>
        <v>0</v>
      </c>
      <c r="Q123" s="184">
        <v>0</v>
      </c>
      <c r="R123" s="184">
        <f>Q123*H123</f>
        <v>0</v>
      </c>
      <c r="S123" s="184">
        <v>0</v>
      </c>
      <c r="T123" s="185">
        <f>S123*H123</f>
        <v>0</v>
      </c>
      <c r="U123" s="36"/>
      <c r="V123" s="36"/>
      <c r="W123" s="36"/>
      <c r="X123" s="36"/>
      <c r="Y123" s="36"/>
      <c r="Z123" s="36"/>
      <c r="AA123" s="36"/>
      <c r="AB123" s="36"/>
      <c r="AC123" s="36"/>
      <c r="AD123" s="36"/>
      <c r="AE123" s="36"/>
      <c r="AR123" s="186" t="s">
        <v>160</v>
      </c>
      <c r="AT123" s="186" t="s">
        <v>138</v>
      </c>
      <c r="AU123" s="186" t="s">
        <v>81</v>
      </c>
      <c r="AY123" s="19" t="s">
        <v>135</v>
      </c>
      <c r="BE123" s="187">
        <f>IF(N123="základní",J123,0)</f>
        <v>0</v>
      </c>
      <c r="BF123" s="187">
        <f>IF(N123="snížená",J123,0)</f>
        <v>0</v>
      </c>
      <c r="BG123" s="187">
        <f>IF(N123="zákl. přenesená",J123,0)</f>
        <v>0</v>
      </c>
      <c r="BH123" s="187">
        <f>IF(N123="sníž. přenesená",J123,0)</f>
        <v>0</v>
      </c>
      <c r="BI123" s="187">
        <f>IF(N123="nulová",J123,0)</f>
        <v>0</v>
      </c>
      <c r="BJ123" s="19" t="s">
        <v>79</v>
      </c>
      <c r="BK123" s="187">
        <f>ROUND(I123*H123,2)</f>
        <v>0</v>
      </c>
      <c r="BL123" s="19" t="s">
        <v>160</v>
      </c>
      <c r="BM123" s="186" t="s">
        <v>1428</v>
      </c>
    </row>
    <row r="124" spans="1:65" s="2" customFormat="1" ht="195">
      <c r="A124" s="36"/>
      <c r="B124" s="37"/>
      <c r="C124" s="38"/>
      <c r="D124" s="188" t="s">
        <v>145</v>
      </c>
      <c r="E124" s="38"/>
      <c r="F124" s="189" t="s">
        <v>541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145</v>
      </c>
      <c r="AU124" s="19" t="s">
        <v>81</v>
      </c>
    </row>
    <row r="125" spans="1:65" s="15" customFormat="1" ht="11.25">
      <c r="B125" s="230"/>
      <c r="C125" s="231"/>
      <c r="D125" s="188" t="s">
        <v>187</v>
      </c>
      <c r="E125" s="232" t="s">
        <v>19</v>
      </c>
      <c r="F125" s="233" t="s">
        <v>542</v>
      </c>
      <c r="G125" s="231"/>
      <c r="H125" s="232" t="s">
        <v>19</v>
      </c>
      <c r="I125" s="234"/>
      <c r="J125" s="231"/>
      <c r="K125" s="231"/>
      <c r="L125" s="235"/>
      <c r="M125" s="236"/>
      <c r="N125" s="237"/>
      <c r="O125" s="237"/>
      <c r="P125" s="237"/>
      <c r="Q125" s="237"/>
      <c r="R125" s="237"/>
      <c r="S125" s="237"/>
      <c r="T125" s="238"/>
      <c r="AT125" s="239" t="s">
        <v>187</v>
      </c>
      <c r="AU125" s="239" t="s">
        <v>81</v>
      </c>
      <c r="AV125" s="15" t="s">
        <v>79</v>
      </c>
      <c r="AW125" s="15" t="s">
        <v>33</v>
      </c>
      <c r="AX125" s="15" t="s">
        <v>72</v>
      </c>
      <c r="AY125" s="239" t="s">
        <v>135</v>
      </c>
    </row>
    <row r="126" spans="1:65" s="13" customFormat="1" ht="11.25">
      <c r="B126" s="197"/>
      <c r="C126" s="198"/>
      <c r="D126" s="188" t="s">
        <v>187</v>
      </c>
      <c r="E126" s="199" t="s">
        <v>19</v>
      </c>
      <c r="F126" s="200" t="s">
        <v>1429</v>
      </c>
      <c r="G126" s="198"/>
      <c r="H126" s="201">
        <v>2.4750000000000001</v>
      </c>
      <c r="I126" s="202"/>
      <c r="J126" s="198"/>
      <c r="K126" s="198"/>
      <c r="L126" s="203"/>
      <c r="M126" s="204"/>
      <c r="N126" s="205"/>
      <c r="O126" s="205"/>
      <c r="P126" s="205"/>
      <c r="Q126" s="205"/>
      <c r="R126" s="205"/>
      <c r="S126" s="205"/>
      <c r="T126" s="206"/>
      <c r="AT126" s="207" t="s">
        <v>187</v>
      </c>
      <c r="AU126" s="207" t="s">
        <v>81</v>
      </c>
      <c r="AV126" s="13" t="s">
        <v>81</v>
      </c>
      <c r="AW126" s="13" t="s">
        <v>33</v>
      </c>
      <c r="AX126" s="13" t="s">
        <v>79</v>
      </c>
      <c r="AY126" s="207" t="s">
        <v>135</v>
      </c>
    </row>
    <row r="127" spans="1:65" s="2" customFormat="1" ht="21.75" customHeight="1">
      <c r="A127" s="36"/>
      <c r="B127" s="37"/>
      <c r="C127" s="175" t="s">
        <v>247</v>
      </c>
      <c r="D127" s="175" t="s">
        <v>138</v>
      </c>
      <c r="E127" s="176" t="s">
        <v>792</v>
      </c>
      <c r="F127" s="177" t="s">
        <v>793</v>
      </c>
      <c r="G127" s="178" t="s">
        <v>184</v>
      </c>
      <c r="H127" s="179">
        <v>2.3149999999999999</v>
      </c>
      <c r="I127" s="180"/>
      <c r="J127" s="181">
        <f>ROUND(I127*H127,2)</f>
        <v>0</v>
      </c>
      <c r="K127" s="177" t="s">
        <v>142</v>
      </c>
      <c r="L127" s="41"/>
      <c r="M127" s="182" t="s">
        <v>19</v>
      </c>
      <c r="N127" s="183" t="s">
        <v>43</v>
      </c>
      <c r="O127" s="66"/>
      <c r="P127" s="184">
        <f>O127*H127</f>
        <v>0</v>
      </c>
      <c r="Q127" s="184">
        <v>0</v>
      </c>
      <c r="R127" s="184">
        <f>Q127*H127</f>
        <v>0</v>
      </c>
      <c r="S127" s="184">
        <v>0.01</v>
      </c>
      <c r="T127" s="185">
        <f>S127*H127</f>
        <v>2.315E-2</v>
      </c>
      <c r="U127" s="36"/>
      <c r="V127" s="36"/>
      <c r="W127" s="36"/>
      <c r="X127" s="36"/>
      <c r="Y127" s="36"/>
      <c r="Z127" s="36"/>
      <c r="AA127" s="36"/>
      <c r="AB127" s="36"/>
      <c r="AC127" s="36"/>
      <c r="AD127" s="36"/>
      <c r="AE127" s="36"/>
      <c r="AR127" s="186" t="s">
        <v>160</v>
      </c>
      <c r="AT127" s="186" t="s">
        <v>138</v>
      </c>
      <c r="AU127" s="186" t="s">
        <v>81</v>
      </c>
      <c r="AY127" s="19" t="s">
        <v>135</v>
      </c>
      <c r="BE127" s="187">
        <f>IF(N127="základní",J127,0)</f>
        <v>0</v>
      </c>
      <c r="BF127" s="187">
        <f>IF(N127="snížená",J127,0)</f>
        <v>0</v>
      </c>
      <c r="BG127" s="187">
        <f>IF(N127="zákl. přenesená",J127,0)</f>
        <v>0</v>
      </c>
      <c r="BH127" s="187">
        <f>IF(N127="sníž. přenesená",J127,0)</f>
        <v>0</v>
      </c>
      <c r="BI127" s="187">
        <f>IF(N127="nulová",J127,0)</f>
        <v>0</v>
      </c>
      <c r="BJ127" s="19" t="s">
        <v>79</v>
      </c>
      <c r="BK127" s="187">
        <f>ROUND(I127*H127,2)</f>
        <v>0</v>
      </c>
      <c r="BL127" s="19" t="s">
        <v>160</v>
      </c>
      <c r="BM127" s="186" t="s">
        <v>1430</v>
      </c>
    </row>
    <row r="128" spans="1:65" s="2" customFormat="1" ht="29.25">
      <c r="A128" s="36"/>
      <c r="B128" s="37"/>
      <c r="C128" s="38"/>
      <c r="D128" s="188" t="s">
        <v>145</v>
      </c>
      <c r="E128" s="38"/>
      <c r="F128" s="189" t="s">
        <v>210</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145</v>
      </c>
      <c r="AU128" s="19" t="s">
        <v>81</v>
      </c>
    </row>
    <row r="129" spans="1:65" s="13" customFormat="1" ht="11.25">
      <c r="B129" s="197"/>
      <c r="C129" s="198"/>
      <c r="D129" s="188" t="s">
        <v>187</v>
      </c>
      <c r="E129" s="199" t="s">
        <v>19</v>
      </c>
      <c r="F129" s="200" t="s">
        <v>1422</v>
      </c>
      <c r="G129" s="198"/>
      <c r="H129" s="201">
        <v>0.97</v>
      </c>
      <c r="I129" s="202"/>
      <c r="J129" s="198"/>
      <c r="K129" s="198"/>
      <c r="L129" s="203"/>
      <c r="M129" s="204"/>
      <c r="N129" s="205"/>
      <c r="O129" s="205"/>
      <c r="P129" s="205"/>
      <c r="Q129" s="205"/>
      <c r="R129" s="205"/>
      <c r="S129" s="205"/>
      <c r="T129" s="206"/>
      <c r="AT129" s="207" t="s">
        <v>187</v>
      </c>
      <c r="AU129" s="207" t="s">
        <v>81</v>
      </c>
      <c r="AV129" s="13" t="s">
        <v>81</v>
      </c>
      <c r="AW129" s="13" t="s">
        <v>33</v>
      </c>
      <c r="AX129" s="13" t="s">
        <v>72</v>
      </c>
      <c r="AY129" s="207" t="s">
        <v>135</v>
      </c>
    </row>
    <row r="130" spans="1:65" s="13" customFormat="1" ht="11.25">
      <c r="B130" s="197"/>
      <c r="C130" s="198"/>
      <c r="D130" s="188" t="s">
        <v>187</v>
      </c>
      <c r="E130" s="199" t="s">
        <v>19</v>
      </c>
      <c r="F130" s="200" t="s">
        <v>1423</v>
      </c>
      <c r="G130" s="198"/>
      <c r="H130" s="201">
        <v>0.19700000000000001</v>
      </c>
      <c r="I130" s="202"/>
      <c r="J130" s="198"/>
      <c r="K130" s="198"/>
      <c r="L130" s="203"/>
      <c r="M130" s="204"/>
      <c r="N130" s="205"/>
      <c r="O130" s="205"/>
      <c r="P130" s="205"/>
      <c r="Q130" s="205"/>
      <c r="R130" s="205"/>
      <c r="S130" s="205"/>
      <c r="T130" s="206"/>
      <c r="AT130" s="207" t="s">
        <v>187</v>
      </c>
      <c r="AU130" s="207" t="s">
        <v>81</v>
      </c>
      <c r="AV130" s="13" t="s">
        <v>81</v>
      </c>
      <c r="AW130" s="13" t="s">
        <v>33</v>
      </c>
      <c r="AX130" s="13" t="s">
        <v>72</v>
      </c>
      <c r="AY130" s="207" t="s">
        <v>135</v>
      </c>
    </row>
    <row r="131" spans="1:65" s="13" customFormat="1" ht="11.25">
      <c r="B131" s="197"/>
      <c r="C131" s="198"/>
      <c r="D131" s="188" t="s">
        <v>187</v>
      </c>
      <c r="E131" s="199" t="s">
        <v>19</v>
      </c>
      <c r="F131" s="200" t="s">
        <v>1424</v>
      </c>
      <c r="G131" s="198"/>
      <c r="H131" s="201">
        <v>1.1479999999999999</v>
      </c>
      <c r="I131" s="202"/>
      <c r="J131" s="198"/>
      <c r="K131" s="198"/>
      <c r="L131" s="203"/>
      <c r="M131" s="204"/>
      <c r="N131" s="205"/>
      <c r="O131" s="205"/>
      <c r="P131" s="205"/>
      <c r="Q131" s="205"/>
      <c r="R131" s="205"/>
      <c r="S131" s="205"/>
      <c r="T131" s="206"/>
      <c r="AT131" s="207" t="s">
        <v>187</v>
      </c>
      <c r="AU131" s="207" t="s">
        <v>81</v>
      </c>
      <c r="AV131" s="13" t="s">
        <v>81</v>
      </c>
      <c r="AW131" s="13" t="s">
        <v>33</v>
      </c>
      <c r="AX131" s="13" t="s">
        <v>72</v>
      </c>
      <c r="AY131" s="207" t="s">
        <v>135</v>
      </c>
    </row>
    <row r="132" spans="1:65" s="14" customFormat="1" ht="11.25">
      <c r="B132" s="208"/>
      <c r="C132" s="209"/>
      <c r="D132" s="188" t="s">
        <v>187</v>
      </c>
      <c r="E132" s="210" t="s">
        <v>19</v>
      </c>
      <c r="F132" s="211" t="s">
        <v>197</v>
      </c>
      <c r="G132" s="209"/>
      <c r="H132" s="212">
        <v>2.3149999999999999</v>
      </c>
      <c r="I132" s="213"/>
      <c r="J132" s="209"/>
      <c r="K132" s="209"/>
      <c r="L132" s="214"/>
      <c r="M132" s="215"/>
      <c r="N132" s="216"/>
      <c r="O132" s="216"/>
      <c r="P132" s="216"/>
      <c r="Q132" s="216"/>
      <c r="R132" s="216"/>
      <c r="S132" s="216"/>
      <c r="T132" s="217"/>
      <c r="AT132" s="218" t="s">
        <v>187</v>
      </c>
      <c r="AU132" s="218" t="s">
        <v>81</v>
      </c>
      <c r="AV132" s="14" t="s">
        <v>160</v>
      </c>
      <c r="AW132" s="14" t="s">
        <v>33</v>
      </c>
      <c r="AX132" s="14" t="s">
        <v>79</v>
      </c>
      <c r="AY132" s="218" t="s">
        <v>135</v>
      </c>
    </row>
    <row r="133" spans="1:65" s="2" customFormat="1" ht="24">
      <c r="A133" s="36"/>
      <c r="B133" s="37"/>
      <c r="C133" s="175" t="s">
        <v>252</v>
      </c>
      <c r="D133" s="175" t="s">
        <v>138</v>
      </c>
      <c r="E133" s="176" t="s">
        <v>547</v>
      </c>
      <c r="F133" s="177" t="s">
        <v>548</v>
      </c>
      <c r="G133" s="178" t="s">
        <v>184</v>
      </c>
      <c r="H133" s="179">
        <v>3.57</v>
      </c>
      <c r="I133" s="180"/>
      <c r="J133" s="181">
        <f>ROUND(I133*H133,2)</f>
        <v>0</v>
      </c>
      <c r="K133" s="177" t="s">
        <v>142</v>
      </c>
      <c r="L133" s="41"/>
      <c r="M133" s="182" t="s">
        <v>19</v>
      </c>
      <c r="N133" s="183" t="s">
        <v>43</v>
      </c>
      <c r="O133" s="66"/>
      <c r="P133" s="184">
        <f>O133*H133</f>
        <v>0</v>
      </c>
      <c r="Q133" s="184">
        <v>0</v>
      </c>
      <c r="R133" s="184">
        <f>Q133*H133</f>
        <v>0</v>
      </c>
      <c r="S133" s="184">
        <v>6.8000000000000005E-2</v>
      </c>
      <c r="T133" s="185">
        <f>S133*H133</f>
        <v>0.24276</v>
      </c>
      <c r="U133" s="36"/>
      <c r="V133" s="36"/>
      <c r="W133" s="36"/>
      <c r="X133" s="36"/>
      <c r="Y133" s="36"/>
      <c r="Z133" s="36"/>
      <c r="AA133" s="36"/>
      <c r="AB133" s="36"/>
      <c r="AC133" s="36"/>
      <c r="AD133" s="36"/>
      <c r="AE133" s="36"/>
      <c r="AR133" s="186" t="s">
        <v>160</v>
      </c>
      <c r="AT133" s="186" t="s">
        <v>138</v>
      </c>
      <c r="AU133" s="186" t="s">
        <v>81</v>
      </c>
      <c r="AY133" s="19" t="s">
        <v>135</v>
      </c>
      <c r="BE133" s="187">
        <f>IF(N133="základní",J133,0)</f>
        <v>0</v>
      </c>
      <c r="BF133" s="187">
        <f>IF(N133="snížená",J133,0)</f>
        <v>0</v>
      </c>
      <c r="BG133" s="187">
        <f>IF(N133="zákl. přenesená",J133,0)</f>
        <v>0</v>
      </c>
      <c r="BH133" s="187">
        <f>IF(N133="sníž. přenesená",J133,0)</f>
        <v>0</v>
      </c>
      <c r="BI133" s="187">
        <f>IF(N133="nulová",J133,0)</f>
        <v>0</v>
      </c>
      <c r="BJ133" s="19" t="s">
        <v>79</v>
      </c>
      <c r="BK133" s="187">
        <f>ROUND(I133*H133,2)</f>
        <v>0</v>
      </c>
      <c r="BL133" s="19" t="s">
        <v>160</v>
      </c>
      <c r="BM133" s="186" t="s">
        <v>1431</v>
      </c>
    </row>
    <row r="134" spans="1:65" s="2" customFormat="1" ht="29.25">
      <c r="A134" s="36"/>
      <c r="B134" s="37"/>
      <c r="C134" s="38"/>
      <c r="D134" s="188" t="s">
        <v>145</v>
      </c>
      <c r="E134" s="38"/>
      <c r="F134" s="189" t="s">
        <v>520</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145</v>
      </c>
      <c r="AU134" s="19" t="s">
        <v>81</v>
      </c>
    </row>
    <row r="135" spans="1:65" s="13" customFormat="1" ht="11.25">
      <c r="B135" s="197"/>
      <c r="C135" s="198"/>
      <c r="D135" s="188" t="s">
        <v>187</v>
      </c>
      <c r="E135" s="199" t="s">
        <v>19</v>
      </c>
      <c r="F135" s="200" t="s">
        <v>1432</v>
      </c>
      <c r="G135" s="198"/>
      <c r="H135" s="201">
        <v>3.57</v>
      </c>
      <c r="I135" s="202"/>
      <c r="J135" s="198"/>
      <c r="K135" s="198"/>
      <c r="L135" s="203"/>
      <c r="M135" s="204"/>
      <c r="N135" s="205"/>
      <c r="O135" s="205"/>
      <c r="P135" s="205"/>
      <c r="Q135" s="205"/>
      <c r="R135" s="205"/>
      <c r="S135" s="205"/>
      <c r="T135" s="206"/>
      <c r="AT135" s="207" t="s">
        <v>187</v>
      </c>
      <c r="AU135" s="207" t="s">
        <v>81</v>
      </c>
      <c r="AV135" s="13" t="s">
        <v>81</v>
      </c>
      <c r="AW135" s="13" t="s">
        <v>33</v>
      </c>
      <c r="AX135" s="13" t="s">
        <v>79</v>
      </c>
      <c r="AY135" s="207" t="s">
        <v>135</v>
      </c>
    </row>
    <row r="136" spans="1:65" s="2" customFormat="1" ht="24">
      <c r="A136" s="36"/>
      <c r="B136" s="37"/>
      <c r="C136" s="175" t="s">
        <v>259</v>
      </c>
      <c r="D136" s="175" t="s">
        <v>138</v>
      </c>
      <c r="E136" s="176" t="s">
        <v>796</v>
      </c>
      <c r="F136" s="177" t="s">
        <v>797</v>
      </c>
      <c r="G136" s="178" t="s">
        <v>184</v>
      </c>
      <c r="H136" s="179">
        <v>21.969000000000001</v>
      </c>
      <c r="I136" s="180"/>
      <c r="J136" s="181">
        <f>ROUND(I136*H136,2)</f>
        <v>0</v>
      </c>
      <c r="K136" s="177" t="s">
        <v>142</v>
      </c>
      <c r="L136" s="41"/>
      <c r="M136" s="182" t="s">
        <v>19</v>
      </c>
      <c r="N136" s="183" t="s">
        <v>43</v>
      </c>
      <c r="O136" s="66"/>
      <c r="P136" s="184">
        <f>O136*H136</f>
        <v>0</v>
      </c>
      <c r="Q136" s="184">
        <v>0</v>
      </c>
      <c r="R136" s="184">
        <f>Q136*H136</f>
        <v>0</v>
      </c>
      <c r="S136" s="184">
        <v>0.01</v>
      </c>
      <c r="T136" s="185">
        <f>S136*H136</f>
        <v>0.21969000000000002</v>
      </c>
      <c r="U136" s="36"/>
      <c r="V136" s="36"/>
      <c r="W136" s="36"/>
      <c r="X136" s="36"/>
      <c r="Y136" s="36"/>
      <c r="Z136" s="36"/>
      <c r="AA136" s="36"/>
      <c r="AB136" s="36"/>
      <c r="AC136" s="36"/>
      <c r="AD136" s="36"/>
      <c r="AE136" s="36"/>
      <c r="AR136" s="186" t="s">
        <v>160</v>
      </c>
      <c r="AT136" s="186" t="s">
        <v>138</v>
      </c>
      <c r="AU136" s="186" t="s">
        <v>81</v>
      </c>
      <c r="AY136" s="19" t="s">
        <v>135</v>
      </c>
      <c r="BE136" s="187">
        <f>IF(N136="základní",J136,0)</f>
        <v>0</v>
      </c>
      <c r="BF136" s="187">
        <f>IF(N136="snížená",J136,0)</f>
        <v>0</v>
      </c>
      <c r="BG136" s="187">
        <f>IF(N136="zákl. přenesená",J136,0)</f>
        <v>0</v>
      </c>
      <c r="BH136" s="187">
        <f>IF(N136="sníž. přenesená",J136,0)</f>
        <v>0</v>
      </c>
      <c r="BI136" s="187">
        <f>IF(N136="nulová",J136,0)</f>
        <v>0</v>
      </c>
      <c r="BJ136" s="19" t="s">
        <v>79</v>
      </c>
      <c r="BK136" s="187">
        <f>ROUND(I136*H136,2)</f>
        <v>0</v>
      </c>
      <c r="BL136" s="19" t="s">
        <v>160</v>
      </c>
      <c r="BM136" s="186" t="s">
        <v>1433</v>
      </c>
    </row>
    <row r="137" spans="1:65" s="2" customFormat="1" ht="29.25">
      <c r="A137" s="36"/>
      <c r="B137" s="37"/>
      <c r="C137" s="38"/>
      <c r="D137" s="188" t="s">
        <v>145</v>
      </c>
      <c r="E137" s="38"/>
      <c r="F137" s="189" t="s">
        <v>210</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145</v>
      </c>
      <c r="AU137" s="19" t="s">
        <v>81</v>
      </c>
    </row>
    <row r="138" spans="1:65" s="13" customFormat="1" ht="11.25">
      <c r="B138" s="197"/>
      <c r="C138" s="198"/>
      <c r="D138" s="188" t="s">
        <v>187</v>
      </c>
      <c r="E138" s="199" t="s">
        <v>19</v>
      </c>
      <c r="F138" s="200" t="s">
        <v>1434</v>
      </c>
      <c r="G138" s="198"/>
      <c r="H138" s="201">
        <v>17.756</v>
      </c>
      <c r="I138" s="202"/>
      <c r="J138" s="198"/>
      <c r="K138" s="198"/>
      <c r="L138" s="203"/>
      <c r="M138" s="204"/>
      <c r="N138" s="205"/>
      <c r="O138" s="205"/>
      <c r="P138" s="205"/>
      <c r="Q138" s="205"/>
      <c r="R138" s="205"/>
      <c r="S138" s="205"/>
      <c r="T138" s="206"/>
      <c r="AT138" s="207" t="s">
        <v>187</v>
      </c>
      <c r="AU138" s="207" t="s">
        <v>81</v>
      </c>
      <c r="AV138" s="13" t="s">
        <v>81</v>
      </c>
      <c r="AW138" s="13" t="s">
        <v>33</v>
      </c>
      <c r="AX138" s="13" t="s">
        <v>72</v>
      </c>
      <c r="AY138" s="207" t="s">
        <v>135</v>
      </c>
    </row>
    <row r="139" spans="1:65" s="13" customFormat="1" ht="11.25">
      <c r="B139" s="197"/>
      <c r="C139" s="198"/>
      <c r="D139" s="188" t="s">
        <v>187</v>
      </c>
      <c r="E139" s="199" t="s">
        <v>19</v>
      </c>
      <c r="F139" s="200" t="s">
        <v>1435</v>
      </c>
      <c r="G139" s="198"/>
      <c r="H139" s="201">
        <v>4.2130000000000001</v>
      </c>
      <c r="I139" s="202"/>
      <c r="J139" s="198"/>
      <c r="K139" s="198"/>
      <c r="L139" s="203"/>
      <c r="M139" s="204"/>
      <c r="N139" s="205"/>
      <c r="O139" s="205"/>
      <c r="P139" s="205"/>
      <c r="Q139" s="205"/>
      <c r="R139" s="205"/>
      <c r="S139" s="205"/>
      <c r="T139" s="206"/>
      <c r="AT139" s="207" t="s">
        <v>187</v>
      </c>
      <c r="AU139" s="207" t="s">
        <v>81</v>
      </c>
      <c r="AV139" s="13" t="s">
        <v>81</v>
      </c>
      <c r="AW139" s="13" t="s">
        <v>33</v>
      </c>
      <c r="AX139" s="13" t="s">
        <v>72</v>
      </c>
      <c r="AY139" s="207" t="s">
        <v>135</v>
      </c>
    </row>
    <row r="140" spans="1:65" s="14" customFormat="1" ht="11.25">
      <c r="B140" s="208"/>
      <c r="C140" s="209"/>
      <c r="D140" s="188" t="s">
        <v>187</v>
      </c>
      <c r="E140" s="210" t="s">
        <v>19</v>
      </c>
      <c r="F140" s="211" t="s">
        <v>197</v>
      </c>
      <c r="G140" s="209"/>
      <c r="H140" s="212">
        <v>21.969000000000001</v>
      </c>
      <c r="I140" s="213"/>
      <c r="J140" s="209"/>
      <c r="K140" s="209"/>
      <c r="L140" s="214"/>
      <c r="M140" s="215"/>
      <c r="N140" s="216"/>
      <c r="O140" s="216"/>
      <c r="P140" s="216"/>
      <c r="Q140" s="216"/>
      <c r="R140" s="216"/>
      <c r="S140" s="216"/>
      <c r="T140" s="217"/>
      <c r="AT140" s="218" t="s">
        <v>187</v>
      </c>
      <c r="AU140" s="218" t="s">
        <v>81</v>
      </c>
      <c r="AV140" s="14" t="s">
        <v>160</v>
      </c>
      <c r="AW140" s="14" t="s">
        <v>33</v>
      </c>
      <c r="AX140" s="14" t="s">
        <v>79</v>
      </c>
      <c r="AY140" s="218" t="s">
        <v>135</v>
      </c>
    </row>
    <row r="141" spans="1:65" s="2" customFormat="1" ht="24">
      <c r="A141" s="36"/>
      <c r="B141" s="37"/>
      <c r="C141" s="175" t="s">
        <v>268</v>
      </c>
      <c r="D141" s="175" t="s">
        <v>138</v>
      </c>
      <c r="E141" s="176" t="s">
        <v>221</v>
      </c>
      <c r="F141" s="177" t="s">
        <v>222</v>
      </c>
      <c r="G141" s="178" t="s">
        <v>184</v>
      </c>
      <c r="H141" s="179">
        <v>2.4750000000000001</v>
      </c>
      <c r="I141" s="180"/>
      <c r="J141" s="181">
        <f>ROUND(I141*H141,2)</f>
        <v>0</v>
      </c>
      <c r="K141" s="177" t="s">
        <v>142</v>
      </c>
      <c r="L141" s="41"/>
      <c r="M141" s="182" t="s">
        <v>19</v>
      </c>
      <c r="N141" s="183" t="s">
        <v>43</v>
      </c>
      <c r="O141" s="66"/>
      <c r="P141" s="184">
        <f>O141*H141</f>
        <v>0</v>
      </c>
      <c r="Q141" s="184">
        <v>1.2999999999999999E-4</v>
      </c>
      <c r="R141" s="184">
        <f>Q141*H141</f>
        <v>3.2174999999999999E-4</v>
      </c>
      <c r="S141" s="184">
        <v>0</v>
      </c>
      <c r="T141" s="185">
        <f>S141*H141</f>
        <v>0</v>
      </c>
      <c r="U141" s="36"/>
      <c r="V141" s="36"/>
      <c r="W141" s="36"/>
      <c r="X141" s="36"/>
      <c r="Y141" s="36"/>
      <c r="Z141" s="36"/>
      <c r="AA141" s="36"/>
      <c r="AB141" s="36"/>
      <c r="AC141" s="36"/>
      <c r="AD141" s="36"/>
      <c r="AE141" s="36"/>
      <c r="AR141" s="186" t="s">
        <v>160</v>
      </c>
      <c r="AT141" s="186" t="s">
        <v>138</v>
      </c>
      <c r="AU141" s="186" t="s">
        <v>81</v>
      </c>
      <c r="AY141" s="19" t="s">
        <v>135</v>
      </c>
      <c r="BE141" s="187">
        <f>IF(N141="základní",J141,0)</f>
        <v>0</v>
      </c>
      <c r="BF141" s="187">
        <f>IF(N141="snížená",J141,0)</f>
        <v>0</v>
      </c>
      <c r="BG141" s="187">
        <f>IF(N141="zákl. přenesená",J141,0)</f>
        <v>0</v>
      </c>
      <c r="BH141" s="187">
        <f>IF(N141="sníž. přenesená",J141,0)</f>
        <v>0</v>
      </c>
      <c r="BI141" s="187">
        <f>IF(N141="nulová",J141,0)</f>
        <v>0</v>
      </c>
      <c r="BJ141" s="19" t="s">
        <v>79</v>
      </c>
      <c r="BK141" s="187">
        <f>ROUND(I141*H141,2)</f>
        <v>0</v>
      </c>
      <c r="BL141" s="19" t="s">
        <v>160</v>
      </c>
      <c r="BM141" s="186" t="s">
        <v>1436</v>
      </c>
    </row>
    <row r="142" spans="1:65" s="2" customFormat="1" ht="48.75">
      <c r="A142" s="36"/>
      <c r="B142" s="37"/>
      <c r="C142" s="38"/>
      <c r="D142" s="188" t="s">
        <v>145</v>
      </c>
      <c r="E142" s="38"/>
      <c r="F142" s="189" t="s">
        <v>224</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145</v>
      </c>
      <c r="AU142" s="19" t="s">
        <v>81</v>
      </c>
    </row>
    <row r="143" spans="1:65" s="2" customFormat="1" ht="24">
      <c r="A143" s="36"/>
      <c r="B143" s="37"/>
      <c r="C143" s="175" t="s">
        <v>8</v>
      </c>
      <c r="D143" s="175" t="s">
        <v>138</v>
      </c>
      <c r="E143" s="176" t="s">
        <v>226</v>
      </c>
      <c r="F143" s="177" t="s">
        <v>227</v>
      </c>
      <c r="G143" s="178" t="s">
        <v>184</v>
      </c>
      <c r="H143" s="179">
        <v>2.4750000000000001</v>
      </c>
      <c r="I143" s="180"/>
      <c r="J143" s="181">
        <f>ROUND(I143*H143,2)</f>
        <v>0</v>
      </c>
      <c r="K143" s="177" t="s">
        <v>142</v>
      </c>
      <c r="L143" s="41"/>
      <c r="M143" s="182" t="s">
        <v>19</v>
      </c>
      <c r="N143" s="183" t="s">
        <v>43</v>
      </c>
      <c r="O143" s="66"/>
      <c r="P143" s="184">
        <f>O143*H143</f>
        <v>0</v>
      </c>
      <c r="Q143" s="184">
        <v>4.0000000000000003E-5</v>
      </c>
      <c r="R143" s="184">
        <f>Q143*H143</f>
        <v>9.9000000000000008E-5</v>
      </c>
      <c r="S143" s="184">
        <v>0</v>
      </c>
      <c r="T143" s="185">
        <f>S143*H143</f>
        <v>0</v>
      </c>
      <c r="U143" s="36"/>
      <c r="V143" s="36"/>
      <c r="W143" s="36"/>
      <c r="X143" s="36"/>
      <c r="Y143" s="36"/>
      <c r="Z143" s="36"/>
      <c r="AA143" s="36"/>
      <c r="AB143" s="36"/>
      <c r="AC143" s="36"/>
      <c r="AD143" s="36"/>
      <c r="AE143" s="36"/>
      <c r="AR143" s="186" t="s">
        <v>160</v>
      </c>
      <c r="AT143" s="186" t="s">
        <v>138</v>
      </c>
      <c r="AU143" s="186" t="s">
        <v>81</v>
      </c>
      <c r="AY143" s="19" t="s">
        <v>135</v>
      </c>
      <c r="BE143" s="187">
        <f>IF(N143="základní",J143,0)</f>
        <v>0</v>
      </c>
      <c r="BF143" s="187">
        <f>IF(N143="snížená",J143,0)</f>
        <v>0</v>
      </c>
      <c r="BG143" s="187">
        <f>IF(N143="zákl. přenesená",J143,0)</f>
        <v>0</v>
      </c>
      <c r="BH143" s="187">
        <f>IF(N143="sníž. přenesená",J143,0)</f>
        <v>0</v>
      </c>
      <c r="BI143" s="187">
        <f>IF(N143="nulová",J143,0)</f>
        <v>0</v>
      </c>
      <c r="BJ143" s="19" t="s">
        <v>79</v>
      </c>
      <c r="BK143" s="187">
        <f>ROUND(I143*H143,2)</f>
        <v>0</v>
      </c>
      <c r="BL143" s="19" t="s">
        <v>160</v>
      </c>
      <c r="BM143" s="186" t="s">
        <v>1437</v>
      </c>
    </row>
    <row r="144" spans="1:65" s="2" customFormat="1" ht="175.5">
      <c r="A144" s="36"/>
      <c r="B144" s="37"/>
      <c r="C144" s="38"/>
      <c r="D144" s="188" t="s">
        <v>145</v>
      </c>
      <c r="E144" s="38"/>
      <c r="F144" s="189" t="s">
        <v>229</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145</v>
      </c>
      <c r="AU144" s="19" t="s">
        <v>81</v>
      </c>
    </row>
    <row r="145" spans="1:65" s="12" customFormat="1" ht="22.9" customHeight="1">
      <c r="B145" s="159"/>
      <c r="C145" s="160"/>
      <c r="D145" s="161" t="s">
        <v>71</v>
      </c>
      <c r="E145" s="173" t="s">
        <v>230</v>
      </c>
      <c r="F145" s="173" t="s">
        <v>231</v>
      </c>
      <c r="G145" s="160"/>
      <c r="H145" s="160"/>
      <c r="I145" s="163"/>
      <c r="J145" s="174">
        <f>BK145</f>
        <v>0</v>
      </c>
      <c r="K145" s="160"/>
      <c r="L145" s="165"/>
      <c r="M145" s="166"/>
      <c r="N145" s="167"/>
      <c r="O145" s="167"/>
      <c r="P145" s="168">
        <f>SUM(P146:P156)</f>
        <v>0</v>
      </c>
      <c r="Q145" s="167"/>
      <c r="R145" s="168">
        <f>SUM(R146:R156)</f>
        <v>0</v>
      </c>
      <c r="S145" s="167"/>
      <c r="T145" s="169">
        <f>SUM(T146:T156)</f>
        <v>0</v>
      </c>
      <c r="AR145" s="170" t="s">
        <v>79</v>
      </c>
      <c r="AT145" s="171" t="s">
        <v>71</v>
      </c>
      <c r="AU145" s="171" t="s">
        <v>79</v>
      </c>
      <c r="AY145" s="170" t="s">
        <v>135</v>
      </c>
      <c r="BK145" s="172">
        <f>SUM(BK146:BK156)</f>
        <v>0</v>
      </c>
    </row>
    <row r="146" spans="1:65" s="2" customFormat="1" ht="24">
      <c r="A146" s="36"/>
      <c r="B146" s="37"/>
      <c r="C146" s="175" t="s">
        <v>272</v>
      </c>
      <c r="D146" s="175" t="s">
        <v>138</v>
      </c>
      <c r="E146" s="176" t="s">
        <v>1247</v>
      </c>
      <c r="F146" s="177" t="s">
        <v>1248</v>
      </c>
      <c r="G146" s="178" t="s">
        <v>235</v>
      </c>
      <c r="H146" s="179">
        <v>0.69199999999999995</v>
      </c>
      <c r="I146" s="180"/>
      <c r="J146" s="181">
        <f>ROUND(I146*H146,2)</f>
        <v>0</v>
      </c>
      <c r="K146" s="177" t="s">
        <v>142</v>
      </c>
      <c r="L146" s="41"/>
      <c r="M146" s="182" t="s">
        <v>19</v>
      </c>
      <c r="N146" s="183" t="s">
        <v>43</v>
      </c>
      <c r="O146" s="66"/>
      <c r="P146" s="184">
        <f>O146*H146</f>
        <v>0</v>
      </c>
      <c r="Q146" s="184">
        <v>0</v>
      </c>
      <c r="R146" s="184">
        <f>Q146*H146</f>
        <v>0</v>
      </c>
      <c r="S146" s="184">
        <v>0</v>
      </c>
      <c r="T146" s="185">
        <f>S146*H146</f>
        <v>0</v>
      </c>
      <c r="U146" s="36"/>
      <c r="V146" s="36"/>
      <c r="W146" s="36"/>
      <c r="X146" s="36"/>
      <c r="Y146" s="36"/>
      <c r="Z146" s="36"/>
      <c r="AA146" s="36"/>
      <c r="AB146" s="36"/>
      <c r="AC146" s="36"/>
      <c r="AD146" s="36"/>
      <c r="AE146" s="36"/>
      <c r="AR146" s="186" t="s">
        <v>160</v>
      </c>
      <c r="AT146" s="186" t="s">
        <v>138</v>
      </c>
      <c r="AU146" s="186" t="s">
        <v>81</v>
      </c>
      <c r="AY146" s="19" t="s">
        <v>135</v>
      </c>
      <c r="BE146" s="187">
        <f>IF(N146="základní",J146,0)</f>
        <v>0</v>
      </c>
      <c r="BF146" s="187">
        <f>IF(N146="snížená",J146,0)</f>
        <v>0</v>
      </c>
      <c r="BG146" s="187">
        <f>IF(N146="zákl. přenesená",J146,0)</f>
        <v>0</v>
      </c>
      <c r="BH146" s="187">
        <f>IF(N146="sníž. přenesená",J146,0)</f>
        <v>0</v>
      </c>
      <c r="BI146" s="187">
        <f>IF(N146="nulová",J146,0)</f>
        <v>0</v>
      </c>
      <c r="BJ146" s="19" t="s">
        <v>79</v>
      </c>
      <c r="BK146" s="187">
        <f>ROUND(I146*H146,2)</f>
        <v>0</v>
      </c>
      <c r="BL146" s="19" t="s">
        <v>160</v>
      </c>
      <c r="BM146" s="186" t="s">
        <v>1438</v>
      </c>
    </row>
    <row r="147" spans="1:65" s="2" customFormat="1" ht="107.25">
      <c r="A147" s="36"/>
      <c r="B147" s="37"/>
      <c r="C147" s="38"/>
      <c r="D147" s="188" t="s">
        <v>145</v>
      </c>
      <c r="E147" s="38"/>
      <c r="F147" s="189" t="s">
        <v>237</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145</v>
      </c>
      <c r="AU147" s="19" t="s">
        <v>81</v>
      </c>
    </row>
    <row r="148" spans="1:65" s="2" customFormat="1" ht="16.5" customHeight="1">
      <c r="A148" s="36"/>
      <c r="B148" s="37"/>
      <c r="C148" s="175" t="s">
        <v>284</v>
      </c>
      <c r="D148" s="175" t="s">
        <v>138</v>
      </c>
      <c r="E148" s="176" t="s">
        <v>238</v>
      </c>
      <c r="F148" s="177" t="s">
        <v>239</v>
      </c>
      <c r="G148" s="178" t="s">
        <v>235</v>
      </c>
      <c r="H148" s="179">
        <v>0.69199999999999995</v>
      </c>
      <c r="I148" s="180"/>
      <c r="J148" s="181">
        <f>ROUND(I148*H148,2)</f>
        <v>0</v>
      </c>
      <c r="K148" s="177" t="s">
        <v>142</v>
      </c>
      <c r="L148" s="41"/>
      <c r="M148" s="182" t="s">
        <v>19</v>
      </c>
      <c r="N148" s="183" t="s">
        <v>43</v>
      </c>
      <c r="O148" s="66"/>
      <c r="P148" s="184">
        <f>O148*H148</f>
        <v>0</v>
      </c>
      <c r="Q148" s="184">
        <v>0</v>
      </c>
      <c r="R148" s="184">
        <f>Q148*H148</f>
        <v>0</v>
      </c>
      <c r="S148" s="184">
        <v>0</v>
      </c>
      <c r="T148" s="185">
        <f>S148*H148</f>
        <v>0</v>
      </c>
      <c r="U148" s="36"/>
      <c r="V148" s="36"/>
      <c r="W148" s="36"/>
      <c r="X148" s="36"/>
      <c r="Y148" s="36"/>
      <c r="Z148" s="36"/>
      <c r="AA148" s="36"/>
      <c r="AB148" s="36"/>
      <c r="AC148" s="36"/>
      <c r="AD148" s="36"/>
      <c r="AE148" s="36"/>
      <c r="AR148" s="186" t="s">
        <v>160</v>
      </c>
      <c r="AT148" s="186" t="s">
        <v>138</v>
      </c>
      <c r="AU148" s="186" t="s">
        <v>81</v>
      </c>
      <c r="AY148" s="19" t="s">
        <v>135</v>
      </c>
      <c r="BE148" s="187">
        <f>IF(N148="základní",J148,0)</f>
        <v>0</v>
      </c>
      <c r="BF148" s="187">
        <f>IF(N148="snížená",J148,0)</f>
        <v>0</v>
      </c>
      <c r="BG148" s="187">
        <f>IF(N148="zákl. přenesená",J148,0)</f>
        <v>0</v>
      </c>
      <c r="BH148" s="187">
        <f>IF(N148="sníž. přenesená",J148,0)</f>
        <v>0</v>
      </c>
      <c r="BI148" s="187">
        <f>IF(N148="nulová",J148,0)</f>
        <v>0</v>
      </c>
      <c r="BJ148" s="19" t="s">
        <v>79</v>
      </c>
      <c r="BK148" s="187">
        <f>ROUND(I148*H148,2)</f>
        <v>0</v>
      </c>
      <c r="BL148" s="19" t="s">
        <v>160</v>
      </c>
      <c r="BM148" s="186" t="s">
        <v>1439</v>
      </c>
    </row>
    <row r="149" spans="1:65" s="2" customFormat="1" ht="39">
      <c r="A149" s="36"/>
      <c r="B149" s="37"/>
      <c r="C149" s="38"/>
      <c r="D149" s="188" t="s">
        <v>145</v>
      </c>
      <c r="E149" s="38"/>
      <c r="F149" s="189" t="s">
        <v>241</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145</v>
      </c>
      <c r="AU149" s="19" t="s">
        <v>81</v>
      </c>
    </row>
    <row r="150" spans="1:65" s="2" customFormat="1" ht="21.75" customHeight="1">
      <c r="A150" s="36"/>
      <c r="B150" s="37"/>
      <c r="C150" s="175" t="s">
        <v>288</v>
      </c>
      <c r="D150" s="175" t="s">
        <v>138</v>
      </c>
      <c r="E150" s="176" t="s">
        <v>243</v>
      </c>
      <c r="F150" s="177" t="s">
        <v>244</v>
      </c>
      <c r="G150" s="178" t="s">
        <v>235</v>
      </c>
      <c r="H150" s="179">
        <v>0.69199999999999995</v>
      </c>
      <c r="I150" s="180"/>
      <c r="J150" s="181">
        <f>ROUND(I150*H150,2)</f>
        <v>0</v>
      </c>
      <c r="K150" s="177" t="s">
        <v>142</v>
      </c>
      <c r="L150" s="41"/>
      <c r="M150" s="182" t="s">
        <v>19</v>
      </c>
      <c r="N150" s="183" t="s">
        <v>43</v>
      </c>
      <c r="O150" s="66"/>
      <c r="P150" s="184">
        <f>O150*H150</f>
        <v>0</v>
      </c>
      <c r="Q150" s="184">
        <v>0</v>
      </c>
      <c r="R150" s="184">
        <f>Q150*H150</f>
        <v>0</v>
      </c>
      <c r="S150" s="184">
        <v>0</v>
      </c>
      <c r="T150" s="185">
        <f>S150*H150</f>
        <v>0</v>
      </c>
      <c r="U150" s="36"/>
      <c r="V150" s="36"/>
      <c r="W150" s="36"/>
      <c r="X150" s="36"/>
      <c r="Y150" s="36"/>
      <c r="Z150" s="36"/>
      <c r="AA150" s="36"/>
      <c r="AB150" s="36"/>
      <c r="AC150" s="36"/>
      <c r="AD150" s="36"/>
      <c r="AE150" s="36"/>
      <c r="AR150" s="186" t="s">
        <v>160</v>
      </c>
      <c r="AT150" s="186" t="s">
        <v>138</v>
      </c>
      <c r="AU150" s="186" t="s">
        <v>81</v>
      </c>
      <c r="AY150" s="19" t="s">
        <v>135</v>
      </c>
      <c r="BE150" s="187">
        <f>IF(N150="základní",J150,0)</f>
        <v>0</v>
      </c>
      <c r="BF150" s="187">
        <f>IF(N150="snížená",J150,0)</f>
        <v>0</v>
      </c>
      <c r="BG150" s="187">
        <f>IF(N150="zákl. přenesená",J150,0)</f>
        <v>0</v>
      </c>
      <c r="BH150" s="187">
        <f>IF(N150="sníž. přenesená",J150,0)</f>
        <v>0</v>
      </c>
      <c r="BI150" s="187">
        <f>IF(N150="nulová",J150,0)</f>
        <v>0</v>
      </c>
      <c r="BJ150" s="19" t="s">
        <v>79</v>
      </c>
      <c r="BK150" s="187">
        <f>ROUND(I150*H150,2)</f>
        <v>0</v>
      </c>
      <c r="BL150" s="19" t="s">
        <v>160</v>
      </c>
      <c r="BM150" s="186" t="s">
        <v>1440</v>
      </c>
    </row>
    <row r="151" spans="1:65" s="2" customFormat="1" ht="68.25">
      <c r="A151" s="36"/>
      <c r="B151" s="37"/>
      <c r="C151" s="38"/>
      <c r="D151" s="188" t="s">
        <v>145</v>
      </c>
      <c r="E151" s="38"/>
      <c r="F151" s="189" t="s">
        <v>246</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145</v>
      </c>
      <c r="AU151" s="19" t="s">
        <v>81</v>
      </c>
    </row>
    <row r="152" spans="1:65" s="2" customFormat="1" ht="24">
      <c r="A152" s="36"/>
      <c r="B152" s="37"/>
      <c r="C152" s="175" t="s">
        <v>292</v>
      </c>
      <c r="D152" s="175" t="s">
        <v>138</v>
      </c>
      <c r="E152" s="176" t="s">
        <v>248</v>
      </c>
      <c r="F152" s="177" t="s">
        <v>249</v>
      </c>
      <c r="G152" s="178" t="s">
        <v>235</v>
      </c>
      <c r="H152" s="179">
        <v>6.92</v>
      </c>
      <c r="I152" s="180"/>
      <c r="J152" s="181">
        <f>ROUND(I152*H152,2)</f>
        <v>0</v>
      </c>
      <c r="K152" s="177" t="s">
        <v>142</v>
      </c>
      <c r="L152" s="41"/>
      <c r="M152" s="182" t="s">
        <v>19</v>
      </c>
      <c r="N152" s="183" t="s">
        <v>43</v>
      </c>
      <c r="O152" s="66"/>
      <c r="P152" s="184">
        <f>O152*H152</f>
        <v>0</v>
      </c>
      <c r="Q152" s="184">
        <v>0</v>
      </c>
      <c r="R152" s="184">
        <f>Q152*H152</f>
        <v>0</v>
      </c>
      <c r="S152" s="184">
        <v>0</v>
      </c>
      <c r="T152" s="185">
        <f>S152*H152</f>
        <v>0</v>
      </c>
      <c r="U152" s="36"/>
      <c r="V152" s="36"/>
      <c r="W152" s="36"/>
      <c r="X152" s="36"/>
      <c r="Y152" s="36"/>
      <c r="Z152" s="36"/>
      <c r="AA152" s="36"/>
      <c r="AB152" s="36"/>
      <c r="AC152" s="36"/>
      <c r="AD152" s="36"/>
      <c r="AE152" s="36"/>
      <c r="AR152" s="186" t="s">
        <v>160</v>
      </c>
      <c r="AT152" s="186" t="s">
        <v>138</v>
      </c>
      <c r="AU152" s="186" t="s">
        <v>81</v>
      </c>
      <c r="AY152" s="19" t="s">
        <v>135</v>
      </c>
      <c r="BE152" s="187">
        <f>IF(N152="základní",J152,0)</f>
        <v>0</v>
      </c>
      <c r="BF152" s="187">
        <f>IF(N152="snížená",J152,0)</f>
        <v>0</v>
      </c>
      <c r="BG152" s="187">
        <f>IF(N152="zákl. přenesená",J152,0)</f>
        <v>0</v>
      </c>
      <c r="BH152" s="187">
        <f>IF(N152="sníž. přenesená",J152,0)</f>
        <v>0</v>
      </c>
      <c r="BI152" s="187">
        <f>IF(N152="nulová",J152,0)</f>
        <v>0</v>
      </c>
      <c r="BJ152" s="19" t="s">
        <v>79</v>
      </c>
      <c r="BK152" s="187">
        <f>ROUND(I152*H152,2)</f>
        <v>0</v>
      </c>
      <c r="BL152" s="19" t="s">
        <v>160</v>
      </c>
      <c r="BM152" s="186" t="s">
        <v>1441</v>
      </c>
    </row>
    <row r="153" spans="1:65" s="2" customFormat="1" ht="68.25">
      <c r="A153" s="36"/>
      <c r="B153" s="37"/>
      <c r="C153" s="38"/>
      <c r="D153" s="188" t="s">
        <v>145</v>
      </c>
      <c r="E153" s="38"/>
      <c r="F153" s="189" t="s">
        <v>246</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145</v>
      </c>
      <c r="AU153" s="19" t="s">
        <v>81</v>
      </c>
    </row>
    <row r="154" spans="1:65" s="13" customFormat="1" ht="11.25">
      <c r="B154" s="197"/>
      <c r="C154" s="198"/>
      <c r="D154" s="188" t="s">
        <v>187</v>
      </c>
      <c r="E154" s="199" t="s">
        <v>19</v>
      </c>
      <c r="F154" s="200" t="s">
        <v>1442</v>
      </c>
      <c r="G154" s="198"/>
      <c r="H154" s="201">
        <v>6.92</v>
      </c>
      <c r="I154" s="202"/>
      <c r="J154" s="198"/>
      <c r="K154" s="198"/>
      <c r="L154" s="203"/>
      <c r="M154" s="204"/>
      <c r="N154" s="205"/>
      <c r="O154" s="205"/>
      <c r="P154" s="205"/>
      <c r="Q154" s="205"/>
      <c r="R154" s="205"/>
      <c r="S154" s="205"/>
      <c r="T154" s="206"/>
      <c r="AT154" s="207" t="s">
        <v>187</v>
      </c>
      <c r="AU154" s="207" t="s">
        <v>81</v>
      </c>
      <c r="AV154" s="13" t="s">
        <v>81</v>
      </c>
      <c r="AW154" s="13" t="s">
        <v>33</v>
      </c>
      <c r="AX154" s="13" t="s">
        <v>79</v>
      </c>
      <c r="AY154" s="207" t="s">
        <v>135</v>
      </c>
    </row>
    <row r="155" spans="1:65" s="2" customFormat="1" ht="24">
      <c r="A155" s="36"/>
      <c r="B155" s="37"/>
      <c r="C155" s="175" t="s">
        <v>300</v>
      </c>
      <c r="D155" s="175" t="s">
        <v>138</v>
      </c>
      <c r="E155" s="176" t="s">
        <v>253</v>
      </c>
      <c r="F155" s="177" t="s">
        <v>254</v>
      </c>
      <c r="G155" s="178" t="s">
        <v>235</v>
      </c>
      <c r="H155" s="179">
        <v>0.69199999999999995</v>
      </c>
      <c r="I155" s="180"/>
      <c r="J155" s="181">
        <f>ROUND(I155*H155,2)</f>
        <v>0</v>
      </c>
      <c r="K155" s="177" t="s">
        <v>142</v>
      </c>
      <c r="L155" s="41"/>
      <c r="M155" s="182" t="s">
        <v>19</v>
      </c>
      <c r="N155" s="183" t="s">
        <v>43</v>
      </c>
      <c r="O155" s="66"/>
      <c r="P155" s="184">
        <f>O155*H155</f>
        <v>0</v>
      </c>
      <c r="Q155" s="184">
        <v>0</v>
      </c>
      <c r="R155" s="184">
        <f>Q155*H155</f>
        <v>0</v>
      </c>
      <c r="S155" s="184">
        <v>0</v>
      </c>
      <c r="T155" s="185">
        <f>S155*H155</f>
        <v>0</v>
      </c>
      <c r="U155" s="36"/>
      <c r="V155" s="36"/>
      <c r="W155" s="36"/>
      <c r="X155" s="36"/>
      <c r="Y155" s="36"/>
      <c r="Z155" s="36"/>
      <c r="AA155" s="36"/>
      <c r="AB155" s="36"/>
      <c r="AC155" s="36"/>
      <c r="AD155" s="36"/>
      <c r="AE155" s="36"/>
      <c r="AR155" s="186" t="s">
        <v>160</v>
      </c>
      <c r="AT155" s="186" t="s">
        <v>138</v>
      </c>
      <c r="AU155" s="186" t="s">
        <v>81</v>
      </c>
      <c r="AY155" s="19" t="s">
        <v>135</v>
      </c>
      <c r="BE155" s="187">
        <f>IF(N155="základní",J155,0)</f>
        <v>0</v>
      </c>
      <c r="BF155" s="187">
        <f>IF(N155="snížená",J155,0)</f>
        <v>0</v>
      </c>
      <c r="BG155" s="187">
        <f>IF(N155="zákl. přenesená",J155,0)</f>
        <v>0</v>
      </c>
      <c r="BH155" s="187">
        <f>IF(N155="sníž. přenesená",J155,0)</f>
        <v>0</v>
      </c>
      <c r="BI155" s="187">
        <f>IF(N155="nulová",J155,0)</f>
        <v>0</v>
      </c>
      <c r="BJ155" s="19" t="s">
        <v>79</v>
      </c>
      <c r="BK155" s="187">
        <f>ROUND(I155*H155,2)</f>
        <v>0</v>
      </c>
      <c r="BL155" s="19" t="s">
        <v>160</v>
      </c>
      <c r="BM155" s="186" t="s">
        <v>1443</v>
      </c>
    </row>
    <row r="156" spans="1:65" s="2" customFormat="1" ht="58.5">
      <c r="A156" s="36"/>
      <c r="B156" s="37"/>
      <c r="C156" s="38"/>
      <c r="D156" s="188" t="s">
        <v>145</v>
      </c>
      <c r="E156" s="38"/>
      <c r="F156" s="189" t="s">
        <v>256</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145</v>
      </c>
      <c r="AU156" s="19" t="s">
        <v>81</v>
      </c>
    </row>
    <row r="157" spans="1:65" s="12" customFormat="1" ht="22.9" customHeight="1">
      <c r="B157" s="159"/>
      <c r="C157" s="160"/>
      <c r="D157" s="161" t="s">
        <v>71</v>
      </c>
      <c r="E157" s="173" t="s">
        <v>257</v>
      </c>
      <c r="F157" s="173" t="s">
        <v>258</v>
      </c>
      <c r="G157" s="160"/>
      <c r="H157" s="160"/>
      <c r="I157" s="163"/>
      <c r="J157" s="174">
        <f>BK157</f>
        <v>0</v>
      </c>
      <c r="K157" s="160"/>
      <c r="L157" s="165"/>
      <c r="M157" s="166"/>
      <c r="N157" s="167"/>
      <c r="O157" s="167"/>
      <c r="P157" s="168">
        <f>SUM(P158:P159)</f>
        <v>0</v>
      </c>
      <c r="Q157" s="167"/>
      <c r="R157" s="168">
        <f>SUM(R158:R159)</f>
        <v>0</v>
      </c>
      <c r="S157" s="167"/>
      <c r="T157" s="169">
        <f>SUM(T158:T159)</f>
        <v>0</v>
      </c>
      <c r="AR157" s="170" t="s">
        <v>79</v>
      </c>
      <c r="AT157" s="171" t="s">
        <v>71</v>
      </c>
      <c r="AU157" s="171" t="s">
        <v>79</v>
      </c>
      <c r="AY157" s="170" t="s">
        <v>135</v>
      </c>
      <c r="BK157" s="172">
        <f>SUM(BK158:BK159)</f>
        <v>0</v>
      </c>
    </row>
    <row r="158" spans="1:65" s="2" customFormat="1" ht="33" customHeight="1">
      <c r="A158" s="36"/>
      <c r="B158" s="37"/>
      <c r="C158" s="175" t="s">
        <v>7</v>
      </c>
      <c r="D158" s="175" t="s">
        <v>138</v>
      </c>
      <c r="E158" s="176" t="s">
        <v>927</v>
      </c>
      <c r="F158" s="177" t="s">
        <v>928</v>
      </c>
      <c r="G158" s="178" t="s">
        <v>235</v>
      </c>
      <c r="H158" s="179">
        <v>0.56499999999999995</v>
      </c>
      <c r="I158" s="180"/>
      <c r="J158" s="181">
        <f>ROUND(I158*H158,2)</f>
        <v>0</v>
      </c>
      <c r="K158" s="177" t="s">
        <v>142</v>
      </c>
      <c r="L158" s="41"/>
      <c r="M158" s="182" t="s">
        <v>19</v>
      </c>
      <c r="N158" s="183" t="s">
        <v>43</v>
      </c>
      <c r="O158" s="66"/>
      <c r="P158" s="184">
        <f>O158*H158</f>
        <v>0</v>
      </c>
      <c r="Q158" s="184">
        <v>0</v>
      </c>
      <c r="R158" s="184">
        <f>Q158*H158</f>
        <v>0</v>
      </c>
      <c r="S158" s="184">
        <v>0</v>
      </c>
      <c r="T158" s="185">
        <f>S158*H158</f>
        <v>0</v>
      </c>
      <c r="U158" s="36"/>
      <c r="V158" s="36"/>
      <c r="W158" s="36"/>
      <c r="X158" s="36"/>
      <c r="Y158" s="36"/>
      <c r="Z158" s="36"/>
      <c r="AA158" s="36"/>
      <c r="AB158" s="36"/>
      <c r="AC158" s="36"/>
      <c r="AD158" s="36"/>
      <c r="AE158" s="36"/>
      <c r="AR158" s="186" t="s">
        <v>160</v>
      </c>
      <c r="AT158" s="186" t="s">
        <v>138</v>
      </c>
      <c r="AU158" s="186" t="s">
        <v>81</v>
      </c>
      <c r="AY158" s="19" t="s">
        <v>135</v>
      </c>
      <c r="BE158" s="187">
        <f>IF(N158="základní",J158,0)</f>
        <v>0</v>
      </c>
      <c r="BF158" s="187">
        <f>IF(N158="snížená",J158,0)</f>
        <v>0</v>
      </c>
      <c r="BG158" s="187">
        <f>IF(N158="zákl. přenesená",J158,0)</f>
        <v>0</v>
      </c>
      <c r="BH158" s="187">
        <f>IF(N158="sníž. přenesená",J158,0)</f>
        <v>0</v>
      </c>
      <c r="BI158" s="187">
        <f>IF(N158="nulová",J158,0)</f>
        <v>0</v>
      </c>
      <c r="BJ158" s="19" t="s">
        <v>79</v>
      </c>
      <c r="BK158" s="187">
        <f>ROUND(I158*H158,2)</f>
        <v>0</v>
      </c>
      <c r="BL158" s="19" t="s">
        <v>160</v>
      </c>
      <c r="BM158" s="186" t="s">
        <v>1444</v>
      </c>
    </row>
    <row r="159" spans="1:65" s="2" customFormat="1" ht="58.5">
      <c r="A159" s="36"/>
      <c r="B159" s="37"/>
      <c r="C159" s="38"/>
      <c r="D159" s="188" t="s">
        <v>145</v>
      </c>
      <c r="E159" s="38"/>
      <c r="F159" s="189" t="s">
        <v>263</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145</v>
      </c>
      <c r="AU159" s="19" t="s">
        <v>81</v>
      </c>
    </row>
    <row r="160" spans="1:65" s="12" customFormat="1" ht="25.9" customHeight="1">
      <c r="B160" s="159"/>
      <c r="C160" s="160"/>
      <c r="D160" s="161" t="s">
        <v>71</v>
      </c>
      <c r="E160" s="162" t="s">
        <v>264</v>
      </c>
      <c r="F160" s="162" t="s">
        <v>265</v>
      </c>
      <c r="G160" s="160"/>
      <c r="H160" s="160"/>
      <c r="I160" s="163"/>
      <c r="J160" s="164">
        <f>BK160</f>
        <v>0</v>
      </c>
      <c r="K160" s="160"/>
      <c r="L160" s="165"/>
      <c r="M160" s="166"/>
      <c r="N160" s="167"/>
      <c r="O160" s="167"/>
      <c r="P160" s="168">
        <f>P161+P165+P169+P177+P181+P194+P214+P229+P235</f>
        <v>0</v>
      </c>
      <c r="Q160" s="167"/>
      <c r="R160" s="168">
        <f>R161+R165+R169+R177+R181+R194+R214+R229+R235</f>
        <v>0.22418914000000004</v>
      </c>
      <c r="S160" s="167"/>
      <c r="T160" s="169">
        <f>T161+T165+T169+T177+T181+T194+T214+T229+T235</f>
        <v>4.904969E-2</v>
      </c>
      <c r="AR160" s="170" t="s">
        <v>81</v>
      </c>
      <c r="AT160" s="171" t="s">
        <v>71</v>
      </c>
      <c r="AU160" s="171" t="s">
        <v>72</v>
      </c>
      <c r="AY160" s="170" t="s">
        <v>135</v>
      </c>
      <c r="BK160" s="172">
        <f>BK161+BK165+BK169+BK177+BK181+BK194+BK214+BK229+BK235</f>
        <v>0</v>
      </c>
    </row>
    <row r="161" spans="1:65" s="12" customFormat="1" ht="22.9" customHeight="1">
      <c r="B161" s="159"/>
      <c r="C161" s="160"/>
      <c r="D161" s="161" t="s">
        <v>71</v>
      </c>
      <c r="E161" s="173" t="s">
        <v>266</v>
      </c>
      <c r="F161" s="173" t="s">
        <v>267</v>
      </c>
      <c r="G161" s="160"/>
      <c r="H161" s="160"/>
      <c r="I161" s="163"/>
      <c r="J161" s="174">
        <f>BK161</f>
        <v>0</v>
      </c>
      <c r="K161" s="160"/>
      <c r="L161" s="165"/>
      <c r="M161" s="166"/>
      <c r="N161" s="167"/>
      <c r="O161" s="167"/>
      <c r="P161" s="168">
        <f>SUM(P162:P164)</f>
        <v>0</v>
      </c>
      <c r="Q161" s="167"/>
      <c r="R161" s="168">
        <f>SUM(R162:R164)</f>
        <v>0</v>
      </c>
      <c r="S161" s="167"/>
      <c r="T161" s="169">
        <f>SUM(T162:T164)</f>
        <v>0</v>
      </c>
      <c r="AR161" s="170" t="s">
        <v>81</v>
      </c>
      <c r="AT161" s="171" t="s">
        <v>71</v>
      </c>
      <c r="AU161" s="171" t="s">
        <v>79</v>
      </c>
      <c r="AY161" s="170" t="s">
        <v>135</v>
      </c>
      <c r="BK161" s="172">
        <f>SUM(BK162:BK164)</f>
        <v>0</v>
      </c>
    </row>
    <row r="162" spans="1:65" s="2" customFormat="1" ht="33" customHeight="1">
      <c r="A162" s="36"/>
      <c r="B162" s="37"/>
      <c r="C162" s="175" t="s">
        <v>310</v>
      </c>
      <c r="D162" s="175" t="s">
        <v>138</v>
      </c>
      <c r="E162" s="176" t="s">
        <v>289</v>
      </c>
      <c r="F162" s="177" t="s">
        <v>812</v>
      </c>
      <c r="G162" s="178" t="s">
        <v>141</v>
      </c>
      <c r="H162" s="179">
        <v>1</v>
      </c>
      <c r="I162" s="180"/>
      <c r="J162" s="181">
        <f>ROUND(I162*H162,2)</f>
        <v>0</v>
      </c>
      <c r="K162" s="177" t="s">
        <v>19</v>
      </c>
      <c r="L162" s="41"/>
      <c r="M162" s="182" t="s">
        <v>19</v>
      </c>
      <c r="N162" s="183" t="s">
        <v>43</v>
      </c>
      <c r="O162" s="66"/>
      <c r="P162" s="184">
        <f>O162*H162</f>
        <v>0</v>
      </c>
      <c r="Q162" s="184">
        <v>0</v>
      </c>
      <c r="R162" s="184">
        <f>Q162*H162</f>
        <v>0</v>
      </c>
      <c r="S162" s="184">
        <v>0</v>
      </c>
      <c r="T162" s="185">
        <f>S162*H162</f>
        <v>0</v>
      </c>
      <c r="U162" s="36"/>
      <c r="V162" s="36"/>
      <c r="W162" s="36"/>
      <c r="X162" s="36"/>
      <c r="Y162" s="36"/>
      <c r="Z162" s="36"/>
      <c r="AA162" s="36"/>
      <c r="AB162" s="36"/>
      <c r="AC162" s="36"/>
      <c r="AD162" s="36"/>
      <c r="AE162" s="36"/>
      <c r="AR162" s="186" t="s">
        <v>272</v>
      </c>
      <c r="AT162" s="186" t="s">
        <v>138</v>
      </c>
      <c r="AU162" s="186" t="s">
        <v>81</v>
      </c>
      <c r="AY162" s="19" t="s">
        <v>135</v>
      </c>
      <c r="BE162" s="187">
        <f>IF(N162="základní",J162,0)</f>
        <v>0</v>
      </c>
      <c r="BF162" s="187">
        <f>IF(N162="snížená",J162,0)</f>
        <v>0</v>
      </c>
      <c r="BG162" s="187">
        <f>IF(N162="zákl. přenesená",J162,0)</f>
        <v>0</v>
      </c>
      <c r="BH162" s="187">
        <f>IF(N162="sníž. přenesená",J162,0)</f>
        <v>0</v>
      </c>
      <c r="BI162" s="187">
        <f>IF(N162="nulová",J162,0)</f>
        <v>0</v>
      </c>
      <c r="BJ162" s="19" t="s">
        <v>79</v>
      </c>
      <c r="BK162" s="187">
        <f>ROUND(I162*H162,2)</f>
        <v>0</v>
      </c>
      <c r="BL162" s="19" t="s">
        <v>272</v>
      </c>
      <c r="BM162" s="186" t="s">
        <v>1445</v>
      </c>
    </row>
    <row r="163" spans="1:65" s="2" customFormat="1" ht="24">
      <c r="A163" s="36"/>
      <c r="B163" s="37"/>
      <c r="C163" s="175" t="s">
        <v>314</v>
      </c>
      <c r="D163" s="175" t="s">
        <v>138</v>
      </c>
      <c r="E163" s="176" t="s">
        <v>939</v>
      </c>
      <c r="F163" s="177" t="s">
        <v>940</v>
      </c>
      <c r="G163" s="178" t="s">
        <v>295</v>
      </c>
      <c r="H163" s="229"/>
      <c r="I163" s="180"/>
      <c r="J163" s="181">
        <f>ROUND(I163*H163,2)</f>
        <v>0</v>
      </c>
      <c r="K163" s="177" t="s">
        <v>142</v>
      </c>
      <c r="L163" s="41"/>
      <c r="M163" s="182" t="s">
        <v>19</v>
      </c>
      <c r="N163" s="183" t="s">
        <v>43</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272</v>
      </c>
      <c r="AT163" s="186" t="s">
        <v>138</v>
      </c>
      <c r="AU163" s="186" t="s">
        <v>81</v>
      </c>
      <c r="AY163" s="19" t="s">
        <v>135</v>
      </c>
      <c r="BE163" s="187">
        <f>IF(N163="základní",J163,0)</f>
        <v>0</v>
      </c>
      <c r="BF163" s="187">
        <f>IF(N163="snížená",J163,0)</f>
        <v>0</v>
      </c>
      <c r="BG163" s="187">
        <f>IF(N163="zákl. přenesená",J163,0)</f>
        <v>0</v>
      </c>
      <c r="BH163" s="187">
        <f>IF(N163="sníž. přenesená",J163,0)</f>
        <v>0</v>
      </c>
      <c r="BI163" s="187">
        <f>IF(N163="nulová",J163,0)</f>
        <v>0</v>
      </c>
      <c r="BJ163" s="19" t="s">
        <v>79</v>
      </c>
      <c r="BK163" s="187">
        <f>ROUND(I163*H163,2)</f>
        <v>0</v>
      </c>
      <c r="BL163" s="19" t="s">
        <v>272</v>
      </c>
      <c r="BM163" s="186" t="s">
        <v>1446</v>
      </c>
    </row>
    <row r="164" spans="1:65" s="2" customFormat="1" ht="78">
      <c r="A164" s="36"/>
      <c r="B164" s="37"/>
      <c r="C164" s="38"/>
      <c r="D164" s="188" t="s">
        <v>145</v>
      </c>
      <c r="E164" s="38"/>
      <c r="F164" s="189" t="s">
        <v>297</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145</v>
      </c>
      <c r="AU164" s="19" t="s">
        <v>81</v>
      </c>
    </row>
    <row r="165" spans="1:65" s="12" customFormat="1" ht="22.9" customHeight="1">
      <c r="B165" s="159"/>
      <c r="C165" s="160"/>
      <c r="D165" s="161" t="s">
        <v>71</v>
      </c>
      <c r="E165" s="173" t="s">
        <v>298</v>
      </c>
      <c r="F165" s="173" t="s">
        <v>299</v>
      </c>
      <c r="G165" s="160"/>
      <c r="H165" s="160"/>
      <c r="I165" s="163"/>
      <c r="J165" s="174">
        <f>BK165</f>
        <v>0</v>
      </c>
      <c r="K165" s="160"/>
      <c r="L165" s="165"/>
      <c r="M165" s="166"/>
      <c r="N165" s="167"/>
      <c r="O165" s="167"/>
      <c r="P165" s="168">
        <f>SUM(P166:P168)</f>
        <v>0</v>
      </c>
      <c r="Q165" s="167"/>
      <c r="R165" s="168">
        <f>SUM(R166:R168)</f>
        <v>0</v>
      </c>
      <c r="S165" s="167"/>
      <c r="T165" s="169">
        <f>SUM(T166:T168)</f>
        <v>0</v>
      </c>
      <c r="AR165" s="170" t="s">
        <v>81</v>
      </c>
      <c r="AT165" s="171" t="s">
        <v>71</v>
      </c>
      <c r="AU165" s="171" t="s">
        <v>79</v>
      </c>
      <c r="AY165" s="170" t="s">
        <v>135</v>
      </c>
      <c r="BK165" s="172">
        <f>SUM(BK166:BK168)</f>
        <v>0</v>
      </c>
    </row>
    <row r="166" spans="1:65" s="2" customFormat="1" ht="24">
      <c r="A166" s="36"/>
      <c r="B166" s="37"/>
      <c r="C166" s="175" t="s">
        <v>318</v>
      </c>
      <c r="D166" s="175" t="s">
        <v>138</v>
      </c>
      <c r="E166" s="176" t="s">
        <v>301</v>
      </c>
      <c r="F166" s="177" t="s">
        <v>815</v>
      </c>
      <c r="G166" s="178" t="s">
        <v>141</v>
      </c>
      <c r="H166" s="179">
        <v>1</v>
      </c>
      <c r="I166" s="180"/>
      <c r="J166" s="181">
        <f>ROUND(I166*H166,2)</f>
        <v>0</v>
      </c>
      <c r="K166" s="177" t="s">
        <v>19</v>
      </c>
      <c r="L166" s="41"/>
      <c r="M166" s="182" t="s">
        <v>19</v>
      </c>
      <c r="N166" s="183" t="s">
        <v>43</v>
      </c>
      <c r="O166" s="66"/>
      <c r="P166" s="184">
        <f>O166*H166</f>
        <v>0</v>
      </c>
      <c r="Q166" s="184">
        <v>0</v>
      </c>
      <c r="R166" s="184">
        <f>Q166*H166</f>
        <v>0</v>
      </c>
      <c r="S166" s="184">
        <v>0</v>
      </c>
      <c r="T166" s="185">
        <f>S166*H166</f>
        <v>0</v>
      </c>
      <c r="U166" s="36"/>
      <c r="V166" s="36"/>
      <c r="W166" s="36"/>
      <c r="X166" s="36"/>
      <c r="Y166" s="36"/>
      <c r="Z166" s="36"/>
      <c r="AA166" s="36"/>
      <c r="AB166" s="36"/>
      <c r="AC166" s="36"/>
      <c r="AD166" s="36"/>
      <c r="AE166" s="36"/>
      <c r="AR166" s="186" t="s">
        <v>272</v>
      </c>
      <c r="AT166" s="186" t="s">
        <v>138</v>
      </c>
      <c r="AU166" s="186" t="s">
        <v>81</v>
      </c>
      <c r="AY166" s="19" t="s">
        <v>135</v>
      </c>
      <c r="BE166" s="187">
        <f>IF(N166="základní",J166,0)</f>
        <v>0</v>
      </c>
      <c r="BF166" s="187">
        <f>IF(N166="snížená",J166,0)</f>
        <v>0</v>
      </c>
      <c r="BG166" s="187">
        <f>IF(N166="zákl. přenesená",J166,0)</f>
        <v>0</v>
      </c>
      <c r="BH166" s="187">
        <f>IF(N166="sníž. přenesená",J166,0)</f>
        <v>0</v>
      </c>
      <c r="BI166" s="187">
        <f>IF(N166="nulová",J166,0)</f>
        <v>0</v>
      </c>
      <c r="BJ166" s="19" t="s">
        <v>79</v>
      </c>
      <c r="BK166" s="187">
        <f>ROUND(I166*H166,2)</f>
        <v>0</v>
      </c>
      <c r="BL166" s="19" t="s">
        <v>272</v>
      </c>
      <c r="BM166" s="186" t="s">
        <v>1447</v>
      </c>
    </row>
    <row r="167" spans="1:65" s="2" customFormat="1" ht="24">
      <c r="A167" s="36"/>
      <c r="B167" s="37"/>
      <c r="C167" s="175" t="s">
        <v>322</v>
      </c>
      <c r="D167" s="175" t="s">
        <v>138</v>
      </c>
      <c r="E167" s="176" t="s">
        <v>943</v>
      </c>
      <c r="F167" s="177" t="s">
        <v>944</v>
      </c>
      <c r="G167" s="178" t="s">
        <v>295</v>
      </c>
      <c r="H167" s="229"/>
      <c r="I167" s="180"/>
      <c r="J167" s="181">
        <f>ROUND(I167*H167,2)</f>
        <v>0</v>
      </c>
      <c r="K167" s="177" t="s">
        <v>142</v>
      </c>
      <c r="L167" s="41"/>
      <c r="M167" s="182" t="s">
        <v>19</v>
      </c>
      <c r="N167" s="183" t="s">
        <v>43</v>
      </c>
      <c r="O167" s="66"/>
      <c r="P167" s="184">
        <f>O167*H167</f>
        <v>0</v>
      </c>
      <c r="Q167" s="184">
        <v>0</v>
      </c>
      <c r="R167" s="184">
        <f>Q167*H167</f>
        <v>0</v>
      </c>
      <c r="S167" s="184">
        <v>0</v>
      </c>
      <c r="T167" s="185">
        <f>S167*H167</f>
        <v>0</v>
      </c>
      <c r="U167" s="36"/>
      <c r="V167" s="36"/>
      <c r="W167" s="36"/>
      <c r="X167" s="36"/>
      <c r="Y167" s="36"/>
      <c r="Z167" s="36"/>
      <c r="AA167" s="36"/>
      <c r="AB167" s="36"/>
      <c r="AC167" s="36"/>
      <c r="AD167" s="36"/>
      <c r="AE167" s="36"/>
      <c r="AR167" s="186" t="s">
        <v>272</v>
      </c>
      <c r="AT167" s="186" t="s">
        <v>138</v>
      </c>
      <c r="AU167" s="186" t="s">
        <v>81</v>
      </c>
      <c r="AY167" s="19" t="s">
        <v>135</v>
      </c>
      <c r="BE167" s="187">
        <f>IF(N167="základní",J167,0)</f>
        <v>0</v>
      </c>
      <c r="BF167" s="187">
        <f>IF(N167="snížená",J167,0)</f>
        <v>0</v>
      </c>
      <c r="BG167" s="187">
        <f>IF(N167="zákl. přenesená",J167,0)</f>
        <v>0</v>
      </c>
      <c r="BH167" s="187">
        <f>IF(N167="sníž. přenesená",J167,0)</f>
        <v>0</v>
      </c>
      <c r="BI167" s="187">
        <f>IF(N167="nulová",J167,0)</f>
        <v>0</v>
      </c>
      <c r="BJ167" s="19" t="s">
        <v>79</v>
      </c>
      <c r="BK167" s="187">
        <f>ROUND(I167*H167,2)</f>
        <v>0</v>
      </c>
      <c r="BL167" s="19" t="s">
        <v>272</v>
      </c>
      <c r="BM167" s="186" t="s">
        <v>1448</v>
      </c>
    </row>
    <row r="168" spans="1:65" s="2" customFormat="1" ht="78">
      <c r="A168" s="36"/>
      <c r="B168" s="37"/>
      <c r="C168" s="38"/>
      <c r="D168" s="188" t="s">
        <v>145</v>
      </c>
      <c r="E168" s="38"/>
      <c r="F168" s="189" t="s">
        <v>307</v>
      </c>
      <c r="G168" s="38"/>
      <c r="H168" s="38"/>
      <c r="I168" s="190"/>
      <c r="J168" s="38"/>
      <c r="K168" s="38"/>
      <c r="L168" s="41"/>
      <c r="M168" s="191"/>
      <c r="N168" s="192"/>
      <c r="O168" s="66"/>
      <c r="P168" s="66"/>
      <c r="Q168" s="66"/>
      <c r="R168" s="66"/>
      <c r="S168" s="66"/>
      <c r="T168" s="67"/>
      <c r="U168" s="36"/>
      <c r="V168" s="36"/>
      <c r="W168" s="36"/>
      <c r="X168" s="36"/>
      <c r="Y168" s="36"/>
      <c r="Z168" s="36"/>
      <c r="AA168" s="36"/>
      <c r="AB168" s="36"/>
      <c r="AC168" s="36"/>
      <c r="AD168" s="36"/>
      <c r="AE168" s="36"/>
      <c r="AT168" s="19" t="s">
        <v>145</v>
      </c>
      <c r="AU168" s="19" t="s">
        <v>81</v>
      </c>
    </row>
    <row r="169" spans="1:65" s="12" customFormat="1" ht="22.9" customHeight="1">
      <c r="B169" s="159"/>
      <c r="C169" s="160"/>
      <c r="D169" s="161" t="s">
        <v>71</v>
      </c>
      <c r="E169" s="173" t="s">
        <v>308</v>
      </c>
      <c r="F169" s="173" t="s">
        <v>309</v>
      </c>
      <c r="G169" s="160"/>
      <c r="H169" s="160"/>
      <c r="I169" s="163"/>
      <c r="J169" s="174">
        <f>BK169</f>
        <v>0</v>
      </c>
      <c r="K169" s="160"/>
      <c r="L169" s="165"/>
      <c r="M169" s="166"/>
      <c r="N169" s="167"/>
      <c r="O169" s="167"/>
      <c r="P169" s="168">
        <f>SUM(P170:P176)</f>
        <v>0</v>
      </c>
      <c r="Q169" s="167"/>
      <c r="R169" s="168">
        <f>SUM(R170:R176)</f>
        <v>2.3600000000000001E-3</v>
      </c>
      <c r="S169" s="167"/>
      <c r="T169" s="169">
        <f>SUM(T170:T176)</f>
        <v>1.9779999999999999E-2</v>
      </c>
      <c r="AR169" s="170" t="s">
        <v>81</v>
      </c>
      <c r="AT169" s="171" t="s">
        <v>71</v>
      </c>
      <c r="AU169" s="171" t="s">
        <v>79</v>
      </c>
      <c r="AY169" s="170" t="s">
        <v>135</v>
      </c>
      <c r="BK169" s="172">
        <f>SUM(BK170:BK176)</f>
        <v>0</v>
      </c>
    </row>
    <row r="170" spans="1:65" s="2" customFormat="1" ht="21.75" customHeight="1">
      <c r="A170" s="36"/>
      <c r="B170" s="37"/>
      <c r="C170" s="175" t="s">
        <v>327</v>
      </c>
      <c r="D170" s="175" t="s">
        <v>138</v>
      </c>
      <c r="E170" s="176" t="s">
        <v>818</v>
      </c>
      <c r="F170" s="177" t="s">
        <v>819</v>
      </c>
      <c r="G170" s="178" t="s">
        <v>141</v>
      </c>
      <c r="H170" s="179">
        <v>1</v>
      </c>
      <c r="I170" s="180"/>
      <c r="J170" s="181">
        <f t="shared" ref="J170:J175" si="0">ROUND(I170*H170,2)</f>
        <v>0</v>
      </c>
      <c r="K170" s="177" t="s">
        <v>142</v>
      </c>
      <c r="L170" s="41"/>
      <c r="M170" s="182" t="s">
        <v>19</v>
      </c>
      <c r="N170" s="183" t="s">
        <v>43</v>
      </c>
      <c r="O170" s="66"/>
      <c r="P170" s="184">
        <f t="shared" ref="P170:P175" si="1">O170*H170</f>
        <v>0</v>
      </c>
      <c r="Q170" s="184">
        <v>0</v>
      </c>
      <c r="R170" s="184">
        <f t="shared" ref="R170:R175" si="2">Q170*H170</f>
        <v>0</v>
      </c>
      <c r="S170" s="184">
        <v>1.8800000000000001E-2</v>
      </c>
      <c r="T170" s="185">
        <f t="shared" ref="T170:T175" si="3">S170*H170</f>
        <v>1.8800000000000001E-2</v>
      </c>
      <c r="U170" s="36"/>
      <c r="V170" s="36"/>
      <c r="W170" s="36"/>
      <c r="X170" s="36"/>
      <c r="Y170" s="36"/>
      <c r="Z170" s="36"/>
      <c r="AA170" s="36"/>
      <c r="AB170" s="36"/>
      <c r="AC170" s="36"/>
      <c r="AD170" s="36"/>
      <c r="AE170" s="36"/>
      <c r="AR170" s="186" t="s">
        <v>272</v>
      </c>
      <c r="AT170" s="186" t="s">
        <v>138</v>
      </c>
      <c r="AU170" s="186" t="s">
        <v>81</v>
      </c>
      <c r="AY170" s="19" t="s">
        <v>135</v>
      </c>
      <c r="BE170" s="187">
        <f t="shared" ref="BE170:BE175" si="4">IF(N170="základní",J170,0)</f>
        <v>0</v>
      </c>
      <c r="BF170" s="187">
        <f t="shared" ref="BF170:BF175" si="5">IF(N170="snížená",J170,0)</f>
        <v>0</v>
      </c>
      <c r="BG170" s="187">
        <f t="shared" ref="BG170:BG175" si="6">IF(N170="zákl. přenesená",J170,0)</f>
        <v>0</v>
      </c>
      <c r="BH170" s="187">
        <f t="shared" ref="BH170:BH175" si="7">IF(N170="sníž. přenesená",J170,0)</f>
        <v>0</v>
      </c>
      <c r="BI170" s="187">
        <f t="shared" ref="BI170:BI175" si="8">IF(N170="nulová",J170,0)</f>
        <v>0</v>
      </c>
      <c r="BJ170" s="19" t="s">
        <v>79</v>
      </c>
      <c r="BK170" s="187">
        <f t="shared" ref="BK170:BK175" si="9">ROUND(I170*H170,2)</f>
        <v>0</v>
      </c>
      <c r="BL170" s="19" t="s">
        <v>272</v>
      </c>
      <c r="BM170" s="186" t="s">
        <v>1449</v>
      </c>
    </row>
    <row r="171" spans="1:65" s="2" customFormat="1" ht="16.5" customHeight="1">
      <c r="A171" s="36"/>
      <c r="B171" s="37"/>
      <c r="C171" s="175" t="s">
        <v>331</v>
      </c>
      <c r="D171" s="175" t="s">
        <v>138</v>
      </c>
      <c r="E171" s="176" t="s">
        <v>821</v>
      </c>
      <c r="F171" s="177" t="s">
        <v>822</v>
      </c>
      <c r="G171" s="178" t="s">
        <v>281</v>
      </c>
      <c r="H171" s="179">
        <v>2</v>
      </c>
      <c r="I171" s="180"/>
      <c r="J171" s="181">
        <f t="shared" si="0"/>
        <v>0</v>
      </c>
      <c r="K171" s="177" t="s">
        <v>142</v>
      </c>
      <c r="L171" s="41"/>
      <c r="M171" s="182" t="s">
        <v>19</v>
      </c>
      <c r="N171" s="183" t="s">
        <v>43</v>
      </c>
      <c r="O171" s="66"/>
      <c r="P171" s="184">
        <f t="shared" si="1"/>
        <v>0</v>
      </c>
      <c r="Q171" s="184">
        <v>0</v>
      </c>
      <c r="R171" s="184">
        <f t="shared" si="2"/>
        <v>0</v>
      </c>
      <c r="S171" s="184">
        <v>4.8999999999999998E-4</v>
      </c>
      <c r="T171" s="185">
        <f t="shared" si="3"/>
        <v>9.7999999999999997E-4</v>
      </c>
      <c r="U171" s="36"/>
      <c r="V171" s="36"/>
      <c r="W171" s="36"/>
      <c r="X171" s="36"/>
      <c r="Y171" s="36"/>
      <c r="Z171" s="36"/>
      <c r="AA171" s="36"/>
      <c r="AB171" s="36"/>
      <c r="AC171" s="36"/>
      <c r="AD171" s="36"/>
      <c r="AE171" s="36"/>
      <c r="AR171" s="186" t="s">
        <v>272</v>
      </c>
      <c r="AT171" s="186" t="s">
        <v>138</v>
      </c>
      <c r="AU171" s="186" t="s">
        <v>81</v>
      </c>
      <c r="AY171" s="19" t="s">
        <v>135</v>
      </c>
      <c r="BE171" s="187">
        <f t="shared" si="4"/>
        <v>0</v>
      </c>
      <c r="BF171" s="187">
        <f t="shared" si="5"/>
        <v>0</v>
      </c>
      <c r="BG171" s="187">
        <f t="shared" si="6"/>
        <v>0</v>
      </c>
      <c r="BH171" s="187">
        <f t="shared" si="7"/>
        <v>0</v>
      </c>
      <c r="BI171" s="187">
        <f t="shared" si="8"/>
        <v>0</v>
      </c>
      <c r="BJ171" s="19" t="s">
        <v>79</v>
      </c>
      <c r="BK171" s="187">
        <f t="shared" si="9"/>
        <v>0</v>
      </c>
      <c r="BL171" s="19" t="s">
        <v>272</v>
      </c>
      <c r="BM171" s="186" t="s">
        <v>1450</v>
      </c>
    </row>
    <row r="172" spans="1:65" s="2" customFormat="1" ht="16.5" customHeight="1">
      <c r="A172" s="36"/>
      <c r="B172" s="37"/>
      <c r="C172" s="175" t="s">
        <v>335</v>
      </c>
      <c r="D172" s="175" t="s">
        <v>138</v>
      </c>
      <c r="E172" s="176" t="s">
        <v>824</v>
      </c>
      <c r="F172" s="177" t="s">
        <v>825</v>
      </c>
      <c r="G172" s="178" t="s">
        <v>141</v>
      </c>
      <c r="H172" s="179">
        <v>1</v>
      </c>
      <c r="I172" s="180"/>
      <c r="J172" s="181">
        <f t="shared" si="0"/>
        <v>0</v>
      </c>
      <c r="K172" s="177" t="s">
        <v>142</v>
      </c>
      <c r="L172" s="41"/>
      <c r="M172" s="182" t="s">
        <v>19</v>
      </c>
      <c r="N172" s="183" t="s">
        <v>43</v>
      </c>
      <c r="O172" s="66"/>
      <c r="P172" s="184">
        <f t="shared" si="1"/>
        <v>0</v>
      </c>
      <c r="Q172" s="184">
        <v>6.4000000000000005E-4</v>
      </c>
      <c r="R172" s="184">
        <f t="shared" si="2"/>
        <v>6.4000000000000005E-4</v>
      </c>
      <c r="S172" s="184">
        <v>0</v>
      </c>
      <c r="T172" s="185">
        <f t="shared" si="3"/>
        <v>0</v>
      </c>
      <c r="U172" s="36"/>
      <c r="V172" s="36"/>
      <c r="W172" s="36"/>
      <c r="X172" s="36"/>
      <c r="Y172" s="36"/>
      <c r="Z172" s="36"/>
      <c r="AA172" s="36"/>
      <c r="AB172" s="36"/>
      <c r="AC172" s="36"/>
      <c r="AD172" s="36"/>
      <c r="AE172" s="36"/>
      <c r="AR172" s="186" t="s">
        <v>272</v>
      </c>
      <c r="AT172" s="186" t="s">
        <v>138</v>
      </c>
      <c r="AU172" s="186" t="s">
        <v>81</v>
      </c>
      <c r="AY172" s="19" t="s">
        <v>135</v>
      </c>
      <c r="BE172" s="187">
        <f t="shared" si="4"/>
        <v>0</v>
      </c>
      <c r="BF172" s="187">
        <f t="shared" si="5"/>
        <v>0</v>
      </c>
      <c r="BG172" s="187">
        <f t="shared" si="6"/>
        <v>0</v>
      </c>
      <c r="BH172" s="187">
        <f t="shared" si="7"/>
        <v>0</v>
      </c>
      <c r="BI172" s="187">
        <f t="shared" si="8"/>
        <v>0</v>
      </c>
      <c r="BJ172" s="19" t="s">
        <v>79</v>
      </c>
      <c r="BK172" s="187">
        <f t="shared" si="9"/>
        <v>0</v>
      </c>
      <c r="BL172" s="19" t="s">
        <v>272</v>
      </c>
      <c r="BM172" s="186" t="s">
        <v>1451</v>
      </c>
    </row>
    <row r="173" spans="1:65" s="2" customFormat="1" ht="24">
      <c r="A173" s="36"/>
      <c r="B173" s="37"/>
      <c r="C173" s="219" t="s">
        <v>339</v>
      </c>
      <c r="D173" s="219" t="s">
        <v>278</v>
      </c>
      <c r="E173" s="220" t="s">
        <v>319</v>
      </c>
      <c r="F173" s="221" t="s">
        <v>827</v>
      </c>
      <c r="G173" s="222" t="s">
        <v>281</v>
      </c>
      <c r="H173" s="223">
        <v>1</v>
      </c>
      <c r="I173" s="224"/>
      <c r="J173" s="225">
        <f t="shared" si="0"/>
        <v>0</v>
      </c>
      <c r="K173" s="221" t="s">
        <v>19</v>
      </c>
      <c r="L173" s="226"/>
      <c r="M173" s="227" t="s">
        <v>19</v>
      </c>
      <c r="N173" s="228" t="s">
        <v>43</v>
      </c>
      <c r="O173" s="66"/>
      <c r="P173" s="184">
        <f t="shared" si="1"/>
        <v>0</v>
      </c>
      <c r="Q173" s="184">
        <v>0</v>
      </c>
      <c r="R173" s="184">
        <f t="shared" si="2"/>
        <v>0</v>
      </c>
      <c r="S173" s="184">
        <v>0</v>
      </c>
      <c r="T173" s="185">
        <f t="shared" si="3"/>
        <v>0</v>
      </c>
      <c r="U173" s="36"/>
      <c r="V173" s="36"/>
      <c r="W173" s="36"/>
      <c r="X173" s="36"/>
      <c r="Y173" s="36"/>
      <c r="Z173" s="36"/>
      <c r="AA173" s="36"/>
      <c r="AB173" s="36"/>
      <c r="AC173" s="36"/>
      <c r="AD173" s="36"/>
      <c r="AE173" s="36"/>
      <c r="AR173" s="186" t="s">
        <v>282</v>
      </c>
      <c r="AT173" s="186" t="s">
        <v>278</v>
      </c>
      <c r="AU173" s="186" t="s">
        <v>81</v>
      </c>
      <c r="AY173" s="19" t="s">
        <v>135</v>
      </c>
      <c r="BE173" s="187">
        <f t="shared" si="4"/>
        <v>0</v>
      </c>
      <c r="BF173" s="187">
        <f t="shared" si="5"/>
        <v>0</v>
      </c>
      <c r="BG173" s="187">
        <f t="shared" si="6"/>
        <v>0</v>
      </c>
      <c r="BH173" s="187">
        <f t="shared" si="7"/>
        <v>0</v>
      </c>
      <c r="BI173" s="187">
        <f t="shared" si="8"/>
        <v>0</v>
      </c>
      <c r="BJ173" s="19" t="s">
        <v>79</v>
      </c>
      <c r="BK173" s="187">
        <f t="shared" si="9"/>
        <v>0</v>
      </c>
      <c r="BL173" s="19" t="s">
        <v>272</v>
      </c>
      <c r="BM173" s="186" t="s">
        <v>1452</v>
      </c>
    </row>
    <row r="174" spans="1:65" s="2" customFormat="1" ht="24">
      <c r="A174" s="36"/>
      <c r="B174" s="37"/>
      <c r="C174" s="175" t="s">
        <v>343</v>
      </c>
      <c r="D174" s="175" t="s">
        <v>138</v>
      </c>
      <c r="E174" s="176" t="s">
        <v>829</v>
      </c>
      <c r="F174" s="177" t="s">
        <v>830</v>
      </c>
      <c r="G174" s="178" t="s">
        <v>141</v>
      </c>
      <c r="H174" s="179">
        <v>1</v>
      </c>
      <c r="I174" s="180"/>
      <c r="J174" s="181">
        <f t="shared" si="0"/>
        <v>0</v>
      </c>
      <c r="K174" s="177" t="s">
        <v>142</v>
      </c>
      <c r="L174" s="41"/>
      <c r="M174" s="182" t="s">
        <v>19</v>
      </c>
      <c r="N174" s="183" t="s">
        <v>43</v>
      </c>
      <c r="O174" s="66"/>
      <c r="P174" s="184">
        <f t="shared" si="1"/>
        <v>0</v>
      </c>
      <c r="Q174" s="184">
        <v>1.72E-3</v>
      </c>
      <c r="R174" s="184">
        <f t="shared" si="2"/>
        <v>1.72E-3</v>
      </c>
      <c r="S174" s="184">
        <v>0</v>
      </c>
      <c r="T174" s="185">
        <f t="shared" si="3"/>
        <v>0</v>
      </c>
      <c r="U174" s="36"/>
      <c r="V174" s="36"/>
      <c r="W174" s="36"/>
      <c r="X174" s="36"/>
      <c r="Y174" s="36"/>
      <c r="Z174" s="36"/>
      <c r="AA174" s="36"/>
      <c r="AB174" s="36"/>
      <c r="AC174" s="36"/>
      <c r="AD174" s="36"/>
      <c r="AE174" s="36"/>
      <c r="AR174" s="186" t="s">
        <v>272</v>
      </c>
      <c r="AT174" s="186" t="s">
        <v>138</v>
      </c>
      <c r="AU174" s="186" t="s">
        <v>81</v>
      </c>
      <c r="AY174" s="19" t="s">
        <v>135</v>
      </c>
      <c r="BE174" s="187">
        <f t="shared" si="4"/>
        <v>0</v>
      </c>
      <c r="BF174" s="187">
        <f t="shared" si="5"/>
        <v>0</v>
      </c>
      <c r="BG174" s="187">
        <f t="shared" si="6"/>
        <v>0</v>
      </c>
      <c r="BH174" s="187">
        <f t="shared" si="7"/>
        <v>0</v>
      </c>
      <c r="BI174" s="187">
        <f t="shared" si="8"/>
        <v>0</v>
      </c>
      <c r="BJ174" s="19" t="s">
        <v>79</v>
      </c>
      <c r="BK174" s="187">
        <f t="shared" si="9"/>
        <v>0</v>
      </c>
      <c r="BL174" s="19" t="s">
        <v>272</v>
      </c>
      <c r="BM174" s="186" t="s">
        <v>1453</v>
      </c>
    </row>
    <row r="175" spans="1:65" s="2" customFormat="1" ht="24">
      <c r="A175" s="36"/>
      <c r="B175" s="37"/>
      <c r="C175" s="175" t="s">
        <v>350</v>
      </c>
      <c r="D175" s="175" t="s">
        <v>138</v>
      </c>
      <c r="E175" s="176" t="s">
        <v>952</v>
      </c>
      <c r="F175" s="177" t="s">
        <v>953</v>
      </c>
      <c r="G175" s="178" t="s">
        <v>295</v>
      </c>
      <c r="H175" s="229"/>
      <c r="I175" s="180"/>
      <c r="J175" s="181">
        <f t="shared" si="0"/>
        <v>0</v>
      </c>
      <c r="K175" s="177" t="s">
        <v>142</v>
      </c>
      <c r="L175" s="41"/>
      <c r="M175" s="182" t="s">
        <v>19</v>
      </c>
      <c r="N175" s="183" t="s">
        <v>43</v>
      </c>
      <c r="O175" s="66"/>
      <c r="P175" s="184">
        <f t="shared" si="1"/>
        <v>0</v>
      </c>
      <c r="Q175" s="184">
        <v>0</v>
      </c>
      <c r="R175" s="184">
        <f t="shared" si="2"/>
        <v>0</v>
      </c>
      <c r="S175" s="184">
        <v>0</v>
      </c>
      <c r="T175" s="185">
        <f t="shared" si="3"/>
        <v>0</v>
      </c>
      <c r="U175" s="36"/>
      <c r="V175" s="36"/>
      <c r="W175" s="36"/>
      <c r="X175" s="36"/>
      <c r="Y175" s="36"/>
      <c r="Z175" s="36"/>
      <c r="AA175" s="36"/>
      <c r="AB175" s="36"/>
      <c r="AC175" s="36"/>
      <c r="AD175" s="36"/>
      <c r="AE175" s="36"/>
      <c r="AR175" s="186" t="s">
        <v>272</v>
      </c>
      <c r="AT175" s="186" t="s">
        <v>138</v>
      </c>
      <c r="AU175" s="186" t="s">
        <v>81</v>
      </c>
      <c r="AY175" s="19" t="s">
        <v>135</v>
      </c>
      <c r="BE175" s="187">
        <f t="shared" si="4"/>
        <v>0</v>
      </c>
      <c r="BF175" s="187">
        <f t="shared" si="5"/>
        <v>0</v>
      </c>
      <c r="BG175" s="187">
        <f t="shared" si="6"/>
        <v>0</v>
      </c>
      <c r="BH175" s="187">
        <f t="shared" si="7"/>
        <v>0</v>
      </c>
      <c r="BI175" s="187">
        <f t="shared" si="8"/>
        <v>0</v>
      </c>
      <c r="BJ175" s="19" t="s">
        <v>79</v>
      </c>
      <c r="BK175" s="187">
        <f t="shared" si="9"/>
        <v>0</v>
      </c>
      <c r="BL175" s="19" t="s">
        <v>272</v>
      </c>
      <c r="BM175" s="186" t="s">
        <v>1454</v>
      </c>
    </row>
    <row r="176" spans="1:65" s="2" customFormat="1" ht="78">
      <c r="A176" s="36"/>
      <c r="B176" s="37"/>
      <c r="C176" s="38"/>
      <c r="D176" s="188" t="s">
        <v>145</v>
      </c>
      <c r="E176" s="38"/>
      <c r="F176" s="189" t="s">
        <v>347</v>
      </c>
      <c r="G176" s="38"/>
      <c r="H176" s="38"/>
      <c r="I176" s="190"/>
      <c r="J176" s="38"/>
      <c r="K176" s="38"/>
      <c r="L176" s="41"/>
      <c r="M176" s="191"/>
      <c r="N176" s="192"/>
      <c r="O176" s="66"/>
      <c r="P176" s="66"/>
      <c r="Q176" s="66"/>
      <c r="R176" s="66"/>
      <c r="S176" s="66"/>
      <c r="T176" s="67"/>
      <c r="U176" s="36"/>
      <c r="V176" s="36"/>
      <c r="W176" s="36"/>
      <c r="X176" s="36"/>
      <c r="Y176" s="36"/>
      <c r="Z176" s="36"/>
      <c r="AA176" s="36"/>
      <c r="AB176" s="36"/>
      <c r="AC176" s="36"/>
      <c r="AD176" s="36"/>
      <c r="AE176" s="36"/>
      <c r="AT176" s="19" t="s">
        <v>145</v>
      </c>
      <c r="AU176" s="19" t="s">
        <v>81</v>
      </c>
    </row>
    <row r="177" spans="1:65" s="12" customFormat="1" ht="22.9" customHeight="1">
      <c r="B177" s="159"/>
      <c r="C177" s="160"/>
      <c r="D177" s="161" t="s">
        <v>71</v>
      </c>
      <c r="E177" s="173" t="s">
        <v>348</v>
      </c>
      <c r="F177" s="173" t="s">
        <v>349</v>
      </c>
      <c r="G177" s="160"/>
      <c r="H177" s="160"/>
      <c r="I177" s="163"/>
      <c r="J177" s="174">
        <f>BK177</f>
        <v>0</v>
      </c>
      <c r="K177" s="160"/>
      <c r="L177" s="165"/>
      <c r="M177" s="166"/>
      <c r="N177" s="167"/>
      <c r="O177" s="167"/>
      <c r="P177" s="168">
        <f>SUM(P178:P180)</f>
        <v>0</v>
      </c>
      <c r="Q177" s="167"/>
      <c r="R177" s="168">
        <f>SUM(R178:R180)</f>
        <v>0</v>
      </c>
      <c r="S177" s="167"/>
      <c r="T177" s="169">
        <f>SUM(T178:T180)</f>
        <v>0</v>
      </c>
      <c r="AR177" s="170" t="s">
        <v>81</v>
      </c>
      <c r="AT177" s="171" t="s">
        <v>71</v>
      </c>
      <c r="AU177" s="171" t="s">
        <v>79</v>
      </c>
      <c r="AY177" s="170" t="s">
        <v>135</v>
      </c>
      <c r="BK177" s="172">
        <f>SUM(BK178:BK180)</f>
        <v>0</v>
      </c>
    </row>
    <row r="178" spans="1:65" s="2" customFormat="1" ht="16.5" customHeight="1">
      <c r="A178" s="36"/>
      <c r="B178" s="37"/>
      <c r="C178" s="175" t="s">
        <v>282</v>
      </c>
      <c r="D178" s="175" t="s">
        <v>138</v>
      </c>
      <c r="E178" s="176" t="s">
        <v>351</v>
      </c>
      <c r="F178" s="177" t="s">
        <v>352</v>
      </c>
      <c r="G178" s="178" t="s">
        <v>281</v>
      </c>
      <c r="H178" s="179">
        <v>1</v>
      </c>
      <c r="I178" s="180"/>
      <c r="J178" s="181">
        <f>ROUND(I178*H178,2)</f>
        <v>0</v>
      </c>
      <c r="K178" s="177" t="s">
        <v>19</v>
      </c>
      <c r="L178" s="41"/>
      <c r="M178" s="182" t="s">
        <v>19</v>
      </c>
      <c r="N178" s="183" t="s">
        <v>43</v>
      </c>
      <c r="O178" s="66"/>
      <c r="P178" s="184">
        <f>O178*H178</f>
        <v>0</v>
      </c>
      <c r="Q178" s="184">
        <v>0</v>
      </c>
      <c r="R178" s="184">
        <f>Q178*H178</f>
        <v>0</v>
      </c>
      <c r="S178" s="184">
        <v>0</v>
      </c>
      <c r="T178" s="185">
        <f>S178*H178</f>
        <v>0</v>
      </c>
      <c r="U178" s="36"/>
      <c r="V178" s="36"/>
      <c r="W178" s="36"/>
      <c r="X178" s="36"/>
      <c r="Y178" s="36"/>
      <c r="Z178" s="36"/>
      <c r="AA178" s="36"/>
      <c r="AB178" s="36"/>
      <c r="AC178" s="36"/>
      <c r="AD178" s="36"/>
      <c r="AE178" s="36"/>
      <c r="AR178" s="186" t="s">
        <v>272</v>
      </c>
      <c r="AT178" s="186" t="s">
        <v>138</v>
      </c>
      <c r="AU178" s="186" t="s">
        <v>81</v>
      </c>
      <c r="AY178" s="19" t="s">
        <v>135</v>
      </c>
      <c r="BE178" s="187">
        <f>IF(N178="základní",J178,0)</f>
        <v>0</v>
      </c>
      <c r="BF178" s="187">
        <f>IF(N178="snížená",J178,0)</f>
        <v>0</v>
      </c>
      <c r="BG178" s="187">
        <f>IF(N178="zákl. přenesená",J178,0)</f>
        <v>0</v>
      </c>
      <c r="BH178" s="187">
        <f>IF(N178="sníž. přenesená",J178,0)</f>
        <v>0</v>
      </c>
      <c r="BI178" s="187">
        <f>IF(N178="nulová",J178,0)</f>
        <v>0</v>
      </c>
      <c r="BJ178" s="19" t="s">
        <v>79</v>
      </c>
      <c r="BK178" s="187">
        <f>ROUND(I178*H178,2)</f>
        <v>0</v>
      </c>
      <c r="BL178" s="19" t="s">
        <v>272</v>
      </c>
      <c r="BM178" s="186" t="s">
        <v>1455</v>
      </c>
    </row>
    <row r="179" spans="1:65" s="2" customFormat="1" ht="24">
      <c r="A179" s="36"/>
      <c r="B179" s="37"/>
      <c r="C179" s="175" t="s">
        <v>359</v>
      </c>
      <c r="D179" s="175" t="s">
        <v>138</v>
      </c>
      <c r="E179" s="176" t="s">
        <v>956</v>
      </c>
      <c r="F179" s="177" t="s">
        <v>957</v>
      </c>
      <c r="G179" s="178" t="s">
        <v>295</v>
      </c>
      <c r="H179" s="229"/>
      <c r="I179" s="180"/>
      <c r="J179" s="181">
        <f>ROUND(I179*H179,2)</f>
        <v>0</v>
      </c>
      <c r="K179" s="177" t="s">
        <v>142</v>
      </c>
      <c r="L179" s="41"/>
      <c r="M179" s="182" t="s">
        <v>19</v>
      </c>
      <c r="N179" s="183" t="s">
        <v>43</v>
      </c>
      <c r="O179" s="66"/>
      <c r="P179" s="184">
        <f>O179*H179</f>
        <v>0</v>
      </c>
      <c r="Q179" s="184">
        <v>0</v>
      </c>
      <c r="R179" s="184">
        <f>Q179*H179</f>
        <v>0</v>
      </c>
      <c r="S179" s="184">
        <v>0</v>
      </c>
      <c r="T179" s="185">
        <f>S179*H179</f>
        <v>0</v>
      </c>
      <c r="U179" s="36"/>
      <c r="V179" s="36"/>
      <c r="W179" s="36"/>
      <c r="X179" s="36"/>
      <c r="Y179" s="36"/>
      <c r="Z179" s="36"/>
      <c r="AA179" s="36"/>
      <c r="AB179" s="36"/>
      <c r="AC179" s="36"/>
      <c r="AD179" s="36"/>
      <c r="AE179" s="36"/>
      <c r="AR179" s="186" t="s">
        <v>272</v>
      </c>
      <c r="AT179" s="186" t="s">
        <v>138</v>
      </c>
      <c r="AU179" s="186" t="s">
        <v>81</v>
      </c>
      <c r="AY179" s="19" t="s">
        <v>135</v>
      </c>
      <c r="BE179" s="187">
        <f>IF(N179="základní",J179,0)</f>
        <v>0</v>
      </c>
      <c r="BF179" s="187">
        <f>IF(N179="snížená",J179,0)</f>
        <v>0</v>
      </c>
      <c r="BG179" s="187">
        <f>IF(N179="zákl. přenesená",J179,0)</f>
        <v>0</v>
      </c>
      <c r="BH179" s="187">
        <f>IF(N179="sníž. přenesená",J179,0)</f>
        <v>0</v>
      </c>
      <c r="BI179" s="187">
        <f>IF(N179="nulová",J179,0)</f>
        <v>0</v>
      </c>
      <c r="BJ179" s="19" t="s">
        <v>79</v>
      </c>
      <c r="BK179" s="187">
        <f>ROUND(I179*H179,2)</f>
        <v>0</v>
      </c>
      <c r="BL179" s="19" t="s">
        <v>272</v>
      </c>
      <c r="BM179" s="186" t="s">
        <v>1456</v>
      </c>
    </row>
    <row r="180" spans="1:65" s="2" customFormat="1" ht="78">
      <c r="A180" s="36"/>
      <c r="B180" s="37"/>
      <c r="C180" s="38"/>
      <c r="D180" s="188" t="s">
        <v>145</v>
      </c>
      <c r="E180" s="38"/>
      <c r="F180" s="189" t="s">
        <v>297</v>
      </c>
      <c r="G180" s="38"/>
      <c r="H180" s="38"/>
      <c r="I180" s="190"/>
      <c r="J180" s="38"/>
      <c r="K180" s="38"/>
      <c r="L180" s="41"/>
      <c r="M180" s="191"/>
      <c r="N180" s="192"/>
      <c r="O180" s="66"/>
      <c r="P180" s="66"/>
      <c r="Q180" s="66"/>
      <c r="R180" s="66"/>
      <c r="S180" s="66"/>
      <c r="T180" s="67"/>
      <c r="U180" s="36"/>
      <c r="V180" s="36"/>
      <c r="W180" s="36"/>
      <c r="X180" s="36"/>
      <c r="Y180" s="36"/>
      <c r="Z180" s="36"/>
      <c r="AA180" s="36"/>
      <c r="AB180" s="36"/>
      <c r="AC180" s="36"/>
      <c r="AD180" s="36"/>
      <c r="AE180" s="36"/>
      <c r="AT180" s="19" t="s">
        <v>145</v>
      </c>
      <c r="AU180" s="19" t="s">
        <v>81</v>
      </c>
    </row>
    <row r="181" spans="1:65" s="12" customFormat="1" ht="22.9" customHeight="1">
      <c r="B181" s="159"/>
      <c r="C181" s="160"/>
      <c r="D181" s="161" t="s">
        <v>71</v>
      </c>
      <c r="E181" s="173" t="s">
        <v>357</v>
      </c>
      <c r="F181" s="173" t="s">
        <v>358</v>
      </c>
      <c r="G181" s="160"/>
      <c r="H181" s="160"/>
      <c r="I181" s="163"/>
      <c r="J181" s="174">
        <f>BK181</f>
        <v>0</v>
      </c>
      <c r="K181" s="160"/>
      <c r="L181" s="165"/>
      <c r="M181" s="166"/>
      <c r="N181" s="167"/>
      <c r="O181" s="167"/>
      <c r="P181" s="168">
        <f>SUM(P182:P193)</f>
        <v>0</v>
      </c>
      <c r="Q181" s="167"/>
      <c r="R181" s="168">
        <f>SUM(R182:R193)</f>
        <v>2.085E-2</v>
      </c>
      <c r="S181" s="167"/>
      <c r="T181" s="169">
        <f>SUM(T182:T193)</f>
        <v>2.4E-2</v>
      </c>
      <c r="AR181" s="170" t="s">
        <v>81</v>
      </c>
      <c r="AT181" s="171" t="s">
        <v>71</v>
      </c>
      <c r="AU181" s="171" t="s">
        <v>79</v>
      </c>
      <c r="AY181" s="170" t="s">
        <v>135</v>
      </c>
      <c r="BK181" s="172">
        <f>SUM(BK182:BK193)</f>
        <v>0</v>
      </c>
    </row>
    <row r="182" spans="1:65" s="2" customFormat="1" ht="24">
      <c r="A182" s="36"/>
      <c r="B182" s="37"/>
      <c r="C182" s="175" t="s">
        <v>364</v>
      </c>
      <c r="D182" s="175" t="s">
        <v>138</v>
      </c>
      <c r="E182" s="176" t="s">
        <v>360</v>
      </c>
      <c r="F182" s="177" t="s">
        <v>361</v>
      </c>
      <c r="G182" s="178" t="s">
        <v>281</v>
      </c>
      <c r="H182" s="179">
        <v>1</v>
      </c>
      <c r="I182" s="180"/>
      <c r="J182" s="181">
        <f>ROUND(I182*H182,2)</f>
        <v>0</v>
      </c>
      <c r="K182" s="177" t="s">
        <v>142</v>
      </c>
      <c r="L182" s="41"/>
      <c r="M182" s="182" t="s">
        <v>19</v>
      </c>
      <c r="N182" s="183" t="s">
        <v>43</v>
      </c>
      <c r="O182" s="66"/>
      <c r="P182" s="184">
        <f>O182*H182</f>
        <v>0</v>
      </c>
      <c r="Q182" s="184">
        <v>0</v>
      </c>
      <c r="R182" s="184">
        <f>Q182*H182</f>
        <v>0</v>
      </c>
      <c r="S182" s="184">
        <v>2.4E-2</v>
      </c>
      <c r="T182" s="185">
        <f>S182*H182</f>
        <v>2.4E-2</v>
      </c>
      <c r="U182" s="36"/>
      <c r="V182" s="36"/>
      <c r="W182" s="36"/>
      <c r="X182" s="36"/>
      <c r="Y182" s="36"/>
      <c r="Z182" s="36"/>
      <c r="AA182" s="36"/>
      <c r="AB182" s="36"/>
      <c r="AC182" s="36"/>
      <c r="AD182" s="36"/>
      <c r="AE182" s="36"/>
      <c r="AR182" s="186" t="s">
        <v>272</v>
      </c>
      <c r="AT182" s="186" t="s">
        <v>138</v>
      </c>
      <c r="AU182" s="186" t="s">
        <v>81</v>
      </c>
      <c r="AY182" s="19" t="s">
        <v>135</v>
      </c>
      <c r="BE182" s="187">
        <f>IF(N182="základní",J182,0)</f>
        <v>0</v>
      </c>
      <c r="BF182" s="187">
        <f>IF(N182="snížená",J182,0)</f>
        <v>0</v>
      </c>
      <c r="BG182" s="187">
        <f>IF(N182="zákl. přenesená",J182,0)</f>
        <v>0</v>
      </c>
      <c r="BH182" s="187">
        <f>IF(N182="sníž. přenesená",J182,0)</f>
        <v>0</v>
      </c>
      <c r="BI182" s="187">
        <f>IF(N182="nulová",J182,0)</f>
        <v>0</v>
      </c>
      <c r="BJ182" s="19" t="s">
        <v>79</v>
      </c>
      <c r="BK182" s="187">
        <f>ROUND(I182*H182,2)</f>
        <v>0</v>
      </c>
      <c r="BL182" s="19" t="s">
        <v>272</v>
      </c>
      <c r="BM182" s="186" t="s">
        <v>1457</v>
      </c>
    </row>
    <row r="183" spans="1:65" s="2" customFormat="1" ht="29.25">
      <c r="A183" s="36"/>
      <c r="B183" s="37"/>
      <c r="C183" s="38"/>
      <c r="D183" s="188" t="s">
        <v>145</v>
      </c>
      <c r="E183" s="38"/>
      <c r="F183" s="189" t="s">
        <v>363</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145</v>
      </c>
      <c r="AU183" s="19" t="s">
        <v>81</v>
      </c>
    </row>
    <row r="184" spans="1:65" s="2" customFormat="1" ht="24">
      <c r="A184" s="36"/>
      <c r="B184" s="37"/>
      <c r="C184" s="175" t="s">
        <v>369</v>
      </c>
      <c r="D184" s="175" t="s">
        <v>138</v>
      </c>
      <c r="E184" s="176" t="s">
        <v>365</v>
      </c>
      <c r="F184" s="177" t="s">
        <v>366</v>
      </c>
      <c r="G184" s="178" t="s">
        <v>281</v>
      </c>
      <c r="H184" s="179">
        <v>1</v>
      </c>
      <c r="I184" s="180"/>
      <c r="J184" s="181">
        <f>ROUND(I184*H184,2)</f>
        <v>0</v>
      </c>
      <c r="K184" s="177" t="s">
        <v>142</v>
      </c>
      <c r="L184" s="41"/>
      <c r="M184" s="182" t="s">
        <v>19</v>
      </c>
      <c r="N184" s="183" t="s">
        <v>43</v>
      </c>
      <c r="O184" s="66"/>
      <c r="P184" s="184">
        <f>O184*H184</f>
        <v>0</v>
      </c>
      <c r="Q184" s="184">
        <v>0</v>
      </c>
      <c r="R184" s="184">
        <f>Q184*H184</f>
        <v>0</v>
      </c>
      <c r="S184" s="184">
        <v>0</v>
      </c>
      <c r="T184" s="185">
        <f>S184*H184</f>
        <v>0</v>
      </c>
      <c r="U184" s="36"/>
      <c r="V184" s="36"/>
      <c r="W184" s="36"/>
      <c r="X184" s="36"/>
      <c r="Y184" s="36"/>
      <c r="Z184" s="36"/>
      <c r="AA184" s="36"/>
      <c r="AB184" s="36"/>
      <c r="AC184" s="36"/>
      <c r="AD184" s="36"/>
      <c r="AE184" s="36"/>
      <c r="AR184" s="186" t="s">
        <v>272</v>
      </c>
      <c r="AT184" s="186" t="s">
        <v>138</v>
      </c>
      <c r="AU184" s="186" t="s">
        <v>81</v>
      </c>
      <c r="AY184" s="19" t="s">
        <v>135</v>
      </c>
      <c r="BE184" s="187">
        <f>IF(N184="základní",J184,0)</f>
        <v>0</v>
      </c>
      <c r="BF184" s="187">
        <f>IF(N184="snížená",J184,0)</f>
        <v>0</v>
      </c>
      <c r="BG184" s="187">
        <f>IF(N184="zákl. přenesená",J184,0)</f>
        <v>0</v>
      </c>
      <c r="BH184" s="187">
        <f>IF(N184="sníž. přenesená",J184,0)</f>
        <v>0</v>
      </c>
      <c r="BI184" s="187">
        <f>IF(N184="nulová",J184,0)</f>
        <v>0</v>
      </c>
      <c r="BJ184" s="19" t="s">
        <v>79</v>
      </c>
      <c r="BK184" s="187">
        <f>ROUND(I184*H184,2)</f>
        <v>0</v>
      </c>
      <c r="BL184" s="19" t="s">
        <v>272</v>
      </c>
      <c r="BM184" s="186" t="s">
        <v>1458</v>
      </c>
    </row>
    <row r="185" spans="1:65" s="2" customFormat="1" ht="117">
      <c r="A185" s="36"/>
      <c r="B185" s="37"/>
      <c r="C185" s="38"/>
      <c r="D185" s="188" t="s">
        <v>145</v>
      </c>
      <c r="E185" s="38"/>
      <c r="F185" s="189" t="s">
        <v>368</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145</v>
      </c>
      <c r="AU185" s="19" t="s">
        <v>81</v>
      </c>
    </row>
    <row r="186" spans="1:65" s="2" customFormat="1" ht="16.5" customHeight="1">
      <c r="A186" s="36"/>
      <c r="B186" s="37"/>
      <c r="C186" s="219" t="s">
        <v>373</v>
      </c>
      <c r="D186" s="219" t="s">
        <v>278</v>
      </c>
      <c r="E186" s="220" t="s">
        <v>374</v>
      </c>
      <c r="F186" s="221" t="s">
        <v>375</v>
      </c>
      <c r="G186" s="222" t="s">
        <v>281</v>
      </c>
      <c r="H186" s="223">
        <v>1</v>
      </c>
      <c r="I186" s="224"/>
      <c r="J186" s="225">
        <f t="shared" ref="J186:J192" si="10">ROUND(I186*H186,2)</f>
        <v>0</v>
      </c>
      <c r="K186" s="221" t="s">
        <v>142</v>
      </c>
      <c r="L186" s="226"/>
      <c r="M186" s="227" t="s">
        <v>19</v>
      </c>
      <c r="N186" s="228" t="s">
        <v>43</v>
      </c>
      <c r="O186" s="66"/>
      <c r="P186" s="184">
        <f t="shared" ref="P186:P192" si="11">O186*H186</f>
        <v>0</v>
      </c>
      <c r="Q186" s="184">
        <v>1.95E-2</v>
      </c>
      <c r="R186" s="184">
        <f t="shared" ref="R186:R192" si="12">Q186*H186</f>
        <v>1.95E-2</v>
      </c>
      <c r="S186" s="184">
        <v>0</v>
      </c>
      <c r="T186" s="185">
        <f t="shared" ref="T186:T192" si="13">S186*H186</f>
        <v>0</v>
      </c>
      <c r="U186" s="36"/>
      <c r="V186" s="36"/>
      <c r="W186" s="36"/>
      <c r="X186" s="36"/>
      <c r="Y186" s="36"/>
      <c r="Z186" s="36"/>
      <c r="AA186" s="36"/>
      <c r="AB186" s="36"/>
      <c r="AC186" s="36"/>
      <c r="AD186" s="36"/>
      <c r="AE186" s="36"/>
      <c r="AR186" s="186" t="s">
        <v>282</v>
      </c>
      <c r="AT186" s="186" t="s">
        <v>278</v>
      </c>
      <c r="AU186" s="186" t="s">
        <v>81</v>
      </c>
      <c r="AY186" s="19" t="s">
        <v>135</v>
      </c>
      <c r="BE186" s="187">
        <f t="shared" ref="BE186:BE192" si="14">IF(N186="základní",J186,0)</f>
        <v>0</v>
      </c>
      <c r="BF186" s="187">
        <f t="shared" ref="BF186:BF192" si="15">IF(N186="snížená",J186,0)</f>
        <v>0</v>
      </c>
      <c r="BG186" s="187">
        <f t="shared" ref="BG186:BG192" si="16">IF(N186="zákl. přenesená",J186,0)</f>
        <v>0</v>
      </c>
      <c r="BH186" s="187">
        <f t="shared" ref="BH186:BH192" si="17">IF(N186="sníž. přenesená",J186,0)</f>
        <v>0</v>
      </c>
      <c r="BI186" s="187">
        <f t="shared" ref="BI186:BI192" si="18">IF(N186="nulová",J186,0)</f>
        <v>0</v>
      </c>
      <c r="BJ186" s="19" t="s">
        <v>79</v>
      </c>
      <c r="BK186" s="187">
        <f t="shared" ref="BK186:BK192" si="19">ROUND(I186*H186,2)</f>
        <v>0</v>
      </c>
      <c r="BL186" s="19" t="s">
        <v>272</v>
      </c>
      <c r="BM186" s="186" t="s">
        <v>1459</v>
      </c>
    </row>
    <row r="187" spans="1:65" s="2" customFormat="1" ht="16.5" customHeight="1">
      <c r="A187" s="36"/>
      <c r="B187" s="37"/>
      <c r="C187" s="175" t="s">
        <v>377</v>
      </c>
      <c r="D187" s="175" t="s">
        <v>138</v>
      </c>
      <c r="E187" s="176" t="s">
        <v>378</v>
      </c>
      <c r="F187" s="177" t="s">
        <v>379</v>
      </c>
      <c r="G187" s="178" t="s">
        <v>281</v>
      </c>
      <c r="H187" s="179">
        <v>1</v>
      </c>
      <c r="I187" s="180"/>
      <c r="J187" s="181">
        <f t="shared" si="10"/>
        <v>0</v>
      </c>
      <c r="K187" s="177" t="s">
        <v>142</v>
      </c>
      <c r="L187" s="41"/>
      <c r="M187" s="182" t="s">
        <v>19</v>
      </c>
      <c r="N187" s="183" t="s">
        <v>43</v>
      </c>
      <c r="O187" s="66"/>
      <c r="P187" s="184">
        <f t="shared" si="11"/>
        <v>0</v>
      </c>
      <c r="Q187" s="184">
        <v>0</v>
      </c>
      <c r="R187" s="184">
        <f t="shared" si="12"/>
        <v>0</v>
      </c>
      <c r="S187" s="184">
        <v>0</v>
      </c>
      <c r="T187" s="185">
        <f t="shared" si="13"/>
        <v>0</v>
      </c>
      <c r="U187" s="36"/>
      <c r="V187" s="36"/>
      <c r="W187" s="36"/>
      <c r="X187" s="36"/>
      <c r="Y187" s="36"/>
      <c r="Z187" s="36"/>
      <c r="AA187" s="36"/>
      <c r="AB187" s="36"/>
      <c r="AC187" s="36"/>
      <c r="AD187" s="36"/>
      <c r="AE187" s="36"/>
      <c r="AR187" s="186" t="s">
        <v>272</v>
      </c>
      <c r="AT187" s="186" t="s">
        <v>138</v>
      </c>
      <c r="AU187" s="186" t="s">
        <v>81</v>
      </c>
      <c r="AY187" s="19" t="s">
        <v>135</v>
      </c>
      <c r="BE187" s="187">
        <f t="shared" si="14"/>
        <v>0</v>
      </c>
      <c r="BF187" s="187">
        <f t="shared" si="15"/>
        <v>0</v>
      </c>
      <c r="BG187" s="187">
        <f t="shared" si="16"/>
        <v>0</v>
      </c>
      <c r="BH187" s="187">
        <f t="shared" si="17"/>
        <v>0</v>
      </c>
      <c r="BI187" s="187">
        <f t="shared" si="18"/>
        <v>0</v>
      </c>
      <c r="BJ187" s="19" t="s">
        <v>79</v>
      </c>
      <c r="BK187" s="187">
        <f t="shared" si="19"/>
        <v>0</v>
      </c>
      <c r="BL187" s="19" t="s">
        <v>272</v>
      </c>
      <c r="BM187" s="186" t="s">
        <v>1460</v>
      </c>
    </row>
    <row r="188" spans="1:65" s="2" customFormat="1" ht="16.5" customHeight="1">
      <c r="A188" s="36"/>
      <c r="B188" s="37"/>
      <c r="C188" s="219" t="s">
        <v>381</v>
      </c>
      <c r="D188" s="219" t="s">
        <v>278</v>
      </c>
      <c r="E188" s="220" t="s">
        <v>382</v>
      </c>
      <c r="F188" s="221" t="s">
        <v>383</v>
      </c>
      <c r="G188" s="222" t="s">
        <v>281</v>
      </c>
      <c r="H188" s="223">
        <v>1</v>
      </c>
      <c r="I188" s="224"/>
      <c r="J188" s="225">
        <f t="shared" si="10"/>
        <v>0</v>
      </c>
      <c r="K188" s="221" t="s">
        <v>142</v>
      </c>
      <c r="L188" s="226"/>
      <c r="M188" s="227" t="s">
        <v>19</v>
      </c>
      <c r="N188" s="228" t="s">
        <v>43</v>
      </c>
      <c r="O188" s="66"/>
      <c r="P188" s="184">
        <f t="shared" si="11"/>
        <v>0</v>
      </c>
      <c r="Q188" s="184">
        <v>1.4999999999999999E-4</v>
      </c>
      <c r="R188" s="184">
        <f t="shared" si="12"/>
        <v>1.4999999999999999E-4</v>
      </c>
      <c r="S188" s="184">
        <v>0</v>
      </c>
      <c r="T188" s="185">
        <f t="shared" si="13"/>
        <v>0</v>
      </c>
      <c r="U188" s="36"/>
      <c r="V188" s="36"/>
      <c r="W188" s="36"/>
      <c r="X188" s="36"/>
      <c r="Y188" s="36"/>
      <c r="Z188" s="36"/>
      <c r="AA188" s="36"/>
      <c r="AB188" s="36"/>
      <c r="AC188" s="36"/>
      <c r="AD188" s="36"/>
      <c r="AE188" s="36"/>
      <c r="AR188" s="186" t="s">
        <v>282</v>
      </c>
      <c r="AT188" s="186" t="s">
        <v>278</v>
      </c>
      <c r="AU188" s="186" t="s">
        <v>81</v>
      </c>
      <c r="AY188" s="19" t="s">
        <v>135</v>
      </c>
      <c r="BE188" s="187">
        <f t="shared" si="14"/>
        <v>0</v>
      </c>
      <c r="BF188" s="187">
        <f t="shared" si="15"/>
        <v>0</v>
      </c>
      <c r="BG188" s="187">
        <f t="shared" si="16"/>
        <v>0</v>
      </c>
      <c r="BH188" s="187">
        <f t="shared" si="17"/>
        <v>0</v>
      </c>
      <c r="BI188" s="187">
        <f t="shared" si="18"/>
        <v>0</v>
      </c>
      <c r="BJ188" s="19" t="s">
        <v>79</v>
      </c>
      <c r="BK188" s="187">
        <f t="shared" si="19"/>
        <v>0</v>
      </c>
      <c r="BL188" s="19" t="s">
        <v>272</v>
      </c>
      <c r="BM188" s="186" t="s">
        <v>1461</v>
      </c>
    </row>
    <row r="189" spans="1:65" s="2" customFormat="1" ht="16.5" customHeight="1">
      <c r="A189" s="36"/>
      <c r="B189" s="37"/>
      <c r="C189" s="175" t="s">
        <v>385</v>
      </c>
      <c r="D189" s="175" t="s">
        <v>138</v>
      </c>
      <c r="E189" s="176" t="s">
        <v>386</v>
      </c>
      <c r="F189" s="177" t="s">
        <v>387</v>
      </c>
      <c r="G189" s="178" t="s">
        <v>281</v>
      </c>
      <c r="H189" s="179">
        <v>1</v>
      </c>
      <c r="I189" s="180"/>
      <c r="J189" s="181">
        <f t="shared" si="10"/>
        <v>0</v>
      </c>
      <c r="K189" s="177" t="s">
        <v>142</v>
      </c>
      <c r="L189" s="41"/>
      <c r="M189" s="182" t="s">
        <v>19</v>
      </c>
      <c r="N189" s="183" t="s">
        <v>43</v>
      </c>
      <c r="O189" s="66"/>
      <c r="P189" s="184">
        <f t="shared" si="11"/>
        <v>0</v>
      </c>
      <c r="Q189" s="184">
        <v>0</v>
      </c>
      <c r="R189" s="184">
        <f t="shared" si="12"/>
        <v>0</v>
      </c>
      <c r="S189" s="184">
        <v>0</v>
      </c>
      <c r="T189" s="185">
        <f t="shared" si="13"/>
        <v>0</v>
      </c>
      <c r="U189" s="36"/>
      <c r="V189" s="36"/>
      <c r="W189" s="36"/>
      <c r="X189" s="36"/>
      <c r="Y189" s="36"/>
      <c r="Z189" s="36"/>
      <c r="AA189" s="36"/>
      <c r="AB189" s="36"/>
      <c r="AC189" s="36"/>
      <c r="AD189" s="36"/>
      <c r="AE189" s="36"/>
      <c r="AR189" s="186" t="s">
        <v>272</v>
      </c>
      <c r="AT189" s="186" t="s">
        <v>138</v>
      </c>
      <c r="AU189" s="186" t="s">
        <v>81</v>
      </c>
      <c r="AY189" s="19" t="s">
        <v>135</v>
      </c>
      <c r="BE189" s="187">
        <f t="shared" si="14"/>
        <v>0</v>
      </c>
      <c r="BF189" s="187">
        <f t="shared" si="15"/>
        <v>0</v>
      </c>
      <c r="BG189" s="187">
        <f t="shared" si="16"/>
        <v>0</v>
      </c>
      <c r="BH189" s="187">
        <f t="shared" si="17"/>
        <v>0</v>
      </c>
      <c r="BI189" s="187">
        <f t="shared" si="18"/>
        <v>0</v>
      </c>
      <c r="BJ189" s="19" t="s">
        <v>79</v>
      </c>
      <c r="BK189" s="187">
        <f t="shared" si="19"/>
        <v>0</v>
      </c>
      <c r="BL189" s="19" t="s">
        <v>272</v>
      </c>
      <c r="BM189" s="186" t="s">
        <v>1462</v>
      </c>
    </row>
    <row r="190" spans="1:65" s="2" customFormat="1" ht="16.5" customHeight="1">
      <c r="A190" s="36"/>
      <c r="B190" s="37"/>
      <c r="C190" s="219" t="s">
        <v>389</v>
      </c>
      <c r="D190" s="219" t="s">
        <v>278</v>
      </c>
      <c r="E190" s="220" t="s">
        <v>390</v>
      </c>
      <c r="F190" s="221" t="s">
        <v>391</v>
      </c>
      <c r="G190" s="222" t="s">
        <v>281</v>
      </c>
      <c r="H190" s="223">
        <v>1</v>
      </c>
      <c r="I190" s="224"/>
      <c r="J190" s="225">
        <f t="shared" si="10"/>
        <v>0</v>
      </c>
      <c r="K190" s="221" t="s">
        <v>19</v>
      </c>
      <c r="L190" s="226"/>
      <c r="M190" s="227" t="s">
        <v>19</v>
      </c>
      <c r="N190" s="228" t="s">
        <v>43</v>
      </c>
      <c r="O190" s="66"/>
      <c r="P190" s="184">
        <f t="shared" si="11"/>
        <v>0</v>
      </c>
      <c r="Q190" s="184">
        <v>1.1999999999999999E-3</v>
      </c>
      <c r="R190" s="184">
        <f t="shared" si="12"/>
        <v>1.1999999999999999E-3</v>
      </c>
      <c r="S190" s="184">
        <v>0</v>
      </c>
      <c r="T190" s="185">
        <f t="shared" si="13"/>
        <v>0</v>
      </c>
      <c r="U190" s="36"/>
      <c r="V190" s="36"/>
      <c r="W190" s="36"/>
      <c r="X190" s="36"/>
      <c r="Y190" s="36"/>
      <c r="Z190" s="36"/>
      <c r="AA190" s="36"/>
      <c r="AB190" s="36"/>
      <c r="AC190" s="36"/>
      <c r="AD190" s="36"/>
      <c r="AE190" s="36"/>
      <c r="AR190" s="186" t="s">
        <v>282</v>
      </c>
      <c r="AT190" s="186" t="s">
        <v>278</v>
      </c>
      <c r="AU190" s="186" t="s">
        <v>81</v>
      </c>
      <c r="AY190" s="19" t="s">
        <v>135</v>
      </c>
      <c r="BE190" s="187">
        <f t="shared" si="14"/>
        <v>0</v>
      </c>
      <c r="BF190" s="187">
        <f t="shared" si="15"/>
        <v>0</v>
      </c>
      <c r="BG190" s="187">
        <f t="shared" si="16"/>
        <v>0</v>
      </c>
      <c r="BH190" s="187">
        <f t="shared" si="17"/>
        <v>0</v>
      </c>
      <c r="BI190" s="187">
        <f t="shared" si="18"/>
        <v>0</v>
      </c>
      <c r="BJ190" s="19" t="s">
        <v>79</v>
      </c>
      <c r="BK190" s="187">
        <f t="shared" si="19"/>
        <v>0</v>
      </c>
      <c r="BL190" s="19" t="s">
        <v>272</v>
      </c>
      <c r="BM190" s="186" t="s">
        <v>1463</v>
      </c>
    </row>
    <row r="191" spans="1:65" s="2" customFormat="1" ht="24">
      <c r="A191" s="36"/>
      <c r="B191" s="37"/>
      <c r="C191" s="175" t="s">
        <v>393</v>
      </c>
      <c r="D191" s="175" t="s">
        <v>138</v>
      </c>
      <c r="E191" s="176" t="s">
        <v>842</v>
      </c>
      <c r="F191" s="177" t="s">
        <v>843</v>
      </c>
      <c r="G191" s="178" t="s">
        <v>281</v>
      </c>
      <c r="H191" s="179">
        <v>3</v>
      </c>
      <c r="I191" s="180"/>
      <c r="J191" s="181">
        <f t="shared" si="10"/>
        <v>0</v>
      </c>
      <c r="K191" s="177" t="s">
        <v>19</v>
      </c>
      <c r="L191" s="41"/>
      <c r="M191" s="182" t="s">
        <v>19</v>
      </c>
      <c r="N191" s="183" t="s">
        <v>43</v>
      </c>
      <c r="O191" s="66"/>
      <c r="P191" s="184">
        <f t="shared" si="11"/>
        <v>0</v>
      </c>
      <c r="Q191" s="184">
        <v>0</v>
      </c>
      <c r="R191" s="184">
        <f t="shared" si="12"/>
        <v>0</v>
      </c>
      <c r="S191" s="184">
        <v>0</v>
      </c>
      <c r="T191" s="185">
        <f t="shared" si="13"/>
        <v>0</v>
      </c>
      <c r="U191" s="36"/>
      <c r="V191" s="36"/>
      <c r="W191" s="36"/>
      <c r="X191" s="36"/>
      <c r="Y191" s="36"/>
      <c r="Z191" s="36"/>
      <c r="AA191" s="36"/>
      <c r="AB191" s="36"/>
      <c r="AC191" s="36"/>
      <c r="AD191" s="36"/>
      <c r="AE191" s="36"/>
      <c r="AR191" s="186" t="s">
        <v>272</v>
      </c>
      <c r="AT191" s="186" t="s">
        <v>138</v>
      </c>
      <c r="AU191" s="186" t="s">
        <v>81</v>
      </c>
      <c r="AY191" s="19" t="s">
        <v>135</v>
      </c>
      <c r="BE191" s="187">
        <f t="shared" si="14"/>
        <v>0</v>
      </c>
      <c r="BF191" s="187">
        <f t="shared" si="15"/>
        <v>0</v>
      </c>
      <c r="BG191" s="187">
        <f t="shared" si="16"/>
        <v>0</v>
      </c>
      <c r="BH191" s="187">
        <f t="shared" si="17"/>
        <v>0</v>
      </c>
      <c r="BI191" s="187">
        <f t="shared" si="18"/>
        <v>0</v>
      </c>
      <c r="BJ191" s="19" t="s">
        <v>79</v>
      </c>
      <c r="BK191" s="187">
        <f t="shared" si="19"/>
        <v>0</v>
      </c>
      <c r="BL191" s="19" t="s">
        <v>272</v>
      </c>
      <c r="BM191" s="186" t="s">
        <v>1464</v>
      </c>
    </row>
    <row r="192" spans="1:65" s="2" customFormat="1" ht="24">
      <c r="A192" s="36"/>
      <c r="B192" s="37"/>
      <c r="C192" s="175" t="s">
        <v>400</v>
      </c>
      <c r="D192" s="175" t="s">
        <v>138</v>
      </c>
      <c r="E192" s="176" t="s">
        <v>967</v>
      </c>
      <c r="F192" s="177" t="s">
        <v>968</v>
      </c>
      <c r="G192" s="178" t="s">
        <v>295</v>
      </c>
      <c r="H192" s="229"/>
      <c r="I192" s="180"/>
      <c r="J192" s="181">
        <f t="shared" si="10"/>
        <v>0</v>
      </c>
      <c r="K192" s="177" t="s">
        <v>142</v>
      </c>
      <c r="L192" s="41"/>
      <c r="M192" s="182" t="s">
        <v>19</v>
      </c>
      <c r="N192" s="183" t="s">
        <v>43</v>
      </c>
      <c r="O192" s="66"/>
      <c r="P192" s="184">
        <f t="shared" si="11"/>
        <v>0</v>
      </c>
      <c r="Q192" s="184">
        <v>0</v>
      </c>
      <c r="R192" s="184">
        <f t="shared" si="12"/>
        <v>0</v>
      </c>
      <c r="S192" s="184">
        <v>0</v>
      </c>
      <c r="T192" s="185">
        <f t="shared" si="13"/>
        <v>0</v>
      </c>
      <c r="U192" s="36"/>
      <c r="V192" s="36"/>
      <c r="W192" s="36"/>
      <c r="X192" s="36"/>
      <c r="Y192" s="36"/>
      <c r="Z192" s="36"/>
      <c r="AA192" s="36"/>
      <c r="AB192" s="36"/>
      <c r="AC192" s="36"/>
      <c r="AD192" s="36"/>
      <c r="AE192" s="36"/>
      <c r="AR192" s="186" t="s">
        <v>272</v>
      </c>
      <c r="AT192" s="186" t="s">
        <v>138</v>
      </c>
      <c r="AU192" s="186" t="s">
        <v>81</v>
      </c>
      <c r="AY192" s="19" t="s">
        <v>135</v>
      </c>
      <c r="BE192" s="187">
        <f t="shared" si="14"/>
        <v>0</v>
      </c>
      <c r="BF192" s="187">
        <f t="shared" si="15"/>
        <v>0</v>
      </c>
      <c r="BG192" s="187">
        <f t="shared" si="16"/>
        <v>0</v>
      </c>
      <c r="BH192" s="187">
        <f t="shared" si="17"/>
        <v>0</v>
      </c>
      <c r="BI192" s="187">
        <f t="shared" si="18"/>
        <v>0</v>
      </c>
      <c r="BJ192" s="19" t="s">
        <v>79</v>
      </c>
      <c r="BK192" s="187">
        <f t="shared" si="19"/>
        <v>0</v>
      </c>
      <c r="BL192" s="19" t="s">
        <v>272</v>
      </c>
      <c r="BM192" s="186" t="s">
        <v>1465</v>
      </c>
    </row>
    <row r="193" spans="1:65" s="2" customFormat="1" ht="78">
      <c r="A193" s="36"/>
      <c r="B193" s="37"/>
      <c r="C193" s="38"/>
      <c r="D193" s="188" t="s">
        <v>145</v>
      </c>
      <c r="E193" s="38"/>
      <c r="F193" s="189" t="s">
        <v>397</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145</v>
      </c>
      <c r="AU193" s="19" t="s">
        <v>81</v>
      </c>
    </row>
    <row r="194" spans="1:65" s="12" customFormat="1" ht="22.9" customHeight="1">
      <c r="B194" s="159"/>
      <c r="C194" s="160"/>
      <c r="D194" s="161" t="s">
        <v>71</v>
      </c>
      <c r="E194" s="173" t="s">
        <v>647</v>
      </c>
      <c r="F194" s="173" t="s">
        <v>648</v>
      </c>
      <c r="G194" s="160"/>
      <c r="H194" s="160"/>
      <c r="I194" s="163"/>
      <c r="J194" s="174">
        <f>BK194</f>
        <v>0</v>
      </c>
      <c r="K194" s="160"/>
      <c r="L194" s="165"/>
      <c r="M194" s="166"/>
      <c r="N194" s="167"/>
      <c r="O194" s="167"/>
      <c r="P194" s="168">
        <f>SUM(P195:P213)</f>
        <v>0</v>
      </c>
      <c r="Q194" s="167"/>
      <c r="R194" s="168">
        <f>SUM(R195:R213)</f>
        <v>0.1004535</v>
      </c>
      <c r="S194" s="167"/>
      <c r="T194" s="169">
        <f>SUM(T195:T213)</f>
        <v>0</v>
      </c>
      <c r="AR194" s="170" t="s">
        <v>81</v>
      </c>
      <c r="AT194" s="171" t="s">
        <v>71</v>
      </c>
      <c r="AU194" s="171" t="s">
        <v>79</v>
      </c>
      <c r="AY194" s="170" t="s">
        <v>135</v>
      </c>
      <c r="BK194" s="172">
        <f>SUM(BK195:BK213)</f>
        <v>0</v>
      </c>
    </row>
    <row r="195" spans="1:65" s="2" customFormat="1" ht="16.5" customHeight="1">
      <c r="A195" s="36"/>
      <c r="B195" s="37"/>
      <c r="C195" s="175" t="s">
        <v>408</v>
      </c>
      <c r="D195" s="175" t="s">
        <v>138</v>
      </c>
      <c r="E195" s="176" t="s">
        <v>650</v>
      </c>
      <c r="F195" s="177" t="s">
        <v>651</v>
      </c>
      <c r="G195" s="178" t="s">
        <v>184</v>
      </c>
      <c r="H195" s="179">
        <v>2.4750000000000001</v>
      </c>
      <c r="I195" s="180"/>
      <c r="J195" s="181">
        <f>ROUND(I195*H195,2)</f>
        <v>0</v>
      </c>
      <c r="K195" s="177" t="s">
        <v>142</v>
      </c>
      <c r="L195" s="41"/>
      <c r="M195" s="182" t="s">
        <v>19</v>
      </c>
      <c r="N195" s="183" t="s">
        <v>43</v>
      </c>
      <c r="O195" s="66"/>
      <c r="P195" s="184">
        <f>O195*H195</f>
        <v>0</v>
      </c>
      <c r="Q195" s="184">
        <v>2.9999999999999997E-4</v>
      </c>
      <c r="R195" s="184">
        <f>Q195*H195</f>
        <v>7.425E-4</v>
      </c>
      <c r="S195" s="184">
        <v>0</v>
      </c>
      <c r="T195" s="185">
        <f>S195*H195</f>
        <v>0</v>
      </c>
      <c r="U195" s="36"/>
      <c r="V195" s="36"/>
      <c r="W195" s="36"/>
      <c r="X195" s="36"/>
      <c r="Y195" s="36"/>
      <c r="Z195" s="36"/>
      <c r="AA195" s="36"/>
      <c r="AB195" s="36"/>
      <c r="AC195" s="36"/>
      <c r="AD195" s="36"/>
      <c r="AE195" s="36"/>
      <c r="AR195" s="186" t="s">
        <v>272</v>
      </c>
      <c r="AT195" s="186" t="s">
        <v>138</v>
      </c>
      <c r="AU195" s="186" t="s">
        <v>81</v>
      </c>
      <c r="AY195" s="19" t="s">
        <v>135</v>
      </c>
      <c r="BE195" s="187">
        <f>IF(N195="základní",J195,0)</f>
        <v>0</v>
      </c>
      <c r="BF195" s="187">
        <f>IF(N195="snížená",J195,0)</f>
        <v>0</v>
      </c>
      <c r="BG195" s="187">
        <f>IF(N195="zákl. přenesená",J195,0)</f>
        <v>0</v>
      </c>
      <c r="BH195" s="187">
        <f>IF(N195="sníž. přenesená",J195,0)</f>
        <v>0</v>
      </c>
      <c r="BI195" s="187">
        <f>IF(N195="nulová",J195,0)</f>
        <v>0</v>
      </c>
      <c r="BJ195" s="19" t="s">
        <v>79</v>
      </c>
      <c r="BK195" s="187">
        <f>ROUND(I195*H195,2)</f>
        <v>0</v>
      </c>
      <c r="BL195" s="19" t="s">
        <v>272</v>
      </c>
      <c r="BM195" s="186" t="s">
        <v>1466</v>
      </c>
    </row>
    <row r="196" spans="1:65" s="2" customFormat="1" ht="48.75">
      <c r="A196" s="36"/>
      <c r="B196" s="37"/>
      <c r="C196" s="38"/>
      <c r="D196" s="188" t="s">
        <v>145</v>
      </c>
      <c r="E196" s="38"/>
      <c r="F196" s="189" t="s">
        <v>653</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145</v>
      </c>
      <c r="AU196" s="19" t="s">
        <v>81</v>
      </c>
    </row>
    <row r="197" spans="1:65" s="2" customFormat="1" ht="24">
      <c r="A197" s="36"/>
      <c r="B197" s="37"/>
      <c r="C197" s="175" t="s">
        <v>413</v>
      </c>
      <c r="D197" s="175" t="s">
        <v>138</v>
      </c>
      <c r="E197" s="176" t="s">
        <v>655</v>
      </c>
      <c r="F197" s="177" t="s">
        <v>656</v>
      </c>
      <c r="G197" s="178" t="s">
        <v>184</v>
      </c>
      <c r="H197" s="179">
        <v>2.4750000000000001</v>
      </c>
      <c r="I197" s="180"/>
      <c r="J197" s="181">
        <f>ROUND(I197*H197,2)</f>
        <v>0</v>
      </c>
      <c r="K197" s="177" t="s">
        <v>142</v>
      </c>
      <c r="L197" s="41"/>
      <c r="M197" s="182" t="s">
        <v>19</v>
      </c>
      <c r="N197" s="183" t="s">
        <v>43</v>
      </c>
      <c r="O197" s="66"/>
      <c r="P197" s="184">
        <f>O197*H197</f>
        <v>0</v>
      </c>
      <c r="Q197" s="184">
        <v>5.4000000000000003E-3</v>
      </c>
      <c r="R197" s="184">
        <f>Q197*H197</f>
        <v>1.3365000000000002E-2</v>
      </c>
      <c r="S197" s="184">
        <v>0</v>
      </c>
      <c r="T197" s="185">
        <f>S197*H197</f>
        <v>0</v>
      </c>
      <c r="U197" s="36"/>
      <c r="V197" s="36"/>
      <c r="W197" s="36"/>
      <c r="X197" s="36"/>
      <c r="Y197" s="36"/>
      <c r="Z197" s="36"/>
      <c r="AA197" s="36"/>
      <c r="AB197" s="36"/>
      <c r="AC197" s="36"/>
      <c r="AD197" s="36"/>
      <c r="AE197" s="36"/>
      <c r="AR197" s="186" t="s">
        <v>272</v>
      </c>
      <c r="AT197" s="186" t="s">
        <v>138</v>
      </c>
      <c r="AU197" s="186" t="s">
        <v>81</v>
      </c>
      <c r="AY197" s="19" t="s">
        <v>135</v>
      </c>
      <c r="BE197" s="187">
        <f>IF(N197="základní",J197,0)</f>
        <v>0</v>
      </c>
      <c r="BF197" s="187">
        <f>IF(N197="snížená",J197,0)</f>
        <v>0</v>
      </c>
      <c r="BG197" s="187">
        <f>IF(N197="zákl. přenesená",J197,0)</f>
        <v>0</v>
      </c>
      <c r="BH197" s="187">
        <f>IF(N197="sníž. přenesená",J197,0)</f>
        <v>0</v>
      </c>
      <c r="BI197" s="187">
        <f>IF(N197="nulová",J197,0)</f>
        <v>0</v>
      </c>
      <c r="BJ197" s="19" t="s">
        <v>79</v>
      </c>
      <c r="BK197" s="187">
        <f>ROUND(I197*H197,2)</f>
        <v>0</v>
      </c>
      <c r="BL197" s="19" t="s">
        <v>272</v>
      </c>
      <c r="BM197" s="186" t="s">
        <v>1467</v>
      </c>
    </row>
    <row r="198" spans="1:65" s="2" customFormat="1" ht="29.25">
      <c r="A198" s="36"/>
      <c r="B198" s="37"/>
      <c r="C198" s="38"/>
      <c r="D198" s="188" t="s">
        <v>145</v>
      </c>
      <c r="E198" s="38"/>
      <c r="F198" s="189" t="s">
        <v>658</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145</v>
      </c>
      <c r="AU198" s="19" t="s">
        <v>81</v>
      </c>
    </row>
    <row r="199" spans="1:65" s="2" customFormat="1" ht="21.75" customHeight="1">
      <c r="A199" s="36"/>
      <c r="B199" s="37"/>
      <c r="C199" s="175" t="s">
        <v>417</v>
      </c>
      <c r="D199" s="175" t="s">
        <v>138</v>
      </c>
      <c r="E199" s="176" t="s">
        <v>660</v>
      </c>
      <c r="F199" s="177" t="s">
        <v>661</v>
      </c>
      <c r="G199" s="178" t="s">
        <v>271</v>
      </c>
      <c r="H199" s="179">
        <v>7.81</v>
      </c>
      <c r="I199" s="180"/>
      <c r="J199" s="181">
        <f>ROUND(I199*H199,2)</f>
        <v>0</v>
      </c>
      <c r="K199" s="177" t="s">
        <v>142</v>
      </c>
      <c r="L199" s="41"/>
      <c r="M199" s="182" t="s">
        <v>19</v>
      </c>
      <c r="N199" s="183" t="s">
        <v>43</v>
      </c>
      <c r="O199" s="66"/>
      <c r="P199" s="184">
        <f>O199*H199</f>
        <v>0</v>
      </c>
      <c r="Q199" s="184">
        <v>4.2999999999999999E-4</v>
      </c>
      <c r="R199" s="184">
        <f>Q199*H199</f>
        <v>3.3582999999999998E-3</v>
      </c>
      <c r="S199" s="184">
        <v>0</v>
      </c>
      <c r="T199" s="185">
        <f>S199*H199</f>
        <v>0</v>
      </c>
      <c r="U199" s="36"/>
      <c r="V199" s="36"/>
      <c r="W199" s="36"/>
      <c r="X199" s="36"/>
      <c r="Y199" s="36"/>
      <c r="Z199" s="36"/>
      <c r="AA199" s="36"/>
      <c r="AB199" s="36"/>
      <c r="AC199" s="36"/>
      <c r="AD199" s="36"/>
      <c r="AE199" s="36"/>
      <c r="AR199" s="186" t="s">
        <v>272</v>
      </c>
      <c r="AT199" s="186" t="s">
        <v>138</v>
      </c>
      <c r="AU199" s="186" t="s">
        <v>81</v>
      </c>
      <c r="AY199" s="19" t="s">
        <v>135</v>
      </c>
      <c r="BE199" s="187">
        <f>IF(N199="základní",J199,0)</f>
        <v>0</v>
      </c>
      <c r="BF199" s="187">
        <f>IF(N199="snížená",J199,0)</f>
        <v>0</v>
      </c>
      <c r="BG199" s="187">
        <f>IF(N199="zákl. přenesená",J199,0)</f>
        <v>0</v>
      </c>
      <c r="BH199" s="187">
        <f>IF(N199="sníž. přenesená",J199,0)</f>
        <v>0</v>
      </c>
      <c r="BI199" s="187">
        <f>IF(N199="nulová",J199,0)</f>
        <v>0</v>
      </c>
      <c r="BJ199" s="19" t="s">
        <v>79</v>
      </c>
      <c r="BK199" s="187">
        <f>ROUND(I199*H199,2)</f>
        <v>0</v>
      </c>
      <c r="BL199" s="19" t="s">
        <v>272</v>
      </c>
      <c r="BM199" s="186" t="s">
        <v>1468</v>
      </c>
    </row>
    <row r="200" spans="1:65" s="2" customFormat="1" ht="16.5" customHeight="1">
      <c r="A200" s="36"/>
      <c r="B200" s="37"/>
      <c r="C200" s="219" t="s">
        <v>421</v>
      </c>
      <c r="D200" s="219" t="s">
        <v>278</v>
      </c>
      <c r="E200" s="220" t="s">
        <v>664</v>
      </c>
      <c r="F200" s="221" t="s">
        <v>665</v>
      </c>
      <c r="G200" s="222" t="s">
        <v>184</v>
      </c>
      <c r="H200" s="223">
        <v>3.5819999999999999</v>
      </c>
      <c r="I200" s="224"/>
      <c r="J200" s="225">
        <f>ROUND(I200*H200,2)</f>
        <v>0</v>
      </c>
      <c r="K200" s="221" t="s">
        <v>19</v>
      </c>
      <c r="L200" s="226"/>
      <c r="M200" s="227" t="s">
        <v>19</v>
      </c>
      <c r="N200" s="228" t="s">
        <v>43</v>
      </c>
      <c r="O200" s="66"/>
      <c r="P200" s="184">
        <f>O200*H200</f>
        <v>0</v>
      </c>
      <c r="Q200" s="184">
        <v>2.3E-2</v>
      </c>
      <c r="R200" s="184">
        <f>Q200*H200</f>
        <v>8.2386000000000001E-2</v>
      </c>
      <c r="S200" s="184">
        <v>0</v>
      </c>
      <c r="T200" s="185">
        <f>S200*H200</f>
        <v>0</v>
      </c>
      <c r="U200" s="36"/>
      <c r="V200" s="36"/>
      <c r="W200" s="36"/>
      <c r="X200" s="36"/>
      <c r="Y200" s="36"/>
      <c r="Z200" s="36"/>
      <c r="AA200" s="36"/>
      <c r="AB200" s="36"/>
      <c r="AC200" s="36"/>
      <c r="AD200" s="36"/>
      <c r="AE200" s="36"/>
      <c r="AR200" s="186" t="s">
        <v>282</v>
      </c>
      <c r="AT200" s="186" t="s">
        <v>278</v>
      </c>
      <c r="AU200" s="186" t="s">
        <v>81</v>
      </c>
      <c r="AY200" s="19" t="s">
        <v>135</v>
      </c>
      <c r="BE200" s="187">
        <f>IF(N200="základní",J200,0)</f>
        <v>0</v>
      </c>
      <c r="BF200" s="187">
        <f>IF(N200="snížená",J200,0)</f>
        <v>0</v>
      </c>
      <c r="BG200" s="187">
        <f>IF(N200="zákl. přenesená",J200,0)</f>
        <v>0</v>
      </c>
      <c r="BH200" s="187">
        <f>IF(N200="sníž. přenesená",J200,0)</f>
        <v>0</v>
      </c>
      <c r="BI200" s="187">
        <f>IF(N200="nulová",J200,0)</f>
        <v>0</v>
      </c>
      <c r="BJ200" s="19" t="s">
        <v>79</v>
      </c>
      <c r="BK200" s="187">
        <f>ROUND(I200*H200,2)</f>
        <v>0</v>
      </c>
      <c r="BL200" s="19" t="s">
        <v>272</v>
      </c>
      <c r="BM200" s="186" t="s">
        <v>1469</v>
      </c>
    </row>
    <row r="201" spans="1:65" s="13" customFormat="1" ht="11.25">
      <c r="B201" s="197"/>
      <c r="C201" s="198"/>
      <c r="D201" s="188" t="s">
        <v>187</v>
      </c>
      <c r="E201" s="199" t="s">
        <v>19</v>
      </c>
      <c r="F201" s="200" t="s">
        <v>1429</v>
      </c>
      <c r="G201" s="198"/>
      <c r="H201" s="201">
        <v>2.4750000000000001</v>
      </c>
      <c r="I201" s="202"/>
      <c r="J201" s="198"/>
      <c r="K201" s="198"/>
      <c r="L201" s="203"/>
      <c r="M201" s="204"/>
      <c r="N201" s="205"/>
      <c r="O201" s="205"/>
      <c r="P201" s="205"/>
      <c r="Q201" s="205"/>
      <c r="R201" s="205"/>
      <c r="S201" s="205"/>
      <c r="T201" s="206"/>
      <c r="AT201" s="207" t="s">
        <v>187</v>
      </c>
      <c r="AU201" s="207" t="s">
        <v>81</v>
      </c>
      <c r="AV201" s="13" t="s">
        <v>81</v>
      </c>
      <c r="AW201" s="13" t="s">
        <v>33</v>
      </c>
      <c r="AX201" s="13" t="s">
        <v>72</v>
      </c>
      <c r="AY201" s="207" t="s">
        <v>135</v>
      </c>
    </row>
    <row r="202" spans="1:65" s="13" customFormat="1" ht="11.25">
      <c r="B202" s="197"/>
      <c r="C202" s="198"/>
      <c r="D202" s="188" t="s">
        <v>187</v>
      </c>
      <c r="E202" s="199" t="s">
        <v>19</v>
      </c>
      <c r="F202" s="200" t="s">
        <v>1470</v>
      </c>
      <c r="G202" s="198"/>
      <c r="H202" s="201">
        <v>0.78100000000000003</v>
      </c>
      <c r="I202" s="202"/>
      <c r="J202" s="198"/>
      <c r="K202" s="198"/>
      <c r="L202" s="203"/>
      <c r="M202" s="204"/>
      <c r="N202" s="205"/>
      <c r="O202" s="205"/>
      <c r="P202" s="205"/>
      <c r="Q202" s="205"/>
      <c r="R202" s="205"/>
      <c r="S202" s="205"/>
      <c r="T202" s="206"/>
      <c r="AT202" s="207" t="s">
        <v>187</v>
      </c>
      <c r="AU202" s="207" t="s">
        <v>81</v>
      </c>
      <c r="AV202" s="13" t="s">
        <v>81</v>
      </c>
      <c r="AW202" s="13" t="s">
        <v>33</v>
      </c>
      <c r="AX202" s="13" t="s">
        <v>72</v>
      </c>
      <c r="AY202" s="207" t="s">
        <v>135</v>
      </c>
    </row>
    <row r="203" spans="1:65" s="14" customFormat="1" ht="11.25">
      <c r="B203" s="208"/>
      <c r="C203" s="209"/>
      <c r="D203" s="188" t="s">
        <v>187</v>
      </c>
      <c r="E203" s="210" t="s">
        <v>19</v>
      </c>
      <c r="F203" s="211" t="s">
        <v>197</v>
      </c>
      <c r="G203" s="209"/>
      <c r="H203" s="212">
        <v>3.2560000000000002</v>
      </c>
      <c r="I203" s="213"/>
      <c r="J203" s="209"/>
      <c r="K203" s="209"/>
      <c r="L203" s="214"/>
      <c r="M203" s="215"/>
      <c r="N203" s="216"/>
      <c r="O203" s="216"/>
      <c r="P203" s="216"/>
      <c r="Q203" s="216"/>
      <c r="R203" s="216"/>
      <c r="S203" s="216"/>
      <c r="T203" s="217"/>
      <c r="AT203" s="218" t="s">
        <v>187</v>
      </c>
      <c r="AU203" s="218" t="s">
        <v>81</v>
      </c>
      <c r="AV203" s="14" t="s">
        <v>160</v>
      </c>
      <c r="AW203" s="14" t="s">
        <v>33</v>
      </c>
      <c r="AX203" s="14" t="s">
        <v>79</v>
      </c>
      <c r="AY203" s="218" t="s">
        <v>135</v>
      </c>
    </row>
    <row r="204" spans="1:65" s="13" customFormat="1" ht="11.25">
      <c r="B204" s="197"/>
      <c r="C204" s="198"/>
      <c r="D204" s="188" t="s">
        <v>187</v>
      </c>
      <c r="E204" s="198"/>
      <c r="F204" s="200" t="s">
        <v>1471</v>
      </c>
      <c r="G204" s="198"/>
      <c r="H204" s="201">
        <v>3.5819999999999999</v>
      </c>
      <c r="I204" s="202"/>
      <c r="J204" s="198"/>
      <c r="K204" s="198"/>
      <c r="L204" s="203"/>
      <c r="M204" s="204"/>
      <c r="N204" s="205"/>
      <c r="O204" s="205"/>
      <c r="P204" s="205"/>
      <c r="Q204" s="205"/>
      <c r="R204" s="205"/>
      <c r="S204" s="205"/>
      <c r="T204" s="206"/>
      <c r="AT204" s="207" t="s">
        <v>187</v>
      </c>
      <c r="AU204" s="207" t="s">
        <v>81</v>
      </c>
      <c r="AV204" s="13" t="s">
        <v>81</v>
      </c>
      <c r="AW204" s="13" t="s">
        <v>4</v>
      </c>
      <c r="AX204" s="13" t="s">
        <v>79</v>
      </c>
      <c r="AY204" s="207" t="s">
        <v>135</v>
      </c>
    </row>
    <row r="205" spans="1:65" s="2" customFormat="1" ht="16.5" customHeight="1">
      <c r="A205" s="36"/>
      <c r="B205" s="37"/>
      <c r="C205" s="175" t="s">
        <v>425</v>
      </c>
      <c r="D205" s="175" t="s">
        <v>138</v>
      </c>
      <c r="E205" s="176" t="s">
        <v>670</v>
      </c>
      <c r="F205" s="177" t="s">
        <v>671</v>
      </c>
      <c r="G205" s="178" t="s">
        <v>271</v>
      </c>
      <c r="H205" s="179">
        <v>10.19</v>
      </c>
      <c r="I205" s="180"/>
      <c r="J205" s="181">
        <f>ROUND(I205*H205,2)</f>
        <v>0</v>
      </c>
      <c r="K205" s="177" t="s">
        <v>142</v>
      </c>
      <c r="L205" s="41"/>
      <c r="M205" s="182" t="s">
        <v>19</v>
      </c>
      <c r="N205" s="183" t="s">
        <v>43</v>
      </c>
      <c r="O205" s="66"/>
      <c r="P205" s="184">
        <f>O205*H205</f>
        <v>0</v>
      </c>
      <c r="Q205" s="184">
        <v>3.0000000000000001E-5</v>
      </c>
      <c r="R205" s="184">
        <f>Q205*H205</f>
        <v>3.057E-4</v>
      </c>
      <c r="S205" s="184">
        <v>0</v>
      </c>
      <c r="T205" s="185">
        <f>S205*H205</f>
        <v>0</v>
      </c>
      <c r="U205" s="36"/>
      <c r="V205" s="36"/>
      <c r="W205" s="36"/>
      <c r="X205" s="36"/>
      <c r="Y205" s="36"/>
      <c r="Z205" s="36"/>
      <c r="AA205" s="36"/>
      <c r="AB205" s="36"/>
      <c r="AC205" s="36"/>
      <c r="AD205" s="36"/>
      <c r="AE205" s="36"/>
      <c r="AR205" s="186" t="s">
        <v>272</v>
      </c>
      <c r="AT205" s="186" t="s">
        <v>138</v>
      </c>
      <c r="AU205" s="186" t="s">
        <v>81</v>
      </c>
      <c r="AY205" s="19" t="s">
        <v>135</v>
      </c>
      <c r="BE205" s="187">
        <f>IF(N205="základní",J205,0)</f>
        <v>0</v>
      </c>
      <c r="BF205" s="187">
        <f>IF(N205="snížená",J205,0)</f>
        <v>0</v>
      </c>
      <c r="BG205" s="187">
        <f>IF(N205="zákl. přenesená",J205,0)</f>
        <v>0</v>
      </c>
      <c r="BH205" s="187">
        <f>IF(N205="sníž. přenesená",J205,0)</f>
        <v>0</v>
      </c>
      <c r="BI205" s="187">
        <f>IF(N205="nulová",J205,0)</f>
        <v>0</v>
      </c>
      <c r="BJ205" s="19" t="s">
        <v>79</v>
      </c>
      <c r="BK205" s="187">
        <f>ROUND(I205*H205,2)</f>
        <v>0</v>
      </c>
      <c r="BL205" s="19" t="s">
        <v>272</v>
      </c>
      <c r="BM205" s="186" t="s">
        <v>1472</v>
      </c>
    </row>
    <row r="206" spans="1:65" s="2" customFormat="1" ht="48.75">
      <c r="A206" s="36"/>
      <c r="B206" s="37"/>
      <c r="C206" s="38"/>
      <c r="D206" s="188" t="s">
        <v>145</v>
      </c>
      <c r="E206" s="38"/>
      <c r="F206" s="189" t="s">
        <v>673</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145</v>
      </c>
      <c r="AU206" s="19" t="s">
        <v>81</v>
      </c>
    </row>
    <row r="207" spans="1:65" s="13" customFormat="1" ht="11.25">
      <c r="B207" s="197"/>
      <c r="C207" s="198"/>
      <c r="D207" s="188" t="s">
        <v>187</v>
      </c>
      <c r="E207" s="199" t="s">
        <v>19</v>
      </c>
      <c r="F207" s="200" t="s">
        <v>1473</v>
      </c>
      <c r="G207" s="198"/>
      <c r="H207" s="201">
        <v>10.19</v>
      </c>
      <c r="I207" s="202"/>
      <c r="J207" s="198"/>
      <c r="K207" s="198"/>
      <c r="L207" s="203"/>
      <c r="M207" s="204"/>
      <c r="N207" s="205"/>
      <c r="O207" s="205"/>
      <c r="P207" s="205"/>
      <c r="Q207" s="205"/>
      <c r="R207" s="205"/>
      <c r="S207" s="205"/>
      <c r="T207" s="206"/>
      <c r="AT207" s="207" t="s">
        <v>187</v>
      </c>
      <c r="AU207" s="207" t="s">
        <v>81</v>
      </c>
      <c r="AV207" s="13" t="s">
        <v>81</v>
      </c>
      <c r="AW207" s="13" t="s">
        <v>33</v>
      </c>
      <c r="AX207" s="13" t="s">
        <v>79</v>
      </c>
      <c r="AY207" s="207" t="s">
        <v>135</v>
      </c>
    </row>
    <row r="208" spans="1:65" s="2" customFormat="1" ht="24">
      <c r="A208" s="36"/>
      <c r="B208" s="37"/>
      <c r="C208" s="175" t="s">
        <v>429</v>
      </c>
      <c r="D208" s="175" t="s">
        <v>138</v>
      </c>
      <c r="E208" s="176" t="s">
        <v>676</v>
      </c>
      <c r="F208" s="177" t="s">
        <v>677</v>
      </c>
      <c r="G208" s="178" t="s">
        <v>271</v>
      </c>
      <c r="H208" s="179">
        <v>0.8</v>
      </c>
      <c r="I208" s="180"/>
      <c r="J208" s="181">
        <f>ROUND(I208*H208,2)</f>
        <v>0</v>
      </c>
      <c r="K208" s="177" t="s">
        <v>142</v>
      </c>
      <c r="L208" s="41"/>
      <c r="M208" s="182" t="s">
        <v>19</v>
      </c>
      <c r="N208" s="183" t="s">
        <v>43</v>
      </c>
      <c r="O208" s="66"/>
      <c r="P208" s="184">
        <f>O208*H208</f>
        <v>0</v>
      </c>
      <c r="Q208" s="184">
        <v>2.0000000000000001E-4</v>
      </c>
      <c r="R208" s="184">
        <f>Q208*H208</f>
        <v>1.6000000000000001E-4</v>
      </c>
      <c r="S208" s="184">
        <v>0</v>
      </c>
      <c r="T208" s="185">
        <f>S208*H208</f>
        <v>0</v>
      </c>
      <c r="U208" s="36"/>
      <c r="V208" s="36"/>
      <c r="W208" s="36"/>
      <c r="X208" s="36"/>
      <c r="Y208" s="36"/>
      <c r="Z208" s="36"/>
      <c r="AA208" s="36"/>
      <c r="AB208" s="36"/>
      <c r="AC208" s="36"/>
      <c r="AD208" s="36"/>
      <c r="AE208" s="36"/>
      <c r="AR208" s="186" t="s">
        <v>272</v>
      </c>
      <c r="AT208" s="186" t="s">
        <v>138</v>
      </c>
      <c r="AU208" s="186" t="s">
        <v>81</v>
      </c>
      <c r="AY208" s="19" t="s">
        <v>135</v>
      </c>
      <c r="BE208" s="187">
        <f>IF(N208="základní",J208,0)</f>
        <v>0</v>
      </c>
      <c r="BF208" s="187">
        <f>IF(N208="snížená",J208,0)</f>
        <v>0</v>
      </c>
      <c r="BG208" s="187">
        <f>IF(N208="zákl. přenesená",J208,0)</f>
        <v>0</v>
      </c>
      <c r="BH208" s="187">
        <f>IF(N208="sníž. přenesená",J208,0)</f>
        <v>0</v>
      </c>
      <c r="BI208" s="187">
        <f>IF(N208="nulová",J208,0)</f>
        <v>0</v>
      </c>
      <c r="BJ208" s="19" t="s">
        <v>79</v>
      </c>
      <c r="BK208" s="187">
        <f>ROUND(I208*H208,2)</f>
        <v>0</v>
      </c>
      <c r="BL208" s="19" t="s">
        <v>272</v>
      </c>
      <c r="BM208" s="186" t="s">
        <v>1474</v>
      </c>
    </row>
    <row r="209" spans="1:65" s="2" customFormat="1" ht="48.75">
      <c r="A209" s="36"/>
      <c r="B209" s="37"/>
      <c r="C209" s="38"/>
      <c r="D209" s="188" t="s">
        <v>145</v>
      </c>
      <c r="E209" s="38"/>
      <c r="F209" s="189" t="s">
        <v>653</v>
      </c>
      <c r="G209" s="38"/>
      <c r="H209" s="38"/>
      <c r="I209" s="190"/>
      <c r="J209" s="38"/>
      <c r="K209" s="38"/>
      <c r="L209" s="41"/>
      <c r="M209" s="191"/>
      <c r="N209" s="192"/>
      <c r="O209" s="66"/>
      <c r="P209" s="66"/>
      <c r="Q209" s="66"/>
      <c r="R209" s="66"/>
      <c r="S209" s="66"/>
      <c r="T209" s="67"/>
      <c r="U209" s="36"/>
      <c r="V209" s="36"/>
      <c r="W209" s="36"/>
      <c r="X209" s="36"/>
      <c r="Y209" s="36"/>
      <c r="Z209" s="36"/>
      <c r="AA209" s="36"/>
      <c r="AB209" s="36"/>
      <c r="AC209" s="36"/>
      <c r="AD209" s="36"/>
      <c r="AE209" s="36"/>
      <c r="AT209" s="19" t="s">
        <v>145</v>
      </c>
      <c r="AU209" s="19" t="s">
        <v>81</v>
      </c>
    </row>
    <row r="210" spans="1:65" s="13" customFormat="1" ht="11.25">
      <c r="B210" s="197"/>
      <c r="C210" s="198"/>
      <c r="D210" s="188" t="s">
        <v>187</v>
      </c>
      <c r="E210" s="199" t="s">
        <v>19</v>
      </c>
      <c r="F210" s="200" t="s">
        <v>855</v>
      </c>
      <c r="G210" s="198"/>
      <c r="H210" s="201">
        <v>0.8</v>
      </c>
      <c r="I210" s="202"/>
      <c r="J210" s="198"/>
      <c r="K210" s="198"/>
      <c r="L210" s="203"/>
      <c r="M210" s="204"/>
      <c r="N210" s="205"/>
      <c r="O210" s="205"/>
      <c r="P210" s="205"/>
      <c r="Q210" s="205"/>
      <c r="R210" s="205"/>
      <c r="S210" s="205"/>
      <c r="T210" s="206"/>
      <c r="AT210" s="207" t="s">
        <v>187</v>
      </c>
      <c r="AU210" s="207" t="s">
        <v>81</v>
      </c>
      <c r="AV210" s="13" t="s">
        <v>81</v>
      </c>
      <c r="AW210" s="13" t="s">
        <v>33</v>
      </c>
      <c r="AX210" s="13" t="s">
        <v>79</v>
      </c>
      <c r="AY210" s="207" t="s">
        <v>135</v>
      </c>
    </row>
    <row r="211" spans="1:65" s="2" customFormat="1" ht="16.5" customHeight="1">
      <c r="A211" s="36"/>
      <c r="B211" s="37"/>
      <c r="C211" s="219" t="s">
        <v>433</v>
      </c>
      <c r="D211" s="219" t="s">
        <v>278</v>
      </c>
      <c r="E211" s="220" t="s">
        <v>681</v>
      </c>
      <c r="F211" s="221" t="s">
        <v>682</v>
      </c>
      <c r="G211" s="222" t="s">
        <v>271</v>
      </c>
      <c r="H211" s="223">
        <v>0.8</v>
      </c>
      <c r="I211" s="224"/>
      <c r="J211" s="225">
        <f>ROUND(I211*H211,2)</f>
        <v>0</v>
      </c>
      <c r="K211" s="221" t="s">
        <v>142</v>
      </c>
      <c r="L211" s="226"/>
      <c r="M211" s="227" t="s">
        <v>19</v>
      </c>
      <c r="N211" s="228" t="s">
        <v>43</v>
      </c>
      <c r="O211" s="66"/>
      <c r="P211" s="184">
        <f>O211*H211</f>
        <v>0</v>
      </c>
      <c r="Q211" s="184">
        <v>1.7000000000000001E-4</v>
      </c>
      <c r="R211" s="184">
        <f>Q211*H211</f>
        <v>1.3600000000000003E-4</v>
      </c>
      <c r="S211" s="184">
        <v>0</v>
      </c>
      <c r="T211" s="185">
        <f>S211*H211</f>
        <v>0</v>
      </c>
      <c r="U211" s="36"/>
      <c r="V211" s="36"/>
      <c r="W211" s="36"/>
      <c r="X211" s="36"/>
      <c r="Y211" s="36"/>
      <c r="Z211" s="36"/>
      <c r="AA211" s="36"/>
      <c r="AB211" s="36"/>
      <c r="AC211" s="36"/>
      <c r="AD211" s="36"/>
      <c r="AE211" s="36"/>
      <c r="AR211" s="186" t="s">
        <v>282</v>
      </c>
      <c r="AT211" s="186" t="s">
        <v>278</v>
      </c>
      <c r="AU211" s="186" t="s">
        <v>81</v>
      </c>
      <c r="AY211" s="19" t="s">
        <v>135</v>
      </c>
      <c r="BE211" s="187">
        <f>IF(N211="základní",J211,0)</f>
        <v>0</v>
      </c>
      <c r="BF211" s="187">
        <f>IF(N211="snížená",J211,0)</f>
        <v>0</v>
      </c>
      <c r="BG211" s="187">
        <f>IF(N211="zákl. přenesená",J211,0)</f>
        <v>0</v>
      </c>
      <c r="BH211" s="187">
        <f>IF(N211="sníž. přenesená",J211,0)</f>
        <v>0</v>
      </c>
      <c r="BI211" s="187">
        <f>IF(N211="nulová",J211,0)</f>
        <v>0</v>
      </c>
      <c r="BJ211" s="19" t="s">
        <v>79</v>
      </c>
      <c r="BK211" s="187">
        <f>ROUND(I211*H211,2)</f>
        <v>0</v>
      </c>
      <c r="BL211" s="19" t="s">
        <v>272</v>
      </c>
      <c r="BM211" s="186" t="s">
        <v>1475</v>
      </c>
    </row>
    <row r="212" spans="1:65" s="2" customFormat="1" ht="24">
      <c r="A212" s="36"/>
      <c r="B212" s="37"/>
      <c r="C212" s="175" t="s">
        <v>437</v>
      </c>
      <c r="D212" s="175" t="s">
        <v>138</v>
      </c>
      <c r="E212" s="176" t="s">
        <v>1077</v>
      </c>
      <c r="F212" s="177" t="s">
        <v>1078</v>
      </c>
      <c r="G212" s="178" t="s">
        <v>295</v>
      </c>
      <c r="H212" s="229"/>
      <c r="I212" s="180"/>
      <c r="J212" s="181">
        <f>ROUND(I212*H212,2)</f>
        <v>0</v>
      </c>
      <c r="K212" s="177" t="s">
        <v>142</v>
      </c>
      <c r="L212" s="41"/>
      <c r="M212" s="182" t="s">
        <v>19</v>
      </c>
      <c r="N212" s="183" t="s">
        <v>43</v>
      </c>
      <c r="O212" s="66"/>
      <c r="P212" s="184">
        <f>O212*H212</f>
        <v>0</v>
      </c>
      <c r="Q212" s="184">
        <v>0</v>
      </c>
      <c r="R212" s="184">
        <f>Q212*H212</f>
        <v>0</v>
      </c>
      <c r="S212" s="184">
        <v>0</v>
      </c>
      <c r="T212" s="185">
        <f>S212*H212</f>
        <v>0</v>
      </c>
      <c r="U212" s="36"/>
      <c r="V212" s="36"/>
      <c r="W212" s="36"/>
      <c r="X212" s="36"/>
      <c r="Y212" s="36"/>
      <c r="Z212" s="36"/>
      <c r="AA212" s="36"/>
      <c r="AB212" s="36"/>
      <c r="AC212" s="36"/>
      <c r="AD212" s="36"/>
      <c r="AE212" s="36"/>
      <c r="AR212" s="186" t="s">
        <v>272</v>
      </c>
      <c r="AT212" s="186" t="s">
        <v>138</v>
      </c>
      <c r="AU212" s="186" t="s">
        <v>81</v>
      </c>
      <c r="AY212" s="19" t="s">
        <v>135</v>
      </c>
      <c r="BE212" s="187">
        <f>IF(N212="základní",J212,0)</f>
        <v>0</v>
      </c>
      <c r="BF212" s="187">
        <f>IF(N212="snížená",J212,0)</f>
        <v>0</v>
      </c>
      <c r="BG212" s="187">
        <f>IF(N212="zákl. přenesená",J212,0)</f>
        <v>0</v>
      </c>
      <c r="BH212" s="187">
        <f>IF(N212="sníž. přenesená",J212,0)</f>
        <v>0</v>
      </c>
      <c r="BI212" s="187">
        <f>IF(N212="nulová",J212,0)</f>
        <v>0</v>
      </c>
      <c r="BJ212" s="19" t="s">
        <v>79</v>
      </c>
      <c r="BK212" s="187">
        <f>ROUND(I212*H212,2)</f>
        <v>0</v>
      </c>
      <c r="BL212" s="19" t="s">
        <v>272</v>
      </c>
      <c r="BM212" s="186" t="s">
        <v>1476</v>
      </c>
    </row>
    <row r="213" spans="1:65" s="2" customFormat="1" ht="78">
      <c r="A213" s="36"/>
      <c r="B213" s="37"/>
      <c r="C213" s="38"/>
      <c r="D213" s="188" t="s">
        <v>145</v>
      </c>
      <c r="E213" s="38"/>
      <c r="F213" s="189" t="s">
        <v>297</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145</v>
      </c>
      <c r="AU213" s="19" t="s">
        <v>81</v>
      </c>
    </row>
    <row r="214" spans="1:65" s="12" customFormat="1" ht="22.9" customHeight="1">
      <c r="B214" s="159"/>
      <c r="C214" s="160"/>
      <c r="D214" s="161" t="s">
        <v>71</v>
      </c>
      <c r="E214" s="173" t="s">
        <v>688</v>
      </c>
      <c r="F214" s="173" t="s">
        <v>689</v>
      </c>
      <c r="G214" s="160"/>
      <c r="H214" s="160"/>
      <c r="I214" s="163"/>
      <c r="J214" s="174">
        <f>BK214</f>
        <v>0</v>
      </c>
      <c r="K214" s="160"/>
      <c r="L214" s="165"/>
      <c r="M214" s="166"/>
      <c r="N214" s="167"/>
      <c r="O214" s="167"/>
      <c r="P214" s="168">
        <f>SUM(P215:P228)</f>
        <v>0</v>
      </c>
      <c r="Q214" s="167"/>
      <c r="R214" s="168">
        <f>SUM(R215:R228)</f>
        <v>7.1895200000000006E-2</v>
      </c>
      <c r="S214" s="167"/>
      <c r="T214" s="169">
        <f>SUM(T215:T228)</f>
        <v>0</v>
      </c>
      <c r="AR214" s="170" t="s">
        <v>81</v>
      </c>
      <c r="AT214" s="171" t="s">
        <v>71</v>
      </c>
      <c r="AU214" s="171" t="s">
        <v>79</v>
      </c>
      <c r="AY214" s="170" t="s">
        <v>135</v>
      </c>
      <c r="BK214" s="172">
        <f>SUM(BK215:BK228)</f>
        <v>0</v>
      </c>
    </row>
    <row r="215" spans="1:65" s="2" customFormat="1" ht="16.5" customHeight="1">
      <c r="A215" s="36"/>
      <c r="B215" s="37"/>
      <c r="C215" s="175" t="s">
        <v>443</v>
      </c>
      <c r="D215" s="175" t="s">
        <v>138</v>
      </c>
      <c r="E215" s="176" t="s">
        <v>691</v>
      </c>
      <c r="F215" s="177" t="s">
        <v>692</v>
      </c>
      <c r="G215" s="178" t="s">
        <v>184</v>
      </c>
      <c r="H215" s="179">
        <v>3.57</v>
      </c>
      <c r="I215" s="180"/>
      <c r="J215" s="181">
        <f>ROUND(I215*H215,2)</f>
        <v>0</v>
      </c>
      <c r="K215" s="177" t="s">
        <v>142</v>
      </c>
      <c r="L215" s="41"/>
      <c r="M215" s="182" t="s">
        <v>19</v>
      </c>
      <c r="N215" s="183" t="s">
        <v>43</v>
      </c>
      <c r="O215" s="66"/>
      <c r="P215" s="184">
        <f>O215*H215</f>
        <v>0</v>
      </c>
      <c r="Q215" s="184">
        <v>2.9999999999999997E-4</v>
      </c>
      <c r="R215" s="184">
        <f>Q215*H215</f>
        <v>1.0709999999999999E-3</v>
      </c>
      <c r="S215" s="184">
        <v>0</v>
      </c>
      <c r="T215" s="185">
        <f>S215*H215</f>
        <v>0</v>
      </c>
      <c r="U215" s="36"/>
      <c r="V215" s="36"/>
      <c r="W215" s="36"/>
      <c r="X215" s="36"/>
      <c r="Y215" s="36"/>
      <c r="Z215" s="36"/>
      <c r="AA215" s="36"/>
      <c r="AB215" s="36"/>
      <c r="AC215" s="36"/>
      <c r="AD215" s="36"/>
      <c r="AE215" s="36"/>
      <c r="AR215" s="186" t="s">
        <v>272</v>
      </c>
      <c r="AT215" s="186" t="s">
        <v>138</v>
      </c>
      <c r="AU215" s="186" t="s">
        <v>81</v>
      </c>
      <c r="AY215" s="19" t="s">
        <v>135</v>
      </c>
      <c r="BE215" s="187">
        <f>IF(N215="základní",J215,0)</f>
        <v>0</v>
      </c>
      <c r="BF215" s="187">
        <f>IF(N215="snížená",J215,0)</f>
        <v>0</v>
      </c>
      <c r="BG215" s="187">
        <f>IF(N215="zákl. přenesená",J215,0)</f>
        <v>0</v>
      </c>
      <c r="BH215" s="187">
        <f>IF(N215="sníž. přenesená",J215,0)</f>
        <v>0</v>
      </c>
      <c r="BI215" s="187">
        <f>IF(N215="nulová",J215,0)</f>
        <v>0</v>
      </c>
      <c r="BJ215" s="19" t="s">
        <v>79</v>
      </c>
      <c r="BK215" s="187">
        <f>ROUND(I215*H215,2)</f>
        <v>0</v>
      </c>
      <c r="BL215" s="19" t="s">
        <v>272</v>
      </c>
      <c r="BM215" s="186" t="s">
        <v>1477</v>
      </c>
    </row>
    <row r="216" spans="1:65" s="2" customFormat="1" ht="68.25">
      <c r="A216" s="36"/>
      <c r="B216" s="37"/>
      <c r="C216" s="38"/>
      <c r="D216" s="188" t="s">
        <v>145</v>
      </c>
      <c r="E216" s="38"/>
      <c r="F216" s="189" t="s">
        <v>694</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145</v>
      </c>
      <c r="AU216" s="19" t="s">
        <v>81</v>
      </c>
    </row>
    <row r="217" spans="1:65" s="2" customFormat="1" ht="24">
      <c r="A217" s="36"/>
      <c r="B217" s="37"/>
      <c r="C217" s="175" t="s">
        <v>457</v>
      </c>
      <c r="D217" s="175" t="s">
        <v>138</v>
      </c>
      <c r="E217" s="176" t="s">
        <v>696</v>
      </c>
      <c r="F217" s="177" t="s">
        <v>697</v>
      </c>
      <c r="G217" s="178" t="s">
        <v>184</v>
      </c>
      <c r="H217" s="179">
        <v>3.57</v>
      </c>
      <c r="I217" s="180"/>
      <c r="J217" s="181">
        <f>ROUND(I217*H217,2)</f>
        <v>0</v>
      </c>
      <c r="K217" s="177" t="s">
        <v>142</v>
      </c>
      <c r="L217" s="41"/>
      <c r="M217" s="182" t="s">
        <v>19</v>
      </c>
      <c r="N217" s="183" t="s">
        <v>43</v>
      </c>
      <c r="O217" s="66"/>
      <c r="P217" s="184">
        <f>O217*H217</f>
        <v>0</v>
      </c>
      <c r="Q217" s="184">
        <v>5.1999999999999998E-3</v>
      </c>
      <c r="R217" s="184">
        <f>Q217*H217</f>
        <v>1.8563999999999997E-2</v>
      </c>
      <c r="S217" s="184">
        <v>0</v>
      </c>
      <c r="T217" s="185">
        <f>S217*H217</f>
        <v>0</v>
      </c>
      <c r="U217" s="36"/>
      <c r="V217" s="36"/>
      <c r="W217" s="36"/>
      <c r="X217" s="36"/>
      <c r="Y217" s="36"/>
      <c r="Z217" s="36"/>
      <c r="AA217" s="36"/>
      <c r="AB217" s="36"/>
      <c r="AC217" s="36"/>
      <c r="AD217" s="36"/>
      <c r="AE217" s="36"/>
      <c r="AR217" s="186" t="s">
        <v>272</v>
      </c>
      <c r="AT217" s="186" t="s">
        <v>138</v>
      </c>
      <c r="AU217" s="186" t="s">
        <v>81</v>
      </c>
      <c r="AY217" s="19" t="s">
        <v>135</v>
      </c>
      <c r="BE217" s="187">
        <f>IF(N217="základní",J217,0)</f>
        <v>0</v>
      </c>
      <c r="BF217" s="187">
        <f>IF(N217="snížená",J217,0)</f>
        <v>0</v>
      </c>
      <c r="BG217" s="187">
        <f>IF(N217="zákl. přenesená",J217,0)</f>
        <v>0</v>
      </c>
      <c r="BH217" s="187">
        <f>IF(N217="sníž. přenesená",J217,0)</f>
        <v>0</v>
      </c>
      <c r="BI217" s="187">
        <f>IF(N217="nulová",J217,0)</f>
        <v>0</v>
      </c>
      <c r="BJ217" s="19" t="s">
        <v>79</v>
      </c>
      <c r="BK217" s="187">
        <f>ROUND(I217*H217,2)</f>
        <v>0</v>
      </c>
      <c r="BL217" s="19" t="s">
        <v>272</v>
      </c>
      <c r="BM217" s="186" t="s">
        <v>1478</v>
      </c>
    </row>
    <row r="218" spans="1:65" s="2" customFormat="1" ht="29.25">
      <c r="A218" s="36"/>
      <c r="B218" s="37"/>
      <c r="C218" s="38"/>
      <c r="D218" s="188" t="s">
        <v>145</v>
      </c>
      <c r="E218" s="38"/>
      <c r="F218" s="189" t="s">
        <v>699</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145</v>
      </c>
      <c r="AU218" s="19" t="s">
        <v>81</v>
      </c>
    </row>
    <row r="219" spans="1:65" s="2" customFormat="1" ht="16.5" customHeight="1">
      <c r="A219" s="36"/>
      <c r="B219" s="37"/>
      <c r="C219" s="219" t="s">
        <v>461</v>
      </c>
      <c r="D219" s="219" t="s">
        <v>278</v>
      </c>
      <c r="E219" s="220" t="s">
        <v>701</v>
      </c>
      <c r="F219" s="221" t="s">
        <v>702</v>
      </c>
      <c r="G219" s="222" t="s">
        <v>184</v>
      </c>
      <c r="H219" s="223">
        <v>3.927</v>
      </c>
      <c r="I219" s="224"/>
      <c r="J219" s="225">
        <f>ROUND(I219*H219,2)</f>
        <v>0</v>
      </c>
      <c r="K219" s="221" t="s">
        <v>19</v>
      </c>
      <c r="L219" s="226"/>
      <c r="M219" s="227" t="s">
        <v>19</v>
      </c>
      <c r="N219" s="228" t="s">
        <v>43</v>
      </c>
      <c r="O219" s="66"/>
      <c r="P219" s="184">
        <f>O219*H219</f>
        <v>0</v>
      </c>
      <c r="Q219" s="184">
        <v>1.26E-2</v>
      </c>
      <c r="R219" s="184">
        <f>Q219*H219</f>
        <v>4.9480200000000002E-2</v>
      </c>
      <c r="S219" s="184">
        <v>0</v>
      </c>
      <c r="T219" s="185">
        <f>S219*H219</f>
        <v>0</v>
      </c>
      <c r="U219" s="36"/>
      <c r="V219" s="36"/>
      <c r="W219" s="36"/>
      <c r="X219" s="36"/>
      <c r="Y219" s="36"/>
      <c r="Z219" s="36"/>
      <c r="AA219" s="36"/>
      <c r="AB219" s="36"/>
      <c r="AC219" s="36"/>
      <c r="AD219" s="36"/>
      <c r="AE219" s="36"/>
      <c r="AR219" s="186" t="s">
        <v>282</v>
      </c>
      <c r="AT219" s="186" t="s">
        <v>278</v>
      </c>
      <c r="AU219" s="186" t="s">
        <v>81</v>
      </c>
      <c r="AY219" s="19" t="s">
        <v>135</v>
      </c>
      <c r="BE219" s="187">
        <f>IF(N219="základní",J219,0)</f>
        <v>0</v>
      </c>
      <c r="BF219" s="187">
        <f>IF(N219="snížená",J219,0)</f>
        <v>0</v>
      </c>
      <c r="BG219" s="187">
        <f>IF(N219="zákl. přenesená",J219,0)</f>
        <v>0</v>
      </c>
      <c r="BH219" s="187">
        <f>IF(N219="sníž. přenesená",J219,0)</f>
        <v>0</v>
      </c>
      <c r="BI219" s="187">
        <f>IF(N219="nulová",J219,0)</f>
        <v>0</v>
      </c>
      <c r="BJ219" s="19" t="s">
        <v>79</v>
      </c>
      <c r="BK219" s="187">
        <f>ROUND(I219*H219,2)</f>
        <v>0</v>
      </c>
      <c r="BL219" s="19" t="s">
        <v>272</v>
      </c>
      <c r="BM219" s="186" t="s">
        <v>1479</v>
      </c>
    </row>
    <row r="220" spans="1:65" s="13" customFormat="1" ht="11.25">
      <c r="B220" s="197"/>
      <c r="C220" s="198"/>
      <c r="D220" s="188" t="s">
        <v>187</v>
      </c>
      <c r="E220" s="198"/>
      <c r="F220" s="200" t="s">
        <v>1480</v>
      </c>
      <c r="G220" s="198"/>
      <c r="H220" s="201">
        <v>3.927</v>
      </c>
      <c r="I220" s="202"/>
      <c r="J220" s="198"/>
      <c r="K220" s="198"/>
      <c r="L220" s="203"/>
      <c r="M220" s="204"/>
      <c r="N220" s="205"/>
      <c r="O220" s="205"/>
      <c r="P220" s="205"/>
      <c r="Q220" s="205"/>
      <c r="R220" s="205"/>
      <c r="S220" s="205"/>
      <c r="T220" s="206"/>
      <c r="AT220" s="207" t="s">
        <v>187</v>
      </c>
      <c r="AU220" s="207" t="s">
        <v>81</v>
      </c>
      <c r="AV220" s="13" t="s">
        <v>81</v>
      </c>
      <c r="AW220" s="13" t="s">
        <v>4</v>
      </c>
      <c r="AX220" s="13" t="s">
        <v>79</v>
      </c>
      <c r="AY220" s="207" t="s">
        <v>135</v>
      </c>
    </row>
    <row r="221" spans="1:65" s="2" customFormat="1" ht="16.5" customHeight="1">
      <c r="A221" s="36"/>
      <c r="B221" s="37"/>
      <c r="C221" s="175" t="s">
        <v>479</v>
      </c>
      <c r="D221" s="175" t="s">
        <v>138</v>
      </c>
      <c r="E221" s="176" t="s">
        <v>712</v>
      </c>
      <c r="F221" s="177" t="s">
        <v>713</v>
      </c>
      <c r="G221" s="178" t="s">
        <v>271</v>
      </c>
      <c r="H221" s="179">
        <v>5.38</v>
      </c>
      <c r="I221" s="180"/>
      <c r="J221" s="181">
        <f>ROUND(I221*H221,2)</f>
        <v>0</v>
      </c>
      <c r="K221" s="177" t="s">
        <v>142</v>
      </c>
      <c r="L221" s="41"/>
      <c r="M221" s="182" t="s">
        <v>19</v>
      </c>
      <c r="N221" s="183" t="s">
        <v>43</v>
      </c>
      <c r="O221" s="66"/>
      <c r="P221" s="184">
        <f>O221*H221</f>
        <v>0</v>
      </c>
      <c r="Q221" s="184">
        <v>5.0000000000000001E-4</v>
      </c>
      <c r="R221" s="184">
        <f>Q221*H221</f>
        <v>2.6900000000000001E-3</v>
      </c>
      <c r="S221" s="184">
        <v>0</v>
      </c>
      <c r="T221" s="185">
        <f>S221*H221</f>
        <v>0</v>
      </c>
      <c r="U221" s="36"/>
      <c r="V221" s="36"/>
      <c r="W221" s="36"/>
      <c r="X221" s="36"/>
      <c r="Y221" s="36"/>
      <c r="Z221" s="36"/>
      <c r="AA221" s="36"/>
      <c r="AB221" s="36"/>
      <c r="AC221" s="36"/>
      <c r="AD221" s="36"/>
      <c r="AE221" s="36"/>
      <c r="AR221" s="186" t="s">
        <v>272</v>
      </c>
      <c r="AT221" s="186" t="s">
        <v>138</v>
      </c>
      <c r="AU221" s="186" t="s">
        <v>81</v>
      </c>
      <c r="AY221" s="19" t="s">
        <v>135</v>
      </c>
      <c r="BE221" s="187">
        <f>IF(N221="základní",J221,0)</f>
        <v>0</v>
      </c>
      <c r="BF221" s="187">
        <f>IF(N221="snížená",J221,0)</f>
        <v>0</v>
      </c>
      <c r="BG221" s="187">
        <f>IF(N221="zákl. přenesená",J221,0)</f>
        <v>0</v>
      </c>
      <c r="BH221" s="187">
        <f>IF(N221="sníž. přenesená",J221,0)</f>
        <v>0</v>
      </c>
      <c r="BI221" s="187">
        <f>IF(N221="nulová",J221,0)</f>
        <v>0</v>
      </c>
      <c r="BJ221" s="19" t="s">
        <v>79</v>
      </c>
      <c r="BK221" s="187">
        <f>ROUND(I221*H221,2)</f>
        <v>0</v>
      </c>
      <c r="BL221" s="19" t="s">
        <v>272</v>
      </c>
      <c r="BM221" s="186" t="s">
        <v>1481</v>
      </c>
    </row>
    <row r="222" spans="1:65" s="2" customFormat="1" ht="39">
      <c r="A222" s="36"/>
      <c r="B222" s="37"/>
      <c r="C222" s="38"/>
      <c r="D222" s="188" t="s">
        <v>145</v>
      </c>
      <c r="E222" s="38"/>
      <c r="F222" s="189" t="s">
        <v>709</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145</v>
      </c>
      <c r="AU222" s="19" t="s">
        <v>81</v>
      </c>
    </row>
    <row r="223" spans="1:65" s="13" customFormat="1" ht="11.25">
      <c r="B223" s="197"/>
      <c r="C223" s="198"/>
      <c r="D223" s="188" t="s">
        <v>187</v>
      </c>
      <c r="E223" s="199" t="s">
        <v>19</v>
      </c>
      <c r="F223" s="200" t="s">
        <v>1482</v>
      </c>
      <c r="G223" s="198"/>
      <c r="H223" s="201">
        <v>5.38</v>
      </c>
      <c r="I223" s="202"/>
      <c r="J223" s="198"/>
      <c r="K223" s="198"/>
      <c r="L223" s="203"/>
      <c r="M223" s="204"/>
      <c r="N223" s="205"/>
      <c r="O223" s="205"/>
      <c r="P223" s="205"/>
      <c r="Q223" s="205"/>
      <c r="R223" s="205"/>
      <c r="S223" s="205"/>
      <c r="T223" s="206"/>
      <c r="AT223" s="207" t="s">
        <v>187</v>
      </c>
      <c r="AU223" s="207" t="s">
        <v>81</v>
      </c>
      <c r="AV223" s="13" t="s">
        <v>81</v>
      </c>
      <c r="AW223" s="13" t="s">
        <v>33</v>
      </c>
      <c r="AX223" s="13" t="s">
        <v>79</v>
      </c>
      <c r="AY223" s="207" t="s">
        <v>135</v>
      </c>
    </row>
    <row r="224" spans="1:65" s="2" customFormat="1" ht="16.5" customHeight="1">
      <c r="A224" s="36"/>
      <c r="B224" s="37"/>
      <c r="C224" s="175" t="s">
        <v>484</v>
      </c>
      <c r="D224" s="175" t="s">
        <v>138</v>
      </c>
      <c r="E224" s="176" t="s">
        <v>717</v>
      </c>
      <c r="F224" s="177" t="s">
        <v>718</v>
      </c>
      <c r="G224" s="178" t="s">
        <v>271</v>
      </c>
      <c r="H224" s="179">
        <v>3</v>
      </c>
      <c r="I224" s="180"/>
      <c r="J224" s="181">
        <f>ROUND(I224*H224,2)</f>
        <v>0</v>
      </c>
      <c r="K224" s="177" t="s">
        <v>142</v>
      </c>
      <c r="L224" s="41"/>
      <c r="M224" s="182" t="s">
        <v>19</v>
      </c>
      <c r="N224" s="183" t="s">
        <v>43</v>
      </c>
      <c r="O224" s="66"/>
      <c r="P224" s="184">
        <f>O224*H224</f>
        <v>0</v>
      </c>
      <c r="Q224" s="184">
        <v>3.0000000000000001E-5</v>
      </c>
      <c r="R224" s="184">
        <f>Q224*H224</f>
        <v>9.0000000000000006E-5</v>
      </c>
      <c r="S224" s="184">
        <v>0</v>
      </c>
      <c r="T224" s="185">
        <f>S224*H224</f>
        <v>0</v>
      </c>
      <c r="U224" s="36"/>
      <c r="V224" s="36"/>
      <c r="W224" s="36"/>
      <c r="X224" s="36"/>
      <c r="Y224" s="36"/>
      <c r="Z224" s="36"/>
      <c r="AA224" s="36"/>
      <c r="AB224" s="36"/>
      <c r="AC224" s="36"/>
      <c r="AD224" s="36"/>
      <c r="AE224" s="36"/>
      <c r="AR224" s="186" t="s">
        <v>272</v>
      </c>
      <c r="AT224" s="186" t="s">
        <v>138</v>
      </c>
      <c r="AU224" s="186" t="s">
        <v>81</v>
      </c>
      <c r="AY224" s="19" t="s">
        <v>135</v>
      </c>
      <c r="BE224" s="187">
        <f>IF(N224="základní",J224,0)</f>
        <v>0</v>
      </c>
      <c r="BF224" s="187">
        <f>IF(N224="snížená",J224,0)</f>
        <v>0</v>
      </c>
      <c r="BG224" s="187">
        <f>IF(N224="zákl. přenesená",J224,0)</f>
        <v>0</v>
      </c>
      <c r="BH224" s="187">
        <f>IF(N224="sníž. přenesená",J224,0)</f>
        <v>0</v>
      </c>
      <c r="BI224" s="187">
        <f>IF(N224="nulová",J224,0)</f>
        <v>0</v>
      </c>
      <c r="BJ224" s="19" t="s">
        <v>79</v>
      </c>
      <c r="BK224" s="187">
        <f>ROUND(I224*H224,2)</f>
        <v>0</v>
      </c>
      <c r="BL224" s="19" t="s">
        <v>272</v>
      </c>
      <c r="BM224" s="186" t="s">
        <v>1483</v>
      </c>
    </row>
    <row r="225" spans="1:65" s="2" customFormat="1" ht="39">
      <c r="A225" s="36"/>
      <c r="B225" s="37"/>
      <c r="C225" s="38"/>
      <c r="D225" s="188" t="s">
        <v>145</v>
      </c>
      <c r="E225" s="38"/>
      <c r="F225" s="189" t="s">
        <v>709</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145</v>
      </c>
      <c r="AU225" s="19" t="s">
        <v>81</v>
      </c>
    </row>
    <row r="226" spans="1:65" s="13" customFormat="1" ht="11.25">
      <c r="B226" s="197"/>
      <c r="C226" s="198"/>
      <c r="D226" s="188" t="s">
        <v>187</v>
      </c>
      <c r="E226" s="199" t="s">
        <v>19</v>
      </c>
      <c r="F226" s="200" t="s">
        <v>865</v>
      </c>
      <c r="G226" s="198"/>
      <c r="H226" s="201">
        <v>3</v>
      </c>
      <c r="I226" s="202"/>
      <c r="J226" s="198"/>
      <c r="K226" s="198"/>
      <c r="L226" s="203"/>
      <c r="M226" s="204"/>
      <c r="N226" s="205"/>
      <c r="O226" s="205"/>
      <c r="P226" s="205"/>
      <c r="Q226" s="205"/>
      <c r="R226" s="205"/>
      <c r="S226" s="205"/>
      <c r="T226" s="206"/>
      <c r="AT226" s="207" t="s">
        <v>187</v>
      </c>
      <c r="AU226" s="207" t="s">
        <v>81</v>
      </c>
      <c r="AV226" s="13" t="s">
        <v>81</v>
      </c>
      <c r="AW226" s="13" t="s">
        <v>33</v>
      </c>
      <c r="AX226" s="13" t="s">
        <v>79</v>
      </c>
      <c r="AY226" s="207" t="s">
        <v>135</v>
      </c>
    </row>
    <row r="227" spans="1:65" s="2" customFormat="1" ht="24">
      <c r="A227" s="36"/>
      <c r="B227" s="37"/>
      <c r="C227" s="175" t="s">
        <v>488</v>
      </c>
      <c r="D227" s="175" t="s">
        <v>138</v>
      </c>
      <c r="E227" s="176" t="s">
        <v>1089</v>
      </c>
      <c r="F227" s="177" t="s">
        <v>1090</v>
      </c>
      <c r="G227" s="178" t="s">
        <v>295</v>
      </c>
      <c r="H227" s="229"/>
      <c r="I227" s="180"/>
      <c r="J227" s="181">
        <f>ROUND(I227*H227,2)</f>
        <v>0</v>
      </c>
      <c r="K227" s="177" t="s">
        <v>142</v>
      </c>
      <c r="L227" s="41"/>
      <c r="M227" s="182" t="s">
        <v>19</v>
      </c>
      <c r="N227" s="183" t="s">
        <v>43</v>
      </c>
      <c r="O227" s="66"/>
      <c r="P227" s="184">
        <f>O227*H227</f>
        <v>0</v>
      </c>
      <c r="Q227" s="184">
        <v>0</v>
      </c>
      <c r="R227" s="184">
        <f>Q227*H227</f>
        <v>0</v>
      </c>
      <c r="S227" s="184">
        <v>0</v>
      </c>
      <c r="T227" s="185">
        <f>S227*H227</f>
        <v>0</v>
      </c>
      <c r="U227" s="36"/>
      <c r="V227" s="36"/>
      <c r="W227" s="36"/>
      <c r="X227" s="36"/>
      <c r="Y227" s="36"/>
      <c r="Z227" s="36"/>
      <c r="AA227" s="36"/>
      <c r="AB227" s="36"/>
      <c r="AC227" s="36"/>
      <c r="AD227" s="36"/>
      <c r="AE227" s="36"/>
      <c r="AR227" s="186" t="s">
        <v>272</v>
      </c>
      <c r="AT227" s="186" t="s">
        <v>138</v>
      </c>
      <c r="AU227" s="186" t="s">
        <v>81</v>
      </c>
      <c r="AY227" s="19" t="s">
        <v>135</v>
      </c>
      <c r="BE227" s="187">
        <f>IF(N227="základní",J227,0)</f>
        <v>0</v>
      </c>
      <c r="BF227" s="187">
        <f>IF(N227="snížená",J227,0)</f>
        <v>0</v>
      </c>
      <c r="BG227" s="187">
        <f>IF(N227="zákl. přenesená",J227,0)</f>
        <v>0</v>
      </c>
      <c r="BH227" s="187">
        <f>IF(N227="sníž. přenesená",J227,0)</f>
        <v>0</v>
      </c>
      <c r="BI227" s="187">
        <f>IF(N227="nulová",J227,0)</f>
        <v>0</v>
      </c>
      <c r="BJ227" s="19" t="s">
        <v>79</v>
      </c>
      <c r="BK227" s="187">
        <f>ROUND(I227*H227,2)</f>
        <v>0</v>
      </c>
      <c r="BL227" s="19" t="s">
        <v>272</v>
      </c>
      <c r="BM227" s="186" t="s">
        <v>1484</v>
      </c>
    </row>
    <row r="228" spans="1:65" s="2" customFormat="1" ht="78">
      <c r="A228" s="36"/>
      <c r="B228" s="37"/>
      <c r="C228" s="38"/>
      <c r="D228" s="188" t="s">
        <v>145</v>
      </c>
      <c r="E228" s="38"/>
      <c r="F228" s="189" t="s">
        <v>297</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145</v>
      </c>
      <c r="AU228" s="19" t="s">
        <v>81</v>
      </c>
    </row>
    <row r="229" spans="1:65" s="12" customFormat="1" ht="22.9" customHeight="1">
      <c r="B229" s="159"/>
      <c r="C229" s="160"/>
      <c r="D229" s="161" t="s">
        <v>71</v>
      </c>
      <c r="E229" s="173" t="s">
        <v>398</v>
      </c>
      <c r="F229" s="173" t="s">
        <v>399</v>
      </c>
      <c r="G229" s="160"/>
      <c r="H229" s="160"/>
      <c r="I229" s="163"/>
      <c r="J229" s="174">
        <f>BK229</f>
        <v>0</v>
      </c>
      <c r="K229" s="160"/>
      <c r="L229" s="165"/>
      <c r="M229" s="166"/>
      <c r="N229" s="167"/>
      <c r="O229" s="167"/>
      <c r="P229" s="168">
        <f>SUM(P230:P234)</f>
        <v>0</v>
      </c>
      <c r="Q229" s="167"/>
      <c r="R229" s="168">
        <f>SUM(R230:R234)</f>
        <v>4.6079999999999992E-4</v>
      </c>
      <c r="S229" s="167"/>
      <c r="T229" s="169">
        <f>SUM(T230:T234)</f>
        <v>0</v>
      </c>
      <c r="AR229" s="170" t="s">
        <v>81</v>
      </c>
      <c r="AT229" s="171" t="s">
        <v>71</v>
      </c>
      <c r="AU229" s="171" t="s">
        <v>79</v>
      </c>
      <c r="AY229" s="170" t="s">
        <v>135</v>
      </c>
      <c r="BK229" s="172">
        <f>SUM(BK230:BK234)</f>
        <v>0</v>
      </c>
    </row>
    <row r="230" spans="1:65" s="2" customFormat="1" ht="16.5" customHeight="1">
      <c r="A230" s="36"/>
      <c r="B230" s="37"/>
      <c r="C230" s="175" t="s">
        <v>492</v>
      </c>
      <c r="D230" s="175" t="s">
        <v>138</v>
      </c>
      <c r="E230" s="176" t="s">
        <v>401</v>
      </c>
      <c r="F230" s="177" t="s">
        <v>402</v>
      </c>
      <c r="G230" s="178" t="s">
        <v>184</v>
      </c>
      <c r="H230" s="179">
        <v>1.44</v>
      </c>
      <c r="I230" s="180"/>
      <c r="J230" s="181">
        <f>ROUND(I230*H230,2)</f>
        <v>0</v>
      </c>
      <c r="K230" s="177" t="s">
        <v>142</v>
      </c>
      <c r="L230" s="41"/>
      <c r="M230" s="182" t="s">
        <v>19</v>
      </c>
      <c r="N230" s="183" t="s">
        <v>43</v>
      </c>
      <c r="O230" s="66"/>
      <c r="P230" s="184">
        <f>O230*H230</f>
        <v>0</v>
      </c>
      <c r="Q230" s="184">
        <v>6.0000000000000002E-5</v>
      </c>
      <c r="R230" s="184">
        <f>Q230*H230</f>
        <v>8.6399999999999999E-5</v>
      </c>
      <c r="S230" s="184">
        <v>0</v>
      </c>
      <c r="T230" s="185">
        <f>S230*H230</f>
        <v>0</v>
      </c>
      <c r="U230" s="36"/>
      <c r="V230" s="36"/>
      <c r="W230" s="36"/>
      <c r="X230" s="36"/>
      <c r="Y230" s="36"/>
      <c r="Z230" s="36"/>
      <c r="AA230" s="36"/>
      <c r="AB230" s="36"/>
      <c r="AC230" s="36"/>
      <c r="AD230" s="36"/>
      <c r="AE230" s="36"/>
      <c r="AR230" s="186" t="s">
        <v>272</v>
      </c>
      <c r="AT230" s="186" t="s">
        <v>138</v>
      </c>
      <c r="AU230" s="186" t="s">
        <v>81</v>
      </c>
      <c r="AY230" s="19" t="s">
        <v>135</v>
      </c>
      <c r="BE230" s="187">
        <f>IF(N230="základní",J230,0)</f>
        <v>0</v>
      </c>
      <c r="BF230" s="187">
        <f>IF(N230="snížená",J230,0)</f>
        <v>0</v>
      </c>
      <c r="BG230" s="187">
        <f>IF(N230="zákl. přenesená",J230,0)</f>
        <v>0</v>
      </c>
      <c r="BH230" s="187">
        <f>IF(N230="sníž. přenesená",J230,0)</f>
        <v>0</v>
      </c>
      <c r="BI230" s="187">
        <f>IF(N230="nulová",J230,0)</f>
        <v>0</v>
      </c>
      <c r="BJ230" s="19" t="s">
        <v>79</v>
      </c>
      <c r="BK230" s="187">
        <f>ROUND(I230*H230,2)</f>
        <v>0</v>
      </c>
      <c r="BL230" s="19" t="s">
        <v>272</v>
      </c>
      <c r="BM230" s="186" t="s">
        <v>1485</v>
      </c>
    </row>
    <row r="231" spans="1:65" s="15" customFormat="1" ht="11.25">
      <c r="B231" s="230"/>
      <c r="C231" s="231"/>
      <c r="D231" s="188" t="s">
        <v>187</v>
      </c>
      <c r="E231" s="232" t="s">
        <v>19</v>
      </c>
      <c r="F231" s="233" t="s">
        <v>868</v>
      </c>
      <c r="G231" s="231"/>
      <c r="H231" s="232" t="s">
        <v>19</v>
      </c>
      <c r="I231" s="234"/>
      <c r="J231" s="231"/>
      <c r="K231" s="231"/>
      <c r="L231" s="235"/>
      <c r="M231" s="236"/>
      <c r="N231" s="237"/>
      <c r="O231" s="237"/>
      <c r="P231" s="237"/>
      <c r="Q231" s="237"/>
      <c r="R231" s="237"/>
      <c r="S231" s="237"/>
      <c r="T231" s="238"/>
      <c r="AT231" s="239" t="s">
        <v>187</v>
      </c>
      <c r="AU231" s="239" t="s">
        <v>81</v>
      </c>
      <c r="AV231" s="15" t="s">
        <v>79</v>
      </c>
      <c r="AW231" s="15" t="s">
        <v>33</v>
      </c>
      <c r="AX231" s="15" t="s">
        <v>72</v>
      </c>
      <c r="AY231" s="239" t="s">
        <v>135</v>
      </c>
    </row>
    <row r="232" spans="1:65" s="13" customFormat="1" ht="11.25">
      <c r="B232" s="197"/>
      <c r="C232" s="198"/>
      <c r="D232" s="188" t="s">
        <v>187</v>
      </c>
      <c r="E232" s="199" t="s">
        <v>19</v>
      </c>
      <c r="F232" s="200" t="s">
        <v>405</v>
      </c>
      <c r="G232" s="198"/>
      <c r="H232" s="201">
        <v>1.44</v>
      </c>
      <c r="I232" s="202"/>
      <c r="J232" s="198"/>
      <c r="K232" s="198"/>
      <c r="L232" s="203"/>
      <c r="M232" s="204"/>
      <c r="N232" s="205"/>
      <c r="O232" s="205"/>
      <c r="P232" s="205"/>
      <c r="Q232" s="205"/>
      <c r="R232" s="205"/>
      <c r="S232" s="205"/>
      <c r="T232" s="206"/>
      <c r="AT232" s="207" t="s">
        <v>187</v>
      </c>
      <c r="AU232" s="207" t="s">
        <v>81</v>
      </c>
      <c r="AV232" s="13" t="s">
        <v>81</v>
      </c>
      <c r="AW232" s="13" t="s">
        <v>33</v>
      </c>
      <c r="AX232" s="13" t="s">
        <v>79</v>
      </c>
      <c r="AY232" s="207" t="s">
        <v>135</v>
      </c>
    </row>
    <row r="233" spans="1:65" s="2" customFormat="1" ht="16.5" customHeight="1">
      <c r="A233" s="36"/>
      <c r="B233" s="37"/>
      <c r="C233" s="175" t="s">
        <v>643</v>
      </c>
      <c r="D233" s="175" t="s">
        <v>138</v>
      </c>
      <c r="E233" s="176" t="s">
        <v>418</v>
      </c>
      <c r="F233" s="177" t="s">
        <v>419</v>
      </c>
      <c r="G233" s="178" t="s">
        <v>184</v>
      </c>
      <c r="H233" s="179">
        <v>1.44</v>
      </c>
      <c r="I233" s="180"/>
      <c r="J233" s="181">
        <f>ROUND(I233*H233,2)</f>
        <v>0</v>
      </c>
      <c r="K233" s="177" t="s">
        <v>142</v>
      </c>
      <c r="L233" s="41"/>
      <c r="M233" s="182" t="s">
        <v>19</v>
      </c>
      <c r="N233" s="183" t="s">
        <v>43</v>
      </c>
      <c r="O233" s="66"/>
      <c r="P233" s="184">
        <f>O233*H233</f>
        <v>0</v>
      </c>
      <c r="Q233" s="184">
        <v>1.3999999999999999E-4</v>
      </c>
      <c r="R233" s="184">
        <f>Q233*H233</f>
        <v>2.0159999999999997E-4</v>
      </c>
      <c r="S233" s="184">
        <v>0</v>
      </c>
      <c r="T233" s="185">
        <f>S233*H233</f>
        <v>0</v>
      </c>
      <c r="U233" s="36"/>
      <c r="V233" s="36"/>
      <c r="W233" s="36"/>
      <c r="X233" s="36"/>
      <c r="Y233" s="36"/>
      <c r="Z233" s="36"/>
      <c r="AA233" s="36"/>
      <c r="AB233" s="36"/>
      <c r="AC233" s="36"/>
      <c r="AD233" s="36"/>
      <c r="AE233" s="36"/>
      <c r="AR233" s="186" t="s">
        <v>272</v>
      </c>
      <c r="AT233" s="186" t="s">
        <v>138</v>
      </c>
      <c r="AU233" s="186" t="s">
        <v>81</v>
      </c>
      <c r="AY233" s="19" t="s">
        <v>135</v>
      </c>
      <c r="BE233" s="187">
        <f>IF(N233="základní",J233,0)</f>
        <v>0</v>
      </c>
      <c r="BF233" s="187">
        <f>IF(N233="snížená",J233,0)</f>
        <v>0</v>
      </c>
      <c r="BG233" s="187">
        <f>IF(N233="zákl. přenesená",J233,0)</f>
        <v>0</v>
      </c>
      <c r="BH233" s="187">
        <f>IF(N233="sníž. přenesená",J233,0)</f>
        <v>0</v>
      </c>
      <c r="BI233" s="187">
        <f>IF(N233="nulová",J233,0)</f>
        <v>0</v>
      </c>
      <c r="BJ233" s="19" t="s">
        <v>79</v>
      </c>
      <c r="BK233" s="187">
        <f>ROUND(I233*H233,2)</f>
        <v>0</v>
      </c>
      <c r="BL233" s="19" t="s">
        <v>272</v>
      </c>
      <c r="BM233" s="186" t="s">
        <v>1486</v>
      </c>
    </row>
    <row r="234" spans="1:65" s="2" customFormat="1" ht="16.5" customHeight="1">
      <c r="A234" s="36"/>
      <c r="B234" s="37"/>
      <c r="C234" s="175" t="s">
        <v>645</v>
      </c>
      <c r="D234" s="175" t="s">
        <v>138</v>
      </c>
      <c r="E234" s="176" t="s">
        <v>422</v>
      </c>
      <c r="F234" s="177" t="s">
        <v>423</v>
      </c>
      <c r="G234" s="178" t="s">
        <v>184</v>
      </c>
      <c r="H234" s="179">
        <v>1.44</v>
      </c>
      <c r="I234" s="180"/>
      <c r="J234" s="181">
        <f>ROUND(I234*H234,2)</f>
        <v>0</v>
      </c>
      <c r="K234" s="177" t="s">
        <v>142</v>
      </c>
      <c r="L234" s="41"/>
      <c r="M234" s="182" t="s">
        <v>19</v>
      </c>
      <c r="N234" s="183" t="s">
        <v>43</v>
      </c>
      <c r="O234" s="66"/>
      <c r="P234" s="184">
        <f>O234*H234</f>
        <v>0</v>
      </c>
      <c r="Q234" s="184">
        <v>1.2E-4</v>
      </c>
      <c r="R234" s="184">
        <f>Q234*H234</f>
        <v>1.728E-4</v>
      </c>
      <c r="S234" s="184">
        <v>0</v>
      </c>
      <c r="T234" s="185">
        <f>S234*H234</f>
        <v>0</v>
      </c>
      <c r="U234" s="36"/>
      <c r="V234" s="36"/>
      <c r="W234" s="36"/>
      <c r="X234" s="36"/>
      <c r="Y234" s="36"/>
      <c r="Z234" s="36"/>
      <c r="AA234" s="36"/>
      <c r="AB234" s="36"/>
      <c r="AC234" s="36"/>
      <c r="AD234" s="36"/>
      <c r="AE234" s="36"/>
      <c r="AR234" s="186" t="s">
        <v>272</v>
      </c>
      <c r="AT234" s="186" t="s">
        <v>138</v>
      </c>
      <c r="AU234" s="186" t="s">
        <v>81</v>
      </c>
      <c r="AY234" s="19" t="s">
        <v>135</v>
      </c>
      <c r="BE234" s="187">
        <f>IF(N234="základní",J234,0)</f>
        <v>0</v>
      </c>
      <c r="BF234" s="187">
        <f>IF(N234="snížená",J234,0)</f>
        <v>0</v>
      </c>
      <c r="BG234" s="187">
        <f>IF(N234="zákl. přenesená",J234,0)</f>
        <v>0</v>
      </c>
      <c r="BH234" s="187">
        <f>IF(N234="sníž. přenesená",J234,0)</f>
        <v>0</v>
      </c>
      <c r="BI234" s="187">
        <f>IF(N234="nulová",J234,0)</f>
        <v>0</v>
      </c>
      <c r="BJ234" s="19" t="s">
        <v>79</v>
      </c>
      <c r="BK234" s="187">
        <f>ROUND(I234*H234,2)</f>
        <v>0</v>
      </c>
      <c r="BL234" s="19" t="s">
        <v>272</v>
      </c>
      <c r="BM234" s="186" t="s">
        <v>1487</v>
      </c>
    </row>
    <row r="235" spans="1:65" s="12" customFormat="1" ht="22.9" customHeight="1">
      <c r="B235" s="159"/>
      <c r="C235" s="160"/>
      <c r="D235" s="161" t="s">
        <v>71</v>
      </c>
      <c r="E235" s="173" t="s">
        <v>441</v>
      </c>
      <c r="F235" s="173" t="s">
        <v>442</v>
      </c>
      <c r="G235" s="160"/>
      <c r="H235" s="160"/>
      <c r="I235" s="163"/>
      <c r="J235" s="174">
        <f>BK235</f>
        <v>0</v>
      </c>
      <c r="K235" s="160"/>
      <c r="L235" s="165"/>
      <c r="M235" s="166"/>
      <c r="N235" s="167"/>
      <c r="O235" s="167"/>
      <c r="P235" s="168">
        <f>SUM(P236:P267)</f>
        <v>0</v>
      </c>
      <c r="Q235" s="167"/>
      <c r="R235" s="168">
        <f>SUM(R236:R267)</f>
        <v>2.8169640000000003E-2</v>
      </c>
      <c r="S235" s="167"/>
      <c r="T235" s="169">
        <f>SUM(T236:T267)</f>
        <v>5.2696899999999996E-3</v>
      </c>
      <c r="AR235" s="170" t="s">
        <v>81</v>
      </c>
      <c r="AT235" s="171" t="s">
        <v>71</v>
      </c>
      <c r="AU235" s="171" t="s">
        <v>79</v>
      </c>
      <c r="AY235" s="170" t="s">
        <v>135</v>
      </c>
      <c r="BK235" s="172">
        <f>SUM(BK236:BK267)</f>
        <v>0</v>
      </c>
    </row>
    <row r="236" spans="1:65" s="2" customFormat="1" ht="16.5" customHeight="1">
      <c r="A236" s="36"/>
      <c r="B236" s="37"/>
      <c r="C236" s="175" t="s">
        <v>649</v>
      </c>
      <c r="D236" s="175" t="s">
        <v>138</v>
      </c>
      <c r="E236" s="176" t="s">
        <v>444</v>
      </c>
      <c r="F236" s="177" t="s">
        <v>445</v>
      </c>
      <c r="G236" s="178" t="s">
        <v>184</v>
      </c>
      <c r="H236" s="179">
        <v>16.998999999999999</v>
      </c>
      <c r="I236" s="180"/>
      <c r="J236" s="181">
        <f>ROUND(I236*H236,2)</f>
        <v>0</v>
      </c>
      <c r="K236" s="177" t="s">
        <v>142</v>
      </c>
      <c r="L236" s="41"/>
      <c r="M236" s="182" t="s">
        <v>19</v>
      </c>
      <c r="N236" s="183" t="s">
        <v>43</v>
      </c>
      <c r="O236" s="66"/>
      <c r="P236" s="184">
        <f>O236*H236</f>
        <v>0</v>
      </c>
      <c r="Q236" s="184">
        <v>1E-3</v>
      </c>
      <c r="R236" s="184">
        <f>Q236*H236</f>
        <v>1.6999E-2</v>
      </c>
      <c r="S236" s="184">
        <v>3.1E-4</v>
      </c>
      <c r="T236" s="185">
        <f>S236*H236</f>
        <v>5.2696899999999996E-3</v>
      </c>
      <c r="U236" s="36"/>
      <c r="V236" s="36"/>
      <c r="W236" s="36"/>
      <c r="X236" s="36"/>
      <c r="Y236" s="36"/>
      <c r="Z236" s="36"/>
      <c r="AA236" s="36"/>
      <c r="AB236" s="36"/>
      <c r="AC236" s="36"/>
      <c r="AD236" s="36"/>
      <c r="AE236" s="36"/>
      <c r="AR236" s="186" t="s">
        <v>272</v>
      </c>
      <c r="AT236" s="186" t="s">
        <v>138</v>
      </c>
      <c r="AU236" s="186" t="s">
        <v>81</v>
      </c>
      <c r="AY236" s="19" t="s">
        <v>135</v>
      </c>
      <c r="BE236" s="187">
        <f>IF(N236="základní",J236,0)</f>
        <v>0</v>
      </c>
      <c r="BF236" s="187">
        <f>IF(N236="snížená",J236,0)</f>
        <v>0</v>
      </c>
      <c r="BG236" s="187">
        <f>IF(N236="zákl. přenesená",J236,0)</f>
        <v>0</v>
      </c>
      <c r="BH236" s="187">
        <f>IF(N236="sníž. přenesená",J236,0)</f>
        <v>0</v>
      </c>
      <c r="BI236" s="187">
        <f>IF(N236="nulová",J236,0)</f>
        <v>0</v>
      </c>
      <c r="BJ236" s="19" t="s">
        <v>79</v>
      </c>
      <c r="BK236" s="187">
        <f>ROUND(I236*H236,2)</f>
        <v>0</v>
      </c>
      <c r="BL236" s="19" t="s">
        <v>272</v>
      </c>
      <c r="BM236" s="186" t="s">
        <v>1488</v>
      </c>
    </row>
    <row r="237" spans="1:65" s="2" customFormat="1" ht="29.25">
      <c r="A237" s="36"/>
      <c r="B237" s="37"/>
      <c r="C237" s="38"/>
      <c r="D237" s="188" t="s">
        <v>145</v>
      </c>
      <c r="E237" s="38"/>
      <c r="F237" s="189" t="s">
        <v>447</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145</v>
      </c>
      <c r="AU237" s="19" t="s">
        <v>81</v>
      </c>
    </row>
    <row r="238" spans="1:65" s="15" customFormat="1" ht="11.25">
      <c r="B238" s="230"/>
      <c r="C238" s="231"/>
      <c r="D238" s="188" t="s">
        <v>187</v>
      </c>
      <c r="E238" s="232" t="s">
        <v>19</v>
      </c>
      <c r="F238" s="233" t="s">
        <v>875</v>
      </c>
      <c r="G238" s="231"/>
      <c r="H238" s="232" t="s">
        <v>19</v>
      </c>
      <c r="I238" s="234"/>
      <c r="J238" s="231"/>
      <c r="K238" s="231"/>
      <c r="L238" s="235"/>
      <c r="M238" s="236"/>
      <c r="N238" s="237"/>
      <c r="O238" s="237"/>
      <c r="P238" s="237"/>
      <c r="Q238" s="237"/>
      <c r="R238" s="237"/>
      <c r="S238" s="237"/>
      <c r="T238" s="238"/>
      <c r="AT238" s="239" t="s">
        <v>187</v>
      </c>
      <c r="AU238" s="239" t="s">
        <v>81</v>
      </c>
      <c r="AV238" s="15" t="s">
        <v>79</v>
      </c>
      <c r="AW238" s="15" t="s">
        <v>33</v>
      </c>
      <c r="AX238" s="15" t="s">
        <v>72</v>
      </c>
      <c r="AY238" s="239" t="s">
        <v>135</v>
      </c>
    </row>
    <row r="239" spans="1:65" s="13" customFormat="1" ht="11.25">
      <c r="B239" s="197"/>
      <c r="C239" s="198"/>
      <c r="D239" s="188" t="s">
        <v>187</v>
      </c>
      <c r="E239" s="199" t="s">
        <v>19</v>
      </c>
      <c r="F239" s="200" t="s">
        <v>1489</v>
      </c>
      <c r="G239" s="198"/>
      <c r="H239" s="201">
        <v>0.67900000000000005</v>
      </c>
      <c r="I239" s="202"/>
      <c r="J239" s="198"/>
      <c r="K239" s="198"/>
      <c r="L239" s="203"/>
      <c r="M239" s="204"/>
      <c r="N239" s="205"/>
      <c r="O239" s="205"/>
      <c r="P239" s="205"/>
      <c r="Q239" s="205"/>
      <c r="R239" s="205"/>
      <c r="S239" s="205"/>
      <c r="T239" s="206"/>
      <c r="AT239" s="207" t="s">
        <v>187</v>
      </c>
      <c r="AU239" s="207" t="s">
        <v>81</v>
      </c>
      <c r="AV239" s="13" t="s">
        <v>81</v>
      </c>
      <c r="AW239" s="13" t="s">
        <v>33</v>
      </c>
      <c r="AX239" s="13" t="s">
        <v>72</v>
      </c>
      <c r="AY239" s="207" t="s">
        <v>135</v>
      </c>
    </row>
    <row r="240" spans="1:65" s="13" customFormat="1" ht="11.25">
      <c r="B240" s="197"/>
      <c r="C240" s="198"/>
      <c r="D240" s="188" t="s">
        <v>187</v>
      </c>
      <c r="E240" s="199" t="s">
        <v>19</v>
      </c>
      <c r="F240" s="200" t="s">
        <v>1490</v>
      </c>
      <c r="G240" s="198"/>
      <c r="H240" s="201">
        <v>0.13800000000000001</v>
      </c>
      <c r="I240" s="202"/>
      <c r="J240" s="198"/>
      <c r="K240" s="198"/>
      <c r="L240" s="203"/>
      <c r="M240" s="204"/>
      <c r="N240" s="205"/>
      <c r="O240" s="205"/>
      <c r="P240" s="205"/>
      <c r="Q240" s="205"/>
      <c r="R240" s="205"/>
      <c r="S240" s="205"/>
      <c r="T240" s="206"/>
      <c r="AT240" s="207" t="s">
        <v>187</v>
      </c>
      <c r="AU240" s="207" t="s">
        <v>81</v>
      </c>
      <c r="AV240" s="13" t="s">
        <v>81</v>
      </c>
      <c r="AW240" s="13" t="s">
        <v>33</v>
      </c>
      <c r="AX240" s="13" t="s">
        <v>72</v>
      </c>
      <c r="AY240" s="207" t="s">
        <v>135</v>
      </c>
    </row>
    <row r="241" spans="1:65" s="13" customFormat="1" ht="11.25">
      <c r="B241" s="197"/>
      <c r="C241" s="198"/>
      <c r="D241" s="188" t="s">
        <v>187</v>
      </c>
      <c r="E241" s="199" t="s">
        <v>19</v>
      </c>
      <c r="F241" s="200" t="s">
        <v>1491</v>
      </c>
      <c r="G241" s="198"/>
      <c r="H241" s="201">
        <v>0.80400000000000005</v>
      </c>
      <c r="I241" s="202"/>
      <c r="J241" s="198"/>
      <c r="K241" s="198"/>
      <c r="L241" s="203"/>
      <c r="M241" s="204"/>
      <c r="N241" s="205"/>
      <c r="O241" s="205"/>
      <c r="P241" s="205"/>
      <c r="Q241" s="205"/>
      <c r="R241" s="205"/>
      <c r="S241" s="205"/>
      <c r="T241" s="206"/>
      <c r="AT241" s="207" t="s">
        <v>187</v>
      </c>
      <c r="AU241" s="207" t="s">
        <v>81</v>
      </c>
      <c r="AV241" s="13" t="s">
        <v>81</v>
      </c>
      <c r="AW241" s="13" t="s">
        <v>33</v>
      </c>
      <c r="AX241" s="13" t="s">
        <v>72</v>
      </c>
      <c r="AY241" s="207" t="s">
        <v>135</v>
      </c>
    </row>
    <row r="242" spans="1:65" s="16" customFormat="1" ht="11.25">
      <c r="B242" s="240"/>
      <c r="C242" s="241"/>
      <c r="D242" s="188" t="s">
        <v>187</v>
      </c>
      <c r="E242" s="242" t="s">
        <v>19</v>
      </c>
      <c r="F242" s="243" t="s">
        <v>451</v>
      </c>
      <c r="G242" s="241"/>
      <c r="H242" s="244">
        <v>1.621</v>
      </c>
      <c r="I242" s="245"/>
      <c r="J242" s="241"/>
      <c r="K242" s="241"/>
      <c r="L242" s="246"/>
      <c r="M242" s="247"/>
      <c r="N242" s="248"/>
      <c r="O242" s="248"/>
      <c r="P242" s="248"/>
      <c r="Q242" s="248"/>
      <c r="R242" s="248"/>
      <c r="S242" s="248"/>
      <c r="T242" s="249"/>
      <c r="AT242" s="250" t="s">
        <v>187</v>
      </c>
      <c r="AU242" s="250" t="s">
        <v>81</v>
      </c>
      <c r="AV242" s="16" t="s">
        <v>155</v>
      </c>
      <c r="AW242" s="16" t="s">
        <v>33</v>
      </c>
      <c r="AX242" s="16" t="s">
        <v>72</v>
      </c>
      <c r="AY242" s="250" t="s">
        <v>135</v>
      </c>
    </row>
    <row r="243" spans="1:65" s="15" customFormat="1" ht="11.25">
      <c r="B243" s="230"/>
      <c r="C243" s="231"/>
      <c r="D243" s="188" t="s">
        <v>187</v>
      </c>
      <c r="E243" s="232" t="s">
        <v>19</v>
      </c>
      <c r="F243" s="233" t="s">
        <v>452</v>
      </c>
      <c r="G243" s="231"/>
      <c r="H243" s="232" t="s">
        <v>19</v>
      </c>
      <c r="I243" s="234"/>
      <c r="J243" s="231"/>
      <c r="K243" s="231"/>
      <c r="L243" s="235"/>
      <c r="M243" s="236"/>
      <c r="N243" s="237"/>
      <c r="O243" s="237"/>
      <c r="P243" s="237"/>
      <c r="Q243" s="237"/>
      <c r="R243" s="237"/>
      <c r="S243" s="237"/>
      <c r="T243" s="238"/>
      <c r="AT243" s="239" t="s">
        <v>187</v>
      </c>
      <c r="AU243" s="239" t="s">
        <v>81</v>
      </c>
      <c r="AV243" s="15" t="s">
        <v>79</v>
      </c>
      <c r="AW243" s="15" t="s">
        <v>33</v>
      </c>
      <c r="AX243" s="15" t="s">
        <v>72</v>
      </c>
      <c r="AY243" s="239" t="s">
        <v>135</v>
      </c>
    </row>
    <row r="244" spans="1:65" s="13" customFormat="1" ht="11.25">
      <c r="B244" s="197"/>
      <c r="C244" s="198"/>
      <c r="D244" s="188" t="s">
        <v>187</v>
      </c>
      <c r="E244" s="199" t="s">
        <v>19</v>
      </c>
      <c r="F244" s="200" t="s">
        <v>1492</v>
      </c>
      <c r="G244" s="198"/>
      <c r="H244" s="201">
        <v>12.429</v>
      </c>
      <c r="I244" s="202"/>
      <c r="J244" s="198"/>
      <c r="K244" s="198"/>
      <c r="L244" s="203"/>
      <c r="M244" s="204"/>
      <c r="N244" s="205"/>
      <c r="O244" s="205"/>
      <c r="P244" s="205"/>
      <c r="Q244" s="205"/>
      <c r="R244" s="205"/>
      <c r="S244" s="205"/>
      <c r="T244" s="206"/>
      <c r="AT244" s="207" t="s">
        <v>187</v>
      </c>
      <c r="AU244" s="207" t="s">
        <v>81</v>
      </c>
      <c r="AV244" s="13" t="s">
        <v>81</v>
      </c>
      <c r="AW244" s="13" t="s">
        <v>33</v>
      </c>
      <c r="AX244" s="13" t="s">
        <v>72</v>
      </c>
      <c r="AY244" s="207" t="s">
        <v>135</v>
      </c>
    </row>
    <row r="245" spans="1:65" s="13" customFormat="1" ht="11.25">
      <c r="B245" s="197"/>
      <c r="C245" s="198"/>
      <c r="D245" s="188" t="s">
        <v>187</v>
      </c>
      <c r="E245" s="199" t="s">
        <v>19</v>
      </c>
      <c r="F245" s="200" t="s">
        <v>1493</v>
      </c>
      <c r="G245" s="198"/>
      <c r="H245" s="201">
        <v>2.9489999999999998</v>
      </c>
      <c r="I245" s="202"/>
      <c r="J245" s="198"/>
      <c r="K245" s="198"/>
      <c r="L245" s="203"/>
      <c r="M245" s="204"/>
      <c r="N245" s="205"/>
      <c r="O245" s="205"/>
      <c r="P245" s="205"/>
      <c r="Q245" s="205"/>
      <c r="R245" s="205"/>
      <c r="S245" s="205"/>
      <c r="T245" s="206"/>
      <c r="AT245" s="207" t="s">
        <v>187</v>
      </c>
      <c r="AU245" s="207" t="s">
        <v>81</v>
      </c>
      <c r="AV245" s="13" t="s">
        <v>81</v>
      </c>
      <c r="AW245" s="13" t="s">
        <v>33</v>
      </c>
      <c r="AX245" s="13" t="s">
        <v>72</v>
      </c>
      <c r="AY245" s="207" t="s">
        <v>135</v>
      </c>
    </row>
    <row r="246" spans="1:65" s="16" customFormat="1" ht="11.25">
      <c r="B246" s="240"/>
      <c r="C246" s="241"/>
      <c r="D246" s="188" t="s">
        <v>187</v>
      </c>
      <c r="E246" s="242" t="s">
        <v>19</v>
      </c>
      <c r="F246" s="243" t="s">
        <v>451</v>
      </c>
      <c r="G246" s="241"/>
      <c r="H246" s="244">
        <v>15.378</v>
      </c>
      <c r="I246" s="245"/>
      <c r="J246" s="241"/>
      <c r="K246" s="241"/>
      <c r="L246" s="246"/>
      <c r="M246" s="247"/>
      <c r="N246" s="248"/>
      <c r="O246" s="248"/>
      <c r="P246" s="248"/>
      <c r="Q246" s="248"/>
      <c r="R246" s="248"/>
      <c r="S246" s="248"/>
      <c r="T246" s="249"/>
      <c r="AT246" s="250" t="s">
        <v>187</v>
      </c>
      <c r="AU246" s="250" t="s">
        <v>81</v>
      </c>
      <c r="AV246" s="16" t="s">
        <v>155</v>
      </c>
      <c r="AW246" s="16" t="s">
        <v>33</v>
      </c>
      <c r="AX246" s="16" t="s">
        <v>72</v>
      </c>
      <c r="AY246" s="250" t="s">
        <v>135</v>
      </c>
    </row>
    <row r="247" spans="1:65" s="14" customFormat="1" ht="11.25">
      <c r="B247" s="208"/>
      <c r="C247" s="209"/>
      <c r="D247" s="188" t="s">
        <v>187</v>
      </c>
      <c r="E247" s="210" t="s">
        <v>19</v>
      </c>
      <c r="F247" s="211" t="s">
        <v>197</v>
      </c>
      <c r="G247" s="209"/>
      <c r="H247" s="212">
        <v>16.999000000000002</v>
      </c>
      <c r="I247" s="213"/>
      <c r="J247" s="209"/>
      <c r="K247" s="209"/>
      <c r="L247" s="214"/>
      <c r="M247" s="215"/>
      <c r="N247" s="216"/>
      <c r="O247" s="216"/>
      <c r="P247" s="216"/>
      <c r="Q247" s="216"/>
      <c r="R247" s="216"/>
      <c r="S247" s="216"/>
      <c r="T247" s="217"/>
      <c r="AT247" s="218" t="s">
        <v>187</v>
      </c>
      <c r="AU247" s="218" t="s">
        <v>81</v>
      </c>
      <c r="AV247" s="14" t="s">
        <v>160</v>
      </c>
      <c r="AW247" s="14" t="s">
        <v>33</v>
      </c>
      <c r="AX247" s="14" t="s">
        <v>79</v>
      </c>
      <c r="AY247" s="218" t="s">
        <v>135</v>
      </c>
    </row>
    <row r="248" spans="1:65" s="2" customFormat="1" ht="16.5" customHeight="1">
      <c r="A248" s="36"/>
      <c r="B248" s="37"/>
      <c r="C248" s="175" t="s">
        <v>654</v>
      </c>
      <c r="D248" s="175" t="s">
        <v>138</v>
      </c>
      <c r="E248" s="176" t="s">
        <v>458</v>
      </c>
      <c r="F248" s="177" t="s">
        <v>459</v>
      </c>
      <c r="G248" s="178" t="s">
        <v>184</v>
      </c>
      <c r="H248" s="179">
        <v>24.283999999999999</v>
      </c>
      <c r="I248" s="180"/>
      <c r="J248" s="181">
        <f>ROUND(I248*H248,2)</f>
        <v>0</v>
      </c>
      <c r="K248" s="177" t="s">
        <v>142</v>
      </c>
      <c r="L248" s="41"/>
      <c r="M248" s="182" t="s">
        <v>19</v>
      </c>
      <c r="N248" s="183" t="s">
        <v>43</v>
      </c>
      <c r="O248" s="66"/>
      <c r="P248" s="184">
        <f>O248*H248</f>
        <v>0</v>
      </c>
      <c r="Q248" s="184">
        <v>0</v>
      </c>
      <c r="R248" s="184">
        <f>Q248*H248</f>
        <v>0</v>
      </c>
      <c r="S248" s="184">
        <v>0</v>
      </c>
      <c r="T248" s="185">
        <f>S248*H248</f>
        <v>0</v>
      </c>
      <c r="U248" s="36"/>
      <c r="V248" s="36"/>
      <c r="W248" s="36"/>
      <c r="X248" s="36"/>
      <c r="Y248" s="36"/>
      <c r="Z248" s="36"/>
      <c r="AA248" s="36"/>
      <c r="AB248" s="36"/>
      <c r="AC248" s="36"/>
      <c r="AD248" s="36"/>
      <c r="AE248" s="36"/>
      <c r="AR248" s="186" t="s">
        <v>272</v>
      </c>
      <c r="AT248" s="186" t="s">
        <v>138</v>
      </c>
      <c r="AU248" s="186" t="s">
        <v>81</v>
      </c>
      <c r="AY248" s="19" t="s">
        <v>135</v>
      </c>
      <c r="BE248" s="187">
        <f>IF(N248="základní",J248,0)</f>
        <v>0</v>
      </c>
      <c r="BF248" s="187">
        <f>IF(N248="snížená",J248,0)</f>
        <v>0</v>
      </c>
      <c r="BG248" s="187">
        <f>IF(N248="zákl. přenesená",J248,0)</f>
        <v>0</v>
      </c>
      <c r="BH248" s="187">
        <f>IF(N248="sníž. přenesená",J248,0)</f>
        <v>0</v>
      </c>
      <c r="BI248" s="187">
        <f>IF(N248="nulová",J248,0)</f>
        <v>0</v>
      </c>
      <c r="BJ248" s="19" t="s">
        <v>79</v>
      </c>
      <c r="BK248" s="187">
        <f>ROUND(I248*H248,2)</f>
        <v>0</v>
      </c>
      <c r="BL248" s="19" t="s">
        <v>272</v>
      </c>
      <c r="BM248" s="186" t="s">
        <v>1494</v>
      </c>
    </row>
    <row r="249" spans="1:65" s="2" customFormat="1" ht="24">
      <c r="A249" s="36"/>
      <c r="B249" s="37"/>
      <c r="C249" s="175" t="s">
        <v>659</v>
      </c>
      <c r="D249" s="175" t="s">
        <v>138</v>
      </c>
      <c r="E249" s="176" t="s">
        <v>462</v>
      </c>
      <c r="F249" s="177" t="s">
        <v>463</v>
      </c>
      <c r="G249" s="178" t="s">
        <v>184</v>
      </c>
      <c r="H249" s="179">
        <v>1</v>
      </c>
      <c r="I249" s="180"/>
      <c r="J249" s="181">
        <f>ROUND(I249*H249,2)</f>
        <v>0</v>
      </c>
      <c r="K249" s="177" t="s">
        <v>142</v>
      </c>
      <c r="L249" s="41"/>
      <c r="M249" s="182" t="s">
        <v>19</v>
      </c>
      <c r="N249" s="183" t="s">
        <v>43</v>
      </c>
      <c r="O249" s="66"/>
      <c r="P249" s="184">
        <f>O249*H249</f>
        <v>0</v>
      </c>
      <c r="Q249" s="184">
        <v>0</v>
      </c>
      <c r="R249" s="184">
        <f>Q249*H249</f>
        <v>0</v>
      </c>
      <c r="S249" s="184">
        <v>0</v>
      </c>
      <c r="T249" s="185">
        <f>S249*H249</f>
        <v>0</v>
      </c>
      <c r="U249" s="36"/>
      <c r="V249" s="36"/>
      <c r="W249" s="36"/>
      <c r="X249" s="36"/>
      <c r="Y249" s="36"/>
      <c r="Z249" s="36"/>
      <c r="AA249" s="36"/>
      <c r="AB249" s="36"/>
      <c r="AC249" s="36"/>
      <c r="AD249" s="36"/>
      <c r="AE249" s="36"/>
      <c r="AR249" s="186" t="s">
        <v>272</v>
      </c>
      <c r="AT249" s="186" t="s">
        <v>138</v>
      </c>
      <c r="AU249" s="186" t="s">
        <v>81</v>
      </c>
      <c r="AY249" s="19" t="s">
        <v>135</v>
      </c>
      <c r="BE249" s="187">
        <f>IF(N249="základní",J249,0)</f>
        <v>0</v>
      </c>
      <c r="BF249" s="187">
        <f>IF(N249="snížená",J249,0)</f>
        <v>0</v>
      </c>
      <c r="BG249" s="187">
        <f>IF(N249="zákl. přenesená",J249,0)</f>
        <v>0</v>
      </c>
      <c r="BH249" s="187">
        <f>IF(N249="sníž. přenesená",J249,0)</f>
        <v>0</v>
      </c>
      <c r="BI249" s="187">
        <f>IF(N249="nulová",J249,0)</f>
        <v>0</v>
      </c>
      <c r="BJ249" s="19" t="s">
        <v>79</v>
      </c>
      <c r="BK249" s="187">
        <f>ROUND(I249*H249,2)</f>
        <v>0</v>
      </c>
      <c r="BL249" s="19" t="s">
        <v>272</v>
      </c>
      <c r="BM249" s="186" t="s">
        <v>1495</v>
      </c>
    </row>
    <row r="250" spans="1:65" s="2" customFormat="1" ht="29.25">
      <c r="A250" s="36"/>
      <c r="B250" s="37"/>
      <c r="C250" s="38"/>
      <c r="D250" s="188" t="s">
        <v>145</v>
      </c>
      <c r="E250" s="38"/>
      <c r="F250" s="189" t="s">
        <v>465</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145</v>
      </c>
      <c r="AU250" s="19" t="s">
        <v>81</v>
      </c>
    </row>
    <row r="251" spans="1:65" s="15" customFormat="1" ht="11.25">
      <c r="B251" s="230"/>
      <c r="C251" s="231"/>
      <c r="D251" s="188" t="s">
        <v>187</v>
      </c>
      <c r="E251" s="232" t="s">
        <v>19</v>
      </c>
      <c r="F251" s="233" t="s">
        <v>478</v>
      </c>
      <c r="G251" s="231"/>
      <c r="H251" s="232" t="s">
        <v>19</v>
      </c>
      <c r="I251" s="234"/>
      <c r="J251" s="231"/>
      <c r="K251" s="231"/>
      <c r="L251" s="235"/>
      <c r="M251" s="236"/>
      <c r="N251" s="237"/>
      <c r="O251" s="237"/>
      <c r="P251" s="237"/>
      <c r="Q251" s="237"/>
      <c r="R251" s="237"/>
      <c r="S251" s="237"/>
      <c r="T251" s="238"/>
      <c r="AT251" s="239" t="s">
        <v>187</v>
      </c>
      <c r="AU251" s="239" t="s">
        <v>81</v>
      </c>
      <c r="AV251" s="15" t="s">
        <v>79</v>
      </c>
      <c r="AW251" s="15" t="s">
        <v>33</v>
      </c>
      <c r="AX251" s="15" t="s">
        <v>72</v>
      </c>
      <c r="AY251" s="239" t="s">
        <v>135</v>
      </c>
    </row>
    <row r="252" spans="1:65" s="13" customFormat="1" ht="11.25">
      <c r="B252" s="197"/>
      <c r="C252" s="198"/>
      <c r="D252" s="188" t="s">
        <v>187</v>
      </c>
      <c r="E252" s="199" t="s">
        <v>19</v>
      </c>
      <c r="F252" s="200" t="s">
        <v>79</v>
      </c>
      <c r="G252" s="198"/>
      <c r="H252" s="201">
        <v>1</v>
      </c>
      <c r="I252" s="202"/>
      <c r="J252" s="198"/>
      <c r="K252" s="198"/>
      <c r="L252" s="203"/>
      <c r="M252" s="204"/>
      <c r="N252" s="205"/>
      <c r="O252" s="205"/>
      <c r="P252" s="205"/>
      <c r="Q252" s="205"/>
      <c r="R252" s="205"/>
      <c r="S252" s="205"/>
      <c r="T252" s="206"/>
      <c r="AT252" s="207" t="s">
        <v>187</v>
      </c>
      <c r="AU252" s="207" t="s">
        <v>81</v>
      </c>
      <c r="AV252" s="13" t="s">
        <v>81</v>
      </c>
      <c r="AW252" s="13" t="s">
        <v>33</v>
      </c>
      <c r="AX252" s="13" t="s">
        <v>79</v>
      </c>
      <c r="AY252" s="207" t="s">
        <v>135</v>
      </c>
    </row>
    <row r="253" spans="1:65" s="2" customFormat="1" ht="16.5" customHeight="1">
      <c r="A253" s="36"/>
      <c r="B253" s="37"/>
      <c r="C253" s="219" t="s">
        <v>663</v>
      </c>
      <c r="D253" s="219" t="s">
        <v>278</v>
      </c>
      <c r="E253" s="220" t="s">
        <v>480</v>
      </c>
      <c r="F253" s="221" t="s">
        <v>481</v>
      </c>
      <c r="G253" s="222" t="s">
        <v>184</v>
      </c>
      <c r="H253" s="223">
        <v>1.1000000000000001</v>
      </c>
      <c r="I253" s="224"/>
      <c r="J253" s="225">
        <f>ROUND(I253*H253,2)</f>
        <v>0</v>
      </c>
      <c r="K253" s="221" t="s">
        <v>142</v>
      </c>
      <c r="L253" s="226"/>
      <c r="M253" s="227" t="s">
        <v>19</v>
      </c>
      <c r="N253" s="228" t="s">
        <v>43</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282</v>
      </c>
      <c r="AT253" s="186" t="s">
        <v>278</v>
      </c>
      <c r="AU253" s="186" t="s">
        <v>81</v>
      </c>
      <c r="AY253" s="19" t="s">
        <v>135</v>
      </c>
      <c r="BE253" s="187">
        <f>IF(N253="základní",J253,0)</f>
        <v>0</v>
      </c>
      <c r="BF253" s="187">
        <f>IF(N253="snížená",J253,0)</f>
        <v>0</v>
      </c>
      <c r="BG253" s="187">
        <f>IF(N253="zákl. přenesená",J253,0)</f>
        <v>0</v>
      </c>
      <c r="BH253" s="187">
        <f>IF(N253="sníž. přenesená",J253,0)</f>
        <v>0</v>
      </c>
      <c r="BI253" s="187">
        <f>IF(N253="nulová",J253,0)</f>
        <v>0</v>
      </c>
      <c r="BJ253" s="19" t="s">
        <v>79</v>
      </c>
      <c r="BK253" s="187">
        <f>ROUND(I253*H253,2)</f>
        <v>0</v>
      </c>
      <c r="BL253" s="19" t="s">
        <v>272</v>
      </c>
      <c r="BM253" s="186" t="s">
        <v>1496</v>
      </c>
    </row>
    <row r="254" spans="1:65" s="13" customFormat="1" ht="11.25">
      <c r="B254" s="197"/>
      <c r="C254" s="198"/>
      <c r="D254" s="188" t="s">
        <v>187</v>
      </c>
      <c r="E254" s="198"/>
      <c r="F254" s="200" t="s">
        <v>885</v>
      </c>
      <c r="G254" s="198"/>
      <c r="H254" s="201">
        <v>1.1000000000000001</v>
      </c>
      <c r="I254" s="202"/>
      <c r="J254" s="198"/>
      <c r="K254" s="198"/>
      <c r="L254" s="203"/>
      <c r="M254" s="204"/>
      <c r="N254" s="205"/>
      <c r="O254" s="205"/>
      <c r="P254" s="205"/>
      <c r="Q254" s="205"/>
      <c r="R254" s="205"/>
      <c r="S254" s="205"/>
      <c r="T254" s="206"/>
      <c r="AT254" s="207" t="s">
        <v>187</v>
      </c>
      <c r="AU254" s="207" t="s">
        <v>81</v>
      </c>
      <c r="AV254" s="13" t="s">
        <v>81</v>
      </c>
      <c r="AW254" s="13" t="s">
        <v>4</v>
      </c>
      <c r="AX254" s="13" t="s">
        <v>79</v>
      </c>
      <c r="AY254" s="207" t="s">
        <v>135</v>
      </c>
    </row>
    <row r="255" spans="1:65" s="2" customFormat="1" ht="16.5" customHeight="1">
      <c r="A255" s="36"/>
      <c r="B255" s="37"/>
      <c r="C255" s="219" t="s">
        <v>669</v>
      </c>
      <c r="D255" s="219" t="s">
        <v>278</v>
      </c>
      <c r="E255" s="220" t="s">
        <v>485</v>
      </c>
      <c r="F255" s="221" t="s">
        <v>486</v>
      </c>
      <c r="G255" s="222" t="s">
        <v>271</v>
      </c>
      <c r="H255" s="223">
        <v>5</v>
      </c>
      <c r="I255" s="224"/>
      <c r="J255" s="225">
        <f>ROUND(I255*H255,2)</f>
        <v>0</v>
      </c>
      <c r="K255" s="221" t="s">
        <v>142</v>
      </c>
      <c r="L255" s="226"/>
      <c r="M255" s="227" t="s">
        <v>19</v>
      </c>
      <c r="N255" s="228" t="s">
        <v>43</v>
      </c>
      <c r="O255" s="66"/>
      <c r="P255" s="184">
        <f>O255*H255</f>
        <v>0</v>
      </c>
      <c r="Q255" s="184">
        <v>0</v>
      </c>
      <c r="R255" s="184">
        <f>Q255*H255</f>
        <v>0</v>
      </c>
      <c r="S255" s="184">
        <v>0</v>
      </c>
      <c r="T255" s="185">
        <f>S255*H255</f>
        <v>0</v>
      </c>
      <c r="U255" s="36"/>
      <c r="V255" s="36"/>
      <c r="W255" s="36"/>
      <c r="X255" s="36"/>
      <c r="Y255" s="36"/>
      <c r="Z255" s="36"/>
      <c r="AA255" s="36"/>
      <c r="AB255" s="36"/>
      <c r="AC255" s="36"/>
      <c r="AD255" s="36"/>
      <c r="AE255" s="36"/>
      <c r="AR255" s="186" t="s">
        <v>282</v>
      </c>
      <c r="AT255" s="186" t="s">
        <v>278</v>
      </c>
      <c r="AU255" s="186" t="s">
        <v>81</v>
      </c>
      <c r="AY255" s="19" t="s">
        <v>135</v>
      </c>
      <c r="BE255" s="187">
        <f>IF(N255="základní",J255,0)</f>
        <v>0</v>
      </c>
      <c r="BF255" s="187">
        <f>IF(N255="snížená",J255,0)</f>
        <v>0</v>
      </c>
      <c r="BG255" s="187">
        <f>IF(N255="zákl. přenesená",J255,0)</f>
        <v>0</v>
      </c>
      <c r="BH255" s="187">
        <f>IF(N255="sníž. přenesená",J255,0)</f>
        <v>0</v>
      </c>
      <c r="BI255" s="187">
        <f>IF(N255="nulová",J255,0)</f>
        <v>0</v>
      </c>
      <c r="BJ255" s="19" t="s">
        <v>79</v>
      </c>
      <c r="BK255" s="187">
        <f>ROUND(I255*H255,2)</f>
        <v>0</v>
      </c>
      <c r="BL255" s="19" t="s">
        <v>272</v>
      </c>
      <c r="BM255" s="186" t="s">
        <v>1497</v>
      </c>
    </row>
    <row r="256" spans="1:65" s="2" customFormat="1" ht="16.5" customHeight="1">
      <c r="A256" s="36"/>
      <c r="B256" s="37"/>
      <c r="C256" s="175" t="s">
        <v>675</v>
      </c>
      <c r="D256" s="175" t="s">
        <v>138</v>
      </c>
      <c r="E256" s="176" t="s">
        <v>489</v>
      </c>
      <c r="F256" s="177" t="s">
        <v>490</v>
      </c>
      <c r="G256" s="178" t="s">
        <v>184</v>
      </c>
      <c r="H256" s="179">
        <v>24.283999999999999</v>
      </c>
      <c r="I256" s="180"/>
      <c r="J256" s="181">
        <f>ROUND(I256*H256,2)</f>
        <v>0</v>
      </c>
      <c r="K256" s="177" t="s">
        <v>142</v>
      </c>
      <c r="L256" s="41"/>
      <c r="M256" s="182" t="s">
        <v>19</v>
      </c>
      <c r="N256" s="183" t="s">
        <v>43</v>
      </c>
      <c r="O256" s="66"/>
      <c r="P256" s="184">
        <f>O256*H256</f>
        <v>0</v>
      </c>
      <c r="Q256" s="184">
        <v>2.0000000000000001E-4</v>
      </c>
      <c r="R256" s="184">
        <f>Q256*H256</f>
        <v>4.8567999999999997E-3</v>
      </c>
      <c r="S256" s="184">
        <v>0</v>
      </c>
      <c r="T256" s="185">
        <f>S256*H256</f>
        <v>0</v>
      </c>
      <c r="U256" s="36"/>
      <c r="V256" s="36"/>
      <c r="W256" s="36"/>
      <c r="X256" s="36"/>
      <c r="Y256" s="36"/>
      <c r="Z256" s="36"/>
      <c r="AA256" s="36"/>
      <c r="AB256" s="36"/>
      <c r="AC256" s="36"/>
      <c r="AD256" s="36"/>
      <c r="AE256" s="36"/>
      <c r="AR256" s="186" t="s">
        <v>272</v>
      </c>
      <c r="AT256" s="186" t="s">
        <v>138</v>
      </c>
      <c r="AU256" s="186" t="s">
        <v>81</v>
      </c>
      <c r="AY256" s="19" t="s">
        <v>135</v>
      </c>
      <c r="BE256" s="187">
        <f>IF(N256="základní",J256,0)</f>
        <v>0</v>
      </c>
      <c r="BF256" s="187">
        <f>IF(N256="snížená",J256,0)</f>
        <v>0</v>
      </c>
      <c r="BG256" s="187">
        <f>IF(N256="zákl. přenesená",J256,0)</f>
        <v>0</v>
      </c>
      <c r="BH256" s="187">
        <f>IF(N256="sníž. přenesená",J256,0)</f>
        <v>0</v>
      </c>
      <c r="BI256" s="187">
        <f>IF(N256="nulová",J256,0)</f>
        <v>0</v>
      </c>
      <c r="BJ256" s="19" t="s">
        <v>79</v>
      </c>
      <c r="BK256" s="187">
        <f>ROUND(I256*H256,2)</f>
        <v>0</v>
      </c>
      <c r="BL256" s="19" t="s">
        <v>272</v>
      </c>
      <c r="BM256" s="186" t="s">
        <v>1498</v>
      </c>
    </row>
    <row r="257" spans="1:65" s="15" customFormat="1" ht="11.25">
      <c r="B257" s="230"/>
      <c r="C257" s="231"/>
      <c r="D257" s="188" t="s">
        <v>187</v>
      </c>
      <c r="E257" s="232" t="s">
        <v>19</v>
      </c>
      <c r="F257" s="233" t="s">
        <v>875</v>
      </c>
      <c r="G257" s="231"/>
      <c r="H257" s="232" t="s">
        <v>19</v>
      </c>
      <c r="I257" s="234"/>
      <c r="J257" s="231"/>
      <c r="K257" s="231"/>
      <c r="L257" s="235"/>
      <c r="M257" s="236"/>
      <c r="N257" s="237"/>
      <c r="O257" s="237"/>
      <c r="P257" s="237"/>
      <c r="Q257" s="237"/>
      <c r="R257" s="237"/>
      <c r="S257" s="237"/>
      <c r="T257" s="238"/>
      <c r="AT257" s="239" t="s">
        <v>187</v>
      </c>
      <c r="AU257" s="239" t="s">
        <v>81</v>
      </c>
      <c r="AV257" s="15" t="s">
        <v>79</v>
      </c>
      <c r="AW257" s="15" t="s">
        <v>33</v>
      </c>
      <c r="AX257" s="15" t="s">
        <v>72</v>
      </c>
      <c r="AY257" s="239" t="s">
        <v>135</v>
      </c>
    </row>
    <row r="258" spans="1:65" s="13" customFormat="1" ht="11.25">
      <c r="B258" s="197"/>
      <c r="C258" s="198"/>
      <c r="D258" s="188" t="s">
        <v>187</v>
      </c>
      <c r="E258" s="199" t="s">
        <v>19</v>
      </c>
      <c r="F258" s="200" t="s">
        <v>1422</v>
      </c>
      <c r="G258" s="198"/>
      <c r="H258" s="201">
        <v>0.97</v>
      </c>
      <c r="I258" s="202"/>
      <c r="J258" s="198"/>
      <c r="K258" s="198"/>
      <c r="L258" s="203"/>
      <c r="M258" s="204"/>
      <c r="N258" s="205"/>
      <c r="O258" s="205"/>
      <c r="P258" s="205"/>
      <c r="Q258" s="205"/>
      <c r="R258" s="205"/>
      <c r="S258" s="205"/>
      <c r="T258" s="206"/>
      <c r="AT258" s="207" t="s">
        <v>187</v>
      </c>
      <c r="AU258" s="207" t="s">
        <v>81</v>
      </c>
      <c r="AV258" s="13" t="s">
        <v>81</v>
      </c>
      <c r="AW258" s="13" t="s">
        <v>33</v>
      </c>
      <c r="AX258" s="13" t="s">
        <v>72</v>
      </c>
      <c r="AY258" s="207" t="s">
        <v>135</v>
      </c>
    </row>
    <row r="259" spans="1:65" s="13" customFormat="1" ht="11.25">
      <c r="B259" s="197"/>
      <c r="C259" s="198"/>
      <c r="D259" s="188" t="s">
        <v>187</v>
      </c>
      <c r="E259" s="199" t="s">
        <v>19</v>
      </c>
      <c r="F259" s="200" t="s">
        <v>1423</v>
      </c>
      <c r="G259" s="198"/>
      <c r="H259" s="201">
        <v>0.19700000000000001</v>
      </c>
      <c r="I259" s="202"/>
      <c r="J259" s="198"/>
      <c r="K259" s="198"/>
      <c r="L259" s="203"/>
      <c r="M259" s="204"/>
      <c r="N259" s="205"/>
      <c r="O259" s="205"/>
      <c r="P259" s="205"/>
      <c r="Q259" s="205"/>
      <c r="R259" s="205"/>
      <c r="S259" s="205"/>
      <c r="T259" s="206"/>
      <c r="AT259" s="207" t="s">
        <v>187</v>
      </c>
      <c r="AU259" s="207" t="s">
        <v>81</v>
      </c>
      <c r="AV259" s="13" t="s">
        <v>81</v>
      </c>
      <c r="AW259" s="13" t="s">
        <v>33</v>
      </c>
      <c r="AX259" s="13" t="s">
        <v>72</v>
      </c>
      <c r="AY259" s="207" t="s">
        <v>135</v>
      </c>
    </row>
    <row r="260" spans="1:65" s="13" customFormat="1" ht="11.25">
      <c r="B260" s="197"/>
      <c r="C260" s="198"/>
      <c r="D260" s="188" t="s">
        <v>187</v>
      </c>
      <c r="E260" s="199" t="s">
        <v>19</v>
      </c>
      <c r="F260" s="200" t="s">
        <v>1424</v>
      </c>
      <c r="G260" s="198"/>
      <c r="H260" s="201">
        <v>1.1479999999999999</v>
      </c>
      <c r="I260" s="202"/>
      <c r="J260" s="198"/>
      <c r="K260" s="198"/>
      <c r="L260" s="203"/>
      <c r="M260" s="204"/>
      <c r="N260" s="205"/>
      <c r="O260" s="205"/>
      <c r="P260" s="205"/>
      <c r="Q260" s="205"/>
      <c r="R260" s="205"/>
      <c r="S260" s="205"/>
      <c r="T260" s="206"/>
      <c r="AT260" s="207" t="s">
        <v>187</v>
      </c>
      <c r="AU260" s="207" t="s">
        <v>81</v>
      </c>
      <c r="AV260" s="13" t="s">
        <v>81</v>
      </c>
      <c r="AW260" s="13" t="s">
        <v>33</v>
      </c>
      <c r="AX260" s="13" t="s">
        <v>72</v>
      </c>
      <c r="AY260" s="207" t="s">
        <v>135</v>
      </c>
    </row>
    <row r="261" spans="1:65" s="16" customFormat="1" ht="11.25">
      <c r="B261" s="240"/>
      <c r="C261" s="241"/>
      <c r="D261" s="188" t="s">
        <v>187</v>
      </c>
      <c r="E261" s="242" t="s">
        <v>19</v>
      </c>
      <c r="F261" s="243" t="s">
        <v>451</v>
      </c>
      <c r="G261" s="241"/>
      <c r="H261" s="244">
        <v>2.3149999999999999</v>
      </c>
      <c r="I261" s="245"/>
      <c r="J261" s="241"/>
      <c r="K261" s="241"/>
      <c r="L261" s="246"/>
      <c r="M261" s="247"/>
      <c r="N261" s="248"/>
      <c r="O261" s="248"/>
      <c r="P261" s="248"/>
      <c r="Q261" s="248"/>
      <c r="R261" s="248"/>
      <c r="S261" s="248"/>
      <c r="T261" s="249"/>
      <c r="AT261" s="250" t="s">
        <v>187</v>
      </c>
      <c r="AU261" s="250" t="s">
        <v>81</v>
      </c>
      <c r="AV261" s="16" t="s">
        <v>155</v>
      </c>
      <c r="AW261" s="16" t="s">
        <v>33</v>
      </c>
      <c r="AX261" s="16" t="s">
        <v>72</v>
      </c>
      <c r="AY261" s="250" t="s">
        <v>135</v>
      </c>
    </row>
    <row r="262" spans="1:65" s="15" customFormat="1" ht="11.25">
      <c r="B262" s="230"/>
      <c r="C262" s="231"/>
      <c r="D262" s="188" t="s">
        <v>187</v>
      </c>
      <c r="E262" s="232" t="s">
        <v>19</v>
      </c>
      <c r="F262" s="233" t="s">
        <v>452</v>
      </c>
      <c r="G262" s="231"/>
      <c r="H262" s="232" t="s">
        <v>19</v>
      </c>
      <c r="I262" s="234"/>
      <c r="J262" s="231"/>
      <c r="K262" s="231"/>
      <c r="L262" s="235"/>
      <c r="M262" s="236"/>
      <c r="N262" s="237"/>
      <c r="O262" s="237"/>
      <c r="P262" s="237"/>
      <c r="Q262" s="237"/>
      <c r="R262" s="237"/>
      <c r="S262" s="237"/>
      <c r="T262" s="238"/>
      <c r="AT262" s="239" t="s">
        <v>187</v>
      </c>
      <c r="AU262" s="239" t="s">
        <v>81</v>
      </c>
      <c r="AV262" s="15" t="s">
        <v>79</v>
      </c>
      <c r="AW262" s="15" t="s">
        <v>33</v>
      </c>
      <c r="AX262" s="15" t="s">
        <v>72</v>
      </c>
      <c r="AY262" s="239" t="s">
        <v>135</v>
      </c>
    </row>
    <row r="263" spans="1:65" s="13" customFormat="1" ht="11.25">
      <c r="B263" s="197"/>
      <c r="C263" s="198"/>
      <c r="D263" s="188" t="s">
        <v>187</v>
      </c>
      <c r="E263" s="199" t="s">
        <v>19</v>
      </c>
      <c r="F263" s="200" t="s">
        <v>1434</v>
      </c>
      <c r="G263" s="198"/>
      <c r="H263" s="201">
        <v>17.756</v>
      </c>
      <c r="I263" s="202"/>
      <c r="J263" s="198"/>
      <c r="K263" s="198"/>
      <c r="L263" s="203"/>
      <c r="M263" s="204"/>
      <c r="N263" s="205"/>
      <c r="O263" s="205"/>
      <c r="P263" s="205"/>
      <c r="Q263" s="205"/>
      <c r="R263" s="205"/>
      <c r="S263" s="205"/>
      <c r="T263" s="206"/>
      <c r="AT263" s="207" t="s">
        <v>187</v>
      </c>
      <c r="AU263" s="207" t="s">
        <v>81</v>
      </c>
      <c r="AV263" s="13" t="s">
        <v>81</v>
      </c>
      <c r="AW263" s="13" t="s">
        <v>33</v>
      </c>
      <c r="AX263" s="13" t="s">
        <v>72</v>
      </c>
      <c r="AY263" s="207" t="s">
        <v>135</v>
      </c>
    </row>
    <row r="264" spans="1:65" s="13" customFormat="1" ht="11.25">
      <c r="B264" s="197"/>
      <c r="C264" s="198"/>
      <c r="D264" s="188" t="s">
        <v>187</v>
      </c>
      <c r="E264" s="199" t="s">
        <v>19</v>
      </c>
      <c r="F264" s="200" t="s">
        <v>1435</v>
      </c>
      <c r="G264" s="198"/>
      <c r="H264" s="201">
        <v>4.2130000000000001</v>
      </c>
      <c r="I264" s="202"/>
      <c r="J264" s="198"/>
      <c r="K264" s="198"/>
      <c r="L264" s="203"/>
      <c r="M264" s="204"/>
      <c r="N264" s="205"/>
      <c r="O264" s="205"/>
      <c r="P264" s="205"/>
      <c r="Q264" s="205"/>
      <c r="R264" s="205"/>
      <c r="S264" s="205"/>
      <c r="T264" s="206"/>
      <c r="AT264" s="207" t="s">
        <v>187</v>
      </c>
      <c r="AU264" s="207" t="s">
        <v>81</v>
      </c>
      <c r="AV264" s="13" t="s">
        <v>81</v>
      </c>
      <c r="AW264" s="13" t="s">
        <v>33</v>
      </c>
      <c r="AX264" s="13" t="s">
        <v>72</v>
      </c>
      <c r="AY264" s="207" t="s">
        <v>135</v>
      </c>
    </row>
    <row r="265" spans="1:65" s="16" customFormat="1" ht="11.25">
      <c r="B265" s="240"/>
      <c r="C265" s="241"/>
      <c r="D265" s="188" t="s">
        <v>187</v>
      </c>
      <c r="E265" s="242" t="s">
        <v>19</v>
      </c>
      <c r="F265" s="243" t="s">
        <v>451</v>
      </c>
      <c r="G265" s="241"/>
      <c r="H265" s="244">
        <v>21.969000000000001</v>
      </c>
      <c r="I265" s="245"/>
      <c r="J265" s="241"/>
      <c r="K265" s="241"/>
      <c r="L265" s="246"/>
      <c r="M265" s="247"/>
      <c r="N265" s="248"/>
      <c r="O265" s="248"/>
      <c r="P265" s="248"/>
      <c r="Q265" s="248"/>
      <c r="R265" s="248"/>
      <c r="S265" s="248"/>
      <c r="T265" s="249"/>
      <c r="AT265" s="250" t="s">
        <v>187</v>
      </c>
      <c r="AU265" s="250" t="s">
        <v>81</v>
      </c>
      <c r="AV265" s="16" t="s">
        <v>155</v>
      </c>
      <c r="AW265" s="16" t="s">
        <v>33</v>
      </c>
      <c r="AX265" s="16" t="s">
        <v>72</v>
      </c>
      <c r="AY265" s="250" t="s">
        <v>135</v>
      </c>
    </row>
    <row r="266" spans="1:65" s="14" customFormat="1" ht="11.25">
      <c r="B266" s="208"/>
      <c r="C266" s="209"/>
      <c r="D266" s="188" t="s">
        <v>187</v>
      </c>
      <c r="E266" s="210" t="s">
        <v>19</v>
      </c>
      <c r="F266" s="211" t="s">
        <v>197</v>
      </c>
      <c r="G266" s="209"/>
      <c r="H266" s="212">
        <v>24.284000000000002</v>
      </c>
      <c r="I266" s="213"/>
      <c r="J266" s="209"/>
      <c r="K266" s="209"/>
      <c r="L266" s="214"/>
      <c r="M266" s="215"/>
      <c r="N266" s="216"/>
      <c r="O266" s="216"/>
      <c r="P266" s="216"/>
      <c r="Q266" s="216"/>
      <c r="R266" s="216"/>
      <c r="S266" s="216"/>
      <c r="T266" s="217"/>
      <c r="AT266" s="218" t="s">
        <v>187</v>
      </c>
      <c r="AU266" s="218" t="s">
        <v>81</v>
      </c>
      <c r="AV266" s="14" t="s">
        <v>160</v>
      </c>
      <c r="AW266" s="14" t="s">
        <v>33</v>
      </c>
      <c r="AX266" s="14" t="s">
        <v>79</v>
      </c>
      <c r="AY266" s="218" t="s">
        <v>135</v>
      </c>
    </row>
    <row r="267" spans="1:65" s="2" customFormat="1" ht="24">
      <c r="A267" s="36"/>
      <c r="B267" s="37"/>
      <c r="C267" s="175" t="s">
        <v>680</v>
      </c>
      <c r="D267" s="175" t="s">
        <v>138</v>
      </c>
      <c r="E267" s="176" t="s">
        <v>493</v>
      </c>
      <c r="F267" s="177" t="s">
        <v>494</v>
      </c>
      <c r="G267" s="178" t="s">
        <v>184</v>
      </c>
      <c r="H267" s="179">
        <v>24.283999999999999</v>
      </c>
      <c r="I267" s="180"/>
      <c r="J267" s="181">
        <f>ROUND(I267*H267,2)</f>
        <v>0</v>
      </c>
      <c r="K267" s="177" t="s">
        <v>142</v>
      </c>
      <c r="L267" s="41"/>
      <c r="M267" s="251" t="s">
        <v>19</v>
      </c>
      <c r="N267" s="252" t="s">
        <v>43</v>
      </c>
      <c r="O267" s="195"/>
      <c r="P267" s="253">
        <f>O267*H267</f>
        <v>0</v>
      </c>
      <c r="Q267" s="253">
        <v>2.5999999999999998E-4</v>
      </c>
      <c r="R267" s="253">
        <f>Q267*H267</f>
        <v>6.3138399999999994E-3</v>
      </c>
      <c r="S267" s="253">
        <v>0</v>
      </c>
      <c r="T267" s="254">
        <f>S267*H267</f>
        <v>0</v>
      </c>
      <c r="U267" s="36"/>
      <c r="V267" s="36"/>
      <c r="W267" s="36"/>
      <c r="X267" s="36"/>
      <c r="Y267" s="36"/>
      <c r="Z267" s="36"/>
      <c r="AA267" s="36"/>
      <c r="AB267" s="36"/>
      <c r="AC267" s="36"/>
      <c r="AD267" s="36"/>
      <c r="AE267" s="36"/>
      <c r="AR267" s="186" t="s">
        <v>272</v>
      </c>
      <c r="AT267" s="186" t="s">
        <v>138</v>
      </c>
      <c r="AU267" s="186" t="s">
        <v>81</v>
      </c>
      <c r="AY267" s="19" t="s">
        <v>135</v>
      </c>
      <c r="BE267" s="187">
        <f>IF(N267="základní",J267,0)</f>
        <v>0</v>
      </c>
      <c r="BF267" s="187">
        <f>IF(N267="snížená",J267,0)</f>
        <v>0</v>
      </c>
      <c r="BG267" s="187">
        <f>IF(N267="zákl. přenesená",J267,0)</f>
        <v>0</v>
      </c>
      <c r="BH267" s="187">
        <f>IF(N267="sníž. přenesená",J267,0)</f>
        <v>0</v>
      </c>
      <c r="BI267" s="187">
        <f>IF(N267="nulová",J267,0)</f>
        <v>0</v>
      </c>
      <c r="BJ267" s="19" t="s">
        <v>79</v>
      </c>
      <c r="BK267" s="187">
        <f>ROUND(I267*H267,2)</f>
        <v>0</v>
      </c>
      <c r="BL267" s="19" t="s">
        <v>272</v>
      </c>
      <c r="BM267" s="186" t="s">
        <v>1499</v>
      </c>
    </row>
    <row r="268" spans="1:65" s="2" customFormat="1" ht="6.95" customHeight="1">
      <c r="A268" s="36"/>
      <c r="B268" s="49"/>
      <c r="C268" s="50"/>
      <c r="D268" s="50"/>
      <c r="E268" s="50"/>
      <c r="F268" s="50"/>
      <c r="G268" s="50"/>
      <c r="H268" s="50"/>
      <c r="I268" s="50"/>
      <c r="J268" s="50"/>
      <c r="K268" s="50"/>
      <c r="L268" s="41"/>
      <c r="M268" s="36"/>
      <c r="O268" s="36"/>
      <c r="P268" s="36"/>
      <c r="Q268" s="36"/>
      <c r="R268" s="36"/>
      <c r="S268" s="36"/>
      <c r="T268" s="36"/>
      <c r="U268" s="36"/>
      <c r="V268" s="36"/>
      <c r="W268" s="36"/>
      <c r="X268" s="36"/>
      <c r="Y268" s="36"/>
      <c r="Z268" s="36"/>
      <c r="AA268" s="36"/>
      <c r="AB268" s="36"/>
      <c r="AC268" s="36"/>
      <c r="AD268" s="36"/>
      <c r="AE268" s="36"/>
    </row>
  </sheetData>
  <sheetProtection algorithmName="SHA-512" hashValue="u8MjnA8Ed1bX8fLlhuLZW/tQ68NAXeY8krfFBDiK08oYX2ovT3okMiGUUmCGWbioWqhYyYIc+F9ly55GVTTsDQ==" saltValue="mOhwjqyA1jcfFB0F1JaRomnUNXte4wx7edSRW60cIQeN0dGGr72XJjv/O7cgoQ9R5PunsslNGC0rdTHTkjq92A==" spinCount="100000" sheet="1" objects="1" scenarios="1" formatColumns="0" formatRows="0" autoFilter="0"/>
  <autoFilter ref="C93:K267" xr:uid="{00000000-0009-0000-0000-00000A000000}"/>
  <mergeCells count="9">
    <mergeCell ref="E50:H50"/>
    <mergeCell ref="E84:H84"/>
    <mergeCell ref="E86:H8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218"/>
  <sheetViews>
    <sheetView showGridLines="0" zoomScale="110" zoomScaleNormal="110" workbookViewId="0"/>
  </sheetViews>
  <sheetFormatPr defaultRowHeight="15"/>
  <cols>
    <col min="1" max="1" width="8.33203125" style="255" customWidth="1"/>
    <col min="2" max="2" width="1.6640625" style="255" customWidth="1"/>
    <col min="3" max="4" width="5" style="255" customWidth="1"/>
    <col min="5" max="5" width="11.6640625" style="255" customWidth="1"/>
    <col min="6" max="6" width="9.1640625" style="255" customWidth="1"/>
    <col min="7" max="7" width="5" style="255" customWidth="1"/>
    <col min="8" max="8" width="77.83203125" style="255" customWidth="1"/>
    <col min="9" max="10" width="20" style="255" customWidth="1"/>
    <col min="11" max="11" width="1.6640625" style="255" customWidth="1"/>
  </cols>
  <sheetData>
    <row r="1" spans="2:11" s="1" customFormat="1" ht="37.5" customHeight="1"/>
    <row r="2" spans="2:11" s="1" customFormat="1" ht="7.5" customHeight="1">
      <c r="B2" s="256"/>
      <c r="C2" s="257"/>
      <c r="D2" s="257"/>
      <c r="E2" s="257"/>
      <c r="F2" s="257"/>
      <c r="G2" s="257"/>
      <c r="H2" s="257"/>
      <c r="I2" s="257"/>
      <c r="J2" s="257"/>
      <c r="K2" s="258"/>
    </row>
    <row r="3" spans="2:11" s="17" customFormat="1" ht="45" customHeight="1">
      <c r="B3" s="259"/>
      <c r="C3" s="387" t="s">
        <v>1500</v>
      </c>
      <c r="D3" s="387"/>
      <c r="E3" s="387"/>
      <c r="F3" s="387"/>
      <c r="G3" s="387"/>
      <c r="H3" s="387"/>
      <c r="I3" s="387"/>
      <c r="J3" s="387"/>
      <c r="K3" s="260"/>
    </row>
    <row r="4" spans="2:11" s="1" customFormat="1" ht="25.5" customHeight="1">
      <c r="B4" s="261"/>
      <c r="C4" s="392" t="s">
        <v>1501</v>
      </c>
      <c r="D4" s="392"/>
      <c r="E4" s="392"/>
      <c r="F4" s="392"/>
      <c r="G4" s="392"/>
      <c r="H4" s="392"/>
      <c r="I4" s="392"/>
      <c r="J4" s="392"/>
      <c r="K4" s="262"/>
    </row>
    <row r="5" spans="2:11" s="1" customFormat="1" ht="5.25" customHeight="1">
      <c r="B5" s="261"/>
      <c r="C5" s="263"/>
      <c r="D5" s="263"/>
      <c r="E5" s="263"/>
      <c r="F5" s="263"/>
      <c r="G5" s="263"/>
      <c r="H5" s="263"/>
      <c r="I5" s="263"/>
      <c r="J5" s="263"/>
      <c r="K5" s="262"/>
    </row>
    <row r="6" spans="2:11" s="1" customFormat="1" ht="15" customHeight="1">
      <c r="B6" s="261"/>
      <c r="C6" s="391" t="s">
        <v>1502</v>
      </c>
      <c r="D6" s="391"/>
      <c r="E6" s="391"/>
      <c r="F6" s="391"/>
      <c r="G6" s="391"/>
      <c r="H6" s="391"/>
      <c r="I6" s="391"/>
      <c r="J6" s="391"/>
      <c r="K6" s="262"/>
    </row>
    <row r="7" spans="2:11" s="1" customFormat="1" ht="15" customHeight="1">
      <c r="B7" s="265"/>
      <c r="C7" s="391" t="s">
        <v>1503</v>
      </c>
      <c r="D7" s="391"/>
      <c r="E7" s="391"/>
      <c r="F7" s="391"/>
      <c r="G7" s="391"/>
      <c r="H7" s="391"/>
      <c r="I7" s="391"/>
      <c r="J7" s="391"/>
      <c r="K7" s="262"/>
    </row>
    <row r="8" spans="2:11" s="1" customFormat="1" ht="12.75" customHeight="1">
      <c r="B8" s="265"/>
      <c r="C8" s="264"/>
      <c r="D8" s="264"/>
      <c r="E8" s="264"/>
      <c r="F8" s="264"/>
      <c r="G8" s="264"/>
      <c r="H8" s="264"/>
      <c r="I8" s="264"/>
      <c r="J8" s="264"/>
      <c r="K8" s="262"/>
    </row>
    <row r="9" spans="2:11" s="1" customFormat="1" ht="15" customHeight="1">
      <c r="B9" s="265"/>
      <c r="C9" s="391" t="s">
        <v>1504</v>
      </c>
      <c r="D9" s="391"/>
      <c r="E9" s="391"/>
      <c r="F9" s="391"/>
      <c r="G9" s="391"/>
      <c r="H9" s="391"/>
      <c r="I9" s="391"/>
      <c r="J9" s="391"/>
      <c r="K9" s="262"/>
    </row>
    <row r="10" spans="2:11" s="1" customFormat="1" ht="15" customHeight="1">
      <c r="B10" s="265"/>
      <c r="C10" s="264"/>
      <c r="D10" s="391" t="s">
        <v>1505</v>
      </c>
      <c r="E10" s="391"/>
      <c r="F10" s="391"/>
      <c r="G10" s="391"/>
      <c r="H10" s="391"/>
      <c r="I10" s="391"/>
      <c r="J10" s="391"/>
      <c r="K10" s="262"/>
    </row>
    <row r="11" spans="2:11" s="1" customFormat="1" ht="15" customHeight="1">
      <c r="B11" s="265"/>
      <c r="C11" s="266"/>
      <c r="D11" s="391" t="s">
        <v>1506</v>
      </c>
      <c r="E11" s="391"/>
      <c r="F11" s="391"/>
      <c r="G11" s="391"/>
      <c r="H11" s="391"/>
      <c r="I11" s="391"/>
      <c r="J11" s="391"/>
      <c r="K11" s="262"/>
    </row>
    <row r="12" spans="2:11" s="1" customFormat="1" ht="15" customHeight="1">
      <c r="B12" s="265"/>
      <c r="C12" s="266"/>
      <c r="D12" s="264"/>
      <c r="E12" s="264"/>
      <c r="F12" s="264"/>
      <c r="G12" s="264"/>
      <c r="H12" s="264"/>
      <c r="I12" s="264"/>
      <c r="J12" s="264"/>
      <c r="K12" s="262"/>
    </row>
    <row r="13" spans="2:11" s="1" customFormat="1" ht="15" customHeight="1">
      <c r="B13" s="265"/>
      <c r="C13" s="266"/>
      <c r="D13" s="267" t="s">
        <v>1507</v>
      </c>
      <c r="E13" s="264"/>
      <c r="F13" s="264"/>
      <c r="G13" s="264"/>
      <c r="H13" s="264"/>
      <c r="I13" s="264"/>
      <c r="J13" s="264"/>
      <c r="K13" s="262"/>
    </row>
    <row r="14" spans="2:11" s="1" customFormat="1" ht="12.75" customHeight="1">
      <c r="B14" s="265"/>
      <c r="C14" s="266"/>
      <c r="D14" s="266"/>
      <c r="E14" s="266"/>
      <c r="F14" s="266"/>
      <c r="G14" s="266"/>
      <c r="H14" s="266"/>
      <c r="I14" s="266"/>
      <c r="J14" s="266"/>
      <c r="K14" s="262"/>
    </row>
    <row r="15" spans="2:11" s="1" customFormat="1" ht="15" customHeight="1">
      <c r="B15" s="265"/>
      <c r="C15" s="266"/>
      <c r="D15" s="391" t="s">
        <v>1508</v>
      </c>
      <c r="E15" s="391"/>
      <c r="F15" s="391"/>
      <c r="G15" s="391"/>
      <c r="H15" s="391"/>
      <c r="I15" s="391"/>
      <c r="J15" s="391"/>
      <c r="K15" s="262"/>
    </row>
    <row r="16" spans="2:11" s="1" customFormat="1" ht="15" customHeight="1">
      <c r="B16" s="265"/>
      <c r="C16" s="266"/>
      <c r="D16" s="391" t="s">
        <v>1509</v>
      </c>
      <c r="E16" s="391"/>
      <c r="F16" s="391"/>
      <c r="G16" s="391"/>
      <c r="H16" s="391"/>
      <c r="I16" s="391"/>
      <c r="J16" s="391"/>
      <c r="K16" s="262"/>
    </row>
    <row r="17" spans="2:11" s="1" customFormat="1" ht="15" customHeight="1">
      <c r="B17" s="265"/>
      <c r="C17" s="266"/>
      <c r="D17" s="391" t="s">
        <v>1510</v>
      </c>
      <c r="E17" s="391"/>
      <c r="F17" s="391"/>
      <c r="G17" s="391"/>
      <c r="H17" s="391"/>
      <c r="I17" s="391"/>
      <c r="J17" s="391"/>
      <c r="K17" s="262"/>
    </row>
    <row r="18" spans="2:11" s="1" customFormat="1" ht="15" customHeight="1">
      <c r="B18" s="265"/>
      <c r="C18" s="266"/>
      <c r="D18" s="266"/>
      <c r="E18" s="268" t="s">
        <v>78</v>
      </c>
      <c r="F18" s="391" t="s">
        <v>1511</v>
      </c>
      <c r="G18" s="391"/>
      <c r="H18" s="391"/>
      <c r="I18" s="391"/>
      <c r="J18" s="391"/>
      <c r="K18" s="262"/>
    </row>
    <row r="19" spans="2:11" s="1" customFormat="1" ht="15" customHeight="1">
      <c r="B19" s="265"/>
      <c r="C19" s="266"/>
      <c r="D19" s="266"/>
      <c r="E19" s="268" t="s">
        <v>1512</v>
      </c>
      <c r="F19" s="391" t="s">
        <v>1513</v>
      </c>
      <c r="G19" s="391"/>
      <c r="H19" s="391"/>
      <c r="I19" s="391"/>
      <c r="J19" s="391"/>
      <c r="K19" s="262"/>
    </row>
    <row r="20" spans="2:11" s="1" customFormat="1" ht="15" customHeight="1">
      <c r="B20" s="265"/>
      <c r="C20" s="266"/>
      <c r="D20" s="266"/>
      <c r="E20" s="268" t="s">
        <v>1514</v>
      </c>
      <c r="F20" s="391" t="s">
        <v>1515</v>
      </c>
      <c r="G20" s="391"/>
      <c r="H20" s="391"/>
      <c r="I20" s="391"/>
      <c r="J20" s="391"/>
      <c r="K20" s="262"/>
    </row>
    <row r="21" spans="2:11" s="1" customFormat="1" ht="15" customHeight="1">
      <c r="B21" s="265"/>
      <c r="C21" s="266"/>
      <c r="D21" s="266"/>
      <c r="E21" s="268" t="s">
        <v>1516</v>
      </c>
      <c r="F21" s="391" t="s">
        <v>1517</v>
      </c>
      <c r="G21" s="391"/>
      <c r="H21" s="391"/>
      <c r="I21" s="391"/>
      <c r="J21" s="391"/>
      <c r="K21" s="262"/>
    </row>
    <row r="22" spans="2:11" s="1" customFormat="1" ht="15" customHeight="1">
      <c r="B22" s="265"/>
      <c r="C22" s="266"/>
      <c r="D22" s="266"/>
      <c r="E22" s="268" t="s">
        <v>1518</v>
      </c>
      <c r="F22" s="391" t="s">
        <v>1519</v>
      </c>
      <c r="G22" s="391"/>
      <c r="H22" s="391"/>
      <c r="I22" s="391"/>
      <c r="J22" s="391"/>
      <c r="K22" s="262"/>
    </row>
    <row r="23" spans="2:11" s="1" customFormat="1" ht="15" customHeight="1">
      <c r="B23" s="265"/>
      <c r="C23" s="266"/>
      <c r="D23" s="266"/>
      <c r="E23" s="268" t="s">
        <v>1520</v>
      </c>
      <c r="F23" s="391" t="s">
        <v>1521</v>
      </c>
      <c r="G23" s="391"/>
      <c r="H23" s="391"/>
      <c r="I23" s="391"/>
      <c r="J23" s="391"/>
      <c r="K23" s="262"/>
    </row>
    <row r="24" spans="2:11" s="1" customFormat="1" ht="12.75" customHeight="1">
      <c r="B24" s="265"/>
      <c r="C24" s="266"/>
      <c r="D24" s="266"/>
      <c r="E24" s="266"/>
      <c r="F24" s="266"/>
      <c r="G24" s="266"/>
      <c r="H24" s="266"/>
      <c r="I24" s="266"/>
      <c r="J24" s="266"/>
      <c r="K24" s="262"/>
    </row>
    <row r="25" spans="2:11" s="1" customFormat="1" ht="15" customHeight="1">
      <c r="B25" s="265"/>
      <c r="C25" s="391" t="s">
        <v>1522</v>
      </c>
      <c r="D25" s="391"/>
      <c r="E25" s="391"/>
      <c r="F25" s="391"/>
      <c r="G25" s="391"/>
      <c r="H25" s="391"/>
      <c r="I25" s="391"/>
      <c r="J25" s="391"/>
      <c r="K25" s="262"/>
    </row>
    <row r="26" spans="2:11" s="1" customFormat="1" ht="15" customHeight="1">
      <c r="B26" s="265"/>
      <c r="C26" s="391" t="s">
        <v>1523</v>
      </c>
      <c r="D26" s="391"/>
      <c r="E26" s="391"/>
      <c r="F26" s="391"/>
      <c r="G26" s="391"/>
      <c r="H26" s="391"/>
      <c r="I26" s="391"/>
      <c r="J26" s="391"/>
      <c r="K26" s="262"/>
    </row>
    <row r="27" spans="2:11" s="1" customFormat="1" ht="15" customHeight="1">
      <c r="B27" s="265"/>
      <c r="C27" s="264"/>
      <c r="D27" s="391" t="s">
        <v>1524</v>
      </c>
      <c r="E27" s="391"/>
      <c r="F27" s="391"/>
      <c r="G27" s="391"/>
      <c r="H27" s="391"/>
      <c r="I27" s="391"/>
      <c r="J27" s="391"/>
      <c r="K27" s="262"/>
    </row>
    <row r="28" spans="2:11" s="1" customFormat="1" ht="15" customHeight="1">
      <c r="B28" s="265"/>
      <c r="C28" s="266"/>
      <c r="D28" s="391" t="s">
        <v>1525</v>
      </c>
      <c r="E28" s="391"/>
      <c r="F28" s="391"/>
      <c r="G28" s="391"/>
      <c r="H28" s="391"/>
      <c r="I28" s="391"/>
      <c r="J28" s="391"/>
      <c r="K28" s="262"/>
    </row>
    <row r="29" spans="2:11" s="1" customFormat="1" ht="12.75" customHeight="1">
      <c r="B29" s="265"/>
      <c r="C29" s="266"/>
      <c r="D29" s="266"/>
      <c r="E29" s="266"/>
      <c r="F29" s="266"/>
      <c r="G29" s="266"/>
      <c r="H29" s="266"/>
      <c r="I29" s="266"/>
      <c r="J29" s="266"/>
      <c r="K29" s="262"/>
    </row>
    <row r="30" spans="2:11" s="1" customFormat="1" ht="15" customHeight="1">
      <c r="B30" s="265"/>
      <c r="C30" s="266"/>
      <c r="D30" s="391" t="s">
        <v>1526</v>
      </c>
      <c r="E30" s="391"/>
      <c r="F30" s="391"/>
      <c r="G30" s="391"/>
      <c r="H30" s="391"/>
      <c r="I30" s="391"/>
      <c r="J30" s="391"/>
      <c r="K30" s="262"/>
    </row>
    <row r="31" spans="2:11" s="1" customFormat="1" ht="15" customHeight="1">
      <c r="B31" s="265"/>
      <c r="C31" s="266"/>
      <c r="D31" s="391" t="s">
        <v>1527</v>
      </c>
      <c r="E31" s="391"/>
      <c r="F31" s="391"/>
      <c r="G31" s="391"/>
      <c r="H31" s="391"/>
      <c r="I31" s="391"/>
      <c r="J31" s="391"/>
      <c r="K31" s="262"/>
    </row>
    <row r="32" spans="2:11" s="1" customFormat="1" ht="12.75" customHeight="1">
      <c r="B32" s="265"/>
      <c r="C32" s="266"/>
      <c r="D32" s="266"/>
      <c r="E32" s="266"/>
      <c r="F32" s="266"/>
      <c r="G32" s="266"/>
      <c r="H32" s="266"/>
      <c r="I32" s="266"/>
      <c r="J32" s="266"/>
      <c r="K32" s="262"/>
    </row>
    <row r="33" spans="2:11" s="1" customFormat="1" ht="15" customHeight="1">
      <c r="B33" s="265"/>
      <c r="C33" s="266"/>
      <c r="D33" s="391" t="s">
        <v>1528</v>
      </c>
      <c r="E33" s="391"/>
      <c r="F33" s="391"/>
      <c r="G33" s="391"/>
      <c r="H33" s="391"/>
      <c r="I33" s="391"/>
      <c r="J33" s="391"/>
      <c r="K33" s="262"/>
    </row>
    <row r="34" spans="2:11" s="1" customFormat="1" ht="15" customHeight="1">
      <c r="B34" s="265"/>
      <c r="C34" s="266"/>
      <c r="D34" s="391" t="s">
        <v>1529</v>
      </c>
      <c r="E34" s="391"/>
      <c r="F34" s="391"/>
      <c r="G34" s="391"/>
      <c r="H34" s="391"/>
      <c r="I34" s="391"/>
      <c r="J34" s="391"/>
      <c r="K34" s="262"/>
    </row>
    <row r="35" spans="2:11" s="1" customFormat="1" ht="15" customHeight="1">
      <c r="B35" s="265"/>
      <c r="C35" s="266"/>
      <c r="D35" s="391" t="s">
        <v>1530</v>
      </c>
      <c r="E35" s="391"/>
      <c r="F35" s="391"/>
      <c r="G35" s="391"/>
      <c r="H35" s="391"/>
      <c r="I35" s="391"/>
      <c r="J35" s="391"/>
      <c r="K35" s="262"/>
    </row>
    <row r="36" spans="2:11" s="1" customFormat="1" ht="15" customHeight="1">
      <c r="B36" s="265"/>
      <c r="C36" s="266"/>
      <c r="D36" s="264"/>
      <c r="E36" s="267" t="s">
        <v>121</v>
      </c>
      <c r="F36" s="264"/>
      <c r="G36" s="391" t="s">
        <v>1531</v>
      </c>
      <c r="H36" s="391"/>
      <c r="I36" s="391"/>
      <c r="J36" s="391"/>
      <c r="K36" s="262"/>
    </row>
    <row r="37" spans="2:11" s="1" customFormat="1" ht="30.75" customHeight="1">
      <c r="B37" s="265"/>
      <c r="C37" s="266"/>
      <c r="D37" s="264"/>
      <c r="E37" s="267" t="s">
        <v>1532</v>
      </c>
      <c r="F37" s="264"/>
      <c r="G37" s="391" t="s">
        <v>1533</v>
      </c>
      <c r="H37" s="391"/>
      <c r="I37" s="391"/>
      <c r="J37" s="391"/>
      <c r="K37" s="262"/>
    </row>
    <row r="38" spans="2:11" s="1" customFormat="1" ht="15" customHeight="1">
      <c r="B38" s="265"/>
      <c r="C38" s="266"/>
      <c r="D38" s="264"/>
      <c r="E38" s="267" t="s">
        <v>53</v>
      </c>
      <c r="F38" s="264"/>
      <c r="G38" s="391" t="s">
        <v>1534</v>
      </c>
      <c r="H38" s="391"/>
      <c r="I38" s="391"/>
      <c r="J38" s="391"/>
      <c r="K38" s="262"/>
    </row>
    <row r="39" spans="2:11" s="1" customFormat="1" ht="15" customHeight="1">
      <c r="B39" s="265"/>
      <c r="C39" s="266"/>
      <c r="D39" s="264"/>
      <c r="E39" s="267" t="s">
        <v>54</v>
      </c>
      <c r="F39" s="264"/>
      <c r="G39" s="391" t="s">
        <v>1535</v>
      </c>
      <c r="H39" s="391"/>
      <c r="I39" s="391"/>
      <c r="J39" s="391"/>
      <c r="K39" s="262"/>
    </row>
    <row r="40" spans="2:11" s="1" customFormat="1" ht="15" customHeight="1">
      <c r="B40" s="265"/>
      <c r="C40" s="266"/>
      <c r="D40" s="264"/>
      <c r="E40" s="267" t="s">
        <v>122</v>
      </c>
      <c r="F40" s="264"/>
      <c r="G40" s="391" t="s">
        <v>1536</v>
      </c>
      <c r="H40" s="391"/>
      <c r="I40" s="391"/>
      <c r="J40" s="391"/>
      <c r="K40" s="262"/>
    </row>
    <row r="41" spans="2:11" s="1" customFormat="1" ht="15" customHeight="1">
      <c r="B41" s="265"/>
      <c r="C41" s="266"/>
      <c r="D41" s="264"/>
      <c r="E41" s="267" t="s">
        <v>123</v>
      </c>
      <c r="F41" s="264"/>
      <c r="G41" s="391" t="s">
        <v>1537</v>
      </c>
      <c r="H41" s="391"/>
      <c r="I41" s="391"/>
      <c r="J41" s="391"/>
      <c r="K41" s="262"/>
    </row>
    <row r="42" spans="2:11" s="1" customFormat="1" ht="15" customHeight="1">
      <c r="B42" s="265"/>
      <c r="C42" s="266"/>
      <c r="D42" s="264"/>
      <c r="E42" s="267" t="s">
        <v>1538</v>
      </c>
      <c r="F42" s="264"/>
      <c r="G42" s="391" t="s">
        <v>1539</v>
      </c>
      <c r="H42" s="391"/>
      <c r="I42" s="391"/>
      <c r="J42" s="391"/>
      <c r="K42" s="262"/>
    </row>
    <row r="43" spans="2:11" s="1" customFormat="1" ht="15" customHeight="1">
      <c r="B43" s="265"/>
      <c r="C43" s="266"/>
      <c r="D43" s="264"/>
      <c r="E43" s="267"/>
      <c r="F43" s="264"/>
      <c r="G43" s="391" t="s">
        <v>1540</v>
      </c>
      <c r="H43" s="391"/>
      <c r="I43" s="391"/>
      <c r="J43" s="391"/>
      <c r="K43" s="262"/>
    </row>
    <row r="44" spans="2:11" s="1" customFormat="1" ht="15" customHeight="1">
      <c r="B44" s="265"/>
      <c r="C44" s="266"/>
      <c r="D44" s="264"/>
      <c r="E44" s="267" t="s">
        <v>1541</v>
      </c>
      <c r="F44" s="264"/>
      <c r="G44" s="391" t="s">
        <v>1542</v>
      </c>
      <c r="H44" s="391"/>
      <c r="I44" s="391"/>
      <c r="J44" s="391"/>
      <c r="K44" s="262"/>
    </row>
    <row r="45" spans="2:11" s="1" customFormat="1" ht="15" customHeight="1">
      <c r="B45" s="265"/>
      <c r="C45" s="266"/>
      <c r="D45" s="264"/>
      <c r="E45" s="267" t="s">
        <v>125</v>
      </c>
      <c r="F45" s="264"/>
      <c r="G45" s="391" t="s">
        <v>1543</v>
      </c>
      <c r="H45" s="391"/>
      <c r="I45" s="391"/>
      <c r="J45" s="391"/>
      <c r="K45" s="262"/>
    </row>
    <row r="46" spans="2:11" s="1" customFormat="1" ht="12.75" customHeight="1">
      <c r="B46" s="265"/>
      <c r="C46" s="266"/>
      <c r="D46" s="264"/>
      <c r="E46" s="264"/>
      <c r="F46" s="264"/>
      <c r="G46" s="264"/>
      <c r="H46" s="264"/>
      <c r="I46" s="264"/>
      <c r="J46" s="264"/>
      <c r="K46" s="262"/>
    </row>
    <row r="47" spans="2:11" s="1" customFormat="1" ht="15" customHeight="1">
      <c r="B47" s="265"/>
      <c r="C47" s="266"/>
      <c r="D47" s="391" t="s">
        <v>1544</v>
      </c>
      <c r="E47" s="391"/>
      <c r="F47" s="391"/>
      <c r="G47" s="391"/>
      <c r="H47" s="391"/>
      <c r="I47" s="391"/>
      <c r="J47" s="391"/>
      <c r="K47" s="262"/>
    </row>
    <row r="48" spans="2:11" s="1" customFormat="1" ht="15" customHeight="1">
      <c r="B48" s="265"/>
      <c r="C48" s="266"/>
      <c r="D48" s="266"/>
      <c r="E48" s="391" t="s">
        <v>1545</v>
      </c>
      <c r="F48" s="391"/>
      <c r="G48" s="391"/>
      <c r="H48" s="391"/>
      <c r="I48" s="391"/>
      <c r="J48" s="391"/>
      <c r="K48" s="262"/>
    </row>
    <row r="49" spans="2:11" s="1" customFormat="1" ht="15" customHeight="1">
      <c r="B49" s="265"/>
      <c r="C49" s="266"/>
      <c r="D49" s="266"/>
      <c r="E49" s="391" t="s">
        <v>1546</v>
      </c>
      <c r="F49" s="391"/>
      <c r="G49" s="391"/>
      <c r="H49" s="391"/>
      <c r="I49" s="391"/>
      <c r="J49" s="391"/>
      <c r="K49" s="262"/>
    </row>
    <row r="50" spans="2:11" s="1" customFormat="1" ht="15" customHeight="1">
      <c r="B50" s="265"/>
      <c r="C50" s="266"/>
      <c r="D50" s="266"/>
      <c r="E50" s="391" t="s">
        <v>1547</v>
      </c>
      <c r="F50" s="391"/>
      <c r="G50" s="391"/>
      <c r="H50" s="391"/>
      <c r="I50" s="391"/>
      <c r="J50" s="391"/>
      <c r="K50" s="262"/>
    </row>
    <row r="51" spans="2:11" s="1" customFormat="1" ht="15" customHeight="1">
      <c r="B51" s="265"/>
      <c r="C51" s="266"/>
      <c r="D51" s="391" t="s">
        <v>1548</v>
      </c>
      <c r="E51" s="391"/>
      <c r="F51" s="391"/>
      <c r="G51" s="391"/>
      <c r="H51" s="391"/>
      <c r="I51" s="391"/>
      <c r="J51" s="391"/>
      <c r="K51" s="262"/>
    </row>
    <row r="52" spans="2:11" s="1" customFormat="1" ht="25.5" customHeight="1">
      <c r="B52" s="261"/>
      <c r="C52" s="392" t="s">
        <v>1549</v>
      </c>
      <c r="D52" s="392"/>
      <c r="E52" s="392"/>
      <c r="F52" s="392"/>
      <c r="G52" s="392"/>
      <c r="H52" s="392"/>
      <c r="I52" s="392"/>
      <c r="J52" s="392"/>
      <c r="K52" s="262"/>
    </row>
    <row r="53" spans="2:11" s="1" customFormat="1" ht="5.25" customHeight="1">
      <c r="B53" s="261"/>
      <c r="C53" s="263"/>
      <c r="D53" s="263"/>
      <c r="E53" s="263"/>
      <c r="F53" s="263"/>
      <c r="G53" s="263"/>
      <c r="H53" s="263"/>
      <c r="I53" s="263"/>
      <c r="J53" s="263"/>
      <c r="K53" s="262"/>
    </row>
    <row r="54" spans="2:11" s="1" customFormat="1" ht="15" customHeight="1">
      <c r="B54" s="261"/>
      <c r="C54" s="391" t="s">
        <v>1550</v>
      </c>
      <c r="D54" s="391"/>
      <c r="E54" s="391"/>
      <c r="F54" s="391"/>
      <c r="G54" s="391"/>
      <c r="H54" s="391"/>
      <c r="I54" s="391"/>
      <c r="J54" s="391"/>
      <c r="K54" s="262"/>
    </row>
    <row r="55" spans="2:11" s="1" customFormat="1" ht="15" customHeight="1">
      <c r="B55" s="261"/>
      <c r="C55" s="391" t="s">
        <v>1551</v>
      </c>
      <c r="D55" s="391"/>
      <c r="E55" s="391"/>
      <c r="F55" s="391"/>
      <c r="G55" s="391"/>
      <c r="H55" s="391"/>
      <c r="I55" s="391"/>
      <c r="J55" s="391"/>
      <c r="K55" s="262"/>
    </row>
    <row r="56" spans="2:11" s="1" customFormat="1" ht="12.75" customHeight="1">
      <c r="B56" s="261"/>
      <c r="C56" s="264"/>
      <c r="D56" s="264"/>
      <c r="E56" s="264"/>
      <c r="F56" s="264"/>
      <c r="G56" s="264"/>
      <c r="H56" s="264"/>
      <c r="I56" s="264"/>
      <c r="J56" s="264"/>
      <c r="K56" s="262"/>
    </row>
    <row r="57" spans="2:11" s="1" customFormat="1" ht="15" customHeight="1">
      <c r="B57" s="261"/>
      <c r="C57" s="391" t="s">
        <v>1552</v>
      </c>
      <c r="D57" s="391"/>
      <c r="E57" s="391"/>
      <c r="F57" s="391"/>
      <c r="G57" s="391"/>
      <c r="H57" s="391"/>
      <c r="I57" s="391"/>
      <c r="J57" s="391"/>
      <c r="K57" s="262"/>
    </row>
    <row r="58" spans="2:11" s="1" customFormat="1" ht="15" customHeight="1">
      <c r="B58" s="261"/>
      <c r="C58" s="266"/>
      <c r="D58" s="391" t="s">
        <v>1553</v>
      </c>
      <c r="E58" s="391"/>
      <c r="F58" s="391"/>
      <c r="G58" s="391"/>
      <c r="H58" s="391"/>
      <c r="I58" s="391"/>
      <c r="J58" s="391"/>
      <c r="K58" s="262"/>
    </row>
    <row r="59" spans="2:11" s="1" customFormat="1" ht="15" customHeight="1">
      <c r="B59" s="261"/>
      <c r="C59" s="266"/>
      <c r="D59" s="391" t="s">
        <v>1554</v>
      </c>
      <c r="E59" s="391"/>
      <c r="F59" s="391"/>
      <c r="G59" s="391"/>
      <c r="H59" s="391"/>
      <c r="I59" s="391"/>
      <c r="J59" s="391"/>
      <c r="K59" s="262"/>
    </row>
    <row r="60" spans="2:11" s="1" customFormat="1" ht="15" customHeight="1">
      <c r="B60" s="261"/>
      <c r="C60" s="266"/>
      <c r="D60" s="391" t="s">
        <v>1555</v>
      </c>
      <c r="E60" s="391"/>
      <c r="F60" s="391"/>
      <c r="G60" s="391"/>
      <c r="H60" s="391"/>
      <c r="I60" s="391"/>
      <c r="J60" s="391"/>
      <c r="K60" s="262"/>
    </row>
    <row r="61" spans="2:11" s="1" customFormat="1" ht="15" customHeight="1">
      <c r="B61" s="261"/>
      <c r="C61" s="266"/>
      <c r="D61" s="391" t="s">
        <v>1556</v>
      </c>
      <c r="E61" s="391"/>
      <c r="F61" s="391"/>
      <c r="G61" s="391"/>
      <c r="H61" s="391"/>
      <c r="I61" s="391"/>
      <c r="J61" s="391"/>
      <c r="K61" s="262"/>
    </row>
    <row r="62" spans="2:11" s="1" customFormat="1" ht="15" customHeight="1">
      <c r="B62" s="261"/>
      <c r="C62" s="266"/>
      <c r="D62" s="393" t="s">
        <v>1557</v>
      </c>
      <c r="E62" s="393"/>
      <c r="F62" s="393"/>
      <c r="G62" s="393"/>
      <c r="H62" s="393"/>
      <c r="I62" s="393"/>
      <c r="J62" s="393"/>
      <c r="K62" s="262"/>
    </row>
    <row r="63" spans="2:11" s="1" customFormat="1" ht="15" customHeight="1">
      <c r="B63" s="261"/>
      <c r="C63" s="266"/>
      <c r="D63" s="391" t="s">
        <v>1558</v>
      </c>
      <c r="E63" s="391"/>
      <c r="F63" s="391"/>
      <c r="G63" s="391"/>
      <c r="H63" s="391"/>
      <c r="I63" s="391"/>
      <c r="J63" s="391"/>
      <c r="K63" s="262"/>
    </row>
    <row r="64" spans="2:11" s="1" customFormat="1" ht="12.75" customHeight="1">
      <c r="B64" s="261"/>
      <c r="C64" s="266"/>
      <c r="D64" s="266"/>
      <c r="E64" s="269"/>
      <c r="F64" s="266"/>
      <c r="G64" s="266"/>
      <c r="H64" s="266"/>
      <c r="I64" s="266"/>
      <c r="J64" s="266"/>
      <c r="K64" s="262"/>
    </row>
    <row r="65" spans="2:11" s="1" customFormat="1" ht="15" customHeight="1">
      <c r="B65" s="261"/>
      <c r="C65" s="266"/>
      <c r="D65" s="391" t="s">
        <v>1559</v>
      </c>
      <c r="E65" s="391"/>
      <c r="F65" s="391"/>
      <c r="G65" s="391"/>
      <c r="H65" s="391"/>
      <c r="I65" s="391"/>
      <c r="J65" s="391"/>
      <c r="K65" s="262"/>
    </row>
    <row r="66" spans="2:11" s="1" customFormat="1" ht="15" customHeight="1">
      <c r="B66" s="261"/>
      <c r="C66" s="266"/>
      <c r="D66" s="393" t="s">
        <v>1560</v>
      </c>
      <c r="E66" s="393"/>
      <c r="F66" s="393"/>
      <c r="G66" s="393"/>
      <c r="H66" s="393"/>
      <c r="I66" s="393"/>
      <c r="J66" s="393"/>
      <c r="K66" s="262"/>
    </row>
    <row r="67" spans="2:11" s="1" customFormat="1" ht="15" customHeight="1">
      <c r="B67" s="261"/>
      <c r="C67" s="266"/>
      <c r="D67" s="391" t="s">
        <v>1561</v>
      </c>
      <c r="E67" s="391"/>
      <c r="F67" s="391"/>
      <c r="G67" s="391"/>
      <c r="H67" s="391"/>
      <c r="I67" s="391"/>
      <c r="J67" s="391"/>
      <c r="K67" s="262"/>
    </row>
    <row r="68" spans="2:11" s="1" customFormat="1" ht="15" customHeight="1">
      <c r="B68" s="261"/>
      <c r="C68" s="266"/>
      <c r="D68" s="391" t="s">
        <v>1562</v>
      </c>
      <c r="E68" s="391"/>
      <c r="F68" s="391"/>
      <c r="G68" s="391"/>
      <c r="H68" s="391"/>
      <c r="I68" s="391"/>
      <c r="J68" s="391"/>
      <c r="K68" s="262"/>
    </row>
    <row r="69" spans="2:11" s="1" customFormat="1" ht="15" customHeight="1">
      <c r="B69" s="261"/>
      <c r="C69" s="266"/>
      <c r="D69" s="391" t="s">
        <v>1563</v>
      </c>
      <c r="E69" s="391"/>
      <c r="F69" s="391"/>
      <c r="G69" s="391"/>
      <c r="H69" s="391"/>
      <c r="I69" s="391"/>
      <c r="J69" s="391"/>
      <c r="K69" s="262"/>
    </row>
    <row r="70" spans="2:11" s="1" customFormat="1" ht="15" customHeight="1">
      <c r="B70" s="261"/>
      <c r="C70" s="266"/>
      <c r="D70" s="391" t="s">
        <v>1564</v>
      </c>
      <c r="E70" s="391"/>
      <c r="F70" s="391"/>
      <c r="G70" s="391"/>
      <c r="H70" s="391"/>
      <c r="I70" s="391"/>
      <c r="J70" s="391"/>
      <c r="K70" s="262"/>
    </row>
    <row r="71" spans="2:11" s="1" customFormat="1" ht="12.75" customHeight="1">
      <c r="B71" s="270"/>
      <c r="C71" s="271"/>
      <c r="D71" s="271"/>
      <c r="E71" s="271"/>
      <c r="F71" s="271"/>
      <c r="G71" s="271"/>
      <c r="H71" s="271"/>
      <c r="I71" s="271"/>
      <c r="J71" s="271"/>
      <c r="K71" s="272"/>
    </row>
    <row r="72" spans="2:11" s="1" customFormat="1" ht="18.75" customHeight="1">
      <c r="B72" s="273"/>
      <c r="C72" s="273"/>
      <c r="D72" s="273"/>
      <c r="E72" s="273"/>
      <c r="F72" s="273"/>
      <c r="G72" s="273"/>
      <c r="H72" s="273"/>
      <c r="I72" s="273"/>
      <c r="J72" s="273"/>
      <c r="K72" s="274"/>
    </row>
    <row r="73" spans="2:11" s="1" customFormat="1" ht="18.75" customHeight="1">
      <c r="B73" s="274"/>
      <c r="C73" s="274"/>
      <c r="D73" s="274"/>
      <c r="E73" s="274"/>
      <c r="F73" s="274"/>
      <c r="G73" s="274"/>
      <c r="H73" s="274"/>
      <c r="I73" s="274"/>
      <c r="J73" s="274"/>
      <c r="K73" s="274"/>
    </row>
    <row r="74" spans="2:11" s="1" customFormat="1" ht="7.5" customHeight="1">
      <c r="B74" s="275"/>
      <c r="C74" s="276"/>
      <c r="D74" s="276"/>
      <c r="E74" s="276"/>
      <c r="F74" s="276"/>
      <c r="G74" s="276"/>
      <c r="H74" s="276"/>
      <c r="I74" s="276"/>
      <c r="J74" s="276"/>
      <c r="K74" s="277"/>
    </row>
    <row r="75" spans="2:11" s="1" customFormat="1" ht="45" customHeight="1">
      <c r="B75" s="278"/>
      <c r="C75" s="386" t="s">
        <v>1565</v>
      </c>
      <c r="D75" s="386"/>
      <c r="E75" s="386"/>
      <c r="F75" s="386"/>
      <c r="G75" s="386"/>
      <c r="H75" s="386"/>
      <c r="I75" s="386"/>
      <c r="J75" s="386"/>
      <c r="K75" s="279"/>
    </row>
    <row r="76" spans="2:11" s="1" customFormat="1" ht="17.25" customHeight="1">
      <c r="B76" s="278"/>
      <c r="C76" s="280" t="s">
        <v>1566</v>
      </c>
      <c r="D76" s="280"/>
      <c r="E76" s="280"/>
      <c r="F76" s="280" t="s">
        <v>1567</v>
      </c>
      <c r="G76" s="281"/>
      <c r="H76" s="280" t="s">
        <v>54</v>
      </c>
      <c r="I76" s="280" t="s">
        <v>57</v>
      </c>
      <c r="J76" s="280" t="s">
        <v>1568</v>
      </c>
      <c r="K76" s="279"/>
    </row>
    <row r="77" spans="2:11" s="1" customFormat="1" ht="17.25" customHeight="1">
      <c r="B77" s="278"/>
      <c r="C77" s="282" t="s">
        <v>1569</v>
      </c>
      <c r="D77" s="282"/>
      <c r="E77" s="282"/>
      <c r="F77" s="283" t="s">
        <v>1570</v>
      </c>
      <c r="G77" s="284"/>
      <c r="H77" s="282"/>
      <c r="I77" s="282"/>
      <c r="J77" s="282" t="s">
        <v>1571</v>
      </c>
      <c r="K77" s="279"/>
    </row>
    <row r="78" spans="2:11" s="1" customFormat="1" ht="5.25" customHeight="1">
      <c r="B78" s="278"/>
      <c r="C78" s="285"/>
      <c r="D78" s="285"/>
      <c r="E78" s="285"/>
      <c r="F78" s="285"/>
      <c r="G78" s="286"/>
      <c r="H78" s="285"/>
      <c r="I78" s="285"/>
      <c r="J78" s="285"/>
      <c r="K78" s="279"/>
    </row>
    <row r="79" spans="2:11" s="1" customFormat="1" ht="15" customHeight="1">
      <c r="B79" s="278"/>
      <c r="C79" s="267" t="s">
        <v>53</v>
      </c>
      <c r="D79" s="287"/>
      <c r="E79" s="287"/>
      <c r="F79" s="288" t="s">
        <v>1572</v>
      </c>
      <c r="G79" s="289"/>
      <c r="H79" s="267" t="s">
        <v>1573</v>
      </c>
      <c r="I79" s="267" t="s">
        <v>1574</v>
      </c>
      <c r="J79" s="267">
        <v>20</v>
      </c>
      <c r="K79" s="279"/>
    </row>
    <row r="80" spans="2:11" s="1" customFormat="1" ht="15" customHeight="1">
      <c r="B80" s="278"/>
      <c r="C80" s="267" t="s">
        <v>1575</v>
      </c>
      <c r="D80" s="267"/>
      <c r="E80" s="267"/>
      <c r="F80" s="288" t="s">
        <v>1572</v>
      </c>
      <c r="G80" s="289"/>
      <c r="H80" s="267" t="s">
        <v>1576</v>
      </c>
      <c r="I80" s="267" t="s">
        <v>1574</v>
      </c>
      <c r="J80" s="267">
        <v>120</v>
      </c>
      <c r="K80" s="279"/>
    </row>
    <row r="81" spans="2:11" s="1" customFormat="1" ht="15" customHeight="1">
      <c r="B81" s="290"/>
      <c r="C81" s="267" t="s">
        <v>1577</v>
      </c>
      <c r="D81" s="267"/>
      <c r="E81" s="267"/>
      <c r="F81" s="288" t="s">
        <v>1578</v>
      </c>
      <c r="G81" s="289"/>
      <c r="H81" s="267" t="s">
        <v>1579</v>
      </c>
      <c r="I81" s="267" t="s">
        <v>1574</v>
      </c>
      <c r="J81" s="267">
        <v>50</v>
      </c>
      <c r="K81" s="279"/>
    </row>
    <row r="82" spans="2:11" s="1" customFormat="1" ht="15" customHeight="1">
      <c r="B82" s="290"/>
      <c r="C82" s="267" t="s">
        <v>1580</v>
      </c>
      <c r="D82" s="267"/>
      <c r="E82" s="267"/>
      <c r="F82" s="288" t="s">
        <v>1572</v>
      </c>
      <c r="G82" s="289"/>
      <c r="H82" s="267" t="s">
        <v>1581</v>
      </c>
      <c r="I82" s="267" t="s">
        <v>1582</v>
      </c>
      <c r="J82" s="267"/>
      <c r="K82" s="279"/>
    </row>
    <row r="83" spans="2:11" s="1" customFormat="1" ht="15" customHeight="1">
      <c r="B83" s="290"/>
      <c r="C83" s="291" t="s">
        <v>1583</v>
      </c>
      <c r="D83" s="291"/>
      <c r="E83" s="291"/>
      <c r="F83" s="292" t="s">
        <v>1578</v>
      </c>
      <c r="G83" s="291"/>
      <c r="H83" s="291" t="s">
        <v>1584</v>
      </c>
      <c r="I83" s="291" t="s">
        <v>1574</v>
      </c>
      <c r="J83" s="291">
        <v>15</v>
      </c>
      <c r="K83" s="279"/>
    </row>
    <row r="84" spans="2:11" s="1" customFormat="1" ht="15" customHeight="1">
      <c r="B84" s="290"/>
      <c r="C84" s="291" t="s">
        <v>1585</v>
      </c>
      <c r="D84" s="291"/>
      <c r="E84" s="291"/>
      <c r="F84" s="292" t="s">
        <v>1578</v>
      </c>
      <c r="G84" s="291"/>
      <c r="H84" s="291" t="s">
        <v>1586</v>
      </c>
      <c r="I84" s="291" t="s">
        <v>1574</v>
      </c>
      <c r="J84" s="291">
        <v>15</v>
      </c>
      <c r="K84" s="279"/>
    </row>
    <row r="85" spans="2:11" s="1" customFormat="1" ht="15" customHeight="1">
      <c r="B85" s="290"/>
      <c r="C85" s="291" t="s">
        <v>1587</v>
      </c>
      <c r="D85" s="291"/>
      <c r="E85" s="291"/>
      <c r="F85" s="292" t="s">
        <v>1578</v>
      </c>
      <c r="G85" s="291"/>
      <c r="H85" s="291" t="s">
        <v>1588</v>
      </c>
      <c r="I85" s="291" t="s">
        <v>1574</v>
      </c>
      <c r="J85" s="291">
        <v>20</v>
      </c>
      <c r="K85" s="279"/>
    </row>
    <row r="86" spans="2:11" s="1" customFormat="1" ht="15" customHeight="1">
      <c r="B86" s="290"/>
      <c r="C86" s="291" t="s">
        <v>1589</v>
      </c>
      <c r="D86" s="291"/>
      <c r="E86" s="291"/>
      <c r="F86" s="292" t="s">
        <v>1578</v>
      </c>
      <c r="G86" s="291"/>
      <c r="H86" s="291" t="s">
        <v>1590</v>
      </c>
      <c r="I86" s="291" t="s">
        <v>1574</v>
      </c>
      <c r="J86" s="291">
        <v>20</v>
      </c>
      <c r="K86" s="279"/>
    </row>
    <row r="87" spans="2:11" s="1" customFormat="1" ht="15" customHeight="1">
      <c r="B87" s="290"/>
      <c r="C87" s="267" t="s">
        <v>1591</v>
      </c>
      <c r="D87" s="267"/>
      <c r="E87" s="267"/>
      <c r="F87" s="288" t="s">
        <v>1578</v>
      </c>
      <c r="G87" s="289"/>
      <c r="H87" s="267" t="s">
        <v>1592</v>
      </c>
      <c r="I87" s="267" t="s">
        <v>1574</v>
      </c>
      <c r="J87" s="267">
        <v>50</v>
      </c>
      <c r="K87" s="279"/>
    </row>
    <row r="88" spans="2:11" s="1" customFormat="1" ht="15" customHeight="1">
      <c r="B88" s="290"/>
      <c r="C88" s="267" t="s">
        <v>1593</v>
      </c>
      <c r="D88" s="267"/>
      <c r="E88" s="267"/>
      <c r="F88" s="288" t="s">
        <v>1578</v>
      </c>
      <c r="G88" s="289"/>
      <c r="H88" s="267" t="s">
        <v>1594</v>
      </c>
      <c r="I88" s="267" t="s">
        <v>1574</v>
      </c>
      <c r="J88" s="267">
        <v>20</v>
      </c>
      <c r="K88" s="279"/>
    </row>
    <row r="89" spans="2:11" s="1" customFormat="1" ht="15" customHeight="1">
      <c r="B89" s="290"/>
      <c r="C89" s="267" t="s">
        <v>1595</v>
      </c>
      <c r="D89" s="267"/>
      <c r="E89" s="267"/>
      <c r="F89" s="288" t="s">
        <v>1578</v>
      </c>
      <c r="G89" s="289"/>
      <c r="H89" s="267" t="s">
        <v>1596</v>
      </c>
      <c r="I89" s="267" t="s">
        <v>1574</v>
      </c>
      <c r="J89" s="267">
        <v>20</v>
      </c>
      <c r="K89" s="279"/>
    </row>
    <row r="90" spans="2:11" s="1" customFormat="1" ht="15" customHeight="1">
      <c r="B90" s="290"/>
      <c r="C90" s="267" t="s">
        <v>1597</v>
      </c>
      <c r="D90" s="267"/>
      <c r="E90" s="267"/>
      <c r="F90" s="288" t="s">
        <v>1578</v>
      </c>
      <c r="G90" s="289"/>
      <c r="H90" s="267" t="s">
        <v>1598</v>
      </c>
      <c r="I90" s="267" t="s">
        <v>1574</v>
      </c>
      <c r="J90" s="267">
        <v>50</v>
      </c>
      <c r="K90" s="279"/>
    </row>
    <row r="91" spans="2:11" s="1" customFormat="1" ht="15" customHeight="1">
      <c r="B91" s="290"/>
      <c r="C91" s="267" t="s">
        <v>1599</v>
      </c>
      <c r="D91" s="267"/>
      <c r="E91" s="267"/>
      <c r="F91" s="288" t="s">
        <v>1578</v>
      </c>
      <c r="G91" s="289"/>
      <c r="H91" s="267" t="s">
        <v>1599</v>
      </c>
      <c r="I91" s="267" t="s">
        <v>1574</v>
      </c>
      <c r="J91" s="267">
        <v>50</v>
      </c>
      <c r="K91" s="279"/>
    </row>
    <row r="92" spans="2:11" s="1" customFormat="1" ht="15" customHeight="1">
      <c r="B92" s="290"/>
      <c r="C92" s="267" t="s">
        <v>1600</v>
      </c>
      <c r="D92" s="267"/>
      <c r="E92" s="267"/>
      <c r="F92" s="288" t="s">
        <v>1578</v>
      </c>
      <c r="G92" s="289"/>
      <c r="H92" s="267" t="s">
        <v>1601</v>
      </c>
      <c r="I92" s="267" t="s">
        <v>1574</v>
      </c>
      <c r="J92" s="267">
        <v>255</v>
      </c>
      <c r="K92" s="279"/>
    </row>
    <row r="93" spans="2:11" s="1" customFormat="1" ht="15" customHeight="1">
      <c r="B93" s="290"/>
      <c r="C93" s="267" t="s">
        <v>1602</v>
      </c>
      <c r="D93" s="267"/>
      <c r="E93" s="267"/>
      <c r="F93" s="288" t="s">
        <v>1572</v>
      </c>
      <c r="G93" s="289"/>
      <c r="H93" s="267" t="s">
        <v>1603</v>
      </c>
      <c r="I93" s="267" t="s">
        <v>1604</v>
      </c>
      <c r="J93" s="267"/>
      <c r="K93" s="279"/>
    </row>
    <row r="94" spans="2:11" s="1" customFormat="1" ht="15" customHeight="1">
      <c r="B94" s="290"/>
      <c r="C94" s="267" t="s">
        <v>1605</v>
      </c>
      <c r="D94" s="267"/>
      <c r="E94" s="267"/>
      <c r="F94" s="288" t="s">
        <v>1572</v>
      </c>
      <c r="G94" s="289"/>
      <c r="H94" s="267" t="s">
        <v>1606</v>
      </c>
      <c r="I94" s="267" t="s">
        <v>1607</v>
      </c>
      <c r="J94" s="267"/>
      <c r="K94" s="279"/>
    </row>
    <row r="95" spans="2:11" s="1" customFormat="1" ht="15" customHeight="1">
      <c r="B95" s="290"/>
      <c r="C95" s="267" t="s">
        <v>1608</v>
      </c>
      <c r="D95" s="267"/>
      <c r="E95" s="267"/>
      <c r="F95" s="288" t="s">
        <v>1572</v>
      </c>
      <c r="G95" s="289"/>
      <c r="H95" s="267" t="s">
        <v>1608</v>
      </c>
      <c r="I95" s="267" t="s">
        <v>1607</v>
      </c>
      <c r="J95" s="267"/>
      <c r="K95" s="279"/>
    </row>
    <row r="96" spans="2:11" s="1" customFormat="1" ht="15" customHeight="1">
      <c r="B96" s="290"/>
      <c r="C96" s="267" t="s">
        <v>38</v>
      </c>
      <c r="D96" s="267"/>
      <c r="E96" s="267"/>
      <c r="F96" s="288" t="s">
        <v>1572</v>
      </c>
      <c r="G96" s="289"/>
      <c r="H96" s="267" t="s">
        <v>1609</v>
      </c>
      <c r="I96" s="267" t="s">
        <v>1607</v>
      </c>
      <c r="J96" s="267"/>
      <c r="K96" s="279"/>
    </row>
    <row r="97" spans="2:11" s="1" customFormat="1" ht="15" customHeight="1">
      <c r="B97" s="290"/>
      <c r="C97" s="267" t="s">
        <v>48</v>
      </c>
      <c r="D97" s="267"/>
      <c r="E97" s="267"/>
      <c r="F97" s="288" t="s">
        <v>1572</v>
      </c>
      <c r="G97" s="289"/>
      <c r="H97" s="267" t="s">
        <v>1610</v>
      </c>
      <c r="I97" s="267" t="s">
        <v>1607</v>
      </c>
      <c r="J97" s="267"/>
      <c r="K97" s="279"/>
    </row>
    <row r="98" spans="2:11" s="1" customFormat="1" ht="15" customHeight="1">
      <c r="B98" s="293"/>
      <c r="C98" s="294"/>
      <c r="D98" s="294"/>
      <c r="E98" s="294"/>
      <c r="F98" s="294"/>
      <c r="G98" s="294"/>
      <c r="H98" s="294"/>
      <c r="I98" s="294"/>
      <c r="J98" s="294"/>
      <c r="K98" s="295"/>
    </row>
    <row r="99" spans="2:11" s="1" customFormat="1" ht="18.75" customHeight="1">
      <c r="B99" s="296"/>
      <c r="C99" s="297"/>
      <c r="D99" s="297"/>
      <c r="E99" s="297"/>
      <c r="F99" s="297"/>
      <c r="G99" s="297"/>
      <c r="H99" s="297"/>
      <c r="I99" s="297"/>
      <c r="J99" s="297"/>
      <c r="K99" s="296"/>
    </row>
    <row r="100" spans="2:11" s="1" customFormat="1" ht="18.75" customHeight="1">
      <c r="B100" s="274"/>
      <c r="C100" s="274"/>
      <c r="D100" s="274"/>
      <c r="E100" s="274"/>
      <c r="F100" s="274"/>
      <c r="G100" s="274"/>
      <c r="H100" s="274"/>
      <c r="I100" s="274"/>
      <c r="J100" s="274"/>
      <c r="K100" s="274"/>
    </row>
    <row r="101" spans="2:11" s="1" customFormat="1" ht="7.5" customHeight="1">
      <c r="B101" s="275"/>
      <c r="C101" s="276"/>
      <c r="D101" s="276"/>
      <c r="E101" s="276"/>
      <c r="F101" s="276"/>
      <c r="G101" s="276"/>
      <c r="H101" s="276"/>
      <c r="I101" s="276"/>
      <c r="J101" s="276"/>
      <c r="K101" s="277"/>
    </row>
    <row r="102" spans="2:11" s="1" customFormat="1" ht="45" customHeight="1">
      <c r="B102" s="278"/>
      <c r="C102" s="386" t="s">
        <v>1611</v>
      </c>
      <c r="D102" s="386"/>
      <c r="E102" s="386"/>
      <c r="F102" s="386"/>
      <c r="G102" s="386"/>
      <c r="H102" s="386"/>
      <c r="I102" s="386"/>
      <c r="J102" s="386"/>
      <c r="K102" s="279"/>
    </row>
    <row r="103" spans="2:11" s="1" customFormat="1" ht="17.25" customHeight="1">
      <c r="B103" s="278"/>
      <c r="C103" s="280" t="s">
        <v>1566</v>
      </c>
      <c r="D103" s="280"/>
      <c r="E103" s="280"/>
      <c r="F103" s="280" t="s">
        <v>1567</v>
      </c>
      <c r="G103" s="281"/>
      <c r="H103" s="280" t="s">
        <v>54</v>
      </c>
      <c r="I103" s="280" t="s">
        <v>57</v>
      </c>
      <c r="J103" s="280" t="s">
        <v>1568</v>
      </c>
      <c r="K103" s="279"/>
    </row>
    <row r="104" spans="2:11" s="1" customFormat="1" ht="17.25" customHeight="1">
      <c r="B104" s="278"/>
      <c r="C104" s="282" t="s">
        <v>1569</v>
      </c>
      <c r="D104" s="282"/>
      <c r="E104" s="282"/>
      <c r="F104" s="283" t="s">
        <v>1570</v>
      </c>
      <c r="G104" s="284"/>
      <c r="H104" s="282"/>
      <c r="I104" s="282"/>
      <c r="J104" s="282" t="s">
        <v>1571</v>
      </c>
      <c r="K104" s="279"/>
    </row>
    <row r="105" spans="2:11" s="1" customFormat="1" ht="5.25" customHeight="1">
      <c r="B105" s="278"/>
      <c r="C105" s="280"/>
      <c r="D105" s="280"/>
      <c r="E105" s="280"/>
      <c r="F105" s="280"/>
      <c r="G105" s="298"/>
      <c r="H105" s="280"/>
      <c r="I105" s="280"/>
      <c r="J105" s="280"/>
      <c r="K105" s="279"/>
    </row>
    <row r="106" spans="2:11" s="1" customFormat="1" ht="15" customHeight="1">
      <c r="B106" s="278"/>
      <c r="C106" s="267" t="s">
        <v>53</v>
      </c>
      <c r="D106" s="287"/>
      <c r="E106" s="287"/>
      <c r="F106" s="288" t="s">
        <v>1572</v>
      </c>
      <c r="G106" s="267"/>
      <c r="H106" s="267" t="s">
        <v>1612</v>
      </c>
      <c r="I106" s="267" t="s">
        <v>1574</v>
      </c>
      <c r="J106" s="267">
        <v>20</v>
      </c>
      <c r="K106" s="279"/>
    </row>
    <row r="107" spans="2:11" s="1" customFormat="1" ht="15" customHeight="1">
      <c r="B107" s="278"/>
      <c r="C107" s="267" t="s">
        <v>1575</v>
      </c>
      <c r="D107" s="267"/>
      <c r="E107" s="267"/>
      <c r="F107" s="288" t="s">
        <v>1572</v>
      </c>
      <c r="G107" s="267"/>
      <c r="H107" s="267" t="s">
        <v>1612</v>
      </c>
      <c r="I107" s="267" t="s">
        <v>1574</v>
      </c>
      <c r="J107" s="267">
        <v>120</v>
      </c>
      <c r="K107" s="279"/>
    </row>
    <row r="108" spans="2:11" s="1" customFormat="1" ht="15" customHeight="1">
      <c r="B108" s="290"/>
      <c r="C108" s="267" t="s">
        <v>1577</v>
      </c>
      <c r="D108" s="267"/>
      <c r="E108" s="267"/>
      <c r="F108" s="288" t="s">
        <v>1578</v>
      </c>
      <c r="G108" s="267"/>
      <c r="H108" s="267" t="s">
        <v>1612</v>
      </c>
      <c r="I108" s="267" t="s">
        <v>1574</v>
      </c>
      <c r="J108" s="267">
        <v>50</v>
      </c>
      <c r="K108" s="279"/>
    </row>
    <row r="109" spans="2:11" s="1" customFormat="1" ht="15" customHeight="1">
      <c r="B109" s="290"/>
      <c r="C109" s="267" t="s">
        <v>1580</v>
      </c>
      <c r="D109" s="267"/>
      <c r="E109" s="267"/>
      <c r="F109" s="288" t="s">
        <v>1572</v>
      </c>
      <c r="G109" s="267"/>
      <c r="H109" s="267" t="s">
        <v>1612</v>
      </c>
      <c r="I109" s="267" t="s">
        <v>1582</v>
      </c>
      <c r="J109" s="267"/>
      <c r="K109" s="279"/>
    </row>
    <row r="110" spans="2:11" s="1" customFormat="1" ht="15" customHeight="1">
      <c r="B110" s="290"/>
      <c r="C110" s="267" t="s">
        <v>1591</v>
      </c>
      <c r="D110" s="267"/>
      <c r="E110" s="267"/>
      <c r="F110" s="288" t="s">
        <v>1578</v>
      </c>
      <c r="G110" s="267"/>
      <c r="H110" s="267" t="s">
        <v>1612</v>
      </c>
      <c r="I110" s="267" t="s">
        <v>1574</v>
      </c>
      <c r="J110" s="267">
        <v>50</v>
      </c>
      <c r="K110" s="279"/>
    </row>
    <row r="111" spans="2:11" s="1" customFormat="1" ht="15" customHeight="1">
      <c r="B111" s="290"/>
      <c r="C111" s="267" t="s">
        <v>1599</v>
      </c>
      <c r="D111" s="267"/>
      <c r="E111" s="267"/>
      <c r="F111" s="288" t="s">
        <v>1578</v>
      </c>
      <c r="G111" s="267"/>
      <c r="H111" s="267" t="s">
        <v>1612</v>
      </c>
      <c r="I111" s="267" t="s">
        <v>1574</v>
      </c>
      <c r="J111" s="267">
        <v>50</v>
      </c>
      <c r="K111" s="279"/>
    </row>
    <row r="112" spans="2:11" s="1" customFormat="1" ht="15" customHeight="1">
      <c r="B112" s="290"/>
      <c r="C112" s="267" t="s">
        <v>1597</v>
      </c>
      <c r="D112" s="267"/>
      <c r="E112" s="267"/>
      <c r="F112" s="288" t="s">
        <v>1578</v>
      </c>
      <c r="G112" s="267"/>
      <c r="H112" s="267" t="s">
        <v>1612</v>
      </c>
      <c r="I112" s="267" t="s">
        <v>1574</v>
      </c>
      <c r="J112" s="267">
        <v>50</v>
      </c>
      <c r="K112" s="279"/>
    </row>
    <row r="113" spans="2:11" s="1" customFormat="1" ht="15" customHeight="1">
      <c r="B113" s="290"/>
      <c r="C113" s="267" t="s">
        <v>53</v>
      </c>
      <c r="D113" s="267"/>
      <c r="E113" s="267"/>
      <c r="F113" s="288" t="s">
        <v>1572</v>
      </c>
      <c r="G113" s="267"/>
      <c r="H113" s="267" t="s">
        <v>1613</v>
      </c>
      <c r="I113" s="267" t="s">
        <v>1574</v>
      </c>
      <c r="J113" s="267">
        <v>20</v>
      </c>
      <c r="K113" s="279"/>
    </row>
    <row r="114" spans="2:11" s="1" customFormat="1" ht="15" customHeight="1">
      <c r="B114" s="290"/>
      <c r="C114" s="267" t="s">
        <v>1614</v>
      </c>
      <c r="D114" s="267"/>
      <c r="E114" s="267"/>
      <c r="F114" s="288" t="s">
        <v>1572</v>
      </c>
      <c r="G114" s="267"/>
      <c r="H114" s="267" t="s">
        <v>1615</v>
      </c>
      <c r="I114" s="267" t="s">
        <v>1574</v>
      </c>
      <c r="J114" s="267">
        <v>120</v>
      </c>
      <c r="K114" s="279"/>
    </row>
    <row r="115" spans="2:11" s="1" customFormat="1" ht="15" customHeight="1">
      <c r="B115" s="290"/>
      <c r="C115" s="267" t="s">
        <v>38</v>
      </c>
      <c r="D115" s="267"/>
      <c r="E115" s="267"/>
      <c r="F115" s="288" t="s">
        <v>1572</v>
      </c>
      <c r="G115" s="267"/>
      <c r="H115" s="267" t="s">
        <v>1616</v>
      </c>
      <c r="I115" s="267" t="s">
        <v>1607</v>
      </c>
      <c r="J115" s="267"/>
      <c r="K115" s="279"/>
    </row>
    <row r="116" spans="2:11" s="1" customFormat="1" ht="15" customHeight="1">
      <c r="B116" s="290"/>
      <c r="C116" s="267" t="s">
        <v>48</v>
      </c>
      <c r="D116" s="267"/>
      <c r="E116" s="267"/>
      <c r="F116" s="288" t="s">
        <v>1572</v>
      </c>
      <c r="G116" s="267"/>
      <c r="H116" s="267" t="s">
        <v>1617</v>
      </c>
      <c r="I116" s="267" t="s">
        <v>1607</v>
      </c>
      <c r="J116" s="267"/>
      <c r="K116" s="279"/>
    </row>
    <row r="117" spans="2:11" s="1" customFormat="1" ht="15" customHeight="1">
      <c r="B117" s="290"/>
      <c r="C117" s="267" t="s">
        <v>57</v>
      </c>
      <c r="D117" s="267"/>
      <c r="E117" s="267"/>
      <c r="F117" s="288" t="s">
        <v>1572</v>
      </c>
      <c r="G117" s="267"/>
      <c r="H117" s="267" t="s">
        <v>1618</v>
      </c>
      <c r="I117" s="267" t="s">
        <v>1619</v>
      </c>
      <c r="J117" s="267"/>
      <c r="K117" s="279"/>
    </row>
    <row r="118" spans="2:11" s="1" customFormat="1" ht="15" customHeight="1">
      <c r="B118" s="293"/>
      <c r="C118" s="299"/>
      <c r="D118" s="299"/>
      <c r="E118" s="299"/>
      <c r="F118" s="299"/>
      <c r="G118" s="299"/>
      <c r="H118" s="299"/>
      <c r="I118" s="299"/>
      <c r="J118" s="299"/>
      <c r="K118" s="295"/>
    </row>
    <row r="119" spans="2:11" s="1" customFormat="1" ht="18.75" customHeight="1">
      <c r="B119" s="300"/>
      <c r="C119" s="301"/>
      <c r="D119" s="301"/>
      <c r="E119" s="301"/>
      <c r="F119" s="302"/>
      <c r="G119" s="301"/>
      <c r="H119" s="301"/>
      <c r="I119" s="301"/>
      <c r="J119" s="301"/>
      <c r="K119" s="300"/>
    </row>
    <row r="120" spans="2:11" s="1" customFormat="1" ht="18.75" customHeight="1">
      <c r="B120" s="274"/>
      <c r="C120" s="274"/>
      <c r="D120" s="274"/>
      <c r="E120" s="274"/>
      <c r="F120" s="274"/>
      <c r="G120" s="274"/>
      <c r="H120" s="274"/>
      <c r="I120" s="274"/>
      <c r="J120" s="274"/>
      <c r="K120" s="274"/>
    </row>
    <row r="121" spans="2:11" s="1" customFormat="1" ht="7.5" customHeight="1">
      <c r="B121" s="303"/>
      <c r="C121" s="304"/>
      <c r="D121" s="304"/>
      <c r="E121" s="304"/>
      <c r="F121" s="304"/>
      <c r="G121" s="304"/>
      <c r="H121" s="304"/>
      <c r="I121" s="304"/>
      <c r="J121" s="304"/>
      <c r="K121" s="305"/>
    </row>
    <row r="122" spans="2:11" s="1" customFormat="1" ht="45" customHeight="1">
      <c r="B122" s="306"/>
      <c r="C122" s="387" t="s">
        <v>1620</v>
      </c>
      <c r="D122" s="387"/>
      <c r="E122" s="387"/>
      <c r="F122" s="387"/>
      <c r="G122" s="387"/>
      <c r="H122" s="387"/>
      <c r="I122" s="387"/>
      <c r="J122" s="387"/>
      <c r="K122" s="307"/>
    </row>
    <row r="123" spans="2:11" s="1" customFormat="1" ht="17.25" customHeight="1">
      <c r="B123" s="308"/>
      <c r="C123" s="280" t="s">
        <v>1566</v>
      </c>
      <c r="D123" s="280"/>
      <c r="E123" s="280"/>
      <c r="F123" s="280" t="s">
        <v>1567</v>
      </c>
      <c r="G123" s="281"/>
      <c r="H123" s="280" t="s">
        <v>54</v>
      </c>
      <c r="I123" s="280" t="s">
        <v>57</v>
      </c>
      <c r="J123" s="280" t="s">
        <v>1568</v>
      </c>
      <c r="K123" s="309"/>
    </row>
    <row r="124" spans="2:11" s="1" customFormat="1" ht="17.25" customHeight="1">
      <c r="B124" s="308"/>
      <c r="C124" s="282" t="s">
        <v>1569</v>
      </c>
      <c r="D124" s="282"/>
      <c r="E124" s="282"/>
      <c r="F124" s="283" t="s">
        <v>1570</v>
      </c>
      <c r="G124" s="284"/>
      <c r="H124" s="282"/>
      <c r="I124" s="282"/>
      <c r="J124" s="282" t="s">
        <v>1571</v>
      </c>
      <c r="K124" s="309"/>
    </row>
    <row r="125" spans="2:11" s="1" customFormat="1" ht="5.25" customHeight="1">
      <c r="B125" s="310"/>
      <c r="C125" s="285"/>
      <c r="D125" s="285"/>
      <c r="E125" s="285"/>
      <c r="F125" s="285"/>
      <c r="G125" s="311"/>
      <c r="H125" s="285"/>
      <c r="I125" s="285"/>
      <c r="J125" s="285"/>
      <c r="K125" s="312"/>
    </row>
    <row r="126" spans="2:11" s="1" customFormat="1" ht="15" customHeight="1">
      <c r="B126" s="310"/>
      <c r="C126" s="267" t="s">
        <v>1575</v>
      </c>
      <c r="D126" s="287"/>
      <c r="E126" s="287"/>
      <c r="F126" s="288" t="s">
        <v>1572</v>
      </c>
      <c r="G126" s="267"/>
      <c r="H126" s="267" t="s">
        <v>1612</v>
      </c>
      <c r="I126" s="267" t="s">
        <v>1574</v>
      </c>
      <c r="J126" s="267">
        <v>120</v>
      </c>
      <c r="K126" s="313"/>
    </row>
    <row r="127" spans="2:11" s="1" customFormat="1" ht="15" customHeight="1">
      <c r="B127" s="310"/>
      <c r="C127" s="267" t="s">
        <v>1621</v>
      </c>
      <c r="D127" s="267"/>
      <c r="E127" s="267"/>
      <c r="F127" s="288" t="s">
        <v>1572</v>
      </c>
      <c r="G127" s="267"/>
      <c r="H127" s="267" t="s">
        <v>1622</v>
      </c>
      <c r="I127" s="267" t="s">
        <v>1574</v>
      </c>
      <c r="J127" s="267" t="s">
        <v>1623</v>
      </c>
      <c r="K127" s="313"/>
    </row>
    <row r="128" spans="2:11" s="1" customFormat="1" ht="15" customHeight="1">
      <c r="B128" s="310"/>
      <c r="C128" s="267" t="s">
        <v>1520</v>
      </c>
      <c r="D128" s="267"/>
      <c r="E128" s="267"/>
      <c r="F128" s="288" t="s">
        <v>1572</v>
      </c>
      <c r="G128" s="267"/>
      <c r="H128" s="267" t="s">
        <v>1624</v>
      </c>
      <c r="I128" s="267" t="s">
        <v>1574</v>
      </c>
      <c r="J128" s="267" t="s">
        <v>1623</v>
      </c>
      <c r="K128" s="313"/>
    </row>
    <row r="129" spans="2:11" s="1" customFormat="1" ht="15" customHeight="1">
      <c r="B129" s="310"/>
      <c r="C129" s="267" t="s">
        <v>1583</v>
      </c>
      <c r="D129" s="267"/>
      <c r="E129" s="267"/>
      <c r="F129" s="288" t="s">
        <v>1578</v>
      </c>
      <c r="G129" s="267"/>
      <c r="H129" s="267" t="s">
        <v>1584</v>
      </c>
      <c r="I129" s="267" t="s">
        <v>1574</v>
      </c>
      <c r="J129" s="267">
        <v>15</v>
      </c>
      <c r="K129" s="313"/>
    </row>
    <row r="130" spans="2:11" s="1" customFormat="1" ht="15" customHeight="1">
      <c r="B130" s="310"/>
      <c r="C130" s="291" t="s">
        <v>1585</v>
      </c>
      <c r="D130" s="291"/>
      <c r="E130" s="291"/>
      <c r="F130" s="292" t="s">
        <v>1578</v>
      </c>
      <c r="G130" s="291"/>
      <c r="H130" s="291" t="s">
        <v>1586</v>
      </c>
      <c r="I130" s="291" t="s">
        <v>1574</v>
      </c>
      <c r="J130" s="291">
        <v>15</v>
      </c>
      <c r="K130" s="313"/>
    </row>
    <row r="131" spans="2:11" s="1" customFormat="1" ht="15" customHeight="1">
      <c r="B131" s="310"/>
      <c r="C131" s="291" t="s">
        <v>1587</v>
      </c>
      <c r="D131" s="291"/>
      <c r="E131" s="291"/>
      <c r="F131" s="292" t="s">
        <v>1578</v>
      </c>
      <c r="G131" s="291"/>
      <c r="H131" s="291" t="s">
        <v>1588</v>
      </c>
      <c r="I131" s="291" t="s">
        <v>1574</v>
      </c>
      <c r="J131" s="291">
        <v>20</v>
      </c>
      <c r="K131" s="313"/>
    </row>
    <row r="132" spans="2:11" s="1" customFormat="1" ht="15" customHeight="1">
      <c r="B132" s="310"/>
      <c r="C132" s="291" t="s">
        <v>1589</v>
      </c>
      <c r="D132" s="291"/>
      <c r="E132" s="291"/>
      <c r="F132" s="292" t="s">
        <v>1578</v>
      </c>
      <c r="G132" s="291"/>
      <c r="H132" s="291" t="s">
        <v>1590</v>
      </c>
      <c r="I132" s="291" t="s">
        <v>1574</v>
      </c>
      <c r="J132" s="291">
        <v>20</v>
      </c>
      <c r="K132" s="313"/>
    </row>
    <row r="133" spans="2:11" s="1" customFormat="1" ht="15" customHeight="1">
      <c r="B133" s="310"/>
      <c r="C133" s="267" t="s">
        <v>1577</v>
      </c>
      <c r="D133" s="267"/>
      <c r="E133" s="267"/>
      <c r="F133" s="288" t="s">
        <v>1578</v>
      </c>
      <c r="G133" s="267"/>
      <c r="H133" s="267" t="s">
        <v>1612</v>
      </c>
      <c r="I133" s="267" t="s">
        <v>1574</v>
      </c>
      <c r="J133" s="267">
        <v>50</v>
      </c>
      <c r="K133" s="313"/>
    </row>
    <row r="134" spans="2:11" s="1" customFormat="1" ht="15" customHeight="1">
      <c r="B134" s="310"/>
      <c r="C134" s="267" t="s">
        <v>1591</v>
      </c>
      <c r="D134" s="267"/>
      <c r="E134" s="267"/>
      <c r="F134" s="288" t="s">
        <v>1578</v>
      </c>
      <c r="G134" s="267"/>
      <c r="H134" s="267" t="s">
        <v>1612</v>
      </c>
      <c r="I134" s="267" t="s">
        <v>1574</v>
      </c>
      <c r="J134" s="267">
        <v>50</v>
      </c>
      <c r="K134" s="313"/>
    </row>
    <row r="135" spans="2:11" s="1" customFormat="1" ht="15" customHeight="1">
      <c r="B135" s="310"/>
      <c r="C135" s="267" t="s">
        <v>1597</v>
      </c>
      <c r="D135" s="267"/>
      <c r="E135" s="267"/>
      <c r="F135" s="288" t="s">
        <v>1578</v>
      </c>
      <c r="G135" s="267"/>
      <c r="H135" s="267" t="s">
        <v>1612</v>
      </c>
      <c r="I135" s="267" t="s">
        <v>1574</v>
      </c>
      <c r="J135" s="267">
        <v>50</v>
      </c>
      <c r="K135" s="313"/>
    </row>
    <row r="136" spans="2:11" s="1" customFormat="1" ht="15" customHeight="1">
      <c r="B136" s="310"/>
      <c r="C136" s="267" t="s">
        <v>1599</v>
      </c>
      <c r="D136" s="267"/>
      <c r="E136" s="267"/>
      <c r="F136" s="288" t="s">
        <v>1578</v>
      </c>
      <c r="G136" s="267"/>
      <c r="H136" s="267" t="s">
        <v>1612</v>
      </c>
      <c r="I136" s="267" t="s">
        <v>1574</v>
      </c>
      <c r="J136" s="267">
        <v>50</v>
      </c>
      <c r="K136" s="313"/>
    </row>
    <row r="137" spans="2:11" s="1" customFormat="1" ht="15" customHeight="1">
      <c r="B137" s="310"/>
      <c r="C137" s="267" t="s">
        <v>1600</v>
      </c>
      <c r="D137" s="267"/>
      <c r="E137" s="267"/>
      <c r="F137" s="288" t="s">
        <v>1578</v>
      </c>
      <c r="G137" s="267"/>
      <c r="H137" s="267" t="s">
        <v>1625</v>
      </c>
      <c r="I137" s="267" t="s">
        <v>1574</v>
      </c>
      <c r="J137" s="267">
        <v>255</v>
      </c>
      <c r="K137" s="313"/>
    </row>
    <row r="138" spans="2:11" s="1" customFormat="1" ht="15" customHeight="1">
      <c r="B138" s="310"/>
      <c r="C138" s="267" t="s">
        <v>1602</v>
      </c>
      <c r="D138" s="267"/>
      <c r="E138" s="267"/>
      <c r="F138" s="288" t="s">
        <v>1572</v>
      </c>
      <c r="G138" s="267"/>
      <c r="H138" s="267" t="s">
        <v>1626</v>
      </c>
      <c r="I138" s="267" t="s">
        <v>1604</v>
      </c>
      <c r="J138" s="267"/>
      <c r="K138" s="313"/>
    </row>
    <row r="139" spans="2:11" s="1" customFormat="1" ht="15" customHeight="1">
      <c r="B139" s="310"/>
      <c r="C139" s="267" t="s">
        <v>1605</v>
      </c>
      <c r="D139" s="267"/>
      <c r="E139" s="267"/>
      <c r="F139" s="288" t="s">
        <v>1572</v>
      </c>
      <c r="G139" s="267"/>
      <c r="H139" s="267" t="s">
        <v>1627</v>
      </c>
      <c r="I139" s="267" t="s">
        <v>1607</v>
      </c>
      <c r="J139" s="267"/>
      <c r="K139" s="313"/>
    </row>
    <row r="140" spans="2:11" s="1" customFormat="1" ht="15" customHeight="1">
      <c r="B140" s="310"/>
      <c r="C140" s="267" t="s">
        <v>1608</v>
      </c>
      <c r="D140" s="267"/>
      <c r="E140" s="267"/>
      <c r="F140" s="288" t="s">
        <v>1572</v>
      </c>
      <c r="G140" s="267"/>
      <c r="H140" s="267" t="s">
        <v>1608</v>
      </c>
      <c r="I140" s="267" t="s">
        <v>1607</v>
      </c>
      <c r="J140" s="267"/>
      <c r="K140" s="313"/>
    </row>
    <row r="141" spans="2:11" s="1" customFormat="1" ht="15" customHeight="1">
      <c r="B141" s="310"/>
      <c r="C141" s="267" t="s">
        <v>38</v>
      </c>
      <c r="D141" s="267"/>
      <c r="E141" s="267"/>
      <c r="F141" s="288" t="s">
        <v>1572</v>
      </c>
      <c r="G141" s="267"/>
      <c r="H141" s="267" t="s">
        <v>1628</v>
      </c>
      <c r="I141" s="267" t="s">
        <v>1607</v>
      </c>
      <c r="J141" s="267"/>
      <c r="K141" s="313"/>
    </row>
    <row r="142" spans="2:11" s="1" customFormat="1" ht="15" customHeight="1">
      <c r="B142" s="310"/>
      <c r="C142" s="267" t="s">
        <v>1629</v>
      </c>
      <c r="D142" s="267"/>
      <c r="E142" s="267"/>
      <c r="F142" s="288" t="s">
        <v>1572</v>
      </c>
      <c r="G142" s="267"/>
      <c r="H142" s="267" t="s">
        <v>1630</v>
      </c>
      <c r="I142" s="267" t="s">
        <v>1607</v>
      </c>
      <c r="J142" s="267"/>
      <c r="K142" s="313"/>
    </row>
    <row r="143" spans="2:11" s="1" customFormat="1" ht="15" customHeight="1">
      <c r="B143" s="314"/>
      <c r="C143" s="315"/>
      <c r="D143" s="315"/>
      <c r="E143" s="315"/>
      <c r="F143" s="315"/>
      <c r="G143" s="315"/>
      <c r="H143" s="315"/>
      <c r="I143" s="315"/>
      <c r="J143" s="315"/>
      <c r="K143" s="316"/>
    </row>
    <row r="144" spans="2:11" s="1" customFormat="1" ht="18.75" customHeight="1">
      <c r="B144" s="301"/>
      <c r="C144" s="301"/>
      <c r="D144" s="301"/>
      <c r="E144" s="301"/>
      <c r="F144" s="302"/>
      <c r="G144" s="301"/>
      <c r="H144" s="301"/>
      <c r="I144" s="301"/>
      <c r="J144" s="301"/>
      <c r="K144" s="301"/>
    </row>
    <row r="145" spans="2:11" s="1" customFormat="1" ht="18.75" customHeight="1">
      <c r="B145" s="274"/>
      <c r="C145" s="274"/>
      <c r="D145" s="274"/>
      <c r="E145" s="274"/>
      <c r="F145" s="274"/>
      <c r="G145" s="274"/>
      <c r="H145" s="274"/>
      <c r="I145" s="274"/>
      <c r="J145" s="274"/>
      <c r="K145" s="274"/>
    </row>
    <row r="146" spans="2:11" s="1" customFormat="1" ht="7.5" customHeight="1">
      <c r="B146" s="275"/>
      <c r="C146" s="276"/>
      <c r="D146" s="276"/>
      <c r="E146" s="276"/>
      <c r="F146" s="276"/>
      <c r="G146" s="276"/>
      <c r="H146" s="276"/>
      <c r="I146" s="276"/>
      <c r="J146" s="276"/>
      <c r="K146" s="277"/>
    </row>
    <row r="147" spans="2:11" s="1" customFormat="1" ht="45" customHeight="1">
      <c r="B147" s="278"/>
      <c r="C147" s="386" t="s">
        <v>1631</v>
      </c>
      <c r="D147" s="386"/>
      <c r="E147" s="386"/>
      <c r="F147" s="386"/>
      <c r="G147" s="386"/>
      <c r="H147" s="386"/>
      <c r="I147" s="386"/>
      <c r="J147" s="386"/>
      <c r="K147" s="279"/>
    </row>
    <row r="148" spans="2:11" s="1" customFormat="1" ht="17.25" customHeight="1">
      <c r="B148" s="278"/>
      <c r="C148" s="280" t="s">
        <v>1566</v>
      </c>
      <c r="D148" s="280"/>
      <c r="E148" s="280"/>
      <c r="F148" s="280" t="s">
        <v>1567</v>
      </c>
      <c r="G148" s="281"/>
      <c r="H148" s="280" t="s">
        <v>54</v>
      </c>
      <c r="I148" s="280" t="s">
        <v>57</v>
      </c>
      <c r="J148" s="280" t="s">
        <v>1568</v>
      </c>
      <c r="K148" s="279"/>
    </row>
    <row r="149" spans="2:11" s="1" customFormat="1" ht="17.25" customHeight="1">
      <c r="B149" s="278"/>
      <c r="C149" s="282" t="s">
        <v>1569</v>
      </c>
      <c r="D149" s="282"/>
      <c r="E149" s="282"/>
      <c r="F149" s="283" t="s">
        <v>1570</v>
      </c>
      <c r="G149" s="284"/>
      <c r="H149" s="282"/>
      <c r="I149" s="282"/>
      <c r="J149" s="282" t="s">
        <v>1571</v>
      </c>
      <c r="K149" s="279"/>
    </row>
    <row r="150" spans="2:11" s="1" customFormat="1" ht="5.25" customHeight="1">
      <c r="B150" s="290"/>
      <c r="C150" s="285"/>
      <c r="D150" s="285"/>
      <c r="E150" s="285"/>
      <c r="F150" s="285"/>
      <c r="G150" s="286"/>
      <c r="H150" s="285"/>
      <c r="I150" s="285"/>
      <c r="J150" s="285"/>
      <c r="K150" s="313"/>
    </row>
    <row r="151" spans="2:11" s="1" customFormat="1" ht="15" customHeight="1">
      <c r="B151" s="290"/>
      <c r="C151" s="317" t="s">
        <v>1575</v>
      </c>
      <c r="D151" s="267"/>
      <c r="E151" s="267"/>
      <c r="F151" s="318" t="s">
        <v>1572</v>
      </c>
      <c r="G151" s="267"/>
      <c r="H151" s="317" t="s">
        <v>1612</v>
      </c>
      <c r="I151" s="317" t="s">
        <v>1574</v>
      </c>
      <c r="J151" s="317">
        <v>120</v>
      </c>
      <c r="K151" s="313"/>
    </row>
    <row r="152" spans="2:11" s="1" customFormat="1" ht="15" customHeight="1">
      <c r="B152" s="290"/>
      <c r="C152" s="317" t="s">
        <v>1621</v>
      </c>
      <c r="D152" s="267"/>
      <c r="E152" s="267"/>
      <c r="F152" s="318" t="s">
        <v>1572</v>
      </c>
      <c r="G152" s="267"/>
      <c r="H152" s="317" t="s">
        <v>1632</v>
      </c>
      <c r="I152" s="317" t="s">
        <v>1574</v>
      </c>
      <c r="J152" s="317" t="s">
        <v>1623</v>
      </c>
      <c r="K152" s="313"/>
    </row>
    <row r="153" spans="2:11" s="1" customFormat="1" ht="15" customHeight="1">
      <c r="B153" s="290"/>
      <c r="C153" s="317" t="s">
        <v>1520</v>
      </c>
      <c r="D153" s="267"/>
      <c r="E153" s="267"/>
      <c r="F153" s="318" t="s">
        <v>1572</v>
      </c>
      <c r="G153" s="267"/>
      <c r="H153" s="317" t="s">
        <v>1633</v>
      </c>
      <c r="I153" s="317" t="s">
        <v>1574</v>
      </c>
      <c r="J153" s="317" t="s">
        <v>1623</v>
      </c>
      <c r="K153" s="313"/>
    </row>
    <row r="154" spans="2:11" s="1" customFormat="1" ht="15" customHeight="1">
      <c r="B154" s="290"/>
      <c r="C154" s="317" t="s">
        <v>1577</v>
      </c>
      <c r="D154" s="267"/>
      <c r="E154" s="267"/>
      <c r="F154" s="318" t="s">
        <v>1578</v>
      </c>
      <c r="G154" s="267"/>
      <c r="H154" s="317" t="s">
        <v>1612</v>
      </c>
      <c r="I154" s="317" t="s">
        <v>1574</v>
      </c>
      <c r="J154" s="317">
        <v>50</v>
      </c>
      <c r="K154" s="313"/>
    </row>
    <row r="155" spans="2:11" s="1" customFormat="1" ht="15" customHeight="1">
      <c r="B155" s="290"/>
      <c r="C155" s="317" t="s">
        <v>1580</v>
      </c>
      <c r="D155" s="267"/>
      <c r="E155" s="267"/>
      <c r="F155" s="318" t="s">
        <v>1572</v>
      </c>
      <c r="G155" s="267"/>
      <c r="H155" s="317" t="s">
        <v>1612</v>
      </c>
      <c r="I155" s="317" t="s">
        <v>1582</v>
      </c>
      <c r="J155" s="317"/>
      <c r="K155" s="313"/>
    </row>
    <row r="156" spans="2:11" s="1" customFormat="1" ht="15" customHeight="1">
      <c r="B156" s="290"/>
      <c r="C156" s="317" t="s">
        <v>1591</v>
      </c>
      <c r="D156" s="267"/>
      <c r="E156" s="267"/>
      <c r="F156" s="318" t="s">
        <v>1578</v>
      </c>
      <c r="G156" s="267"/>
      <c r="H156" s="317" t="s">
        <v>1612</v>
      </c>
      <c r="I156" s="317" t="s">
        <v>1574</v>
      </c>
      <c r="J156" s="317">
        <v>50</v>
      </c>
      <c r="K156" s="313"/>
    </row>
    <row r="157" spans="2:11" s="1" customFormat="1" ht="15" customHeight="1">
      <c r="B157" s="290"/>
      <c r="C157" s="317" t="s">
        <v>1599</v>
      </c>
      <c r="D157" s="267"/>
      <c r="E157" s="267"/>
      <c r="F157" s="318" t="s">
        <v>1578</v>
      </c>
      <c r="G157" s="267"/>
      <c r="H157" s="317" t="s">
        <v>1612</v>
      </c>
      <c r="I157" s="317" t="s">
        <v>1574</v>
      </c>
      <c r="J157" s="317">
        <v>50</v>
      </c>
      <c r="K157" s="313"/>
    </row>
    <row r="158" spans="2:11" s="1" customFormat="1" ht="15" customHeight="1">
      <c r="B158" s="290"/>
      <c r="C158" s="317" t="s">
        <v>1597</v>
      </c>
      <c r="D158" s="267"/>
      <c r="E158" s="267"/>
      <c r="F158" s="318" t="s">
        <v>1578</v>
      </c>
      <c r="G158" s="267"/>
      <c r="H158" s="317" t="s">
        <v>1612</v>
      </c>
      <c r="I158" s="317" t="s">
        <v>1574</v>
      </c>
      <c r="J158" s="317">
        <v>50</v>
      </c>
      <c r="K158" s="313"/>
    </row>
    <row r="159" spans="2:11" s="1" customFormat="1" ht="15" customHeight="1">
      <c r="B159" s="290"/>
      <c r="C159" s="317" t="s">
        <v>113</v>
      </c>
      <c r="D159" s="267"/>
      <c r="E159" s="267"/>
      <c r="F159" s="318" t="s">
        <v>1572</v>
      </c>
      <c r="G159" s="267"/>
      <c r="H159" s="317" t="s">
        <v>1634</v>
      </c>
      <c r="I159" s="317" t="s">
        <v>1574</v>
      </c>
      <c r="J159" s="317" t="s">
        <v>1635</v>
      </c>
      <c r="K159" s="313"/>
    </row>
    <row r="160" spans="2:11" s="1" customFormat="1" ht="15" customHeight="1">
      <c r="B160" s="290"/>
      <c r="C160" s="317" t="s">
        <v>1636</v>
      </c>
      <c r="D160" s="267"/>
      <c r="E160" s="267"/>
      <c r="F160" s="318" t="s">
        <v>1572</v>
      </c>
      <c r="G160" s="267"/>
      <c r="H160" s="317" t="s">
        <v>1637</v>
      </c>
      <c r="I160" s="317" t="s">
        <v>1607</v>
      </c>
      <c r="J160" s="317"/>
      <c r="K160" s="313"/>
    </row>
    <row r="161" spans="2:11" s="1" customFormat="1" ht="15" customHeight="1">
      <c r="B161" s="319"/>
      <c r="C161" s="299"/>
      <c r="D161" s="299"/>
      <c r="E161" s="299"/>
      <c r="F161" s="299"/>
      <c r="G161" s="299"/>
      <c r="H161" s="299"/>
      <c r="I161" s="299"/>
      <c r="J161" s="299"/>
      <c r="K161" s="320"/>
    </row>
    <row r="162" spans="2:11" s="1" customFormat="1" ht="18.75" customHeight="1">
      <c r="B162" s="301"/>
      <c r="C162" s="311"/>
      <c r="D162" s="311"/>
      <c r="E162" s="311"/>
      <c r="F162" s="321"/>
      <c r="G162" s="311"/>
      <c r="H162" s="311"/>
      <c r="I162" s="311"/>
      <c r="J162" s="311"/>
      <c r="K162" s="301"/>
    </row>
    <row r="163" spans="2:11" s="1" customFormat="1" ht="18.75" customHeight="1">
      <c r="B163" s="274"/>
      <c r="C163" s="274"/>
      <c r="D163" s="274"/>
      <c r="E163" s="274"/>
      <c r="F163" s="274"/>
      <c r="G163" s="274"/>
      <c r="H163" s="274"/>
      <c r="I163" s="274"/>
      <c r="J163" s="274"/>
      <c r="K163" s="274"/>
    </row>
    <row r="164" spans="2:11" s="1" customFormat="1" ht="7.5" customHeight="1">
      <c r="B164" s="256"/>
      <c r="C164" s="257"/>
      <c r="D164" s="257"/>
      <c r="E164" s="257"/>
      <c r="F164" s="257"/>
      <c r="G164" s="257"/>
      <c r="H164" s="257"/>
      <c r="I164" s="257"/>
      <c r="J164" s="257"/>
      <c r="K164" s="258"/>
    </row>
    <row r="165" spans="2:11" s="1" customFormat="1" ht="45" customHeight="1">
      <c r="B165" s="259"/>
      <c r="C165" s="387" t="s">
        <v>1638</v>
      </c>
      <c r="D165" s="387"/>
      <c r="E165" s="387"/>
      <c r="F165" s="387"/>
      <c r="G165" s="387"/>
      <c r="H165" s="387"/>
      <c r="I165" s="387"/>
      <c r="J165" s="387"/>
      <c r="K165" s="260"/>
    </row>
    <row r="166" spans="2:11" s="1" customFormat="1" ht="17.25" customHeight="1">
      <c r="B166" s="259"/>
      <c r="C166" s="280" t="s">
        <v>1566</v>
      </c>
      <c r="D166" s="280"/>
      <c r="E166" s="280"/>
      <c r="F166" s="280" t="s">
        <v>1567</v>
      </c>
      <c r="G166" s="322"/>
      <c r="H166" s="323" t="s">
        <v>54</v>
      </c>
      <c r="I166" s="323" t="s">
        <v>57</v>
      </c>
      <c r="J166" s="280" t="s">
        <v>1568</v>
      </c>
      <c r="K166" s="260"/>
    </row>
    <row r="167" spans="2:11" s="1" customFormat="1" ht="17.25" customHeight="1">
      <c r="B167" s="261"/>
      <c r="C167" s="282" t="s">
        <v>1569</v>
      </c>
      <c r="D167" s="282"/>
      <c r="E167" s="282"/>
      <c r="F167" s="283" t="s">
        <v>1570</v>
      </c>
      <c r="G167" s="324"/>
      <c r="H167" s="325"/>
      <c r="I167" s="325"/>
      <c r="J167" s="282" t="s">
        <v>1571</v>
      </c>
      <c r="K167" s="262"/>
    </row>
    <row r="168" spans="2:11" s="1" customFormat="1" ht="5.25" customHeight="1">
      <c r="B168" s="290"/>
      <c r="C168" s="285"/>
      <c r="D168" s="285"/>
      <c r="E168" s="285"/>
      <c r="F168" s="285"/>
      <c r="G168" s="286"/>
      <c r="H168" s="285"/>
      <c r="I168" s="285"/>
      <c r="J168" s="285"/>
      <c r="K168" s="313"/>
    </row>
    <row r="169" spans="2:11" s="1" customFormat="1" ht="15" customHeight="1">
      <c r="B169" s="290"/>
      <c r="C169" s="267" t="s">
        <v>1575</v>
      </c>
      <c r="D169" s="267"/>
      <c r="E169" s="267"/>
      <c r="F169" s="288" t="s">
        <v>1572</v>
      </c>
      <c r="G169" s="267"/>
      <c r="H169" s="267" t="s">
        <v>1612</v>
      </c>
      <c r="I169" s="267" t="s">
        <v>1574</v>
      </c>
      <c r="J169" s="267">
        <v>120</v>
      </c>
      <c r="K169" s="313"/>
    </row>
    <row r="170" spans="2:11" s="1" customFormat="1" ht="15" customHeight="1">
      <c r="B170" s="290"/>
      <c r="C170" s="267" t="s">
        <v>1621</v>
      </c>
      <c r="D170" s="267"/>
      <c r="E170" s="267"/>
      <c r="F170" s="288" t="s">
        <v>1572</v>
      </c>
      <c r="G170" s="267"/>
      <c r="H170" s="267" t="s">
        <v>1622</v>
      </c>
      <c r="I170" s="267" t="s">
        <v>1574</v>
      </c>
      <c r="J170" s="267" t="s">
        <v>1623</v>
      </c>
      <c r="K170" s="313"/>
    </row>
    <row r="171" spans="2:11" s="1" customFormat="1" ht="15" customHeight="1">
      <c r="B171" s="290"/>
      <c r="C171" s="267" t="s">
        <v>1520</v>
      </c>
      <c r="D171" s="267"/>
      <c r="E171" s="267"/>
      <c r="F171" s="288" t="s">
        <v>1572</v>
      </c>
      <c r="G171" s="267"/>
      <c r="H171" s="267" t="s">
        <v>1639</v>
      </c>
      <c r="I171" s="267" t="s">
        <v>1574</v>
      </c>
      <c r="J171" s="267" t="s">
        <v>1623</v>
      </c>
      <c r="K171" s="313"/>
    </row>
    <row r="172" spans="2:11" s="1" customFormat="1" ht="15" customHeight="1">
      <c r="B172" s="290"/>
      <c r="C172" s="267" t="s">
        <v>1577</v>
      </c>
      <c r="D172" s="267"/>
      <c r="E172" s="267"/>
      <c r="F172" s="288" t="s">
        <v>1578</v>
      </c>
      <c r="G172" s="267"/>
      <c r="H172" s="267" t="s">
        <v>1639</v>
      </c>
      <c r="I172" s="267" t="s">
        <v>1574</v>
      </c>
      <c r="J172" s="267">
        <v>50</v>
      </c>
      <c r="K172" s="313"/>
    </row>
    <row r="173" spans="2:11" s="1" customFormat="1" ht="15" customHeight="1">
      <c r="B173" s="290"/>
      <c r="C173" s="267" t="s">
        <v>1580</v>
      </c>
      <c r="D173" s="267"/>
      <c r="E173" s="267"/>
      <c r="F173" s="288" t="s">
        <v>1572</v>
      </c>
      <c r="G173" s="267"/>
      <c r="H173" s="267" t="s">
        <v>1639</v>
      </c>
      <c r="I173" s="267" t="s">
        <v>1582</v>
      </c>
      <c r="J173" s="267"/>
      <c r="K173" s="313"/>
    </row>
    <row r="174" spans="2:11" s="1" customFormat="1" ht="15" customHeight="1">
      <c r="B174" s="290"/>
      <c r="C174" s="267" t="s">
        <v>1591</v>
      </c>
      <c r="D174" s="267"/>
      <c r="E174" s="267"/>
      <c r="F174" s="288" t="s">
        <v>1578</v>
      </c>
      <c r="G174" s="267"/>
      <c r="H174" s="267" t="s">
        <v>1639</v>
      </c>
      <c r="I174" s="267" t="s">
        <v>1574</v>
      </c>
      <c r="J174" s="267">
        <v>50</v>
      </c>
      <c r="K174" s="313"/>
    </row>
    <row r="175" spans="2:11" s="1" customFormat="1" ht="15" customHeight="1">
      <c r="B175" s="290"/>
      <c r="C175" s="267" t="s">
        <v>1599</v>
      </c>
      <c r="D175" s="267"/>
      <c r="E175" s="267"/>
      <c r="F175" s="288" t="s">
        <v>1578</v>
      </c>
      <c r="G175" s="267"/>
      <c r="H175" s="267" t="s">
        <v>1639</v>
      </c>
      <c r="I175" s="267" t="s">
        <v>1574</v>
      </c>
      <c r="J175" s="267">
        <v>50</v>
      </c>
      <c r="K175" s="313"/>
    </row>
    <row r="176" spans="2:11" s="1" customFormat="1" ht="15" customHeight="1">
      <c r="B176" s="290"/>
      <c r="C176" s="267" t="s">
        <v>1597</v>
      </c>
      <c r="D176" s="267"/>
      <c r="E176" s="267"/>
      <c r="F176" s="288" t="s">
        <v>1578</v>
      </c>
      <c r="G176" s="267"/>
      <c r="H176" s="267" t="s">
        <v>1639</v>
      </c>
      <c r="I176" s="267" t="s">
        <v>1574</v>
      </c>
      <c r="J176" s="267">
        <v>50</v>
      </c>
      <c r="K176" s="313"/>
    </row>
    <row r="177" spans="2:11" s="1" customFormat="1" ht="15" customHeight="1">
      <c r="B177" s="290"/>
      <c r="C177" s="267" t="s">
        <v>121</v>
      </c>
      <c r="D177" s="267"/>
      <c r="E177" s="267"/>
      <c r="F177" s="288" t="s">
        <v>1572</v>
      </c>
      <c r="G177" s="267"/>
      <c r="H177" s="267" t="s">
        <v>1640</v>
      </c>
      <c r="I177" s="267" t="s">
        <v>1641</v>
      </c>
      <c r="J177" s="267"/>
      <c r="K177" s="313"/>
    </row>
    <row r="178" spans="2:11" s="1" customFormat="1" ht="15" customHeight="1">
      <c r="B178" s="290"/>
      <c r="C178" s="267" t="s">
        <v>57</v>
      </c>
      <c r="D178" s="267"/>
      <c r="E178" s="267"/>
      <c r="F178" s="288" t="s">
        <v>1572</v>
      </c>
      <c r="G178" s="267"/>
      <c r="H178" s="267" t="s">
        <v>1642</v>
      </c>
      <c r="I178" s="267" t="s">
        <v>1643</v>
      </c>
      <c r="J178" s="267">
        <v>1</v>
      </c>
      <c r="K178" s="313"/>
    </row>
    <row r="179" spans="2:11" s="1" customFormat="1" ht="15" customHeight="1">
      <c r="B179" s="290"/>
      <c r="C179" s="267" t="s">
        <v>53</v>
      </c>
      <c r="D179" s="267"/>
      <c r="E179" s="267"/>
      <c r="F179" s="288" t="s">
        <v>1572</v>
      </c>
      <c r="G179" s="267"/>
      <c r="H179" s="267" t="s">
        <v>1644</v>
      </c>
      <c r="I179" s="267" t="s">
        <v>1574</v>
      </c>
      <c r="J179" s="267">
        <v>20</v>
      </c>
      <c r="K179" s="313"/>
    </row>
    <row r="180" spans="2:11" s="1" customFormat="1" ht="15" customHeight="1">
      <c r="B180" s="290"/>
      <c r="C180" s="267" t="s">
        <v>54</v>
      </c>
      <c r="D180" s="267"/>
      <c r="E180" s="267"/>
      <c r="F180" s="288" t="s">
        <v>1572</v>
      </c>
      <c r="G180" s="267"/>
      <c r="H180" s="267" t="s">
        <v>1645</v>
      </c>
      <c r="I180" s="267" t="s">
        <v>1574</v>
      </c>
      <c r="J180" s="267">
        <v>255</v>
      </c>
      <c r="K180" s="313"/>
    </row>
    <row r="181" spans="2:11" s="1" customFormat="1" ht="15" customHeight="1">
      <c r="B181" s="290"/>
      <c r="C181" s="267" t="s">
        <v>122</v>
      </c>
      <c r="D181" s="267"/>
      <c r="E181" s="267"/>
      <c r="F181" s="288" t="s">
        <v>1572</v>
      </c>
      <c r="G181" s="267"/>
      <c r="H181" s="267" t="s">
        <v>1536</v>
      </c>
      <c r="I181" s="267" t="s">
        <v>1574</v>
      </c>
      <c r="J181" s="267">
        <v>10</v>
      </c>
      <c r="K181" s="313"/>
    </row>
    <row r="182" spans="2:11" s="1" customFormat="1" ht="15" customHeight="1">
      <c r="B182" s="290"/>
      <c r="C182" s="267" t="s">
        <v>123</v>
      </c>
      <c r="D182" s="267"/>
      <c r="E182" s="267"/>
      <c r="F182" s="288" t="s">
        <v>1572</v>
      </c>
      <c r="G182" s="267"/>
      <c r="H182" s="267" t="s">
        <v>1646</v>
      </c>
      <c r="I182" s="267" t="s">
        <v>1607</v>
      </c>
      <c r="J182" s="267"/>
      <c r="K182" s="313"/>
    </row>
    <row r="183" spans="2:11" s="1" customFormat="1" ht="15" customHeight="1">
      <c r="B183" s="290"/>
      <c r="C183" s="267" t="s">
        <v>1647</v>
      </c>
      <c r="D183" s="267"/>
      <c r="E183" s="267"/>
      <c r="F183" s="288" t="s">
        <v>1572</v>
      </c>
      <c r="G183" s="267"/>
      <c r="H183" s="267" t="s">
        <v>1648</v>
      </c>
      <c r="I183" s="267" t="s">
        <v>1607</v>
      </c>
      <c r="J183" s="267"/>
      <c r="K183" s="313"/>
    </row>
    <row r="184" spans="2:11" s="1" customFormat="1" ht="15" customHeight="1">
      <c r="B184" s="290"/>
      <c r="C184" s="267" t="s">
        <v>1636</v>
      </c>
      <c r="D184" s="267"/>
      <c r="E184" s="267"/>
      <c r="F184" s="288" t="s">
        <v>1572</v>
      </c>
      <c r="G184" s="267"/>
      <c r="H184" s="267" t="s">
        <v>1649</v>
      </c>
      <c r="I184" s="267" t="s">
        <v>1607</v>
      </c>
      <c r="J184" s="267"/>
      <c r="K184" s="313"/>
    </row>
    <row r="185" spans="2:11" s="1" customFormat="1" ht="15" customHeight="1">
      <c r="B185" s="290"/>
      <c r="C185" s="267" t="s">
        <v>125</v>
      </c>
      <c r="D185" s="267"/>
      <c r="E185" s="267"/>
      <c r="F185" s="288" t="s">
        <v>1578</v>
      </c>
      <c r="G185" s="267"/>
      <c r="H185" s="267" t="s">
        <v>1650</v>
      </c>
      <c r="I185" s="267" t="s">
        <v>1574</v>
      </c>
      <c r="J185" s="267">
        <v>50</v>
      </c>
      <c r="K185" s="313"/>
    </row>
    <row r="186" spans="2:11" s="1" customFormat="1" ht="15" customHeight="1">
      <c r="B186" s="290"/>
      <c r="C186" s="267" t="s">
        <v>1651</v>
      </c>
      <c r="D186" s="267"/>
      <c r="E186" s="267"/>
      <c r="F186" s="288" t="s">
        <v>1578</v>
      </c>
      <c r="G186" s="267"/>
      <c r="H186" s="267" t="s">
        <v>1652</v>
      </c>
      <c r="I186" s="267" t="s">
        <v>1653</v>
      </c>
      <c r="J186" s="267"/>
      <c r="K186" s="313"/>
    </row>
    <row r="187" spans="2:11" s="1" customFormat="1" ht="15" customHeight="1">
      <c r="B187" s="290"/>
      <c r="C187" s="267" t="s">
        <v>1654</v>
      </c>
      <c r="D187" s="267"/>
      <c r="E187" s="267"/>
      <c r="F187" s="288" t="s">
        <v>1578</v>
      </c>
      <c r="G187" s="267"/>
      <c r="H187" s="267" t="s">
        <v>1655</v>
      </c>
      <c r="I187" s="267" t="s">
        <v>1653</v>
      </c>
      <c r="J187" s="267"/>
      <c r="K187" s="313"/>
    </row>
    <row r="188" spans="2:11" s="1" customFormat="1" ht="15" customHeight="1">
      <c r="B188" s="290"/>
      <c r="C188" s="267" t="s">
        <v>1656</v>
      </c>
      <c r="D188" s="267"/>
      <c r="E188" s="267"/>
      <c r="F188" s="288" t="s">
        <v>1578</v>
      </c>
      <c r="G188" s="267"/>
      <c r="H188" s="267" t="s">
        <v>1657</v>
      </c>
      <c r="I188" s="267" t="s">
        <v>1653</v>
      </c>
      <c r="J188" s="267"/>
      <c r="K188" s="313"/>
    </row>
    <row r="189" spans="2:11" s="1" customFormat="1" ht="15" customHeight="1">
      <c r="B189" s="290"/>
      <c r="C189" s="326" t="s">
        <v>1658</v>
      </c>
      <c r="D189" s="267"/>
      <c r="E189" s="267"/>
      <c r="F189" s="288" t="s">
        <v>1578</v>
      </c>
      <c r="G189" s="267"/>
      <c r="H189" s="267" t="s">
        <v>1659</v>
      </c>
      <c r="I189" s="267" t="s">
        <v>1660</v>
      </c>
      <c r="J189" s="327" t="s">
        <v>1661</v>
      </c>
      <c r="K189" s="313"/>
    </row>
    <row r="190" spans="2:11" s="1" customFormat="1" ht="15" customHeight="1">
      <c r="B190" s="290"/>
      <c r="C190" s="326" t="s">
        <v>42</v>
      </c>
      <c r="D190" s="267"/>
      <c r="E190" s="267"/>
      <c r="F190" s="288" t="s">
        <v>1572</v>
      </c>
      <c r="G190" s="267"/>
      <c r="H190" s="264" t="s">
        <v>1662</v>
      </c>
      <c r="I190" s="267" t="s">
        <v>1663</v>
      </c>
      <c r="J190" s="267"/>
      <c r="K190" s="313"/>
    </row>
    <row r="191" spans="2:11" s="1" customFormat="1" ht="15" customHeight="1">
      <c r="B191" s="290"/>
      <c r="C191" s="326" t="s">
        <v>1664</v>
      </c>
      <c r="D191" s="267"/>
      <c r="E191" s="267"/>
      <c r="F191" s="288" t="s">
        <v>1572</v>
      </c>
      <c r="G191" s="267"/>
      <c r="H191" s="267" t="s">
        <v>1665</v>
      </c>
      <c r="I191" s="267" t="s">
        <v>1607</v>
      </c>
      <c r="J191" s="267"/>
      <c r="K191" s="313"/>
    </row>
    <row r="192" spans="2:11" s="1" customFormat="1" ht="15" customHeight="1">
      <c r="B192" s="290"/>
      <c r="C192" s="326" t="s">
        <v>1666</v>
      </c>
      <c r="D192" s="267"/>
      <c r="E192" s="267"/>
      <c r="F192" s="288" t="s">
        <v>1572</v>
      </c>
      <c r="G192" s="267"/>
      <c r="H192" s="267" t="s">
        <v>1667</v>
      </c>
      <c r="I192" s="267" t="s">
        <v>1607</v>
      </c>
      <c r="J192" s="267"/>
      <c r="K192" s="313"/>
    </row>
    <row r="193" spans="2:11" s="1" customFormat="1" ht="15" customHeight="1">
      <c r="B193" s="290"/>
      <c r="C193" s="326" t="s">
        <v>1668</v>
      </c>
      <c r="D193" s="267"/>
      <c r="E193" s="267"/>
      <c r="F193" s="288" t="s">
        <v>1578</v>
      </c>
      <c r="G193" s="267"/>
      <c r="H193" s="267" t="s">
        <v>1669</v>
      </c>
      <c r="I193" s="267" t="s">
        <v>1607</v>
      </c>
      <c r="J193" s="267"/>
      <c r="K193" s="313"/>
    </row>
    <row r="194" spans="2:11" s="1" customFormat="1" ht="15" customHeight="1">
      <c r="B194" s="319"/>
      <c r="C194" s="328"/>
      <c r="D194" s="299"/>
      <c r="E194" s="299"/>
      <c r="F194" s="299"/>
      <c r="G194" s="299"/>
      <c r="H194" s="299"/>
      <c r="I194" s="299"/>
      <c r="J194" s="299"/>
      <c r="K194" s="320"/>
    </row>
    <row r="195" spans="2:11" s="1" customFormat="1" ht="18.75" customHeight="1">
      <c r="B195" s="301"/>
      <c r="C195" s="311"/>
      <c r="D195" s="311"/>
      <c r="E195" s="311"/>
      <c r="F195" s="321"/>
      <c r="G195" s="311"/>
      <c r="H195" s="311"/>
      <c r="I195" s="311"/>
      <c r="J195" s="311"/>
      <c r="K195" s="301"/>
    </row>
    <row r="196" spans="2:11" s="1" customFormat="1" ht="18.75" customHeight="1">
      <c r="B196" s="301"/>
      <c r="C196" s="311"/>
      <c r="D196" s="311"/>
      <c r="E196" s="311"/>
      <c r="F196" s="321"/>
      <c r="G196" s="311"/>
      <c r="H196" s="311"/>
      <c r="I196" s="311"/>
      <c r="J196" s="311"/>
      <c r="K196" s="301"/>
    </row>
    <row r="197" spans="2:11" s="1" customFormat="1" ht="18.75" customHeight="1">
      <c r="B197" s="274"/>
      <c r="C197" s="274"/>
      <c r="D197" s="274"/>
      <c r="E197" s="274"/>
      <c r="F197" s="274"/>
      <c r="G197" s="274"/>
      <c r="H197" s="274"/>
      <c r="I197" s="274"/>
      <c r="J197" s="274"/>
      <c r="K197" s="274"/>
    </row>
    <row r="198" spans="2:11" s="1" customFormat="1" ht="13.5">
      <c r="B198" s="256"/>
      <c r="C198" s="257"/>
      <c r="D198" s="257"/>
      <c r="E198" s="257"/>
      <c r="F198" s="257"/>
      <c r="G198" s="257"/>
      <c r="H198" s="257"/>
      <c r="I198" s="257"/>
      <c r="J198" s="257"/>
      <c r="K198" s="258"/>
    </row>
    <row r="199" spans="2:11" s="1" customFormat="1" ht="21">
      <c r="B199" s="259"/>
      <c r="C199" s="387" t="s">
        <v>1670</v>
      </c>
      <c r="D199" s="387"/>
      <c r="E199" s="387"/>
      <c r="F199" s="387"/>
      <c r="G199" s="387"/>
      <c r="H199" s="387"/>
      <c r="I199" s="387"/>
      <c r="J199" s="387"/>
      <c r="K199" s="260"/>
    </row>
    <row r="200" spans="2:11" s="1" customFormat="1" ht="25.5" customHeight="1">
      <c r="B200" s="259"/>
      <c r="C200" s="329" t="s">
        <v>1671</v>
      </c>
      <c r="D200" s="329"/>
      <c r="E200" s="329"/>
      <c r="F200" s="329" t="s">
        <v>1672</v>
      </c>
      <c r="G200" s="330"/>
      <c r="H200" s="388" t="s">
        <v>1673</v>
      </c>
      <c r="I200" s="388"/>
      <c r="J200" s="388"/>
      <c r="K200" s="260"/>
    </row>
    <row r="201" spans="2:11" s="1" customFormat="1" ht="5.25" customHeight="1">
      <c r="B201" s="290"/>
      <c r="C201" s="285"/>
      <c r="D201" s="285"/>
      <c r="E201" s="285"/>
      <c r="F201" s="285"/>
      <c r="G201" s="311"/>
      <c r="H201" s="285"/>
      <c r="I201" s="285"/>
      <c r="J201" s="285"/>
      <c r="K201" s="313"/>
    </row>
    <row r="202" spans="2:11" s="1" customFormat="1" ht="15" customHeight="1">
      <c r="B202" s="290"/>
      <c r="C202" s="267" t="s">
        <v>1663</v>
      </c>
      <c r="D202" s="267"/>
      <c r="E202" s="267"/>
      <c r="F202" s="288" t="s">
        <v>43</v>
      </c>
      <c r="G202" s="267"/>
      <c r="H202" s="389" t="s">
        <v>1674</v>
      </c>
      <c r="I202" s="389"/>
      <c r="J202" s="389"/>
      <c r="K202" s="313"/>
    </row>
    <row r="203" spans="2:11" s="1" customFormat="1" ht="15" customHeight="1">
      <c r="B203" s="290"/>
      <c r="C203" s="267"/>
      <c r="D203" s="267"/>
      <c r="E203" s="267"/>
      <c r="F203" s="288" t="s">
        <v>44</v>
      </c>
      <c r="G203" s="267"/>
      <c r="H203" s="389" t="s">
        <v>1675</v>
      </c>
      <c r="I203" s="389"/>
      <c r="J203" s="389"/>
      <c r="K203" s="313"/>
    </row>
    <row r="204" spans="2:11" s="1" customFormat="1" ht="15" customHeight="1">
      <c r="B204" s="290"/>
      <c r="C204" s="267"/>
      <c r="D204" s="267"/>
      <c r="E204" s="267"/>
      <c r="F204" s="288" t="s">
        <v>47</v>
      </c>
      <c r="G204" s="267"/>
      <c r="H204" s="389" t="s">
        <v>1676</v>
      </c>
      <c r="I204" s="389"/>
      <c r="J204" s="389"/>
      <c r="K204" s="313"/>
    </row>
    <row r="205" spans="2:11" s="1" customFormat="1" ht="15" customHeight="1">
      <c r="B205" s="290"/>
      <c r="C205" s="267"/>
      <c r="D205" s="267"/>
      <c r="E205" s="267"/>
      <c r="F205" s="288" t="s">
        <v>45</v>
      </c>
      <c r="G205" s="267"/>
      <c r="H205" s="389" t="s">
        <v>1677</v>
      </c>
      <c r="I205" s="389"/>
      <c r="J205" s="389"/>
      <c r="K205" s="313"/>
    </row>
    <row r="206" spans="2:11" s="1" customFormat="1" ht="15" customHeight="1">
      <c r="B206" s="290"/>
      <c r="C206" s="267"/>
      <c r="D206" s="267"/>
      <c r="E206" s="267"/>
      <c r="F206" s="288" t="s">
        <v>46</v>
      </c>
      <c r="G206" s="267"/>
      <c r="H206" s="389" t="s">
        <v>1678</v>
      </c>
      <c r="I206" s="389"/>
      <c r="J206" s="389"/>
      <c r="K206" s="313"/>
    </row>
    <row r="207" spans="2:11" s="1" customFormat="1" ht="15" customHeight="1">
      <c r="B207" s="290"/>
      <c r="C207" s="267"/>
      <c r="D207" s="267"/>
      <c r="E207" s="267"/>
      <c r="F207" s="288"/>
      <c r="G207" s="267"/>
      <c r="H207" s="267"/>
      <c r="I207" s="267"/>
      <c r="J207" s="267"/>
      <c r="K207" s="313"/>
    </row>
    <row r="208" spans="2:11" s="1" customFormat="1" ht="15" customHeight="1">
      <c r="B208" s="290"/>
      <c r="C208" s="267" t="s">
        <v>1619</v>
      </c>
      <c r="D208" s="267"/>
      <c r="E208" s="267"/>
      <c r="F208" s="288" t="s">
        <v>78</v>
      </c>
      <c r="G208" s="267"/>
      <c r="H208" s="389" t="s">
        <v>1679</v>
      </c>
      <c r="I208" s="389"/>
      <c r="J208" s="389"/>
      <c r="K208" s="313"/>
    </row>
    <row r="209" spans="2:11" s="1" customFormat="1" ht="15" customHeight="1">
      <c r="B209" s="290"/>
      <c r="C209" s="267"/>
      <c r="D209" s="267"/>
      <c r="E209" s="267"/>
      <c r="F209" s="288" t="s">
        <v>1514</v>
      </c>
      <c r="G209" s="267"/>
      <c r="H209" s="389" t="s">
        <v>1515</v>
      </c>
      <c r="I209" s="389"/>
      <c r="J209" s="389"/>
      <c r="K209" s="313"/>
    </row>
    <row r="210" spans="2:11" s="1" customFormat="1" ht="15" customHeight="1">
      <c r="B210" s="290"/>
      <c r="C210" s="267"/>
      <c r="D210" s="267"/>
      <c r="E210" s="267"/>
      <c r="F210" s="288" t="s">
        <v>1512</v>
      </c>
      <c r="G210" s="267"/>
      <c r="H210" s="389" t="s">
        <v>1680</v>
      </c>
      <c r="I210" s="389"/>
      <c r="J210" s="389"/>
      <c r="K210" s="313"/>
    </row>
    <row r="211" spans="2:11" s="1" customFormat="1" ht="15" customHeight="1">
      <c r="B211" s="331"/>
      <c r="C211" s="267"/>
      <c r="D211" s="267"/>
      <c r="E211" s="267"/>
      <c r="F211" s="288" t="s">
        <v>1516</v>
      </c>
      <c r="G211" s="326"/>
      <c r="H211" s="390" t="s">
        <v>1517</v>
      </c>
      <c r="I211" s="390"/>
      <c r="J211" s="390"/>
      <c r="K211" s="332"/>
    </row>
    <row r="212" spans="2:11" s="1" customFormat="1" ht="15" customHeight="1">
      <c r="B212" s="331"/>
      <c r="C212" s="267"/>
      <c r="D212" s="267"/>
      <c r="E212" s="267"/>
      <c r="F212" s="288" t="s">
        <v>1518</v>
      </c>
      <c r="G212" s="326"/>
      <c r="H212" s="390" t="s">
        <v>154</v>
      </c>
      <c r="I212" s="390"/>
      <c r="J212" s="390"/>
      <c r="K212" s="332"/>
    </row>
    <row r="213" spans="2:11" s="1" customFormat="1" ht="15" customHeight="1">
      <c r="B213" s="331"/>
      <c r="C213" s="267"/>
      <c r="D213" s="267"/>
      <c r="E213" s="267"/>
      <c r="F213" s="288"/>
      <c r="G213" s="326"/>
      <c r="H213" s="317"/>
      <c r="I213" s="317"/>
      <c r="J213" s="317"/>
      <c r="K213" s="332"/>
    </row>
    <row r="214" spans="2:11" s="1" customFormat="1" ht="15" customHeight="1">
      <c r="B214" s="331"/>
      <c r="C214" s="267" t="s">
        <v>1643</v>
      </c>
      <c r="D214" s="267"/>
      <c r="E214" s="267"/>
      <c r="F214" s="288">
        <v>1</v>
      </c>
      <c r="G214" s="326"/>
      <c r="H214" s="390" t="s">
        <v>1681</v>
      </c>
      <c r="I214" s="390"/>
      <c r="J214" s="390"/>
      <c r="K214" s="332"/>
    </row>
    <row r="215" spans="2:11" s="1" customFormat="1" ht="15" customHeight="1">
      <c r="B215" s="331"/>
      <c r="C215" s="267"/>
      <c r="D215" s="267"/>
      <c r="E215" s="267"/>
      <c r="F215" s="288">
        <v>2</v>
      </c>
      <c r="G215" s="326"/>
      <c r="H215" s="390" t="s">
        <v>1682</v>
      </c>
      <c r="I215" s="390"/>
      <c r="J215" s="390"/>
      <c r="K215" s="332"/>
    </row>
    <row r="216" spans="2:11" s="1" customFormat="1" ht="15" customHeight="1">
      <c r="B216" s="331"/>
      <c r="C216" s="267"/>
      <c r="D216" s="267"/>
      <c r="E216" s="267"/>
      <c r="F216" s="288">
        <v>3</v>
      </c>
      <c r="G216" s="326"/>
      <c r="H216" s="390" t="s">
        <v>1683</v>
      </c>
      <c r="I216" s="390"/>
      <c r="J216" s="390"/>
      <c r="K216" s="332"/>
    </row>
    <row r="217" spans="2:11" s="1" customFormat="1" ht="15" customHeight="1">
      <c r="B217" s="331"/>
      <c r="C217" s="267"/>
      <c r="D217" s="267"/>
      <c r="E217" s="267"/>
      <c r="F217" s="288">
        <v>4</v>
      </c>
      <c r="G217" s="326"/>
      <c r="H217" s="390" t="s">
        <v>1684</v>
      </c>
      <c r="I217" s="390"/>
      <c r="J217" s="390"/>
      <c r="K217" s="332"/>
    </row>
    <row r="218" spans="2:11" s="1" customFormat="1" ht="12.75" customHeight="1">
      <c r="B218" s="333"/>
      <c r="C218" s="334"/>
      <c r="D218" s="334"/>
      <c r="E218" s="334"/>
      <c r="F218" s="334"/>
      <c r="G218" s="334"/>
      <c r="H218" s="334"/>
      <c r="I218" s="334"/>
      <c r="J218" s="334"/>
      <c r="K218" s="335"/>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96"/>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2"/>
      <c r="M2" s="362"/>
      <c r="N2" s="362"/>
      <c r="O2" s="362"/>
      <c r="P2" s="362"/>
      <c r="Q2" s="362"/>
      <c r="R2" s="362"/>
      <c r="S2" s="362"/>
      <c r="T2" s="362"/>
      <c r="U2" s="362"/>
      <c r="V2" s="362"/>
      <c r="AT2" s="19" t="s">
        <v>80</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109</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6" t="str">
        <f>'Rekapitulace stavby'!K6</f>
        <v>Sokolov, ZŠ Švabinského 1728 - oprava hygienického zázemí</v>
      </c>
      <c r="F7" s="377"/>
      <c r="G7" s="377"/>
      <c r="H7" s="377"/>
      <c r="L7" s="22"/>
    </row>
    <row r="8" spans="1:46" s="2" customFormat="1" ht="12" customHeight="1">
      <c r="A8" s="36"/>
      <c r="B8" s="41"/>
      <c r="C8" s="36"/>
      <c r="D8" s="107" t="s">
        <v>110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8" t="s">
        <v>111</v>
      </c>
      <c r="F9" s="379"/>
      <c r="G9" s="379"/>
      <c r="H9" s="379"/>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3. 2. 2021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ROUND(J83,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ROUND((SUM(BE83:BE95)),  2)</f>
        <v>0</v>
      </c>
      <c r="G33" s="36"/>
      <c r="H33" s="36"/>
      <c r="I33" s="120">
        <v>0.21</v>
      </c>
      <c r="J33" s="119">
        <f>ROUND(((SUM(BE83:BE95))*I33),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ROUND((SUM(BF83:BF95)),  2)</f>
        <v>0</v>
      </c>
      <c r="G34" s="36"/>
      <c r="H34" s="36"/>
      <c r="I34" s="120">
        <v>0.15</v>
      </c>
      <c r="J34" s="119">
        <f>ROUND(((SUM(BF83:BF95))*I34),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45</v>
      </c>
      <c r="F35" s="119">
        <f>ROUND((SUM(BG83:BG95)),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46</v>
      </c>
      <c r="F36" s="119">
        <f>ROUND((SUM(BH83:BH95)),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47</v>
      </c>
      <c r="F37" s="119">
        <f>ROUND((SUM(BI83:BI95)),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112</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Sokolov, ZŠ Švabinského 1728 - oprava hygienického zázemí</v>
      </c>
      <c r="F48" s="384"/>
      <c r="G48" s="384"/>
      <c r="H48" s="384"/>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40" t="str">
        <f>E9</f>
        <v>00 - VRN</v>
      </c>
      <c r="F50" s="385"/>
      <c r="G50" s="385"/>
      <c r="H50" s="385"/>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Sokolov, Švabinského 1728</v>
      </c>
      <c r="G52" s="38"/>
      <c r="H52" s="38"/>
      <c r="I52" s="31" t="s">
        <v>23</v>
      </c>
      <c r="J52" s="61" t="str">
        <f>IF(J12="","",J12)</f>
        <v>3. 2. 2021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Sokolov</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113</v>
      </c>
      <c r="D57" s="133"/>
      <c r="E57" s="133"/>
      <c r="F57" s="133"/>
      <c r="G57" s="133"/>
      <c r="H57" s="133"/>
      <c r="I57" s="133"/>
      <c r="J57" s="134" t="s">
        <v>114</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J83</f>
        <v>0</v>
      </c>
      <c r="K59" s="38"/>
      <c r="L59" s="108"/>
      <c r="S59" s="36"/>
      <c r="T59" s="36"/>
      <c r="U59" s="36"/>
      <c r="V59" s="36"/>
      <c r="W59" s="36"/>
      <c r="X59" s="36"/>
      <c r="Y59" s="36"/>
      <c r="Z59" s="36"/>
      <c r="AA59" s="36"/>
      <c r="AB59" s="36"/>
      <c r="AC59" s="36"/>
      <c r="AD59" s="36"/>
      <c r="AE59" s="36"/>
      <c r="AU59" s="19" t="s">
        <v>115</v>
      </c>
    </row>
    <row r="60" spans="1:47" s="9" customFormat="1" ht="24.95" customHeight="1">
      <c r="B60" s="136"/>
      <c r="C60" s="137"/>
      <c r="D60" s="138" t="s">
        <v>116</v>
      </c>
      <c r="E60" s="139"/>
      <c r="F60" s="139"/>
      <c r="G60" s="139"/>
      <c r="H60" s="139"/>
      <c r="I60" s="139"/>
      <c r="J60" s="140">
        <f>J84</f>
        <v>0</v>
      </c>
      <c r="K60" s="137"/>
      <c r="L60" s="141"/>
    </row>
    <row r="61" spans="1:47" s="10" customFormat="1" ht="19.899999999999999" customHeight="1">
      <c r="B61" s="142"/>
      <c r="C61" s="143"/>
      <c r="D61" s="144" t="s">
        <v>117</v>
      </c>
      <c r="E61" s="145"/>
      <c r="F61" s="145"/>
      <c r="G61" s="145"/>
      <c r="H61" s="145"/>
      <c r="I61" s="145"/>
      <c r="J61" s="146">
        <f>J85</f>
        <v>0</v>
      </c>
      <c r="K61" s="143"/>
      <c r="L61" s="147"/>
    </row>
    <row r="62" spans="1:47" s="10" customFormat="1" ht="19.899999999999999" customHeight="1">
      <c r="B62" s="142"/>
      <c r="C62" s="143"/>
      <c r="D62" s="144" t="s">
        <v>118</v>
      </c>
      <c r="E62" s="145"/>
      <c r="F62" s="145"/>
      <c r="G62" s="145"/>
      <c r="H62" s="145"/>
      <c r="I62" s="145"/>
      <c r="J62" s="146">
        <f>J88</f>
        <v>0</v>
      </c>
      <c r="K62" s="143"/>
      <c r="L62" s="147"/>
    </row>
    <row r="63" spans="1:47" s="10" customFormat="1" ht="19.899999999999999" customHeight="1">
      <c r="B63" s="142"/>
      <c r="C63" s="143"/>
      <c r="D63" s="144" t="s">
        <v>119</v>
      </c>
      <c r="E63" s="145"/>
      <c r="F63" s="145"/>
      <c r="G63" s="145"/>
      <c r="H63" s="145"/>
      <c r="I63" s="145"/>
      <c r="J63" s="146">
        <f>J91</f>
        <v>0</v>
      </c>
      <c r="K63" s="143"/>
      <c r="L63" s="147"/>
    </row>
    <row r="64" spans="1:47" s="2" customFormat="1" ht="21.75" customHeight="1">
      <c r="A64" s="36"/>
      <c r="B64" s="37"/>
      <c r="C64" s="38"/>
      <c r="D64" s="38"/>
      <c r="E64" s="38"/>
      <c r="F64" s="38"/>
      <c r="G64" s="38"/>
      <c r="H64" s="38"/>
      <c r="I64" s="38"/>
      <c r="J64" s="38"/>
      <c r="K64" s="38"/>
      <c r="L64" s="108"/>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50"/>
      <c r="J65" s="50"/>
      <c r="K65" s="50"/>
      <c r="L65" s="108"/>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52"/>
      <c r="J69" s="52"/>
      <c r="K69" s="52"/>
      <c r="L69" s="108"/>
      <c r="S69" s="36"/>
      <c r="T69" s="36"/>
      <c r="U69" s="36"/>
      <c r="V69" s="36"/>
      <c r="W69" s="36"/>
      <c r="X69" s="36"/>
      <c r="Y69" s="36"/>
      <c r="Z69" s="36"/>
      <c r="AA69" s="36"/>
      <c r="AB69" s="36"/>
      <c r="AC69" s="36"/>
      <c r="AD69" s="36"/>
      <c r="AE69" s="36"/>
    </row>
    <row r="70" spans="1:31" s="2" customFormat="1" ht="24.95" customHeight="1">
      <c r="A70" s="36"/>
      <c r="B70" s="37"/>
      <c r="C70" s="25" t="s">
        <v>120</v>
      </c>
      <c r="D70" s="38"/>
      <c r="E70" s="38"/>
      <c r="F70" s="38"/>
      <c r="G70" s="38"/>
      <c r="H70" s="38"/>
      <c r="I70" s="38"/>
      <c r="J70" s="38"/>
      <c r="K70" s="38"/>
      <c r="L70" s="108"/>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6.5" customHeight="1">
      <c r="A73" s="36"/>
      <c r="B73" s="37"/>
      <c r="C73" s="38"/>
      <c r="D73" s="38"/>
      <c r="E73" s="383" t="str">
        <f>E7</f>
        <v>Sokolov, ZŠ Švabinského 1728 - oprava hygienického zázemí</v>
      </c>
      <c r="F73" s="384"/>
      <c r="G73" s="384"/>
      <c r="H73" s="384"/>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110</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40" t="str">
        <f>E9</f>
        <v>00 - VRN</v>
      </c>
      <c r="F75" s="385"/>
      <c r="G75" s="385"/>
      <c r="H75" s="385"/>
      <c r="I75" s="38"/>
      <c r="J75" s="38"/>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21</v>
      </c>
      <c r="D77" s="38"/>
      <c r="E77" s="38"/>
      <c r="F77" s="29" t="str">
        <f>F12</f>
        <v>Sokolov, Švabinského 1728</v>
      </c>
      <c r="G77" s="38"/>
      <c r="H77" s="38"/>
      <c r="I77" s="31" t="s">
        <v>23</v>
      </c>
      <c r="J77" s="61" t="str">
        <f>IF(J12="","",J12)</f>
        <v>3. 2. 2021</v>
      </c>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5.2" customHeight="1">
      <c r="A79" s="36"/>
      <c r="B79" s="37"/>
      <c r="C79" s="31" t="s">
        <v>25</v>
      </c>
      <c r="D79" s="38"/>
      <c r="E79" s="38"/>
      <c r="F79" s="29" t="str">
        <f>E15</f>
        <v>Město Sokolov</v>
      </c>
      <c r="G79" s="38"/>
      <c r="H79" s="38"/>
      <c r="I79" s="31" t="s">
        <v>31</v>
      </c>
      <c r="J79" s="34" t="str">
        <f>E21</f>
        <v xml:space="preserve"> </v>
      </c>
      <c r="K79" s="38"/>
      <c r="L79" s="108"/>
      <c r="S79" s="36"/>
      <c r="T79" s="36"/>
      <c r="U79" s="36"/>
      <c r="V79" s="36"/>
      <c r="W79" s="36"/>
      <c r="X79" s="36"/>
      <c r="Y79" s="36"/>
      <c r="Z79" s="36"/>
      <c r="AA79" s="36"/>
      <c r="AB79" s="36"/>
      <c r="AC79" s="36"/>
      <c r="AD79" s="36"/>
      <c r="AE79" s="36"/>
    </row>
    <row r="80" spans="1:31" s="2" customFormat="1" ht="15.2" customHeight="1">
      <c r="A80" s="36"/>
      <c r="B80" s="37"/>
      <c r="C80" s="31" t="s">
        <v>29</v>
      </c>
      <c r="D80" s="38"/>
      <c r="E80" s="38"/>
      <c r="F80" s="29" t="str">
        <f>IF(E18="","",E18)</f>
        <v>Vyplň údaj</v>
      </c>
      <c r="G80" s="38"/>
      <c r="H80" s="38"/>
      <c r="I80" s="31" t="s">
        <v>34</v>
      </c>
      <c r="J80" s="34" t="str">
        <f>E24</f>
        <v>Michal Kubelka</v>
      </c>
      <c r="K80" s="38"/>
      <c r="L80" s="108"/>
      <c r="S80" s="36"/>
      <c r="T80" s="36"/>
      <c r="U80" s="36"/>
      <c r="V80" s="36"/>
      <c r="W80" s="36"/>
      <c r="X80" s="36"/>
      <c r="Y80" s="36"/>
      <c r="Z80" s="36"/>
      <c r="AA80" s="36"/>
      <c r="AB80" s="36"/>
      <c r="AC80" s="36"/>
      <c r="AD80" s="36"/>
      <c r="AE80" s="36"/>
    </row>
    <row r="81" spans="1:65" s="2" customFormat="1" ht="10.3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65" s="11" customFormat="1" ht="29.25" customHeight="1">
      <c r="A82" s="148"/>
      <c r="B82" s="149"/>
      <c r="C82" s="150" t="s">
        <v>121</v>
      </c>
      <c r="D82" s="151" t="s">
        <v>57</v>
      </c>
      <c r="E82" s="151" t="s">
        <v>53</v>
      </c>
      <c r="F82" s="151" t="s">
        <v>54</v>
      </c>
      <c r="G82" s="151" t="s">
        <v>122</v>
      </c>
      <c r="H82" s="151" t="s">
        <v>123</v>
      </c>
      <c r="I82" s="151" t="s">
        <v>124</v>
      </c>
      <c r="J82" s="151" t="s">
        <v>114</v>
      </c>
      <c r="K82" s="152" t="s">
        <v>125</v>
      </c>
      <c r="L82" s="153"/>
      <c r="M82" s="70" t="s">
        <v>19</v>
      </c>
      <c r="N82" s="71" t="s">
        <v>42</v>
      </c>
      <c r="O82" s="71" t="s">
        <v>126</v>
      </c>
      <c r="P82" s="71" t="s">
        <v>127</v>
      </c>
      <c r="Q82" s="71" t="s">
        <v>128</v>
      </c>
      <c r="R82" s="71" t="s">
        <v>129</v>
      </c>
      <c r="S82" s="71" t="s">
        <v>130</v>
      </c>
      <c r="T82" s="72" t="s">
        <v>131</v>
      </c>
      <c r="U82" s="148"/>
      <c r="V82" s="148"/>
      <c r="W82" s="148"/>
      <c r="X82" s="148"/>
      <c r="Y82" s="148"/>
      <c r="Z82" s="148"/>
      <c r="AA82" s="148"/>
      <c r="AB82" s="148"/>
      <c r="AC82" s="148"/>
      <c r="AD82" s="148"/>
      <c r="AE82" s="148"/>
    </row>
    <row r="83" spans="1:65" s="2" customFormat="1" ht="22.9" customHeight="1">
      <c r="A83" s="36"/>
      <c r="B83" s="37"/>
      <c r="C83" s="77" t="s">
        <v>132</v>
      </c>
      <c r="D83" s="38"/>
      <c r="E83" s="38"/>
      <c r="F83" s="38"/>
      <c r="G83" s="38"/>
      <c r="H83" s="38"/>
      <c r="I83" s="38"/>
      <c r="J83" s="154">
        <f>BK83</f>
        <v>0</v>
      </c>
      <c r="K83" s="38"/>
      <c r="L83" s="41"/>
      <c r="M83" s="73"/>
      <c r="N83" s="155"/>
      <c r="O83" s="74"/>
      <c r="P83" s="156">
        <f>P84</f>
        <v>0</v>
      </c>
      <c r="Q83" s="74"/>
      <c r="R83" s="156">
        <f>R84</f>
        <v>0</v>
      </c>
      <c r="S83" s="74"/>
      <c r="T83" s="157">
        <f>T84</f>
        <v>0</v>
      </c>
      <c r="U83" s="36"/>
      <c r="V83" s="36"/>
      <c r="W83" s="36"/>
      <c r="X83" s="36"/>
      <c r="Y83" s="36"/>
      <c r="Z83" s="36"/>
      <c r="AA83" s="36"/>
      <c r="AB83" s="36"/>
      <c r="AC83" s="36"/>
      <c r="AD83" s="36"/>
      <c r="AE83" s="36"/>
      <c r="AT83" s="19" t="s">
        <v>71</v>
      </c>
      <c r="AU83" s="19" t="s">
        <v>115</v>
      </c>
      <c r="BK83" s="158">
        <f>BK84</f>
        <v>0</v>
      </c>
    </row>
    <row r="84" spans="1:65" s="12" customFormat="1" ht="25.9" customHeight="1">
      <c r="B84" s="159"/>
      <c r="C84" s="160"/>
      <c r="D84" s="161" t="s">
        <v>71</v>
      </c>
      <c r="E84" s="162" t="s">
        <v>77</v>
      </c>
      <c r="F84" s="162" t="s">
        <v>133</v>
      </c>
      <c r="G84" s="160"/>
      <c r="H84" s="160"/>
      <c r="I84" s="163"/>
      <c r="J84" s="164">
        <f>BK84</f>
        <v>0</v>
      </c>
      <c r="K84" s="160"/>
      <c r="L84" s="165"/>
      <c r="M84" s="166"/>
      <c r="N84" s="167"/>
      <c r="O84" s="167"/>
      <c r="P84" s="168">
        <f>P85+P88+P91</f>
        <v>0</v>
      </c>
      <c r="Q84" s="167"/>
      <c r="R84" s="168">
        <f>R85+R88+R91</f>
        <v>0</v>
      </c>
      <c r="S84" s="167"/>
      <c r="T84" s="169">
        <f>T85+T88+T91</f>
        <v>0</v>
      </c>
      <c r="AR84" s="170" t="s">
        <v>134</v>
      </c>
      <c r="AT84" s="171" t="s">
        <v>71</v>
      </c>
      <c r="AU84" s="171" t="s">
        <v>72</v>
      </c>
      <c r="AY84" s="170" t="s">
        <v>135</v>
      </c>
      <c r="BK84" s="172">
        <f>BK85+BK88+BK91</f>
        <v>0</v>
      </c>
    </row>
    <row r="85" spans="1:65" s="12" customFormat="1" ht="22.9" customHeight="1">
      <c r="B85" s="159"/>
      <c r="C85" s="160"/>
      <c r="D85" s="161" t="s">
        <v>71</v>
      </c>
      <c r="E85" s="173" t="s">
        <v>136</v>
      </c>
      <c r="F85" s="173" t="s">
        <v>137</v>
      </c>
      <c r="G85" s="160"/>
      <c r="H85" s="160"/>
      <c r="I85" s="163"/>
      <c r="J85" s="174">
        <f>BK85</f>
        <v>0</v>
      </c>
      <c r="K85" s="160"/>
      <c r="L85" s="165"/>
      <c r="M85" s="166"/>
      <c r="N85" s="167"/>
      <c r="O85" s="167"/>
      <c r="P85" s="168">
        <f>SUM(P86:P87)</f>
        <v>0</v>
      </c>
      <c r="Q85" s="167"/>
      <c r="R85" s="168">
        <f>SUM(R86:R87)</f>
        <v>0</v>
      </c>
      <c r="S85" s="167"/>
      <c r="T85" s="169">
        <f>SUM(T86:T87)</f>
        <v>0</v>
      </c>
      <c r="AR85" s="170" t="s">
        <v>134</v>
      </c>
      <c r="AT85" s="171" t="s">
        <v>71</v>
      </c>
      <c r="AU85" s="171" t="s">
        <v>79</v>
      </c>
      <c r="AY85" s="170" t="s">
        <v>135</v>
      </c>
      <c r="BK85" s="172">
        <f>SUM(BK86:BK87)</f>
        <v>0</v>
      </c>
    </row>
    <row r="86" spans="1:65" s="2" customFormat="1" ht="16.5" customHeight="1">
      <c r="A86" s="36"/>
      <c r="B86" s="37"/>
      <c r="C86" s="175" t="s">
        <v>79</v>
      </c>
      <c r="D86" s="175" t="s">
        <v>138</v>
      </c>
      <c r="E86" s="176" t="s">
        <v>139</v>
      </c>
      <c r="F86" s="177" t="s">
        <v>140</v>
      </c>
      <c r="G86" s="178" t="s">
        <v>141</v>
      </c>
      <c r="H86" s="179">
        <v>1</v>
      </c>
      <c r="I86" s="180"/>
      <c r="J86" s="181">
        <f>ROUND(I86*H86,2)</f>
        <v>0</v>
      </c>
      <c r="K86" s="177" t="s">
        <v>142</v>
      </c>
      <c r="L86" s="41"/>
      <c r="M86" s="182" t="s">
        <v>19</v>
      </c>
      <c r="N86" s="183" t="s">
        <v>43</v>
      </c>
      <c r="O86" s="66"/>
      <c r="P86" s="184">
        <f>O86*H86</f>
        <v>0</v>
      </c>
      <c r="Q86" s="184">
        <v>0</v>
      </c>
      <c r="R86" s="184">
        <f>Q86*H86</f>
        <v>0</v>
      </c>
      <c r="S86" s="184">
        <v>0</v>
      </c>
      <c r="T86" s="185">
        <f>S86*H86</f>
        <v>0</v>
      </c>
      <c r="U86" s="36"/>
      <c r="V86" s="36"/>
      <c r="W86" s="36"/>
      <c r="X86" s="36"/>
      <c r="Y86" s="36"/>
      <c r="Z86" s="36"/>
      <c r="AA86" s="36"/>
      <c r="AB86" s="36"/>
      <c r="AC86" s="36"/>
      <c r="AD86" s="36"/>
      <c r="AE86" s="36"/>
      <c r="AR86" s="186" t="s">
        <v>143</v>
      </c>
      <c r="AT86" s="186" t="s">
        <v>138</v>
      </c>
      <c r="AU86" s="186" t="s">
        <v>81</v>
      </c>
      <c r="AY86" s="19" t="s">
        <v>135</v>
      </c>
      <c r="BE86" s="187">
        <f>IF(N86="základní",J86,0)</f>
        <v>0</v>
      </c>
      <c r="BF86" s="187">
        <f>IF(N86="snížená",J86,0)</f>
        <v>0</v>
      </c>
      <c r="BG86" s="187">
        <f>IF(N86="zákl. přenesená",J86,0)</f>
        <v>0</v>
      </c>
      <c r="BH86" s="187">
        <f>IF(N86="sníž. přenesená",J86,0)</f>
        <v>0</v>
      </c>
      <c r="BI86" s="187">
        <f>IF(N86="nulová",J86,0)</f>
        <v>0</v>
      </c>
      <c r="BJ86" s="19" t="s">
        <v>79</v>
      </c>
      <c r="BK86" s="187">
        <f>ROUND(I86*H86,2)</f>
        <v>0</v>
      </c>
      <c r="BL86" s="19" t="s">
        <v>143</v>
      </c>
      <c r="BM86" s="186" t="s">
        <v>144</v>
      </c>
    </row>
    <row r="87" spans="1:65" s="2" customFormat="1" ht="29.25">
      <c r="A87" s="36"/>
      <c r="B87" s="37"/>
      <c r="C87" s="38"/>
      <c r="D87" s="188" t="s">
        <v>145</v>
      </c>
      <c r="E87" s="38"/>
      <c r="F87" s="189" t="s">
        <v>146</v>
      </c>
      <c r="G87" s="38"/>
      <c r="H87" s="38"/>
      <c r="I87" s="190"/>
      <c r="J87" s="38"/>
      <c r="K87" s="38"/>
      <c r="L87" s="41"/>
      <c r="M87" s="191"/>
      <c r="N87" s="192"/>
      <c r="O87" s="66"/>
      <c r="P87" s="66"/>
      <c r="Q87" s="66"/>
      <c r="R87" s="66"/>
      <c r="S87" s="66"/>
      <c r="T87" s="67"/>
      <c r="U87" s="36"/>
      <c r="V87" s="36"/>
      <c r="W87" s="36"/>
      <c r="X87" s="36"/>
      <c r="Y87" s="36"/>
      <c r="Z87" s="36"/>
      <c r="AA87" s="36"/>
      <c r="AB87" s="36"/>
      <c r="AC87" s="36"/>
      <c r="AD87" s="36"/>
      <c r="AE87" s="36"/>
      <c r="AT87" s="19" t="s">
        <v>145</v>
      </c>
      <c r="AU87" s="19" t="s">
        <v>81</v>
      </c>
    </row>
    <row r="88" spans="1:65" s="12" customFormat="1" ht="22.9" customHeight="1">
      <c r="B88" s="159"/>
      <c r="C88" s="160"/>
      <c r="D88" s="161" t="s">
        <v>71</v>
      </c>
      <c r="E88" s="173" t="s">
        <v>147</v>
      </c>
      <c r="F88" s="173" t="s">
        <v>148</v>
      </c>
      <c r="G88" s="160"/>
      <c r="H88" s="160"/>
      <c r="I88" s="163"/>
      <c r="J88" s="174">
        <f>BK88</f>
        <v>0</v>
      </c>
      <c r="K88" s="160"/>
      <c r="L88" s="165"/>
      <c r="M88" s="166"/>
      <c r="N88" s="167"/>
      <c r="O88" s="167"/>
      <c r="P88" s="168">
        <f>SUM(P89:P90)</f>
        <v>0</v>
      </c>
      <c r="Q88" s="167"/>
      <c r="R88" s="168">
        <f>SUM(R89:R90)</f>
        <v>0</v>
      </c>
      <c r="S88" s="167"/>
      <c r="T88" s="169">
        <f>SUM(T89:T90)</f>
        <v>0</v>
      </c>
      <c r="AR88" s="170" t="s">
        <v>134</v>
      </c>
      <c r="AT88" s="171" t="s">
        <v>71</v>
      </c>
      <c r="AU88" s="171" t="s">
        <v>79</v>
      </c>
      <c r="AY88" s="170" t="s">
        <v>135</v>
      </c>
      <c r="BK88" s="172">
        <f>SUM(BK89:BK90)</f>
        <v>0</v>
      </c>
    </row>
    <row r="89" spans="1:65" s="2" customFormat="1" ht="16.5" customHeight="1">
      <c r="A89" s="36"/>
      <c r="B89" s="37"/>
      <c r="C89" s="175" t="s">
        <v>81</v>
      </c>
      <c r="D89" s="175" t="s">
        <v>138</v>
      </c>
      <c r="E89" s="176" t="s">
        <v>149</v>
      </c>
      <c r="F89" s="177" t="s">
        <v>150</v>
      </c>
      <c r="G89" s="178" t="s">
        <v>141</v>
      </c>
      <c r="H89" s="179">
        <v>1</v>
      </c>
      <c r="I89" s="180"/>
      <c r="J89" s="181">
        <f>ROUND(I89*H89,2)</f>
        <v>0</v>
      </c>
      <c r="K89" s="177" t="s">
        <v>142</v>
      </c>
      <c r="L89" s="41"/>
      <c r="M89" s="182" t="s">
        <v>19</v>
      </c>
      <c r="N89" s="183" t="s">
        <v>43</v>
      </c>
      <c r="O89" s="66"/>
      <c r="P89" s="184">
        <f>O89*H89</f>
        <v>0</v>
      </c>
      <c r="Q89" s="184">
        <v>0</v>
      </c>
      <c r="R89" s="184">
        <f>Q89*H89</f>
        <v>0</v>
      </c>
      <c r="S89" s="184">
        <v>0</v>
      </c>
      <c r="T89" s="185">
        <f>S89*H89</f>
        <v>0</v>
      </c>
      <c r="U89" s="36"/>
      <c r="V89" s="36"/>
      <c r="W89" s="36"/>
      <c r="X89" s="36"/>
      <c r="Y89" s="36"/>
      <c r="Z89" s="36"/>
      <c r="AA89" s="36"/>
      <c r="AB89" s="36"/>
      <c r="AC89" s="36"/>
      <c r="AD89" s="36"/>
      <c r="AE89" s="36"/>
      <c r="AR89" s="186" t="s">
        <v>143</v>
      </c>
      <c r="AT89" s="186" t="s">
        <v>138</v>
      </c>
      <c r="AU89" s="186" t="s">
        <v>81</v>
      </c>
      <c r="AY89" s="19" t="s">
        <v>135</v>
      </c>
      <c r="BE89" s="187">
        <f>IF(N89="základní",J89,0)</f>
        <v>0</v>
      </c>
      <c r="BF89" s="187">
        <f>IF(N89="snížená",J89,0)</f>
        <v>0</v>
      </c>
      <c r="BG89" s="187">
        <f>IF(N89="zákl. přenesená",J89,0)</f>
        <v>0</v>
      </c>
      <c r="BH89" s="187">
        <f>IF(N89="sníž. přenesená",J89,0)</f>
        <v>0</v>
      </c>
      <c r="BI89" s="187">
        <f>IF(N89="nulová",J89,0)</f>
        <v>0</v>
      </c>
      <c r="BJ89" s="19" t="s">
        <v>79</v>
      </c>
      <c r="BK89" s="187">
        <f>ROUND(I89*H89,2)</f>
        <v>0</v>
      </c>
      <c r="BL89" s="19" t="s">
        <v>143</v>
      </c>
      <c r="BM89" s="186" t="s">
        <v>151</v>
      </c>
    </row>
    <row r="90" spans="1:65" s="2" customFormat="1" ht="29.25">
      <c r="A90" s="36"/>
      <c r="B90" s="37"/>
      <c r="C90" s="38"/>
      <c r="D90" s="188" t="s">
        <v>145</v>
      </c>
      <c r="E90" s="38"/>
      <c r="F90" s="189" t="s">
        <v>152</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145</v>
      </c>
      <c r="AU90" s="19" t="s">
        <v>81</v>
      </c>
    </row>
    <row r="91" spans="1:65" s="12" customFormat="1" ht="22.9" customHeight="1">
      <c r="B91" s="159"/>
      <c r="C91" s="160"/>
      <c r="D91" s="161" t="s">
        <v>71</v>
      </c>
      <c r="E91" s="173" t="s">
        <v>153</v>
      </c>
      <c r="F91" s="173" t="s">
        <v>154</v>
      </c>
      <c r="G91" s="160"/>
      <c r="H91" s="160"/>
      <c r="I91" s="163"/>
      <c r="J91" s="174">
        <f>BK91</f>
        <v>0</v>
      </c>
      <c r="K91" s="160"/>
      <c r="L91" s="165"/>
      <c r="M91" s="166"/>
      <c r="N91" s="167"/>
      <c r="O91" s="167"/>
      <c r="P91" s="168">
        <f>SUM(P92:P95)</f>
        <v>0</v>
      </c>
      <c r="Q91" s="167"/>
      <c r="R91" s="168">
        <f>SUM(R92:R95)</f>
        <v>0</v>
      </c>
      <c r="S91" s="167"/>
      <c r="T91" s="169">
        <f>SUM(T92:T95)</f>
        <v>0</v>
      </c>
      <c r="AR91" s="170" t="s">
        <v>134</v>
      </c>
      <c r="AT91" s="171" t="s">
        <v>71</v>
      </c>
      <c r="AU91" s="171" t="s">
        <v>79</v>
      </c>
      <c r="AY91" s="170" t="s">
        <v>135</v>
      </c>
      <c r="BK91" s="172">
        <f>SUM(BK92:BK95)</f>
        <v>0</v>
      </c>
    </row>
    <row r="92" spans="1:65" s="2" customFormat="1" ht="16.5" customHeight="1">
      <c r="A92" s="36"/>
      <c r="B92" s="37"/>
      <c r="C92" s="175" t="s">
        <v>155</v>
      </c>
      <c r="D92" s="175" t="s">
        <v>138</v>
      </c>
      <c r="E92" s="176" t="s">
        <v>156</v>
      </c>
      <c r="F92" s="177" t="s">
        <v>157</v>
      </c>
      <c r="G92" s="178" t="s">
        <v>141</v>
      </c>
      <c r="H92" s="179">
        <v>1</v>
      </c>
      <c r="I92" s="180"/>
      <c r="J92" s="181">
        <f>ROUND(I92*H92,2)</f>
        <v>0</v>
      </c>
      <c r="K92" s="177" t="s">
        <v>19</v>
      </c>
      <c r="L92" s="41"/>
      <c r="M92" s="182" t="s">
        <v>19</v>
      </c>
      <c r="N92" s="183" t="s">
        <v>43</v>
      </c>
      <c r="O92" s="66"/>
      <c r="P92" s="184">
        <f>O92*H92</f>
        <v>0</v>
      </c>
      <c r="Q92" s="184">
        <v>0</v>
      </c>
      <c r="R92" s="184">
        <f>Q92*H92</f>
        <v>0</v>
      </c>
      <c r="S92" s="184">
        <v>0</v>
      </c>
      <c r="T92" s="185">
        <f>S92*H92</f>
        <v>0</v>
      </c>
      <c r="U92" s="36"/>
      <c r="V92" s="36"/>
      <c r="W92" s="36"/>
      <c r="X92" s="36"/>
      <c r="Y92" s="36"/>
      <c r="Z92" s="36"/>
      <c r="AA92" s="36"/>
      <c r="AB92" s="36"/>
      <c r="AC92" s="36"/>
      <c r="AD92" s="36"/>
      <c r="AE92" s="36"/>
      <c r="AR92" s="186" t="s">
        <v>143</v>
      </c>
      <c r="AT92" s="186" t="s">
        <v>138</v>
      </c>
      <c r="AU92" s="186" t="s">
        <v>81</v>
      </c>
      <c r="AY92" s="19" t="s">
        <v>135</v>
      </c>
      <c r="BE92" s="187">
        <f>IF(N92="základní",J92,0)</f>
        <v>0</v>
      </c>
      <c r="BF92" s="187">
        <f>IF(N92="snížená",J92,0)</f>
        <v>0</v>
      </c>
      <c r="BG92" s="187">
        <f>IF(N92="zákl. přenesená",J92,0)</f>
        <v>0</v>
      </c>
      <c r="BH92" s="187">
        <f>IF(N92="sníž. přenesená",J92,0)</f>
        <v>0</v>
      </c>
      <c r="BI92" s="187">
        <f>IF(N92="nulová",J92,0)</f>
        <v>0</v>
      </c>
      <c r="BJ92" s="19" t="s">
        <v>79</v>
      </c>
      <c r="BK92" s="187">
        <f>ROUND(I92*H92,2)</f>
        <v>0</v>
      </c>
      <c r="BL92" s="19" t="s">
        <v>143</v>
      </c>
      <c r="BM92" s="186" t="s">
        <v>158</v>
      </c>
    </row>
    <row r="93" spans="1:65" s="2" customFormat="1" ht="29.25">
      <c r="A93" s="36"/>
      <c r="B93" s="37"/>
      <c r="C93" s="38"/>
      <c r="D93" s="188" t="s">
        <v>145</v>
      </c>
      <c r="E93" s="38"/>
      <c r="F93" s="189" t="s">
        <v>159</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145</v>
      </c>
      <c r="AU93" s="19" t="s">
        <v>81</v>
      </c>
    </row>
    <row r="94" spans="1:65" s="2" customFormat="1" ht="16.5" customHeight="1">
      <c r="A94" s="36"/>
      <c r="B94" s="37"/>
      <c r="C94" s="175" t="s">
        <v>160</v>
      </c>
      <c r="D94" s="175" t="s">
        <v>138</v>
      </c>
      <c r="E94" s="176" t="s">
        <v>161</v>
      </c>
      <c r="F94" s="177" t="s">
        <v>162</v>
      </c>
      <c r="G94" s="178" t="s">
        <v>141</v>
      </c>
      <c r="H94" s="179">
        <v>1</v>
      </c>
      <c r="I94" s="180"/>
      <c r="J94" s="181">
        <f>ROUND(I94*H94,2)</f>
        <v>0</v>
      </c>
      <c r="K94" s="177" t="s">
        <v>142</v>
      </c>
      <c r="L94" s="41"/>
      <c r="M94" s="182" t="s">
        <v>19</v>
      </c>
      <c r="N94" s="183" t="s">
        <v>43</v>
      </c>
      <c r="O94" s="66"/>
      <c r="P94" s="184">
        <f>O94*H94</f>
        <v>0</v>
      </c>
      <c r="Q94" s="184">
        <v>0</v>
      </c>
      <c r="R94" s="184">
        <f>Q94*H94</f>
        <v>0</v>
      </c>
      <c r="S94" s="184">
        <v>0</v>
      </c>
      <c r="T94" s="185">
        <f>S94*H94</f>
        <v>0</v>
      </c>
      <c r="U94" s="36"/>
      <c r="V94" s="36"/>
      <c r="W94" s="36"/>
      <c r="X94" s="36"/>
      <c r="Y94" s="36"/>
      <c r="Z94" s="36"/>
      <c r="AA94" s="36"/>
      <c r="AB94" s="36"/>
      <c r="AC94" s="36"/>
      <c r="AD94" s="36"/>
      <c r="AE94" s="36"/>
      <c r="AR94" s="186" t="s">
        <v>143</v>
      </c>
      <c r="AT94" s="186" t="s">
        <v>138</v>
      </c>
      <c r="AU94" s="186" t="s">
        <v>81</v>
      </c>
      <c r="AY94" s="19" t="s">
        <v>135</v>
      </c>
      <c r="BE94" s="187">
        <f>IF(N94="základní",J94,0)</f>
        <v>0</v>
      </c>
      <c r="BF94" s="187">
        <f>IF(N94="snížená",J94,0)</f>
        <v>0</v>
      </c>
      <c r="BG94" s="187">
        <f>IF(N94="zákl. přenesená",J94,0)</f>
        <v>0</v>
      </c>
      <c r="BH94" s="187">
        <f>IF(N94="sníž. přenesená",J94,0)</f>
        <v>0</v>
      </c>
      <c r="BI94" s="187">
        <f>IF(N94="nulová",J94,0)</f>
        <v>0</v>
      </c>
      <c r="BJ94" s="19" t="s">
        <v>79</v>
      </c>
      <c r="BK94" s="187">
        <f>ROUND(I94*H94,2)</f>
        <v>0</v>
      </c>
      <c r="BL94" s="19" t="s">
        <v>143</v>
      </c>
      <c r="BM94" s="186" t="s">
        <v>163</v>
      </c>
    </row>
    <row r="95" spans="1:65" s="2" customFormat="1" ht="29.25">
      <c r="A95" s="36"/>
      <c r="B95" s="37"/>
      <c r="C95" s="38"/>
      <c r="D95" s="188" t="s">
        <v>145</v>
      </c>
      <c r="E95" s="38"/>
      <c r="F95" s="189" t="s">
        <v>152</v>
      </c>
      <c r="G95" s="38"/>
      <c r="H95" s="38"/>
      <c r="I95" s="190"/>
      <c r="J95" s="38"/>
      <c r="K95" s="38"/>
      <c r="L95" s="41"/>
      <c r="M95" s="193"/>
      <c r="N95" s="194"/>
      <c r="O95" s="195"/>
      <c r="P95" s="195"/>
      <c r="Q95" s="195"/>
      <c r="R95" s="195"/>
      <c r="S95" s="195"/>
      <c r="T95" s="196"/>
      <c r="U95" s="36"/>
      <c r="V95" s="36"/>
      <c r="W95" s="36"/>
      <c r="X95" s="36"/>
      <c r="Y95" s="36"/>
      <c r="Z95" s="36"/>
      <c r="AA95" s="36"/>
      <c r="AB95" s="36"/>
      <c r="AC95" s="36"/>
      <c r="AD95" s="36"/>
      <c r="AE95" s="36"/>
      <c r="AT95" s="19" t="s">
        <v>145</v>
      </c>
      <c r="AU95" s="19" t="s">
        <v>81</v>
      </c>
    </row>
    <row r="96" spans="1:65" s="2" customFormat="1" ht="6.95" customHeight="1">
      <c r="A96" s="36"/>
      <c r="B96" s="49"/>
      <c r="C96" s="50"/>
      <c r="D96" s="50"/>
      <c r="E96" s="50"/>
      <c r="F96" s="50"/>
      <c r="G96" s="50"/>
      <c r="H96" s="50"/>
      <c r="I96" s="50"/>
      <c r="J96" s="50"/>
      <c r="K96" s="50"/>
      <c r="L96" s="41"/>
      <c r="M96" s="36"/>
      <c r="O96" s="36"/>
      <c r="P96" s="36"/>
      <c r="Q96" s="36"/>
      <c r="R96" s="36"/>
      <c r="S96" s="36"/>
      <c r="T96" s="36"/>
      <c r="U96" s="36"/>
      <c r="V96" s="36"/>
      <c r="W96" s="36"/>
      <c r="X96" s="36"/>
      <c r="Y96" s="36"/>
      <c r="Z96" s="36"/>
      <c r="AA96" s="36"/>
      <c r="AB96" s="36"/>
      <c r="AC96" s="36"/>
      <c r="AD96" s="36"/>
      <c r="AE96" s="36"/>
    </row>
  </sheetData>
  <sheetProtection algorithmName="SHA-512" hashValue="IVGr1M295Lre7dftUmEdfaQIUYtoGZ1Z3ATLZXeOkuCTmjeSwp06WqIvzydDI9O6iQfhjbNzBzQNHFRbKExnBg==" saltValue="84tZoNQpOxG6Rq6sLU9aTIRy+bBgUGrRbd/LT/EXQHrwrH3gFQ8lcBa5Qm/cJ+cczlSLcozA2FxwNGe581JxLQ==" spinCount="100000" sheet="1" objects="1" scenarios="1" formatColumns="0" formatRows="0" autoFilter="0"/>
  <autoFilter ref="C82:K95" xr:uid="{00000000-0009-0000-0000-000001000000}"/>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59"/>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2"/>
      <c r="M2" s="362"/>
      <c r="N2" s="362"/>
      <c r="O2" s="362"/>
      <c r="P2" s="362"/>
      <c r="Q2" s="362"/>
      <c r="R2" s="362"/>
      <c r="S2" s="362"/>
      <c r="T2" s="362"/>
      <c r="U2" s="362"/>
      <c r="V2" s="362"/>
      <c r="AT2" s="19" t="s">
        <v>84</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109</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6" t="str">
        <f>'Rekapitulace stavby'!K6</f>
        <v>Sokolov, ZŠ Švabinského 1728 - oprava hygienického zázemí</v>
      </c>
      <c r="F7" s="377"/>
      <c r="G7" s="377"/>
      <c r="H7" s="377"/>
      <c r="L7" s="22"/>
    </row>
    <row r="8" spans="1:46" s="2" customFormat="1" ht="12" customHeight="1">
      <c r="A8" s="36"/>
      <c r="B8" s="41"/>
      <c r="C8" s="36"/>
      <c r="D8" s="107" t="s">
        <v>110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8" t="s">
        <v>164</v>
      </c>
      <c r="F9" s="379"/>
      <c r="G9" s="379"/>
      <c r="H9" s="379"/>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3. 2. 2021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ROUND(J92,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ROUND((SUM(BE92:BE258)),  2)</f>
        <v>0</v>
      </c>
      <c r="G33" s="36"/>
      <c r="H33" s="36"/>
      <c r="I33" s="120">
        <v>0.21</v>
      </c>
      <c r="J33" s="119">
        <f>ROUND(((SUM(BE92:BE258))*I33),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ROUND((SUM(BF92:BF258)),  2)</f>
        <v>0</v>
      </c>
      <c r="G34" s="36"/>
      <c r="H34" s="36"/>
      <c r="I34" s="120">
        <v>0.15</v>
      </c>
      <c r="J34" s="119">
        <f>ROUND(((SUM(BF92:BF258))*I34),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45</v>
      </c>
      <c r="F35" s="119">
        <f>ROUND((SUM(BG92:BG258)),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46</v>
      </c>
      <c r="F36" s="119">
        <f>ROUND((SUM(BH92:BH258)),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47</v>
      </c>
      <c r="F37" s="119">
        <f>ROUND((SUM(BI92:BI258)),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112</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Sokolov, ZŠ Švabinského 1728 - oprava hygienického zázemí</v>
      </c>
      <c r="F48" s="384"/>
      <c r="G48" s="384"/>
      <c r="H48" s="384"/>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40" t="str">
        <f>E9</f>
        <v>01 - 1.NP - WC Chlapci</v>
      </c>
      <c r="F50" s="385"/>
      <c r="G50" s="385"/>
      <c r="H50" s="385"/>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Sokolov, Švabinského 1728</v>
      </c>
      <c r="G52" s="38"/>
      <c r="H52" s="38"/>
      <c r="I52" s="31" t="s">
        <v>23</v>
      </c>
      <c r="J52" s="61" t="str">
        <f>IF(J12="","",J12)</f>
        <v>3. 2. 2021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Sokolov</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113</v>
      </c>
      <c r="D57" s="133"/>
      <c r="E57" s="133"/>
      <c r="F57" s="133"/>
      <c r="G57" s="133"/>
      <c r="H57" s="133"/>
      <c r="I57" s="133"/>
      <c r="J57" s="134" t="s">
        <v>114</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J92</f>
        <v>0</v>
      </c>
      <c r="K59" s="38"/>
      <c r="L59" s="108"/>
      <c r="S59" s="36"/>
      <c r="T59" s="36"/>
      <c r="U59" s="36"/>
      <c r="V59" s="36"/>
      <c r="W59" s="36"/>
      <c r="X59" s="36"/>
      <c r="Y59" s="36"/>
      <c r="Z59" s="36"/>
      <c r="AA59" s="36"/>
      <c r="AB59" s="36"/>
      <c r="AC59" s="36"/>
      <c r="AD59" s="36"/>
      <c r="AE59" s="36"/>
      <c r="AU59" s="19" t="s">
        <v>115</v>
      </c>
    </row>
    <row r="60" spans="1:47" s="9" customFormat="1" ht="24.95" customHeight="1">
      <c r="B60" s="136"/>
      <c r="C60" s="137"/>
      <c r="D60" s="138" t="s">
        <v>165</v>
      </c>
      <c r="E60" s="139"/>
      <c r="F60" s="139"/>
      <c r="G60" s="139"/>
      <c r="H60" s="139"/>
      <c r="I60" s="139"/>
      <c r="J60" s="140">
        <f>J93</f>
        <v>0</v>
      </c>
      <c r="K60" s="137"/>
      <c r="L60" s="141"/>
    </row>
    <row r="61" spans="1:47" s="10" customFormat="1" ht="19.899999999999999" customHeight="1">
      <c r="B61" s="142"/>
      <c r="C61" s="143"/>
      <c r="D61" s="144" t="s">
        <v>166</v>
      </c>
      <c r="E61" s="145"/>
      <c r="F61" s="145"/>
      <c r="G61" s="145"/>
      <c r="H61" s="145"/>
      <c r="I61" s="145"/>
      <c r="J61" s="146">
        <f>J94</f>
        <v>0</v>
      </c>
      <c r="K61" s="143"/>
      <c r="L61" s="147"/>
    </row>
    <row r="62" spans="1:47" s="10" customFormat="1" ht="19.899999999999999" customHeight="1">
      <c r="B62" s="142"/>
      <c r="C62" s="143"/>
      <c r="D62" s="144" t="s">
        <v>167</v>
      </c>
      <c r="E62" s="145"/>
      <c r="F62" s="145"/>
      <c r="G62" s="145"/>
      <c r="H62" s="145"/>
      <c r="I62" s="145"/>
      <c r="J62" s="146">
        <f>J111</f>
        <v>0</v>
      </c>
      <c r="K62" s="143"/>
      <c r="L62" s="147"/>
    </row>
    <row r="63" spans="1:47" s="10" customFormat="1" ht="19.899999999999999" customHeight="1">
      <c r="B63" s="142"/>
      <c r="C63" s="143"/>
      <c r="D63" s="144" t="s">
        <v>168</v>
      </c>
      <c r="E63" s="145"/>
      <c r="F63" s="145"/>
      <c r="G63" s="145"/>
      <c r="H63" s="145"/>
      <c r="I63" s="145"/>
      <c r="J63" s="146">
        <f>J139</f>
        <v>0</v>
      </c>
      <c r="K63" s="143"/>
      <c r="L63" s="147"/>
    </row>
    <row r="64" spans="1:47" s="10" customFormat="1" ht="19.899999999999999" customHeight="1">
      <c r="B64" s="142"/>
      <c r="C64" s="143"/>
      <c r="D64" s="144" t="s">
        <v>169</v>
      </c>
      <c r="E64" s="145"/>
      <c r="F64" s="145"/>
      <c r="G64" s="145"/>
      <c r="H64" s="145"/>
      <c r="I64" s="145"/>
      <c r="J64" s="146">
        <f>J151</f>
        <v>0</v>
      </c>
      <c r="K64" s="143"/>
      <c r="L64" s="147"/>
    </row>
    <row r="65" spans="1:31" s="9" customFormat="1" ht="24.95" customHeight="1">
      <c r="B65" s="136"/>
      <c r="C65" s="137"/>
      <c r="D65" s="138" t="s">
        <v>170</v>
      </c>
      <c r="E65" s="139"/>
      <c r="F65" s="139"/>
      <c r="G65" s="139"/>
      <c r="H65" s="139"/>
      <c r="I65" s="139"/>
      <c r="J65" s="140">
        <f>J154</f>
        <v>0</v>
      </c>
      <c r="K65" s="137"/>
      <c r="L65" s="141"/>
    </row>
    <row r="66" spans="1:31" s="10" customFormat="1" ht="19.899999999999999" customHeight="1">
      <c r="B66" s="142"/>
      <c r="C66" s="143"/>
      <c r="D66" s="144" t="s">
        <v>171</v>
      </c>
      <c r="E66" s="145"/>
      <c r="F66" s="145"/>
      <c r="G66" s="145"/>
      <c r="H66" s="145"/>
      <c r="I66" s="145"/>
      <c r="J66" s="146">
        <f>J155</f>
        <v>0</v>
      </c>
      <c r="K66" s="143"/>
      <c r="L66" s="147"/>
    </row>
    <row r="67" spans="1:31" s="10" customFormat="1" ht="19.899999999999999" customHeight="1">
      <c r="B67" s="142"/>
      <c r="C67" s="143"/>
      <c r="D67" s="144" t="s">
        <v>172</v>
      </c>
      <c r="E67" s="145"/>
      <c r="F67" s="145"/>
      <c r="G67" s="145"/>
      <c r="H67" s="145"/>
      <c r="I67" s="145"/>
      <c r="J67" s="146">
        <f>J164</f>
        <v>0</v>
      </c>
      <c r="K67" s="143"/>
      <c r="L67" s="147"/>
    </row>
    <row r="68" spans="1:31" s="10" customFormat="1" ht="19.899999999999999" customHeight="1">
      <c r="B68" s="142"/>
      <c r="C68" s="143"/>
      <c r="D68" s="144" t="s">
        <v>173</v>
      </c>
      <c r="E68" s="145"/>
      <c r="F68" s="145"/>
      <c r="G68" s="145"/>
      <c r="H68" s="145"/>
      <c r="I68" s="145"/>
      <c r="J68" s="146">
        <f>J168</f>
        <v>0</v>
      </c>
      <c r="K68" s="143"/>
      <c r="L68" s="147"/>
    </row>
    <row r="69" spans="1:31" s="10" customFormat="1" ht="19.899999999999999" customHeight="1">
      <c r="B69" s="142"/>
      <c r="C69" s="143"/>
      <c r="D69" s="144" t="s">
        <v>174</v>
      </c>
      <c r="E69" s="145"/>
      <c r="F69" s="145"/>
      <c r="G69" s="145"/>
      <c r="H69" s="145"/>
      <c r="I69" s="145"/>
      <c r="J69" s="146">
        <f>J180</f>
        <v>0</v>
      </c>
      <c r="K69" s="143"/>
      <c r="L69" s="147"/>
    </row>
    <row r="70" spans="1:31" s="10" customFormat="1" ht="19.899999999999999" customHeight="1">
      <c r="B70" s="142"/>
      <c r="C70" s="143"/>
      <c r="D70" s="144" t="s">
        <v>175</v>
      </c>
      <c r="E70" s="145"/>
      <c r="F70" s="145"/>
      <c r="G70" s="145"/>
      <c r="H70" s="145"/>
      <c r="I70" s="145"/>
      <c r="J70" s="146">
        <f>J184</f>
        <v>0</v>
      </c>
      <c r="K70" s="143"/>
      <c r="L70" s="147"/>
    </row>
    <row r="71" spans="1:31" s="10" customFormat="1" ht="19.899999999999999" customHeight="1">
      <c r="B71" s="142"/>
      <c r="C71" s="143"/>
      <c r="D71" s="144" t="s">
        <v>176</v>
      </c>
      <c r="E71" s="145"/>
      <c r="F71" s="145"/>
      <c r="G71" s="145"/>
      <c r="H71" s="145"/>
      <c r="I71" s="145"/>
      <c r="J71" s="146">
        <f>J197</f>
        <v>0</v>
      </c>
      <c r="K71" s="143"/>
      <c r="L71" s="147"/>
    </row>
    <row r="72" spans="1:31" s="10" customFormat="1" ht="19.899999999999999" customHeight="1">
      <c r="B72" s="142"/>
      <c r="C72" s="143"/>
      <c r="D72" s="144" t="s">
        <v>177</v>
      </c>
      <c r="E72" s="145"/>
      <c r="F72" s="145"/>
      <c r="G72" s="145"/>
      <c r="H72" s="145"/>
      <c r="I72" s="145"/>
      <c r="J72" s="146">
        <f>J214</f>
        <v>0</v>
      </c>
      <c r="K72" s="143"/>
      <c r="L72" s="147"/>
    </row>
    <row r="73" spans="1:31" s="2" customFormat="1" ht="21.7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08"/>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08"/>
      <c r="S78" s="36"/>
      <c r="T78" s="36"/>
      <c r="U78" s="36"/>
      <c r="V78" s="36"/>
      <c r="W78" s="36"/>
      <c r="X78" s="36"/>
      <c r="Y78" s="36"/>
      <c r="Z78" s="36"/>
      <c r="AA78" s="36"/>
      <c r="AB78" s="36"/>
      <c r="AC78" s="36"/>
      <c r="AD78" s="36"/>
      <c r="AE78" s="36"/>
    </row>
    <row r="79" spans="1:31" s="2" customFormat="1" ht="24.95" customHeight="1">
      <c r="A79" s="36"/>
      <c r="B79" s="37"/>
      <c r="C79" s="25" t="s">
        <v>120</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2" customHeight="1">
      <c r="A81" s="36"/>
      <c r="B81" s="37"/>
      <c r="C81" s="31" t="s">
        <v>16</v>
      </c>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6.5" customHeight="1">
      <c r="A82" s="36"/>
      <c r="B82" s="37"/>
      <c r="C82" s="38"/>
      <c r="D82" s="38"/>
      <c r="E82" s="383" t="str">
        <f>E7</f>
        <v>Sokolov, ZŠ Švabinského 1728 - oprava hygienického zázemí</v>
      </c>
      <c r="F82" s="384"/>
      <c r="G82" s="384"/>
      <c r="H82" s="384"/>
      <c r="I82" s="38"/>
      <c r="J82" s="38"/>
      <c r="K82" s="38"/>
      <c r="L82" s="108"/>
      <c r="S82" s="36"/>
      <c r="T82" s="36"/>
      <c r="U82" s="36"/>
      <c r="V82" s="36"/>
      <c r="W82" s="36"/>
      <c r="X82" s="36"/>
      <c r="Y82" s="36"/>
      <c r="Z82" s="36"/>
      <c r="AA82" s="36"/>
      <c r="AB82" s="36"/>
      <c r="AC82" s="36"/>
      <c r="AD82" s="36"/>
      <c r="AE82" s="36"/>
    </row>
    <row r="83" spans="1:65" s="2" customFormat="1" ht="12" customHeight="1">
      <c r="A83" s="36"/>
      <c r="B83" s="37"/>
      <c r="C83" s="31" t="s">
        <v>110</v>
      </c>
      <c r="D83" s="38"/>
      <c r="E83" s="38"/>
      <c r="F83" s="38"/>
      <c r="G83" s="38"/>
      <c r="H83" s="38"/>
      <c r="I83" s="38"/>
      <c r="J83" s="38"/>
      <c r="K83" s="38"/>
      <c r="L83" s="108"/>
      <c r="S83" s="36"/>
      <c r="T83" s="36"/>
      <c r="U83" s="36"/>
      <c r="V83" s="36"/>
      <c r="W83" s="36"/>
      <c r="X83" s="36"/>
      <c r="Y83" s="36"/>
      <c r="Z83" s="36"/>
      <c r="AA83" s="36"/>
      <c r="AB83" s="36"/>
      <c r="AC83" s="36"/>
      <c r="AD83" s="36"/>
      <c r="AE83" s="36"/>
    </row>
    <row r="84" spans="1:65" s="2" customFormat="1" ht="16.5" customHeight="1">
      <c r="A84" s="36"/>
      <c r="B84" s="37"/>
      <c r="C84" s="38"/>
      <c r="D84" s="38"/>
      <c r="E84" s="340" t="str">
        <f>E9</f>
        <v>01 - 1.NP - WC Chlapci</v>
      </c>
      <c r="F84" s="385"/>
      <c r="G84" s="385"/>
      <c r="H84" s="385"/>
      <c r="I84" s="38"/>
      <c r="J84" s="38"/>
      <c r="K84" s="38"/>
      <c r="L84" s="108"/>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F12</f>
        <v>Sokolov, Švabinského 1728</v>
      </c>
      <c r="G86" s="38"/>
      <c r="H86" s="38"/>
      <c r="I86" s="31" t="s">
        <v>23</v>
      </c>
      <c r="J86" s="61" t="str">
        <f>IF(J12="","",J12)</f>
        <v>3. 2. 2021</v>
      </c>
      <c r="K86" s="38"/>
      <c r="L86" s="108"/>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5" s="2" customFormat="1" ht="15.2" customHeight="1">
      <c r="A88" s="36"/>
      <c r="B88" s="37"/>
      <c r="C88" s="31" t="s">
        <v>25</v>
      </c>
      <c r="D88" s="38"/>
      <c r="E88" s="38"/>
      <c r="F88" s="29" t="str">
        <f>E15</f>
        <v>Město Sokolov</v>
      </c>
      <c r="G88" s="38"/>
      <c r="H88" s="38"/>
      <c r="I88" s="31" t="s">
        <v>31</v>
      </c>
      <c r="J88" s="34" t="str">
        <f>E21</f>
        <v xml:space="preserve"> </v>
      </c>
      <c r="K88" s="38"/>
      <c r="L88" s="108"/>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IF(E18="","",E18)</f>
        <v>Vyplň údaj</v>
      </c>
      <c r="G89" s="38"/>
      <c r="H89" s="38"/>
      <c r="I89" s="31" t="s">
        <v>34</v>
      </c>
      <c r="J89" s="34" t="str">
        <f>E24</f>
        <v>Michal Kubelka</v>
      </c>
      <c r="K89" s="38"/>
      <c r="L89" s="108"/>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65" s="11" customFormat="1" ht="29.25" customHeight="1">
      <c r="A91" s="148"/>
      <c r="B91" s="149"/>
      <c r="C91" s="150" t="s">
        <v>121</v>
      </c>
      <c r="D91" s="151" t="s">
        <v>57</v>
      </c>
      <c r="E91" s="151" t="s">
        <v>53</v>
      </c>
      <c r="F91" s="151" t="s">
        <v>54</v>
      </c>
      <c r="G91" s="151" t="s">
        <v>122</v>
      </c>
      <c r="H91" s="151" t="s">
        <v>123</v>
      </c>
      <c r="I91" s="151" t="s">
        <v>124</v>
      </c>
      <c r="J91" s="151" t="s">
        <v>114</v>
      </c>
      <c r="K91" s="152" t="s">
        <v>125</v>
      </c>
      <c r="L91" s="153"/>
      <c r="M91" s="70" t="s">
        <v>19</v>
      </c>
      <c r="N91" s="71" t="s">
        <v>42</v>
      </c>
      <c r="O91" s="71" t="s">
        <v>126</v>
      </c>
      <c r="P91" s="71" t="s">
        <v>127</v>
      </c>
      <c r="Q91" s="71" t="s">
        <v>128</v>
      </c>
      <c r="R91" s="71" t="s">
        <v>129</v>
      </c>
      <c r="S91" s="71" t="s">
        <v>130</v>
      </c>
      <c r="T91" s="72" t="s">
        <v>131</v>
      </c>
      <c r="U91" s="148"/>
      <c r="V91" s="148"/>
      <c r="W91" s="148"/>
      <c r="X91" s="148"/>
      <c r="Y91" s="148"/>
      <c r="Z91" s="148"/>
      <c r="AA91" s="148"/>
      <c r="AB91" s="148"/>
      <c r="AC91" s="148"/>
      <c r="AD91" s="148"/>
      <c r="AE91" s="148"/>
    </row>
    <row r="92" spans="1:65" s="2" customFormat="1" ht="22.9" customHeight="1">
      <c r="A92" s="36"/>
      <c r="B92" s="37"/>
      <c r="C92" s="77" t="s">
        <v>132</v>
      </c>
      <c r="D92" s="38"/>
      <c r="E92" s="38"/>
      <c r="F92" s="38"/>
      <c r="G92" s="38"/>
      <c r="H92" s="38"/>
      <c r="I92" s="38"/>
      <c r="J92" s="154">
        <f>BK92</f>
        <v>0</v>
      </c>
      <c r="K92" s="38"/>
      <c r="L92" s="41"/>
      <c r="M92" s="73"/>
      <c r="N92" s="155"/>
      <c r="O92" s="74"/>
      <c r="P92" s="156">
        <f>P93+P154</f>
        <v>0</v>
      </c>
      <c r="Q92" s="74"/>
      <c r="R92" s="156">
        <f>R93+R154</f>
        <v>0.65466509000000006</v>
      </c>
      <c r="S92" s="74"/>
      <c r="T92" s="157">
        <f>T93+T154</f>
        <v>0.50622191999999999</v>
      </c>
      <c r="U92" s="36"/>
      <c r="V92" s="36"/>
      <c r="W92" s="36"/>
      <c r="X92" s="36"/>
      <c r="Y92" s="36"/>
      <c r="Z92" s="36"/>
      <c r="AA92" s="36"/>
      <c r="AB92" s="36"/>
      <c r="AC92" s="36"/>
      <c r="AD92" s="36"/>
      <c r="AE92" s="36"/>
      <c r="AT92" s="19" t="s">
        <v>71</v>
      </c>
      <c r="AU92" s="19" t="s">
        <v>115</v>
      </c>
      <c r="BK92" s="158">
        <f>BK93+BK154</f>
        <v>0</v>
      </c>
    </row>
    <row r="93" spans="1:65" s="12" customFormat="1" ht="25.9" customHeight="1">
      <c r="B93" s="159"/>
      <c r="C93" s="160"/>
      <c r="D93" s="161" t="s">
        <v>71</v>
      </c>
      <c r="E93" s="162" t="s">
        <v>178</v>
      </c>
      <c r="F93" s="162" t="s">
        <v>179</v>
      </c>
      <c r="G93" s="160"/>
      <c r="H93" s="160"/>
      <c r="I93" s="163"/>
      <c r="J93" s="164">
        <f>BK93</f>
        <v>0</v>
      </c>
      <c r="K93" s="160"/>
      <c r="L93" s="165"/>
      <c r="M93" s="166"/>
      <c r="N93" s="167"/>
      <c r="O93" s="167"/>
      <c r="P93" s="168">
        <f>P94+P111+P139+P151</f>
        <v>0</v>
      </c>
      <c r="Q93" s="167"/>
      <c r="R93" s="168">
        <f>R94+R111+R139+R151</f>
        <v>0.47764483000000002</v>
      </c>
      <c r="S93" s="167"/>
      <c r="T93" s="169">
        <f>T94+T111+T139+T151</f>
        <v>0.33306000000000002</v>
      </c>
      <c r="AR93" s="170" t="s">
        <v>79</v>
      </c>
      <c r="AT93" s="171" t="s">
        <v>71</v>
      </c>
      <c r="AU93" s="171" t="s">
        <v>72</v>
      </c>
      <c r="AY93" s="170" t="s">
        <v>135</v>
      </c>
      <c r="BK93" s="172">
        <f>BK94+BK111+BK139+BK151</f>
        <v>0</v>
      </c>
    </row>
    <row r="94" spans="1:65" s="12" customFormat="1" ht="22.9" customHeight="1">
      <c r="B94" s="159"/>
      <c r="C94" s="160"/>
      <c r="D94" s="161" t="s">
        <v>71</v>
      </c>
      <c r="E94" s="173" t="s">
        <v>180</v>
      </c>
      <c r="F94" s="173" t="s">
        <v>181</v>
      </c>
      <c r="G94" s="160"/>
      <c r="H94" s="160"/>
      <c r="I94" s="163"/>
      <c r="J94" s="174">
        <f>BK94</f>
        <v>0</v>
      </c>
      <c r="K94" s="160"/>
      <c r="L94" s="165"/>
      <c r="M94" s="166"/>
      <c r="N94" s="167"/>
      <c r="O94" s="167"/>
      <c r="P94" s="168">
        <f>SUM(P95:P110)</f>
        <v>0</v>
      </c>
      <c r="Q94" s="167"/>
      <c r="R94" s="168">
        <f>SUM(R95:R110)</f>
        <v>0.47461050000000005</v>
      </c>
      <c r="S94" s="167"/>
      <c r="T94" s="169">
        <f>SUM(T95:T110)</f>
        <v>0</v>
      </c>
      <c r="AR94" s="170" t="s">
        <v>79</v>
      </c>
      <c r="AT94" s="171" t="s">
        <v>71</v>
      </c>
      <c r="AU94" s="171" t="s">
        <v>79</v>
      </c>
      <c r="AY94" s="170" t="s">
        <v>135</v>
      </c>
      <c r="BK94" s="172">
        <f>SUM(BK95:BK110)</f>
        <v>0</v>
      </c>
    </row>
    <row r="95" spans="1:65" s="2" customFormat="1" ht="21.75" customHeight="1">
      <c r="A95" s="36"/>
      <c r="B95" s="37"/>
      <c r="C95" s="175" t="s">
        <v>79</v>
      </c>
      <c r="D95" s="175" t="s">
        <v>138</v>
      </c>
      <c r="E95" s="176" t="s">
        <v>182</v>
      </c>
      <c r="F95" s="177" t="s">
        <v>183</v>
      </c>
      <c r="G95" s="178" t="s">
        <v>184</v>
      </c>
      <c r="H95" s="179">
        <v>17.849</v>
      </c>
      <c r="I95" s="180"/>
      <c r="J95" s="181">
        <f>ROUND(I95*H95,2)</f>
        <v>0</v>
      </c>
      <c r="K95" s="177" t="s">
        <v>142</v>
      </c>
      <c r="L95" s="41"/>
      <c r="M95" s="182" t="s">
        <v>19</v>
      </c>
      <c r="N95" s="183" t="s">
        <v>43</v>
      </c>
      <c r="O95" s="66"/>
      <c r="P95" s="184">
        <f>O95*H95</f>
        <v>0</v>
      </c>
      <c r="Q95" s="184">
        <v>0</v>
      </c>
      <c r="R95" s="184">
        <f>Q95*H95</f>
        <v>0</v>
      </c>
      <c r="S95" s="184">
        <v>0</v>
      </c>
      <c r="T95" s="185">
        <f>S95*H95</f>
        <v>0</v>
      </c>
      <c r="U95" s="36"/>
      <c r="V95" s="36"/>
      <c r="W95" s="36"/>
      <c r="X95" s="36"/>
      <c r="Y95" s="36"/>
      <c r="Z95" s="36"/>
      <c r="AA95" s="36"/>
      <c r="AB95" s="36"/>
      <c r="AC95" s="36"/>
      <c r="AD95" s="36"/>
      <c r="AE95" s="36"/>
      <c r="AR95" s="186" t="s">
        <v>160</v>
      </c>
      <c r="AT95" s="186" t="s">
        <v>138</v>
      </c>
      <c r="AU95" s="186" t="s">
        <v>81</v>
      </c>
      <c r="AY95" s="19" t="s">
        <v>135</v>
      </c>
      <c r="BE95" s="187">
        <f>IF(N95="základní",J95,0)</f>
        <v>0</v>
      </c>
      <c r="BF95" s="187">
        <f>IF(N95="snížená",J95,0)</f>
        <v>0</v>
      </c>
      <c r="BG95" s="187">
        <f>IF(N95="zákl. přenesená",J95,0)</f>
        <v>0</v>
      </c>
      <c r="BH95" s="187">
        <f>IF(N95="sníž. přenesená",J95,0)</f>
        <v>0</v>
      </c>
      <c r="BI95" s="187">
        <f>IF(N95="nulová",J95,0)</f>
        <v>0</v>
      </c>
      <c r="BJ95" s="19" t="s">
        <v>79</v>
      </c>
      <c r="BK95" s="187">
        <f>ROUND(I95*H95,2)</f>
        <v>0</v>
      </c>
      <c r="BL95" s="19" t="s">
        <v>160</v>
      </c>
      <c r="BM95" s="186" t="s">
        <v>185</v>
      </c>
    </row>
    <row r="96" spans="1:65" s="2" customFormat="1" ht="39">
      <c r="A96" s="36"/>
      <c r="B96" s="37"/>
      <c r="C96" s="38"/>
      <c r="D96" s="188" t="s">
        <v>145</v>
      </c>
      <c r="E96" s="38"/>
      <c r="F96" s="189" t="s">
        <v>186</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145</v>
      </c>
      <c r="AU96" s="19" t="s">
        <v>81</v>
      </c>
    </row>
    <row r="97" spans="1:65" s="13" customFormat="1" ht="11.25">
      <c r="B97" s="197"/>
      <c r="C97" s="198"/>
      <c r="D97" s="188" t="s">
        <v>187</v>
      </c>
      <c r="E97" s="199" t="s">
        <v>19</v>
      </c>
      <c r="F97" s="200" t="s">
        <v>188</v>
      </c>
      <c r="G97" s="198"/>
      <c r="H97" s="201">
        <v>7.37</v>
      </c>
      <c r="I97" s="202"/>
      <c r="J97" s="198"/>
      <c r="K97" s="198"/>
      <c r="L97" s="203"/>
      <c r="M97" s="204"/>
      <c r="N97" s="205"/>
      <c r="O97" s="205"/>
      <c r="P97" s="205"/>
      <c r="Q97" s="205"/>
      <c r="R97" s="205"/>
      <c r="S97" s="205"/>
      <c r="T97" s="206"/>
      <c r="AT97" s="207" t="s">
        <v>187</v>
      </c>
      <c r="AU97" s="207" t="s">
        <v>81</v>
      </c>
      <c r="AV97" s="13" t="s">
        <v>81</v>
      </c>
      <c r="AW97" s="13" t="s">
        <v>33</v>
      </c>
      <c r="AX97" s="13" t="s">
        <v>72</v>
      </c>
      <c r="AY97" s="207" t="s">
        <v>135</v>
      </c>
    </row>
    <row r="98" spans="1:65" s="13" customFormat="1" ht="11.25">
      <c r="B98" s="197"/>
      <c r="C98" s="198"/>
      <c r="D98" s="188" t="s">
        <v>187</v>
      </c>
      <c r="E98" s="199" t="s">
        <v>19</v>
      </c>
      <c r="F98" s="200" t="s">
        <v>189</v>
      </c>
      <c r="G98" s="198"/>
      <c r="H98" s="201">
        <v>3.044</v>
      </c>
      <c r="I98" s="202"/>
      <c r="J98" s="198"/>
      <c r="K98" s="198"/>
      <c r="L98" s="203"/>
      <c r="M98" s="204"/>
      <c r="N98" s="205"/>
      <c r="O98" s="205"/>
      <c r="P98" s="205"/>
      <c r="Q98" s="205"/>
      <c r="R98" s="205"/>
      <c r="S98" s="205"/>
      <c r="T98" s="206"/>
      <c r="AT98" s="207" t="s">
        <v>187</v>
      </c>
      <c r="AU98" s="207" t="s">
        <v>81</v>
      </c>
      <c r="AV98" s="13" t="s">
        <v>81</v>
      </c>
      <c r="AW98" s="13" t="s">
        <v>33</v>
      </c>
      <c r="AX98" s="13" t="s">
        <v>72</v>
      </c>
      <c r="AY98" s="207" t="s">
        <v>135</v>
      </c>
    </row>
    <row r="99" spans="1:65" s="13" customFormat="1" ht="11.25">
      <c r="B99" s="197"/>
      <c r="C99" s="198"/>
      <c r="D99" s="188" t="s">
        <v>187</v>
      </c>
      <c r="E99" s="199" t="s">
        <v>19</v>
      </c>
      <c r="F99" s="200" t="s">
        <v>190</v>
      </c>
      <c r="G99" s="198"/>
      <c r="H99" s="201">
        <v>2.6880000000000002</v>
      </c>
      <c r="I99" s="202"/>
      <c r="J99" s="198"/>
      <c r="K99" s="198"/>
      <c r="L99" s="203"/>
      <c r="M99" s="204"/>
      <c r="N99" s="205"/>
      <c r="O99" s="205"/>
      <c r="P99" s="205"/>
      <c r="Q99" s="205"/>
      <c r="R99" s="205"/>
      <c r="S99" s="205"/>
      <c r="T99" s="206"/>
      <c r="AT99" s="207" t="s">
        <v>187</v>
      </c>
      <c r="AU99" s="207" t="s">
        <v>81</v>
      </c>
      <c r="AV99" s="13" t="s">
        <v>81</v>
      </c>
      <c r="AW99" s="13" t="s">
        <v>33</v>
      </c>
      <c r="AX99" s="13" t="s">
        <v>72</v>
      </c>
      <c r="AY99" s="207" t="s">
        <v>135</v>
      </c>
    </row>
    <row r="100" spans="1:65" s="13" customFormat="1" ht="11.25">
      <c r="B100" s="197"/>
      <c r="C100" s="198"/>
      <c r="D100" s="188" t="s">
        <v>187</v>
      </c>
      <c r="E100" s="199" t="s">
        <v>19</v>
      </c>
      <c r="F100" s="200" t="s">
        <v>191</v>
      </c>
      <c r="G100" s="198"/>
      <c r="H100" s="201">
        <v>1.85</v>
      </c>
      <c r="I100" s="202"/>
      <c r="J100" s="198"/>
      <c r="K100" s="198"/>
      <c r="L100" s="203"/>
      <c r="M100" s="204"/>
      <c r="N100" s="205"/>
      <c r="O100" s="205"/>
      <c r="P100" s="205"/>
      <c r="Q100" s="205"/>
      <c r="R100" s="205"/>
      <c r="S100" s="205"/>
      <c r="T100" s="206"/>
      <c r="AT100" s="207" t="s">
        <v>187</v>
      </c>
      <c r="AU100" s="207" t="s">
        <v>81</v>
      </c>
      <c r="AV100" s="13" t="s">
        <v>81</v>
      </c>
      <c r="AW100" s="13" t="s">
        <v>33</v>
      </c>
      <c r="AX100" s="13" t="s">
        <v>72</v>
      </c>
      <c r="AY100" s="207" t="s">
        <v>135</v>
      </c>
    </row>
    <row r="101" spans="1:65" s="13" customFormat="1" ht="11.25">
      <c r="B101" s="197"/>
      <c r="C101" s="198"/>
      <c r="D101" s="188" t="s">
        <v>187</v>
      </c>
      <c r="E101" s="199" t="s">
        <v>19</v>
      </c>
      <c r="F101" s="200" t="s">
        <v>192</v>
      </c>
      <c r="G101" s="198"/>
      <c r="H101" s="201">
        <v>1.1759999999999999</v>
      </c>
      <c r="I101" s="202"/>
      <c r="J101" s="198"/>
      <c r="K101" s="198"/>
      <c r="L101" s="203"/>
      <c r="M101" s="204"/>
      <c r="N101" s="205"/>
      <c r="O101" s="205"/>
      <c r="P101" s="205"/>
      <c r="Q101" s="205"/>
      <c r="R101" s="205"/>
      <c r="S101" s="205"/>
      <c r="T101" s="206"/>
      <c r="AT101" s="207" t="s">
        <v>187</v>
      </c>
      <c r="AU101" s="207" t="s">
        <v>81</v>
      </c>
      <c r="AV101" s="13" t="s">
        <v>81</v>
      </c>
      <c r="AW101" s="13" t="s">
        <v>33</v>
      </c>
      <c r="AX101" s="13" t="s">
        <v>72</v>
      </c>
      <c r="AY101" s="207" t="s">
        <v>135</v>
      </c>
    </row>
    <row r="102" spans="1:65" s="13" customFormat="1" ht="11.25">
      <c r="B102" s="197"/>
      <c r="C102" s="198"/>
      <c r="D102" s="188" t="s">
        <v>187</v>
      </c>
      <c r="E102" s="199" t="s">
        <v>19</v>
      </c>
      <c r="F102" s="200" t="s">
        <v>193</v>
      </c>
      <c r="G102" s="198"/>
      <c r="H102" s="201">
        <v>0.28699999999999998</v>
      </c>
      <c r="I102" s="202"/>
      <c r="J102" s="198"/>
      <c r="K102" s="198"/>
      <c r="L102" s="203"/>
      <c r="M102" s="204"/>
      <c r="N102" s="205"/>
      <c r="O102" s="205"/>
      <c r="P102" s="205"/>
      <c r="Q102" s="205"/>
      <c r="R102" s="205"/>
      <c r="S102" s="205"/>
      <c r="T102" s="206"/>
      <c r="AT102" s="207" t="s">
        <v>187</v>
      </c>
      <c r="AU102" s="207" t="s">
        <v>81</v>
      </c>
      <c r="AV102" s="13" t="s">
        <v>81</v>
      </c>
      <c r="AW102" s="13" t="s">
        <v>33</v>
      </c>
      <c r="AX102" s="13" t="s">
        <v>72</v>
      </c>
      <c r="AY102" s="207" t="s">
        <v>135</v>
      </c>
    </row>
    <row r="103" spans="1:65" s="13" customFormat="1" ht="11.25">
      <c r="B103" s="197"/>
      <c r="C103" s="198"/>
      <c r="D103" s="188" t="s">
        <v>187</v>
      </c>
      <c r="E103" s="199" t="s">
        <v>19</v>
      </c>
      <c r="F103" s="200" t="s">
        <v>194</v>
      </c>
      <c r="G103" s="198"/>
      <c r="H103" s="201">
        <v>1.014</v>
      </c>
      <c r="I103" s="202"/>
      <c r="J103" s="198"/>
      <c r="K103" s="198"/>
      <c r="L103" s="203"/>
      <c r="M103" s="204"/>
      <c r="N103" s="205"/>
      <c r="O103" s="205"/>
      <c r="P103" s="205"/>
      <c r="Q103" s="205"/>
      <c r="R103" s="205"/>
      <c r="S103" s="205"/>
      <c r="T103" s="206"/>
      <c r="AT103" s="207" t="s">
        <v>187</v>
      </c>
      <c r="AU103" s="207" t="s">
        <v>81</v>
      </c>
      <c r="AV103" s="13" t="s">
        <v>81</v>
      </c>
      <c r="AW103" s="13" t="s">
        <v>33</v>
      </c>
      <c r="AX103" s="13" t="s">
        <v>72</v>
      </c>
      <c r="AY103" s="207" t="s">
        <v>135</v>
      </c>
    </row>
    <row r="104" spans="1:65" s="13" customFormat="1" ht="11.25">
      <c r="B104" s="197"/>
      <c r="C104" s="198"/>
      <c r="D104" s="188" t="s">
        <v>187</v>
      </c>
      <c r="E104" s="199" t="s">
        <v>19</v>
      </c>
      <c r="F104" s="200" t="s">
        <v>195</v>
      </c>
      <c r="G104" s="198"/>
      <c r="H104" s="201">
        <v>0.18</v>
      </c>
      <c r="I104" s="202"/>
      <c r="J104" s="198"/>
      <c r="K104" s="198"/>
      <c r="L104" s="203"/>
      <c r="M104" s="204"/>
      <c r="N104" s="205"/>
      <c r="O104" s="205"/>
      <c r="P104" s="205"/>
      <c r="Q104" s="205"/>
      <c r="R104" s="205"/>
      <c r="S104" s="205"/>
      <c r="T104" s="206"/>
      <c r="AT104" s="207" t="s">
        <v>187</v>
      </c>
      <c r="AU104" s="207" t="s">
        <v>81</v>
      </c>
      <c r="AV104" s="13" t="s">
        <v>81</v>
      </c>
      <c r="AW104" s="13" t="s">
        <v>33</v>
      </c>
      <c r="AX104" s="13" t="s">
        <v>72</v>
      </c>
      <c r="AY104" s="207" t="s">
        <v>135</v>
      </c>
    </row>
    <row r="105" spans="1:65" s="13" customFormat="1" ht="11.25">
      <c r="B105" s="197"/>
      <c r="C105" s="198"/>
      <c r="D105" s="188" t="s">
        <v>187</v>
      </c>
      <c r="E105" s="199" t="s">
        <v>19</v>
      </c>
      <c r="F105" s="200" t="s">
        <v>196</v>
      </c>
      <c r="G105" s="198"/>
      <c r="H105" s="201">
        <v>0.24</v>
      </c>
      <c r="I105" s="202"/>
      <c r="J105" s="198"/>
      <c r="K105" s="198"/>
      <c r="L105" s="203"/>
      <c r="M105" s="204"/>
      <c r="N105" s="205"/>
      <c r="O105" s="205"/>
      <c r="P105" s="205"/>
      <c r="Q105" s="205"/>
      <c r="R105" s="205"/>
      <c r="S105" s="205"/>
      <c r="T105" s="206"/>
      <c r="AT105" s="207" t="s">
        <v>187</v>
      </c>
      <c r="AU105" s="207" t="s">
        <v>81</v>
      </c>
      <c r="AV105" s="13" t="s">
        <v>81</v>
      </c>
      <c r="AW105" s="13" t="s">
        <v>33</v>
      </c>
      <c r="AX105" s="13" t="s">
        <v>72</v>
      </c>
      <c r="AY105" s="207" t="s">
        <v>135</v>
      </c>
    </row>
    <row r="106" spans="1:65" s="14" customFormat="1" ht="11.25">
      <c r="B106" s="208"/>
      <c r="C106" s="209"/>
      <c r="D106" s="188" t="s">
        <v>187</v>
      </c>
      <c r="E106" s="210" t="s">
        <v>19</v>
      </c>
      <c r="F106" s="211" t="s">
        <v>197</v>
      </c>
      <c r="G106" s="209"/>
      <c r="H106" s="212">
        <v>17.848999999999997</v>
      </c>
      <c r="I106" s="213"/>
      <c r="J106" s="209"/>
      <c r="K106" s="209"/>
      <c r="L106" s="214"/>
      <c r="M106" s="215"/>
      <c r="N106" s="216"/>
      <c r="O106" s="216"/>
      <c r="P106" s="216"/>
      <c r="Q106" s="216"/>
      <c r="R106" s="216"/>
      <c r="S106" s="216"/>
      <c r="T106" s="217"/>
      <c r="AT106" s="218" t="s">
        <v>187</v>
      </c>
      <c r="AU106" s="218" t="s">
        <v>81</v>
      </c>
      <c r="AV106" s="14" t="s">
        <v>160</v>
      </c>
      <c r="AW106" s="14" t="s">
        <v>33</v>
      </c>
      <c r="AX106" s="14" t="s">
        <v>79</v>
      </c>
      <c r="AY106" s="218" t="s">
        <v>135</v>
      </c>
    </row>
    <row r="107" spans="1:65" s="2" customFormat="1" ht="24">
      <c r="A107" s="36"/>
      <c r="B107" s="37"/>
      <c r="C107" s="175" t="s">
        <v>81</v>
      </c>
      <c r="D107" s="175" t="s">
        <v>138</v>
      </c>
      <c r="E107" s="176" t="s">
        <v>198</v>
      </c>
      <c r="F107" s="177" t="s">
        <v>199</v>
      </c>
      <c r="G107" s="178" t="s">
        <v>184</v>
      </c>
      <c r="H107" s="179">
        <v>20.481999999999999</v>
      </c>
      <c r="I107" s="180"/>
      <c r="J107" s="181">
        <f>ROUND(I107*H107,2)</f>
        <v>0</v>
      </c>
      <c r="K107" s="177" t="s">
        <v>142</v>
      </c>
      <c r="L107" s="41"/>
      <c r="M107" s="182" t="s">
        <v>19</v>
      </c>
      <c r="N107" s="183" t="s">
        <v>43</v>
      </c>
      <c r="O107" s="66"/>
      <c r="P107" s="184">
        <f>O107*H107</f>
        <v>0</v>
      </c>
      <c r="Q107" s="184">
        <v>5.7000000000000002E-3</v>
      </c>
      <c r="R107" s="184">
        <f>Q107*H107</f>
        <v>0.1167474</v>
      </c>
      <c r="S107" s="184">
        <v>0</v>
      </c>
      <c r="T107" s="185">
        <f>S107*H107</f>
        <v>0</v>
      </c>
      <c r="U107" s="36"/>
      <c r="V107" s="36"/>
      <c r="W107" s="36"/>
      <c r="X107" s="36"/>
      <c r="Y107" s="36"/>
      <c r="Z107" s="36"/>
      <c r="AA107" s="36"/>
      <c r="AB107" s="36"/>
      <c r="AC107" s="36"/>
      <c r="AD107" s="36"/>
      <c r="AE107" s="36"/>
      <c r="AR107" s="186" t="s">
        <v>160</v>
      </c>
      <c r="AT107" s="186" t="s">
        <v>138</v>
      </c>
      <c r="AU107" s="186" t="s">
        <v>81</v>
      </c>
      <c r="AY107" s="19" t="s">
        <v>135</v>
      </c>
      <c r="BE107" s="187">
        <f>IF(N107="základní",J107,0)</f>
        <v>0</v>
      </c>
      <c r="BF107" s="187">
        <f>IF(N107="snížená",J107,0)</f>
        <v>0</v>
      </c>
      <c r="BG107" s="187">
        <f>IF(N107="zákl. přenesená",J107,0)</f>
        <v>0</v>
      </c>
      <c r="BH107" s="187">
        <f>IF(N107="sníž. přenesená",J107,0)</f>
        <v>0</v>
      </c>
      <c r="BI107" s="187">
        <f>IF(N107="nulová",J107,0)</f>
        <v>0</v>
      </c>
      <c r="BJ107" s="19" t="s">
        <v>79</v>
      </c>
      <c r="BK107" s="187">
        <f>ROUND(I107*H107,2)</f>
        <v>0</v>
      </c>
      <c r="BL107" s="19" t="s">
        <v>160</v>
      </c>
      <c r="BM107" s="186" t="s">
        <v>200</v>
      </c>
    </row>
    <row r="108" spans="1:65" s="2" customFormat="1" ht="39">
      <c r="A108" s="36"/>
      <c r="B108" s="37"/>
      <c r="C108" s="38"/>
      <c r="D108" s="188" t="s">
        <v>145</v>
      </c>
      <c r="E108" s="38"/>
      <c r="F108" s="189" t="s">
        <v>201</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145</v>
      </c>
      <c r="AU108" s="19" t="s">
        <v>81</v>
      </c>
    </row>
    <row r="109" spans="1:65" s="2" customFormat="1" ht="24">
      <c r="A109" s="36"/>
      <c r="B109" s="37"/>
      <c r="C109" s="175" t="s">
        <v>155</v>
      </c>
      <c r="D109" s="175" t="s">
        <v>138</v>
      </c>
      <c r="E109" s="176" t="s">
        <v>202</v>
      </c>
      <c r="F109" s="177" t="s">
        <v>203</v>
      </c>
      <c r="G109" s="178" t="s">
        <v>184</v>
      </c>
      <c r="H109" s="179">
        <v>62.783000000000001</v>
      </c>
      <c r="I109" s="180"/>
      <c r="J109" s="181">
        <f>ROUND(I109*H109,2)</f>
        <v>0</v>
      </c>
      <c r="K109" s="177" t="s">
        <v>142</v>
      </c>
      <c r="L109" s="41"/>
      <c r="M109" s="182" t="s">
        <v>19</v>
      </c>
      <c r="N109" s="183" t="s">
        <v>43</v>
      </c>
      <c r="O109" s="66"/>
      <c r="P109" s="184">
        <f>O109*H109</f>
        <v>0</v>
      </c>
      <c r="Q109" s="184">
        <v>5.7000000000000002E-3</v>
      </c>
      <c r="R109" s="184">
        <f>Q109*H109</f>
        <v>0.35786310000000005</v>
      </c>
      <c r="S109" s="184">
        <v>0</v>
      </c>
      <c r="T109" s="185">
        <f>S109*H109</f>
        <v>0</v>
      </c>
      <c r="U109" s="36"/>
      <c r="V109" s="36"/>
      <c r="W109" s="36"/>
      <c r="X109" s="36"/>
      <c r="Y109" s="36"/>
      <c r="Z109" s="36"/>
      <c r="AA109" s="36"/>
      <c r="AB109" s="36"/>
      <c r="AC109" s="36"/>
      <c r="AD109" s="36"/>
      <c r="AE109" s="36"/>
      <c r="AR109" s="186" t="s">
        <v>160</v>
      </c>
      <c r="AT109" s="186" t="s">
        <v>138</v>
      </c>
      <c r="AU109" s="186" t="s">
        <v>81</v>
      </c>
      <c r="AY109" s="19" t="s">
        <v>135</v>
      </c>
      <c r="BE109" s="187">
        <f>IF(N109="základní",J109,0)</f>
        <v>0</v>
      </c>
      <c r="BF109" s="187">
        <f>IF(N109="snížená",J109,0)</f>
        <v>0</v>
      </c>
      <c r="BG109" s="187">
        <f>IF(N109="zákl. přenesená",J109,0)</f>
        <v>0</v>
      </c>
      <c r="BH109" s="187">
        <f>IF(N109="sníž. přenesená",J109,0)</f>
        <v>0</v>
      </c>
      <c r="BI109" s="187">
        <f>IF(N109="nulová",J109,0)</f>
        <v>0</v>
      </c>
      <c r="BJ109" s="19" t="s">
        <v>79</v>
      </c>
      <c r="BK109" s="187">
        <f>ROUND(I109*H109,2)</f>
        <v>0</v>
      </c>
      <c r="BL109" s="19" t="s">
        <v>160</v>
      </c>
      <c r="BM109" s="186" t="s">
        <v>204</v>
      </c>
    </row>
    <row r="110" spans="1:65" s="2" customFormat="1" ht="39">
      <c r="A110" s="36"/>
      <c r="B110" s="37"/>
      <c r="C110" s="38"/>
      <c r="D110" s="188" t="s">
        <v>145</v>
      </c>
      <c r="E110" s="38"/>
      <c r="F110" s="189" t="s">
        <v>201</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145</v>
      </c>
      <c r="AU110" s="19" t="s">
        <v>81</v>
      </c>
    </row>
    <row r="111" spans="1:65" s="12" customFormat="1" ht="22.9" customHeight="1">
      <c r="B111" s="159"/>
      <c r="C111" s="160"/>
      <c r="D111" s="161" t="s">
        <v>71</v>
      </c>
      <c r="E111" s="173" t="s">
        <v>205</v>
      </c>
      <c r="F111" s="173" t="s">
        <v>206</v>
      </c>
      <c r="G111" s="160"/>
      <c r="H111" s="160"/>
      <c r="I111" s="163"/>
      <c r="J111" s="174">
        <f>BK111</f>
        <v>0</v>
      </c>
      <c r="K111" s="160"/>
      <c r="L111" s="165"/>
      <c r="M111" s="166"/>
      <c r="N111" s="167"/>
      <c r="O111" s="167"/>
      <c r="P111" s="168">
        <f>SUM(P112:P138)</f>
        <v>0</v>
      </c>
      <c r="Q111" s="167"/>
      <c r="R111" s="168">
        <f>SUM(R112:R138)</f>
        <v>3.03433E-3</v>
      </c>
      <c r="S111" s="167"/>
      <c r="T111" s="169">
        <f>SUM(T112:T138)</f>
        <v>0.33306000000000002</v>
      </c>
      <c r="AR111" s="170" t="s">
        <v>79</v>
      </c>
      <c r="AT111" s="171" t="s">
        <v>71</v>
      </c>
      <c r="AU111" s="171" t="s">
        <v>79</v>
      </c>
      <c r="AY111" s="170" t="s">
        <v>135</v>
      </c>
      <c r="BK111" s="172">
        <f>SUM(BK112:BK138)</f>
        <v>0</v>
      </c>
    </row>
    <row r="112" spans="1:65" s="2" customFormat="1" ht="21.75" customHeight="1">
      <c r="A112" s="36"/>
      <c r="B112" s="37"/>
      <c r="C112" s="175" t="s">
        <v>160</v>
      </c>
      <c r="D112" s="175" t="s">
        <v>138</v>
      </c>
      <c r="E112" s="176" t="s">
        <v>207</v>
      </c>
      <c r="F112" s="177" t="s">
        <v>208</v>
      </c>
      <c r="G112" s="178" t="s">
        <v>184</v>
      </c>
      <c r="H112" s="179">
        <v>20.481999999999999</v>
      </c>
      <c r="I112" s="180"/>
      <c r="J112" s="181">
        <f>ROUND(I112*H112,2)</f>
        <v>0</v>
      </c>
      <c r="K112" s="177" t="s">
        <v>142</v>
      </c>
      <c r="L112" s="41"/>
      <c r="M112" s="182" t="s">
        <v>19</v>
      </c>
      <c r="N112" s="183" t="s">
        <v>43</v>
      </c>
      <c r="O112" s="66"/>
      <c r="P112" s="184">
        <f>O112*H112</f>
        <v>0</v>
      </c>
      <c r="Q112" s="184">
        <v>0</v>
      </c>
      <c r="R112" s="184">
        <f>Q112*H112</f>
        <v>0</v>
      </c>
      <c r="S112" s="184">
        <v>4.0000000000000001E-3</v>
      </c>
      <c r="T112" s="185">
        <f>S112*H112</f>
        <v>8.1928000000000001E-2</v>
      </c>
      <c r="U112" s="36"/>
      <c r="V112" s="36"/>
      <c r="W112" s="36"/>
      <c r="X112" s="36"/>
      <c r="Y112" s="36"/>
      <c r="Z112" s="36"/>
      <c r="AA112" s="36"/>
      <c r="AB112" s="36"/>
      <c r="AC112" s="36"/>
      <c r="AD112" s="36"/>
      <c r="AE112" s="36"/>
      <c r="AR112" s="186" t="s">
        <v>160</v>
      </c>
      <c r="AT112" s="186" t="s">
        <v>138</v>
      </c>
      <c r="AU112" s="186" t="s">
        <v>81</v>
      </c>
      <c r="AY112" s="19" t="s">
        <v>135</v>
      </c>
      <c r="BE112" s="187">
        <f>IF(N112="základní",J112,0)</f>
        <v>0</v>
      </c>
      <c r="BF112" s="187">
        <f>IF(N112="snížená",J112,0)</f>
        <v>0</v>
      </c>
      <c r="BG112" s="187">
        <f>IF(N112="zákl. přenesená",J112,0)</f>
        <v>0</v>
      </c>
      <c r="BH112" s="187">
        <f>IF(N112="sníž. přenesená",J112,0)</f>
        <v>0</v>
      </c>
      <c r="BI112" s="187">
        <f>IF(N112="nulová",J112,0)</f>
        <v>0</v>
      </c>
      <c r="BJ112" s="19" t="s">
        <v>79</v>
      </c>
      <c r="BK112" s="187">
        <f>ROUND(I112*H112,2)</f>
        <v>0</v>
      </c>
      <c r="BL112" s="19" t="s">
        <v>160</v>
      </c>
      <c r="BM112" s="186" t="s">
        <v>209</v>
      </c>
    </row>
    <row r="113" spans="1:65" s="2" customFormat="1" ht="29.25">
      <c r="A113" s="36"/>
      <c r="B113" s="37"/>
      <c r="C113" s="38"/>
      <c r="D113" s="188" t="s">
        <v>145</v>
      </c>
      <c r="E113" s="38"/>
      <c r="F113" s="189" t="s">
        <v>210</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145</v>
      </c>
      <c r="AU113" s="19" t="s">
        <v>81</v>
      </c>
    </row>
    <row r="114" spans="1:65" s="13" customFormat="1" ht="11.25">
      <c r="B114" s="197"/>
      <c r="C114" s="198"/>
      <c r="D114" s="188" t="s">
        <v>187</v>
      </c>
      <c r="E114" s="199" t="s">
        <v>19</v>
      </c>
      <c r="F114" s="200" t="s">
        <v>211</v>
      </c>
      <c r="G114" s="198"/>
      <c r="H114" s="201">
        <v>8.1069999999999993</v>
      </c>
      <c r="I114" s="202"/>
      <c r="J114" s="198"/>
      <c r="K114" s="198"/>
      <c r="L114" s="203"/>
      <c r="M114" s="204"/>
      <c r="N114" s="205"/>
      <c r="O114" s="205"/>
      <c r="P114" s="205"/>
      <c r="Q114" s="205"/>
      <c r="R114" s="205"/>
      <c r="S114" s="205"/>
      <c r="T114" s="206"/>
      <c r="AT114" s="207" t="s">
        <v>187</v>
      </c>
      <c r="AU114" s="207" t="s">
        <v>81</v>
      </c>
      <c r="AV114" s="13" t="s">
        <v>81</v>
      </c>
      <c r="AW114" s="13" t="s">
        <v>33</v>
      </c>
      <c r="AX114" s="13" t="s">
        <v>72</v>
      </c>
      <c r="AY114" s="207" t="s">
        <v>135</v>
      </c>
    </row>
    <row r="115" spans="1:65" s="13" customFormat="1" ht="11.25">
      <c r="B115" s="197"/>
      <c r="C115" s="198"/>
      <c r="D115" s="188" t="s">
        <v>187</v>
      </c>
      <c r="E115" s="199" t="s">
        <v>19</v>
      </c>
      <c r="F115" s="200" t="s">
        <v>212</v>
      </c>
      <c r="G115" s="198"/>
      <c r="H115" s="201">
        <v>12.375</v>
      </c>
      <c r="I115" s="202"/>
      <c r="J115" s="198"/>
      <c r="K115" s="198"/>
      <c r="L115" s="203"/>
      <c r="M115" s="204"/>
      <c r="N115" s="205"/>
      <c r="O115" s="205"/>
      <c r="P115" s="205"/>
      <c r="Q115" s="205"/>
      <c r="R115" s="205"/>
      <c r="S115" s="205"/>
      <c r="T115" s="206"/>
      <c r="AT115" s="207" t="s">
        <v>187</v>
      </c>
      <c r="AU115" s="207" t="s">
        <v>81</v>
      </c>
      <c r="AV115" s="13" t="s">
        <v>81</v>
      </c>
      <c r="AW115" s="13" t="s">
        <v>33</v>
      </c>
      <c r="AX115" s="13" t="s">
        <v>72</v>
      </c>
      <c r="AY115" s="207" t="s">
        <v>135</v>
      </c>
    </row>
    <row r="116" spans="1:65" s="14" customFormat="1" ht="11.25">
      <c r="B116" s="208"/>
      <c r="C116" s="209"/>
      <c r="D116" s="188" t="s">
        <v>187</v>
      </c>
      <c r="E116" s="210" t="s">
        <v>19</v>
      </c>
      <c r="F116" s="211" t="s">
        <v>197</v>
      </c>
      <c r="G116" s="209"/>
      <c r="H116" s="212">
        <v>20.481999999999999</v>
      </c>
      <c r="I116" s="213"/>
      <c r="J116" s="209"/>
      <c r="K116" s="209"/>
      <c r="L116" s="214"/>
      <c r="M116" s="215"/>
      <c r="N116" s="216"/>
      <c r="O116" s="216"/>
      <c r="P116" s="216"/>
      <c r="Q116" s="216"/>
      <c r="R116" s="216"/>
      <c r="S116" s="216"/>
      <c r="T116" s="217"/>
      <c r="AT116" s="218" t="s">
        <v>187</v>
      </c>
      <c r="AU116" s="218" t="s">
        <v>81</v>
      </c>
      <c r="AV116" s="14" t="s">
        <v>160</v>
      </c>
      <c r="AW116" s="14" t="s">
        <v>33</v>
      </c>
      <c r="AX116" s="14" t="s">
        <v>79</v>
      </c>
      <c r="AY116" s="218" t="s">
        <v>135</v>
      </c>
    </row>
    <row r="117" spans="1:65" s="2" customFormat="1" ht="24">
      <c r="A117" s="36"/>
      <c r="B117" s="37"/>
      <c r="C117" s="175" t="s">
        <v>134</v>
      </c>
      <c r="D117" s="175" t="s">
        <v>138</v>
      </c>
      <c r="E117" s="176" t="s">
        <v>213</v>
      </c>
      <c r="F117" s="177" t="s">
        <v>214</v>
      </c>
      <c r="G117" s="178" t="s">
        <v>184</v>
      </c>
      <c r="H117" s="179">
        <v>62.783000000000001</v>
      </c>
      <c r="I117" s="180"/>
      <c r="J117" s="181">
        <f>ROUND(I117*H117,2)</f>
        <v>0</v>
      </c>
      <c r="K117" s="177" t="s">
        <v>142</v>
      </c>
      <c r="L117" s="41"/>
      <c r="M117" s="182" t="s">
        <v>19</v>
      </c>
      <c r="N117" s="183" t="s">
        <v>43</v>
      </c>
      <c r="O117" s="66"/>
      <c r="P117" s="184">
        <f>O117*H117</f>
        <v>0</v>
      </c>
      <c r="Q117" s="184">
        <v>0</v>
      </c>
      <c r="R117" s="184">
        <f>Q117*H117</f>
        <v>0</v>
      </c>
      <c r="S117" s="184">
        <v>4.0000000000000001E-3</v>
      </c>
      <c r="T117" s="185">
        <f>S117*H117</f>
        <v>0.25113200000000002</v>
      </c>
      <c r="U117" s="36"/>
      <c r="V117" s="36"/>
      <c r="W117" s="36"/>
      <c r="X117" s="36"/>
      <c r="Y117" s="36"/>
      <c r="Z117" s="36"/>
      <c r="AA117" s="36"/>
      <c r="AB117" s="36"/>
      <c r="AC117" s="36"/>
      <c r="AD117" s="36"/>
      <c r="AE117" s="36"/>
      <c r="AR117" s="186" t="s">
        <v>160</v>
      </c>
      <c r="AT117" s="186" t="s">
        <v>138</v>
      </c>
      <c r="AU117" s="186" t="s">
        <v>81</v>
      </c>
      <c r="AY117" s="19" t="s">
        <v>135</v>
      </c>
      <c r="BE117" s="187">
        <f>IF(N117="základní",J117,0)</f>
        <v>0</v>
      </c>
      <c r="BF117" s="187">
        <f>IF(N117="snížená",J117,0)</f>
        <v>0</v>
      </c>
      <c r="BG117" s="187">
        <f>IF(N117="zákl. přenesená",J117,0)</f>
        <v>0</v>
      </c>
      <c r="BH117" s="187">
        <f>IF(N117="sníž. přenesená",J117,0)</f>
        <v>0</v>
      </c>
      <c r="BI117" s="187">
        <f>IF(N117="nulová",J117,0)</f>
        <v>0</v>
      </c>
      <c r="BJ117" s="19" t="s">
        <v>79</v>
      </c>
      <c r="BK117" s="187">
        <f>ROUND(I117*H117,2)</f>
        <v>0</v>
      </c>
      <c r="BL117" s="19" t="s">
        <v>160</v>
      </c>
      <c r="BM117" s="186" t="s">
        <v>215</v>
      </c>
    </row>
    <row r="118" spans="1:65" s="2" customFormat="1" ht="29.25">
      <c r="A118" s="36"/>
      <c r="B118" s="37"/>
      <c r="C118" s="38"/>
      <c r="D118" s="188" t="s">
        <v>145</v>
      </c>
      <c r="E118" s="38"/>
      <c r="F118" s="189" t="s">
        <v>210</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145</v>
      </c>
      <c r="AU118" s="19" t="s">
        <v>81</v>
      </c>
    </row>
    <row r="119" spans="1:65" s="13" customFormat="1" ht="11.25">
      <c r="B119" s="197"/>
      <c r="C119" s="198"/>
      <c r="D119" s="188" t="s">
        <v>187</v>
      </c>
      <c r="E119" s="199" t="s">
        <v>19</v>
      </c>
      <c r="F119" s="200" t="s">
        <v>216</v>
      </c>
      <c r="G119" s="198"/>
      <c r="H119" s="201">
        <v>19.673999999999999</v>
      </c>
      <c r="I119" s="202"/>
      <c r="J119" s="198"/>
      <c r="K119" s="198"/>
      <c r="L119" s="203"/>
      <c r="M119" s="204"/>
      <c r="N119" s="205"/>
      <c r="O119" s="205"/>
      <c r="P119" s="205"/>
      <c r="Q119" s="205"/>
      <c r="R119" s="205"/>
      <c r="S119" s="205"/>
      <c r="T119" s="206"/>
      <c r="AT119" s="207" t="s">
        <v>187</v>
      </c>
      <c r="AU119" s="207" t="s">
        <v>81</v>
      </c>
      <c r="AV119" s="13" t="s">
        <v>81</v>
      </c>
      <c r="AW119" s="13" t="s">
        <v>33</v>
      </c>
      <c r="AX119" s="13" t="s">
        <v>72</v>
      </c>
      <c r="AY119" s="207" t="s">
        <v>135</v>
      </c>
    </row>
    <row r="120" spans="1:65" s="13" customFormat="1" ht="11.25">
      <c r="B120" s="197"/>
      <c r="C120" s="198"/>
      <c r="D120" s="188" t="s">
        <v>187</v>
      </c>
      <c r="E120" s="199" t="s">
        <v>19</v>
      </c>
      <c r="F120" s="200" t="s">
        <v>217</v>
      </c>
      <c r="G120" s="198"/>
      <c r="H120" s="201">
        <v>40.136000000000003</v>
      </c>
      <c r="I120" s="202"/>
      <c r="J120" s="198"/>
      <c r="K120" s="198"/>
      <c r="L120" s="203"/>
      <c r="M120" s="204"/>
      <c r="N120" s="205"/>
      <c r="O120" s="205"/>
      <c r="P120" s="205"/>
      <c r="Q120" s="205"/>
      <c r="R120" s="205"/>
      <c r="S120" s="205"/>
      <c r="T120" s="206"/>
      <c r="AT120" s="207" t="s">
        <v>187</v>
      </c>
      <c r="AU120" s="207" t="s">
        <v>81</v>
      </c>
      <c r="AV120" s="13" t="s">
        <v>81</v>
      </c>
      <c r="AW120" s="13" t="s">
        <v>33</v>
      </c>
      <c r="AX120" s="13" t="s">
        <v>72</v>
      </c>
      <c r="AY120" s="207" t="s">
        <v>135</v>
      </c>
    </row>
    <row r="121" spans="1:65" s="13" customFormat="1" ht="11.25">
      <c r="B121" s="197"/>
      <c r="C121" s="198"/>
      <c r="D121" s="188" t="s">
        <v>187</v>
      </c>
      <c r="E121" s="199" t="s">
        <v>19</v>
      </c>
      <c r="F121" s="200" t="s">
        <v>218</v>
      </c>
      <c r="G121" s="198"/>
      <c r="H121" s="201">
        <v>3.8119999999999998</v>
      </c>
      <c r="I121" s="202"/>
      <c r="J121" s="198"/>
      <c r="K121" s="198"/>
      <c r="L121" s="203"/>
      <c r="M121" s="204"/>
      <c r="N121" s="205"/>
      <c r="O121" s="205"/>
      <c r="P121" s="205"/>
      <c r="Q121" s="205"/>
      <c r="R121" s="205"/>
      <c r="S121" s="205"/>
      <c r="T121" s="206"/>
      <c r="AT121" s="207" t="s">
        <v>187</v>
      </c>
      <c r="AU121" s="207" t="s">
        <v>81</v>
      </c>
      <c r="AV121" s="13" t="s">
        <v>81</v>
      </c>
      <c r="AW121" s="13" t="s">
        <v>33</v>
      </c>
      <c r="AX121" s="13" t="s">
        <v>72</v>
      </c>
      <c r="AY121" s="207" t="s">
        <v>135</v>
      </c>
    </row>
    <row r="122" spans="1:65" s="13" customFormat="1" ht="11.25">
      <c r="B122" s="197"/>
      <c r="C122" s="198"/>
      <c r="D122" s="188" t="s">
        <v>187</v>
      </c>
      <c r="E122" s="199" t="s">
        <v>19</v>
      </c>
      <c r="F122" s="200" t="s">
        <v>219</v>
      </c>
      <c r="G122" s="198"/>
      <c r="H122" s="201">
        <v>-0.52</v>
      </c>
      <c r="I122" s="202"/>
      <c r="J122" s="198"/>
      <c r="K122" s="198"/>
      <c r="L122" s="203"/>
      <c r="M122" s="204"/>
      <c r="N122" s="205"/>
      <c r="O122" s="205"/>
      <c r="P122" s="205"/>
      <c r="Q122" s="205"/>
      <c r="R122" s="205"/>
      <c r="S122" s="205"/>
      <c r="T122" s="206"/>
      <c r="AT122" s="207" t="s">
        <v>187</v>
      </c>
      <c r="AU122" s="207" t="s">
        <v>81</v>
      </c>
      <c r="AV122" s="13" t="s">
        <v>81</v>
      </c>
      <c r="AW122" s="13" t="s">
        <v>33</v>
      </c>
      <c r="AX122" s="13" t="s">
        <v>72</v>
      </c>
      <c r="AY122" s="207" t="s">
        <v>135</v>
      </c>
    </row>
    <row r="123" spans="1:65" s="13" customFormat="1" ht="11.25">
      <c r="B123" s="197"/>
      <c r="C123" s="198"/>
      <c r="D123" s="188" t="s">
        <v>187</v>
      </c>
      <c r="E123" s="199" t="s">
        <v>19</v>
      </c>
      <c r="F123" s="200" t="s">
        <v>220</v>
      </c>
      <c r="G123" s="198"/>
      <c r="H123" s="201">
        <v>-0.31900000000000001</v>
      </c>
      <c r="I123" s="202"/>
      <c r="J123" s="198"/>
      <c r="K123" s="198"/>
      <c r="L123" s="203"/>
      <c r="M123" s="204"/>
      <c r="N123" s="205"/>
      <c r="O123" s="205"/>
      <c r="P123" s="205"/>
      <c r="Q123" s="205"/>
      <c r="R123" s="205"/>
      <c r="S123" s="205"/>
      <c r="T123" s="206"/>
      <c r="AT123" s="207" t="s">
        <v>187</v>
      </c>
      <c r="AU123" s="207" t="s">
        <v>81</v>
      </c>
      <c r="AV123" s="13" t="s">
        <v>81</v>
      </c>
      <c r="AW123" s="13" t="s">
        <v>33</v>
      </c>
      <c r="AX123" s="13" t="s">
        <v>72</v>
      </c>
      <c r="AY123" s="207" t="s">
        <v>135</v>
      </c>
    </row>
    <row r="124" spans="1:65" s="14" customFormat="1" ht="11.25">
      <c r="B124" s="208"/>
      <c r="C124" s="209"/>
      <c r="D124" s="188" t="s">
        <v>187</v>
      </c>
      <c r="E124" s="210" t="s">
        <v>19</v>
      </c>
      <c r="F124" s="211" t="s">
        <v>197</v>
      </c>
      <c r="G124" s="209"/>
      <c r="H124" s="212">
        <v>62.782999999999994</v>
      </c>
      <c r="I124" s="213"/>
      <c r="J124" s="209"/>
      <c r="K124" s="209"/>
      <c r="L124" s="214"/>
      <c r="M124" s="215"/>
      <c r="N124" s="216"/>
      <c r="O124" s="216"/>
      <c r="P124" s="216"/>
      <c r="Q124" s="216"/>
      <c r="R124" s="216"/>
      <c r="S124" s="216"/>
      <c r="T124" s="217"/>
      <c r="AT124" s="218" t="s">
        <v>187</v>
      </c>
      <c r="AU124" s="218" t="s">
        <v>81</v>
      </c>
      <c r="AV124" s="14" t="s">
        <v>160</v>
      </c>
      <c r="AW124" s="14" t="s">
        <v>33</v>
      </c>
      <c r="AX124" s="14" t="s">
        <v>79</v>
      </c>
      <c r="AY124" s="218" t="s">
        <v>135</v>
      </c>
    </row>
    <row r="125" spans="1:65" s="2" customFormat="1" ht="24">
      <c r="A125" s="36"/>
      <c r="B125" s="37"/>
      <c r="C125" s="175" t="s">
        <v>180</v>
      </c>
      <c r="D125" s="175" t="s">
        <v>138</v>
      </c>
      <c r="E125" s="176" t="s">
        <v>221</v>
      </c>
      <c r="F125" s="177" t="s">
        <v>222</v>
      </c>
      <c r="G125" s="178" t="s">
        <v>184</v>
      </c>
      <c r="H125" s="179">
        <v>17.849</v>
      </c>
      <c r="I125" s="180"/>
      <c r="J125" s="181">
        <f>ROUND(I125*H125,2)</f>
        <v>0</v>
      </c>
      <c r="K125" s="177" t="s">
        <v>142</v>
      </c>
      <c r="L125" s="41"/>
      <c r="M125" s="182" t="s">
        <v>19</v>
      </c>
      <c r="N125" s="183" t="s">
        <v>43</v>
      </c>
      <c r="O125" s="66"/>
      <c r="P125" s="184">
        <f>O125*H125</f>
        <v>0</v>
      </c>
      <c r="Q125" s="184">
        <v>1.2999999999999999E-4</v>
      </c>
      <c r="R125" s="184">
        <f>Q125*H125</f>
        <v>2.32037E-3</v>
      </c>
      <c r="S125" s="184">
        <v>0</v>
      </c>
      <c r="T125" s="185">
        <f>S125*H125</f>
        <v>0</v>
      </c>
      <c r="U125" s="36"/>
      <c r="V125" s="36"/>
      <c r="W125" s="36"/>
      <c r="X125" s="36"/>
      <c r="Y125" s="36"/>
      <c r="Z125" s="36"/>
      <c r="AA125" s="36"/>
      <c r="AB125" s="36"/>
      <c r="AC125" s="36"/>
      <c r="AD125" s="36"/>
      <c r="AE125" s="36"/>
      <c r="AR125" s="186" t="s">
        <v>160</v>
      </c>
      <c r="AT125" s="186" t="s">
        <v>138</v>
      </c>
      <c r="AU125" s="186" t="s">
        <v>81</v>
      </c>
      <c r="AY125" s="19" t="s">
        <v>135</v>
      </c>
      <c r="BE125" s="187">
        <f>IF(N125="základní",J125,0)</f>
        <v>0</v>
      </c>
      <c r="BF125" s="187">
        <f>IF(N125="snížená",J125,0)</f>
        <v>0</v>
      </c>
      <c r="BG125" s="187">
        <f>IF(N125="zákl. přenesená",J125,0)</f>
        <v>0</v>
      </c>
      <c r="BH125" s="187">
        <f>IF(N125="sníž. přenesená",J125,0)</f>
        <v>0</v>
      </c>
      <c r="BI125" s="187">
        <f>IF(N125="nulová",J125,0)</f>
        <v>0</v>
      </c>
      <c r="BJ125" s="19" t="s">
        <v>79</v>
      </c>
      <c r="BK125" s="187">
        <f>ROUND(I125*H125,2)</f>
        <v>0</v>
      </c>
      <c r="BL125" s="19" t="s">
        <v>160</v>
      </c>
      <c r="BM125" s="186" t="s">
        <v>223</v>
      </c>
    </row>
    <row r="126" spans="1:65" s="2" customFormat="1" ht="48.75">
      <c r="A126" s="36"/>
      <c r="B126" s="37"/>
      <c r="C126" s="38"/>
      <c r="D126" s="188" t="s">
        <v>145</v>
      </c>
      <c r="E126" s="38"/>
      <c r="F126" s="189" t="s">
        <v>224</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145</v>
      </c>
      <c r="AU126" s="19" t="s">
        <v>81</v>
      </c>
    </row>
    <row r="127" spans="1:65" s="13" customFormat="1" ht="11.25">
      <c r="B127" s="197"/>
      <c r="C127" s="198"/>
      <c r="D127" s="188" t="s">
        <v>187</v>
      </c>
      <c r="E127" s="199" t="s">
        <v>19</v>
      </c>
      <c r="F127" s="200" t="s">
        <v>188</v>
      </c>
      <c r="G127" s="198"/>
      <c r="H127" s="201">
        <v>7.37</v>
      </c>
      <c r="I127" s="202"/>
      <c r="J127" s="198"/>
      <c r="K127" s="198"/>
      <c r="L127" s="203"/>
      <c r="M127" s="204"/>
      <c r="N127" s="205"/>
      <c r="O127" s="205"/>
      <c r="P127" s="205"/>
      <c r="Q127" s="205"/>
      <c r="R127" s="205"/>
      <c r="S127" s="205"/>
      <c r="T127" s="206"/>
      <c r="AT127" s="207" t="s">
        <v>187</v>
      </c>
      <c r="AU127" s="207" t="s">
        <v>81</v>
      </c>
      <c r="AV127" s="13" t="s">
        <v>81</v>
      </c>
      <c r="AW127" s="13" t="s">
        <v>33</v>
      </c>
      <c r="AX127" s="13" t="s">
        <v>72</v>
      </c>
      <c r="AY127" s="207" t="s">
        <v>135</v>
      </c>
    </row>
    <row r="128" spans="1:65" s="13" customFormat="1" ht="11.25">
      <c r="B128" s="197"/>
      <c r="C128" s="198"/>
      <c r="D128" s="188" t="s">
        <v>187</v>
      </c>
      <c r="E128" s="199" t="s">
        <v>19</v>
      </c>
      <c r="F128" s="200" t="s">
        <v>189</v>
      </c>
      <c r="G128" s="198"/>
      <c r="H128" s="201">
        <v>3.044</v>
      </c>
      <c r="I128" s="202"/>
      <c r="J128" s="198"/>
      <c r="K128" s="198"/>
      <c r="L128" s="203"/>
      <c r="M128" s="204"/>
      <c r="N128" s="205"/>
      <c r="O128" s="205"/>
      <c r="P128" s="205"/>
      <c r="Q128" s="205"/>
      <c r="R128" s="205"/>
      <c r="S128" s="205"/>
      <c r="T128" s="206"/>
      <c r="AT128" s="207" t="s">
        <v>187</v>
      </c>
      <c r="AU128" s="207" t="s">
        <v>81</v>
      </c>
      <c r="AV128" s="13" t="s">
        <v>81</v>
      </c>
      <c r="AW128" s="13" t="s">
        <v>33</v>
      </c>
      <c r="AX128" s="13" t="s">
        <v>72</v>
      </c>
      <c r="AY128" s="207" t="s">
        <v>135</v>
      </c>
    </row>
    <row r="129" spans="1:65" s="13" customFormat="1" ht="11.25">
      <c r="B129" s="197"/>
      <c r="C129" s="198"/>
      <c r="D129" s="188" t="s">
        <v>187</v>
      </c>
      <c r="E129" s="199" t="s">
        <v>19</v>
      </c>
      <c r="F129" s="200" t="s">
        <v>190</v>
      </c>
      <c r="G129" s="198"/>
      <c r="H129" s="201">
        <v>2.6880000000000002</v>
      </c>
      <c r="I129" s="202"/>
      <c r="J129" s="198"/>
      <c r="K129" s="198"/>
      <c r="L129" s="203"/>
      <c r="M129" s="204"/>
      <c r="N129" s="205"/>
      <c r="O129" s="205"/>
      <c r="P129" s="205"/>
      <c r="Q129" s="205"/>
      <c r="R129" s="205"/>
      <c r="S129" s="205"/>
      <c r="T129" s="206"/>
      <c r="AT129" s="207" t="s">
        <v>187</v>
      </c>
      <c r="AU129" s="207" t="s">
        <v>81</v>
      </c>
      <c r="AV129" s="13" t="s">
        <v>81</v>
      </c>
      <c r="AW129" s="13" t="s">
        <v>33</v>
      </c>
      <c r="AX129" s="13" t="s">
        <v>72</v>
      </c>
      <c r="AY129" s="207" t="s">
        <v>135</v>
      </c>
    </row>
    <row r="130" spans="1:65" s="13" customFormat="1" ht="11.25">
      <c r="B130" s="197"/>
      <c r="C130" s="198"/>
      <c r="D130" s="188" t="s">
        <v>187</v>
      </c>
      <c r="E130" s="199" t="s">
        <v>19</v>
      </c>
      <c r="F130" s="200" t="s">
        <v>191</v>
      </c>
      <c r="G130" s="198"/>
      <c r="H130" s="201">
        <v>1.85</v>
      </c>
      <c r="I130" s="202"/>
      <c r="J130" s="198"/>
      <c r="K130" s="198"/>
      <c r="L130" s="203"/>
      <c r="M130" s="204"/>
      <c r="N130" s="205"/>
      <c r="O130" s="205"/>
      <c r="P130" s="205"/>
      <c r="Q130" s="205"/>
      <c r="R130" s="205"/>
      <c r="S130" s="205"/>
      <c r="T130" s="206"/>
      <c r="AT130" s="207" t="s">
        <v>187</v>
      </c>
      <c r="AU130" s="207" t="s">
        <v>81</v>
      </c>
      <c r="AV130" s="13" t="s">
        <v>81</v>
      </c>
      <c r="AW130" s="13" t="s">
        <v>33</v>
      </c>
      <c r="AX130" s="13" t="s">
        <v>72</v>
      </c>
      <c r="AY130" s="207" t="s">
        <v>135</v>
      </c>
    </row>
    <row r="131" spans="1:65" s="13" customFormat="1" ht="11.25">
      <c r="B131" s="197"/>
      <c r="C131" s="198"/>
      <c r="D131" s="188" t="s">
        <v>187</v>
      </c>
      <c r="E131" s="199" t="s">
        <v>19</v>
      </c>
      <c r="F131" s="200" t="s">
        <v>192</v>
      </c>
      <c r="G131" s="198"/>
      <c r="H131" s="201">
        <v>1.1759999999999999</v>
      </c>
      <c r="I131" s="202"/>
      <c r="J131" s="198"/>
      <c r="K131" s="198"/>
      <c r="L131" s="203"/>
      <c r="M131" s="204"/>
      <c r="N131" s="205"/>
      <c r="O131" s="205"/>
      <c r="P131" s="205"/>
      <c r="Q131" s="205"/>
      <c r="R131" s="205"/>
      <c r="S131" s="205"/>
      <c r="T131" s="206"/>
      <c r="AT131" s="207" t="s">
        <v>187</v>
      </c>
      <c r="AU131" s="207" t="s">
        <v>81</v>
      </c>
      <c r="AV131" s="13" t="s">
        <v>81</v>
      </c>
      <c r="AW131" s="13" t="s">
        <v>33</v>
      </c>
      <c r="AX131" s="13" t="s">
        <v>72</v>
      </c>
      <c r="AY131" s="207" t="s">
        <v>135</v>
      </c>
    </row>
    <row r="132" spans="1:65" s="13" customFormat="1" ht="11.25">
      <c r="B132" s="197"/>
      <c r="C132" s="198"/>
      <c r="D132" s="188" t="s">
        <v>187</v>
      </c>
      <c r="E132" s="199" t="s">
        <v>19</v>
      </c>
      <c r="F132" s="200" t="s">
        <v>193</v>
      </c>
      <c r="G132" s="198"/>
      <c r="H132" s="201">
        <v>0.28699999999999998</v>
      </c>
      <c r="I132" s="202"/>
      <c r="J132" s="198"/>
      <c r="K132" s="198"/>
      <c r="L132" s="203"/>
      <c r="M132" s="204"/>
      <c r="N132" s="205"/>
      <c r="O132" s="205"/>
      <c r="P132" s="205"/>
      <c r="Q132" s="205"/>
      <c r="R132" s="205"/>
      <c r="S132" s="205"/>
      <c r="T132" s="206"/>
      <c r="AT132" s="207" t="s">
        <v>187</v>
      </c>
      <c r="AU132" s="207" t="s">
        <v>81</v>
      </c>
      <c r="AV132" s="13" t="s">
        <v>81</v>
      </c>
      <c r="AW132" s="13" t="s">
        <v>33</v>
      </c>
      <c r="AX132" s="13" t="s">
        <v>72</v>
      </c>
      <c r="AY132" s="207" t="s">
        <v>135</v>
      </c>
    </row>
    <row r="133" spans="1:65" s="13" customFormat="1" ht="11.25">
      <c r="B133" s="197"/>
      <c r="C133" s="198"/>
      <c r="D133" s="188" t="s">
        <v>187</v>
      </c>
      <c r="E133" s="199" t="s">
        <v>19</v>
      </c>
      <c r="F133" s="200" t="s">
        <v>194</v>
      </c>
      <c r="G133" s="198"/>
      <c r="H133" s="201">
        <v>1.014</v>
      </c>
      <c r="I133" s="202"/>
      <c r="J133" s="198"/>
      <c r="K133" s="198"/>
      <c r="L133" s="203"/>
      <c r="M133" s="204"/>
      <c r="N133" s="205"/>
      <c r="O133" s="205"/>
      <c r="P133" s="205"/>
      <c r="Q133" s="205"/>
      <c r="R133" s="205"/>
      <c r="S133" s="205"/>
      <c r="T133" s="206"/>
      <c r="AT133" s="207" t="s">
        <v>187</v>
      </c>
      <c r="AU133" s="207" t="s">
        <v>81</v>
      </c>
      <c r="AV133" s="13" t="s">
        <v>81</v>
      </c>
      <c r="AW133" s="13" t="s">
        <v>33</v>
      </c>
      <c r="AX133" s="13" t="s">
        <v>72</v>
      </c>
      <c r="AY133" s="207" t="s">
        <v>135</v>
      </c>
    </row>
    <row r="134" spans="1:65" s="13" customFormat="1" ht="11.25">
      <c r="B134" s="197"/>
      <c r="C134" s="198"/>
      <c r="D134" s="188" t="s">
        <v>187</v>
      </c>
      <c r="E134" s="199" t="s">
        <v>19</v>
      </c>
      <c r="F134" s="200" t="s">
        <v>195</v>
      </c>
      <c r="G134" s="198"/>
      <c r="H134" s="201">
        <v>0.18</v>
      </c>
      <c r="I134" s="202"/>
      <c r="J134" s="198"/>
      <c r="K134" s="198"/>
      <c r="L134" s="203"/>
      <c r="M134" s="204"/>
      <c r="N134" s="205"/>
      <c r="O134" s="205"/>
      <c r="P134" s="205"/>
      <c r="Q134" s="205"/>
      <c r="R134" s="205"/>
      <c r="S134" s="205"/>
      <c r="T134" s="206"/>
      <c r="AT134" s="207" t="s">
        <v>187</v>
      </c>
      <c r="AU134" s="207" t="s">
        <v>81</v>
      </c>
      <c r="AV134" s="13" t="s">
        <v>81</v>
      </c>
      <c r="AW134" s="13" t="s">
        <v>33</v>
      </c>
      <c r="AX134" s="13" t="s">
        <v>72</v>
      </c>
      <c r="AY134" s="207" t="s">
        <v>135</v>
      </c>
    </row>
    <row r="135" spans="1:65" s="13" customFormat="1" ht="11.25">
      <c r="B135" s="197"/>
      <c r="C135" s="198"/>
      <c r="D135" s="188" t="s">
        <v>187</v>
      </c>
      <c r="E135" s="199" t="s">
        <v>19</v>
      </c>
      <c r="F135" s="200" t="s">
        <v>196</v>
      </c>
      <c r="G135" s="198"/>
      <c r="H135" s="201">
        <v>0.24</v>
      </c>
      <c r="I135" s="202"/>
      <c r="J135" s="198"/>
      <c r="K135" s="198"/>
      <c r="L135" s="203"/>
      <c r="M135" s="204"/>
      <c r="N135" s="205"/>
      <c r="O135" s="205"/>
      <c r="P135" s="205"/>
      <c r="Q135" s="205"/>
      <c r="R135" s="205"/>
      <c r="S135" s="205"/>
      <c r="T135" s="206"/>
      <c r="AT135" s="207" t="s">
        <v>187</v>
      </c>
      <c r="AU135" s="207" t="s">
        <v>81</v>
      </c>
      <c r="AV135" s="13" t="s">
        <v>81</v>
      </c>
      <c r="AW135" s="13" t="s">
        <v>33</v>
      </c>
      <c r="AX135" s="13" t="s">
        <v>72</v>
      </c>
      <c r="AY135" s="207" t="s">
        <v>135</v>
      </c>
    </row>
    <row r="136" spans="1:65" s="14" customFormat="1" ht="11.25">
      <c r="B136" s="208"/>
      <c r="C136" s="209"/>
      <c r="D136" s="188" t="s">
        <v>187</v>
      </c>
      <c r="E136" s="210" t="s">
        <v>19</v>
      </c>
      <c r="F136" s="211" t="s">
        <v>197</v>
      </c>
      <c r="G136" s="209"/>
      <c r="H136" s="212">
        <v>17.848999999999997</v>
      </c>
      <c r="I136" s="213"/>
      <c r="J136" s="209"/>
      <c r="K136" s="209"/>
      <c r="L136" s="214"/>
      <c r="M136" s="215"/>
      <c r="N136" s="216"/>
      <c r="O136" s="216"/>
      <c r="P136" s="216"/>
      <c r="Q136" s="216"/>
      <c r="R136" s="216"/>
      <c r="S136" s="216"/>
      <c r="T136" s="217"/>
      <c r="AT136" s="218" t="s">
        <v>187</v>
      </c>
      <c r="AU136" s="218" t="s">
        <v>81</v>
      </c>
      <c r="AV136" s="14" t="s">
        <v>160</v>
      </c>
      <c r="AW136" s="14" t="s">
        <v>33</v>
      </c>
      <c r="AX136" s="14" t="s">
        <v>79</v>
      </c>
      <c r="AY136" s="218" t="s">
        <v>135</v>
      </c>
    </row>
    <row r="137" spans="1:65" s="2" customFormat="1" ht="24">
      <c r="A137" s="36"/>
      <c r="B137" s="37"/>
      <c r="C137" s="175" t="s">
        <v>225</v>
      </c>
      <c r="D137" s="175" t="s">
        <v>138</v>
      </c>
      <c r="E137" s="176" t="s">
        <v>226</v>
      </c>
      <c r="F137" s="177" t="s">
        <v>227</v>
      </c>
      <c r="G137" s="178" t="s">
        <v>184</v>
      </c>
      <c r="H137" s="179">
        <v>17.849</v>
      </c>
      <c r="I137" s="180"/>
      <c r="J137" s="181">
        <f>ROUND(I137*H137,2)</f>
        <v>0</v>
      </c>
      <c r="K137" s="177" t="s">
        <v>142</v>
      </c>
      <c r="L137" s="41"/>
      <c r="M137" s="182" t="s">
        <v>19</v>
      </c>
      <c r="N137" s="183" t="s">
        <v>43</v>
      </c>
      <c r="O137" s="66"/>
      <c r="P137" s="184">
        <f>O137*H137</f>
        <v>0</v>
      </c>
      <c r="Q137" s="184">
        <v>4.0000000000000003E-5</v>
      </c>
      <c r="R137" s="184">
        <f>Q137*H137</f>
        <v>7.1396000000000003E-4</v>
      </c>
      <c r="S137" s="184">
        <v>0</v>
      </c>
      <c r="T137" s="185">
        <f>S137*H137</f>
        <v>0</v>
      </c>
      <c r="U137" s="36"/>
      <c r="V137" s="36"/>
      <c r="W137" s="36"/>
      <c r="X137" s="36"/>
      <c r="Y137" s="36"/>
      <c r="Z137" s="36"/>
      <c r="AA137" s="36"/>
      <c r="AB137" s="36"/>
      <c r="AC137" s="36"/>
      <c r="AD137" s="36"/>
      <c r="AE137" s="36"/>
      <c r="AR137" s="186" t="s">
        <v>160</v>
      </c>
      <c r="AT137" s="186" t="s">
        <v>138</v>
      </c>
      <c r="AU137" s="186" t="s">
        <v>81</v>
      </c>
      <c r="AY137" s="19" t="s">
        <v>135</v>
      </c>
      <c r="BE137" s="187">
        <f>IF(N137="základní",J137,0)</f>
        <v>0</v>
      </c>
      <c r="BF137" s="187">
        <f>IF(N137="snížená",J137,0)</f>
        <v>0</v>
      </c>
      <c r="BG137" s="187">
        <f>IF(N137="zákl. přenesená",J137,0)</f>
        <v>0</v>
      </c>
      <c r="BH137" s="187">
        <f>IF(N137="sníž. přenesená",J137,0)</f>
        <v>0</v>
      </c>
      <c r="BI137" s="187">
        <f>IF(N137="nulová",J137,0)</f>
        <v>0</v>
      </c>
      <c r="BJ137" s="19" t="s">
        <v>79</v>
      </c>
      <c r="BK137" s="187">
        <f>ROUND(I137*H137,2)</f>
        <v>0</v>
      </c>
      <c r="BL137" s="19" t="s">
        <v>160</v>
      </c>
      <c r="BM137" s="186" t="s">
        <v>228</v>
      </c>
    </row>
    <row r="138" spans="1:65" s="2" customFormat="1" ht="175.5">
      <c r="A138" s="36"/>
      <c r="B138" s="37"/>
      <c r="C138" s="38"/>
      <c r="D138" s="188" t="s">
        <v>145</v>
      </c>
      <c r="E138" s="38"/>
      <c r="F138" s="189" t="s">
        <v>229</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145</v>
      </c>
      <c r="AU138" s="19" t="s">
        <v>81</v>
      </c>
    </row>
    <row r="139" spans="1:65" s="12" customFormat="1" ht="22.9" customHeight="1">
      <c r="B139" s="159"/>
      <c r="C139" s="160"/>
      <c r="D139" s="161" t="s">
        <v>71</v>
      </c>
      <c r="E139" s="173" t="s">
        <v>230</v>
      </c>
      <c r="F139" s="173" t="s">
        <v>231</v>
      </c>
      <c r="G139" s="160"/>
      <c r="H139" s="160"/>
      <c r="I139" s="163"/>
      <c r="J139" s="174">
        <f>BK139</f>
        <v>0</v>
      </c>
      <c r="K139" s="160"/>
      <c r="L139" s="165"/>
      <c r="M139" s="166"/>
      <c r="N139" s="167"/>
      <c r="O139" s="167"/>
      <c r="P139" s="168">
        <f>SUM(P140:P150)</f>
        <v>0</v>
      </c>
      <c r="Q139" s="167"/>
      <c r="R139" s="168">
        <f>SUM(R140:R150)</f>
        <v>0</v>
      </c>
      <c r="S139" s="167"/>
      <c r="T139" s="169">
        <f>SUM(T140:T150)</f>
        <v>0</v>
      </c>
      <c r="AR139" s="170" t="s">
        <v>79</v>
      </c>
      <c r="AT139" s="171" t="s">
        <v>71</v>
      </c>
      <c r="AU139" s="171" t="s">
        <v>79</v>
      </c>
      <c r="AY139" s="170" t="s">
        <v>135</v>
      </c>
      <c r="BK139" s="172">
        <f>SUM(BK140:BK150)</f>
        <v>0</v>
      </c>
    </row>
    <row r="140" spans="1:65" s="2" customFormat="1" ht="24">
      <c r="A140" s="36"/>
      <c r="B140" s="37"/>
      <c r="C140" s="175" t="s">
        <v>232</v>
      </c>
      <c r="D140" s="175" t="s">
        <v>138</v>
      </c>
      <c r="E140" s="176" t="s">
        <v>233</v>
      </c>
      <c r="F140" s="177" t="s">
        <v>234</v>
      </c>
      <c r="G140" s="178" t="s">
        <v>235</v>
      </c>
      <c r="H140" s="179">
        <v>0.50600000000000001</v>
      </c>
      <c r="I140" s="180"/>
      <c r="J140" s="181">
        <f>ROUND(I140*H140,2)</f>
        <v>0</v>
      </c>
      <c r="K140" s="177" t="s">
        <v>142</v>
      </c>
      <c r="L140" s="41"/>
      <c r="M140" s="182" t="s">
        <v>19</v>
      </c>
      <c r="N140" s="183" t="s">
        <v>43</v>
      </c>
      <c r="O140" s="66"/>
      <c r="P140" s="184">
        <f>O140*H140</f>
        <v>0</v>
      </c>
      <c r="Q140" s="184">
        <v>0</v>
      </c>
      <c r="R140" s="184">
        <f>Q140*H140</f>
        <v>0</v>
      </c>
      <c r="S140" s="184">
        <v>0</v>
      </c>
      <c r="T140" s="185">
        <f>S140*H140</f>
        <v>0</v>
      </c>
      <c r="U140" s="36"/>
      <c r="V140" s="36"/>
      <c r="W140" s="36"/>
      <c r="X140" s="36"/>
      <c r="Y140" s="36"/>
      <c r="Z140" s="36"/>
      <c r="AA140" s="36"/>
      <c r="AB140" s="36"/>
      <c r="AC140" s="36"/>
      <c r="AD140" s="36"/>
      <c r="AE140" s="36"/>
      <c r="AR140" s="186" t="s">
        <v>160</v>
      </c>
      <c r="AT140" s="186" t="s">
        <v>138</v>
      </c>
      <c r="AU140" s="186" t="s">
        <v>81</v>
      </c>
      <c r="AY140" s="19" t="s">
        <v>135</v>
      </c>
      <c r="BE140" s="187">
        <f>IF(N140="základní",J140,0)</f>
        <v>0</v>
      </c>
      <c r="BF140" s="187">
        <f>IF(N140="snížená",J140,0)</f>
        <v>0</v>
      </c>
      <c r="BG140" s="187">
        <f>IF(N140="zákl. přenesená",J140,0)</f>
        <v>0</v>
      </c>
      <c r="BH140" s="187">
        <f>IF(N140="sníž. přenesená",J140,0)</f>
        <v>0</v>
      </c>
      <c r="BI140" s="187">
        <f>IF(N140="nulová",J140,0)</f>
        <v>0</v>
      </c>
      <c r="BJ140" s="19" t="s">
        <v>79</v>
      </c>
      <c r="BK140" s="187">
        <f>ROUND(I140*H140,2)</f>
        <v>0</v>
      </c>
      <c r="BL140" s="19" t="s">
        <v>160</v>
      </c>
      <c r="BM140" s="186" t="s">
        <v>236</v>
      </c>
    </row>
    <row r="141" spans="1:65" s="2" customFormat="1" ht="107.25">
      <c r="A141" s="36"/>
      <c r="B141" s="37"/>
      <c r="C141" s="38"/>
      <c r="D141" s="188" t="s">
        <v>145</v>
      </c>
      <c r="E141" s="38"/>
      <c r="F141" s="189" t="s">
        <v>237</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145</v>
      </c>
      <c r="AU141" s="19" t="s">
        <v>81</v>
      </c>
    </row>
    <row r="142" spans="1:65" s="2" customFormat="1" ht="16.5" customHeight="1">
      <c r="A142" s="36"/>
      <c r="B142" s="37"/>
      <c r="C142" s="175" t="s">
        <v>205</v>
      </c>
      <c r="D142" s="175" t="s">
        <v>138</v>
      </c>
      <c r="E142" s="176" t="s">
        <v>238</v>
      </c>
      <c r="F142" s="177" t="s">
        <v>239</v>
      </c>
      <c r="G142" s="178" t="s">
        <v>235</v>
      </c>
      <c r="H142" s="179">
        <v>0.50600000000000001</v>
      </c>
      <c r="I142" s="180"/>
      <c r="J142" s="181">
        <f>ROUND(I142*H142,2)</f>
        <v>0</v>
      </c>
      <c r="K142" s="177" t="s">
        <v>142</v>
      </c>
      <c r="L142" s="41"/>
      <c r="M142" s="182" t="s">
        <v>19</v>
      </c>
      <c r="N142" s="183" t="s">
        <v>43</v>
      </c>
      <c r="O142" s="66"/>
      <c r="P142" s="184">
        <f>O142*H142</f>
        <v>0</v>
      </c>
      <c r="Q142" s="184">
        <v>0</v>
      </c>
      <c r="R142" s="184">
        <f>Q142*H142</f>
        <v>0</v>
      </c>
      <c r="S142" s="184">
        <v>0</v>
      </c>
      <c r="T142" s="185">
        <f>S142*H142</f>
        <v>0</v>
      </c>
      <c r="U142" s="36"/>
      <c r="V142" s="36"/>
      <c r="W142" s="36"/>
      <c r="X142" s="36"/>
      <c r="Y142" s="36"/>
      <c r="Z142" s="36"/>
      <c r="AA142" s="36"/>
      <c r="AB142" s="36"/>
      <c r="AC142" s="36"/>
      <c r="AD142" s="36"/>
      <c r="AE142" s="36"/>
      <c r="AR142" s="186" t="s">
        <v>160</v>
      </c>
      <c r="AT142" s="186" t="s">
        <v>138</v>
      </c>
      <c r="AU142" s="186" t="s">
        <v>81</v>
      </c>
      <c r="AY142" s="19" t="s">
        <v>135</v>
      </c>
      <c r="BE142" s="187">
        <f>IF(N142="základní",J142,0)</f>
        <v>0</v>
      </c>
      <c r="BF142" s="187">
        <f>IF(N142="snížená",J142,0)</f>
        <v>0</v>
      </c>
      <c r="BG142" s="187">
        <f>IF(N142="zákl. přenesená",J142,0)</f>
        <v>0</v>
      </c>
      <c r="BH142" s="187">
        <f>IF(N142="sníž. přenesená",J142,0)</f>
        <v>0</v>
      </c>
      <c r="BI142" s="187">
        <f>IF(N142="nulová",J142,0)</f>
        <v>0</v>
      </c>
      <c r="BJ142" s="19" t="s">
        <v>79</v>
      </c>
      <c r="BK142" s="187">
        <f>ROUND(I142*H142,2)</f>
        <v>0</v>
      </c>
      <c r="BL142" s="19" t="s">
        <v>160</v>
      </c>
      <c r="BM142" s="186" t="s">
        <v>240</v>
      </c>
    </row>
    <row r="143" spans="1:65" s="2" customFormat="1" ht="39">
      <c r="A143" s="36"/>
      <c r="B143" s="37"/>
      <c r="C143" s="38"/>
      <c r="D143" s="188" t="s">
        <v>145</v>
      </c>
      <c r="E143" s="38"/>
      <c r="F143" s="189" t="s">
        <v>241</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145</v>
      </c>
      <c r="AU143" s="19" t="s">
        <v>81</v>
      </c>
    </row>
    <row r="144" spans="1:65" s="2" customFormat="1" ht="21.75" customHeight="1">
      <c r="A144" s="36"/>
      <c r="B144" s="37"/>
      <c r="C144" s="175" t="s">
        <v>242</v>
      </c>
      <c r="D144" s="175" t="s">
        <v>138</v>
      </c>
      <c r="E144" s="176" t="s">
        <v>243</v>
      </c>
      <c r="F144" s="177" t="s">
        <v>244</v>
      </c>
      <c r="G144" s="178" t="s">
        <v>235</v>
      </c>
      <c r="H144" s="179">
        <v>0.50600000000000001</v>
      </c>
      <c r="I144" s="180"/>
      <c r="J144" s="181">
        <f>ROUND(I144*H144,2)</f>
        <v>0</v>
      </c>
      <c r="K144" s="177" t="s">
        <v>142</v>
      </c>
      <c r="L144" s="41"/>
      <c r="M144" s="182" t="s">
        <v>19</v>
      </c>
      <c r="N144" s="183" t="s">
        <v>43</v>
      </c>
      <c r="O144" s="66"/>
      <c r="P144" s="184">
        <f>O144*H144</f>
        <v>0</v>
      </c>
      <c r="Q144" s="184">
        <v>0</v>
      </c>
      <c r="R144" s="184">
        <f>Q144*H144</f>
        <v>0</v>
      </c>
      <c r="S144" s="184">
        <v>0</v>
      </c>
      <c r="T144" s="185">
        <f>S144*H144</f>
        <v>0</v>
      </c>
      <c r="U144" s="36"/>
      <c r="V144" s="36"/>
      <c r="W144" s="36"/>
      <c r="X144" s="36"/>
      <c r="Y144" s="36"/>
      <c r="Z144" s="36"/>
      <c r="AA144" s="36"/>
      <c r="AB144" s="36"/>
      <c r="AC144" s="36"/>
      <c r="AD144" s="36"/>
      <c r="AE144" s="36"/>
      <c r="AR144" s="186" t="s">
        <v>160</v>
      </c>
      <c r="AT144" s="186" t="s">
        <v>138</v>
      </c>
      <c r="AU144" s="186" t="s">
        <v>81</v>
      </c>
      <c r="AY144" s="19" t="s">
        <v>135</v>
      </c>
      <c r="BE144" s="187">
        <f>IF(N144="základní",J144,0)</f>
        <v>0</v>
      </c>
      <c r="BF144" s="187">
        <f>IF(N144="snížená",J144,0)</f>
        <v>0</v>
      </c>
      <c r="BG144" s="187">
        <f>IF(N144="zákl. přenesená",J144,0)</f>
        <v>0</v>
      </c>
      <c r="BH144" s="187">
        <f>IF(N144="sníž. přenesená",J144,0)</f>
        <v>0</v>
      </c>
      <c r="BI144" s="187">
        <f>IF(N144="nulová",J144,0)</f>
        <v>0</v>
      </c>
      <c r="BJ144" s="19" t="s">
        <v>79</v>
      </c>
      <c r="BK144" s="187">
        <f>ROUND(I144*H144,2)</f>
        <v>0</v>
      </c>
      <c r="BL144" s="19" t="s">
        <v>160</v>
      </c>
      <c r="BM144" s="186" t="s">
        <v>245</v>
      </c>
    </row>
    <row r="145" spans="1:65" s="2" customFormat="1" ht="68.25">
      <c r="A145" s="36"/>
      <c r="B145" s="37"/>
      <c r="C145" s="38"/>
      <c r="D145" s="188" t="s">
        <v>145</v>
      </c>
      <c r="E145" s="38"/>
      <c r="F145" s="189" t="s">
        <v>246</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145</v>
      </c>
      <c r="AU145" s="19" t="s">
        <v>81</v>
      </c>
    </row>
    <row r="146" spans="1:65" s="2" customFormat="1" ht="24">
      <c r="A146" s="36"/>
      <c r="B146" s="37"/>
      <c r="C146" s="175" t="s">
        <v>247</v>
      </c>
      <c r="D146" s="175" t="s">
        <v>138</v>
      </c>
      <c r="E146" s="176" t="s">
        <v>248</v>
      </c>
      <c r="F146" s="177" t="s">
        <v>249</v>
      </c>
      <c r="G146" s="178" t="s">
        <v>235</v>
      </c>
      <c r="H146" s="179">
        <v>5.0599999999999996</v>
      </c>
      <c r="I146" s="180"/>
      <c r="J146" s="181">
        <f>ROUND(I146*H146,2)</f>
        <v>0</v>
      </c>
      <c r="K146" s="177" t="s">
        <v>142</v>
      </c>
      <c r="L146" s="41"/>
      <c r="M146" s="182" t="s">
        <v>19</v>
      </c>
      <c r="N146" s="183" t="s">
        <v>43</v>
      </c>
      <c r="O146" s="66"/>
      <c r="P146" s="184">
        <f>O146*H146</f>
        <v>0</v>
      </c>
      <c r="Q146" s="184">
        <v>0</v>
      </c>
      <c r="R146" s="184">
        <f>Q146*H146</f>
        <v>0</v>
      </c>
      <c r="S146" s="184">
        <v>0</v>
      </c>
      <c r="T146" s="185">
        <f>S146*H146</f>
        <v>0</v>
      </c>
      <c r="U146" s="36"/>
      <c r="V146" s="36"/>
      <c r="W146" s="36"/>
      <c r="X146" s="36"/>
      <c r="Y146" s="36"/>
      <c r="Z146" s="36"/>
      <c r="AA146" s="36"/>
      <c r="AB146" s="36"/>
      <c r="AC146" s="36"/>
      <c r="AD146" s="36"/>
      <c r="AE146" s="36"/>
      <c r="AR146" s="186" t="s">
        <v>160</v>
      </c>
      <c r="AT146" s="186" t="s">
        <v>138</v>
      </c>
      <c r="AU146" s="186" t="s">
        <v>81</v>
      </c>
      <c r="AY146" s="19" t="s">
        <v>135</v>
      </c>
      <c r="BE146" s="187">
        <f>IF(N146="základní",J146,0)</f>
        <v>0</v>
      </c>
      <c r="BF146" s="187">
        <f>IF(N146="snížená",J146,0)</f>
        <v>0</v>
      </c>
      <c r="BG146" s="187">
        <f>IF(N146="zákl. přenesená",J146,0)</f>
        <v>0</v>
      </c>
      <c r="BH146" s="187">
        <f>IF(N146="sníž. přenesená",J146,0)</f>
        <v>0</v>
      </c>
      <c r="BI146" s="187">
        <f>IF(N146="nulová",J146,0)</f>
        <v>0</v>
      </c>
      <c r="BJ146" s="19" t="s">
        <v>79</v>
      </c>
      <c r="BK146" s="187">
        <f>ROUND(I146*H146,2)</f>
        <v>0</v>
      </c>
      <c r="BL146" s="19" t="s">
        <v>160</v>
      </c>
      <c r="BM146" s="186" t="s">
        <v>250</v>
      </c>
    </row>
    <row r="147" spans="1:65" s="2" customFormat="1" ht="68.25">
      <c r="A147" s="36"/>
      <c r="B147" s="37"/>
      <c r="C147" s="38"/>
      <c r="D147" s="188" t="s">
        <v>145</v>
      </c>
      <c r="E147" s="38"/>
      <c r="F147" s="189" t="s">
        <v>246</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145</v>
      </c>
      <c r="AU147" s="19" t="s">
        <v>81</v>
      </c>
    </row>
    <row r="148" spans="1:65" s="13" customFormat="1" ht="11.25">
      <c r="B148" s="197"/>
      <c r="C148" s="198"/>
      <c r="D148" s="188" t="s">
        <v>187</v>
      </c>
      <c r="E148" s="199" t="s">
        <v>19</v>
      </c>
      <c r="F148" s="200" t="s">
        <v>251</v>
      </c>
      <c r="G148" s="198"/>
      <c r="H148" s="201">
        <v>5.0599999999999996</v>
      </c>
      <c r="I148" s="202"/>
      <c r="J148" s="198"/>
      <c r="K148" s="198"/>
      <c r="L148" s="203"/>
      <c r="M148" s="204"/>
      <c r="N148" s="205"/>
      <c r="O148" s="205"/>
      <c r="P148" s="205"/>
      <c r="Q148" s="205"/>
      <c r="R148" s="205"/>
      <c r="S148" s="205"/>
      <c r="T148" s="206"/>
      <c r="AT148" s="207" t="s">
        <v>187</v>
      </c>
      <c r="AU148" s="207" t="s">
        <v>81</v>
      </c>
      <c r="AV148" s="13" t="s">
        <v>81</v>
      </c>
      <c r="AW148" s="13" t="s">
        <v>33</v>
      </c>
      <c r="AX148" s="13" t="s">
        <v>79</v>
      </c>
      <c r="AY148" s="207" t="s">
        <v>135</v>
      </c>
    </row>
    <row r="149" spans="1:65" s="2" customFormat="1" ht="24">
      <c r="A149" s="36"/>
      <c r="B149" s="37"/>
      <c r="C149" s="175" t="s">
        <v>252</v>
      </c>
      <c r="D149" s="175" t="s">
        <v>138</v>
      </c>
      <c r="E149" s="176" t="s">
        <v>253</v>
      </c>
      <c r="F149" s="177" t="s">
        <v>254</v>
      </c>
      <c r="G149" s="178" t="s">
        <v>235</v>
      </c>
      <c r="H149" s="179">
        <v>0.50600000000000001</v>
      </c>
      <c r="I149" s="180"/>
      <c r="J149" s="181">
        <f>ROUND(I149*H149,2)</f>
        <v>0</v>
      </c>
      <c r="K149" s="177" t="s">
        <v>142</v>
      </c>
      <c r="L149" s="41"/>
      <c r="M149" s="182" t="s">
        <v>19</v>
      </c>
      <c r="N149" s="183" t="s">
        <v>43</v>
      </c>
      <c r="O149" s="66"/>
      <c r="P149" s="184">
        <f>O149*H149</f>
        <v>0</v>
      </c>
      <c r="Q149" s="184">
        <v>0</v>
      </c>
      <c r="R149" s="184">
        <f>Q149*H149</f>
        <v>0</v>
      </c>
      <c r="S149" s="184">
        <v>0</v>
      </c>
      <c r="T149" s="185">
        <f>S149*H149</f>
        <v>0</v>
      </c>
      <c r="U149" s="36"/>
      <c r="V149" s="36"/>
      <c r="W149" s="36"/>
      <c r="X149" s="36"/>
      <c r="Y149" s="36"/>
      <c r="Z149" s="36"/>
      <c r="AA149" s="36"/>
      <c r="AB149" s="36"/>
      <c r="AC149" s="36"/>
      <c r="AD149" s="36"/>
      <c r="AE149" s="36"/>
      <c r="AR149" s="186" t="s">
        <v>160</v>
      </c>
      <c r="AT149" s="186" t="s">
        <v>138</v>
      </c>
      <c r="AU149" s="186" t="s">
        <v>81</v>
      </c>
      <c r="AY149" s="19" t="s">
        <v>135</v>
      </c>
      <c r="BE149" s="187">
        <f>IF(N149="základní",J149,0)</f>
        <v>0</v>
      </c>
      <c r="BF149" s="187">
        <f>IF(N149="snížená",J149,0)</f>
        <v>0</v>
      </c>
      <c r="BG149" s="187">
        <f>IF(N149="zákl. přenesená",J149,0)</f>
        <v>0</v>
      </c>
      <c r="BH149" s="187">
        <f>IF(N149="sníž. přenesená",J149,0)</f>
        <v>0</v>
      </c>
      <c r="BI149" s="187">
        <f>IF(N149="nulová",J149,0)</f>
        <v>0</v>
      </c>
      <c r="BJ149" s="19" t="s">
        <v>79</v>
      </c>
      <c r="BK149" s="187">
        <f>ROUND(I149*H149,2)</f>
        <v>0</v>
      </c>
      <c r="BL149" s="19" t="s">
        <v>160</v>
      </c>
      <c r="BM149" s="186" t="s">
        <v>255</v>
      </c>
    </row>
    <row r="150" spans="1:65" s="2" customFormat="1" ht="58.5">
      <c r="A150" s="36"/>
      <c r="B150" s="37"/>
      <c r="C150" s="38"/>
      <c r="D150" s="188" t="s">
        <v>145</v>
      </c>
      <c r="E150" s="38"/>
      <c r="F150" s="189" t="s">
        <v>256</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145</v>
      </c>
      <c r="AU150" s="19" t="s">
        <v>81</v>
      </c>
    </row>
    <row r="151" spans="1:65" s="12" customFormat="1" ht="22.9" customHeight="1">
      <c r="B151" s="159"/>
      <c r="C151" s="160"/>
      <c r="D151" s="161" t="s">
        <v>71</v>
      </c>
      <c r="E151" s="173" t="s">
        <v>257</v>
      </c>
      <c r="F151" s="173" t="s">
        <v>258</v>
      </c>
      <c r="G151" s="160"/>
      <c r="H151" s="160"/>
      <c r="I151" s="163"/>
      <c r="J151" s="174">
        <f>BK151</f>
        <v>0</v>
      </c>
      <c r="K151" s="160"/>
      <c r="L151" s="165"/>
      <c r="M151" s="166"/>
      <c r="N151" s="167"/>
      <c r="O151" s="167"/>
      <c r="P151" s="168">
        <f>SUM(P152:P153)</f>
        <v>0</v>
      </c>
      <c r="Q151" s="167"/>
      <c r="R151" s="168">
        <f>SUM(R152:R153)</f>
        <v>0</v>
      </c>
      <c r="S151" s="167"/>
      <c r="T151" s="169">
        <f>SUM(T152:T153)</f>
        <v>0</v>
      </c>
      <c r="AR151" s="170" t="s">
        <v>79</v>
      </c>
      <c r="AT151" s="171" t="s">
        <v>71</v>
      </c>
      <c r="AU151" s="171" t="s">
        <v>79</v>
      </c>
      <c r="AY151" s="170" t="s">
        <v>135</v>
      </c>
      <c r="BK151" s="172">
        <f>SUM(BK152:BK153)</f>
        <v>0</v>
      </c>
    </row>
    <row r="152" spans="1:65" s="2" customFormat="1" ht="33" customHeight="1">
      <c r="A152" s="36"/>
      <c r="B152" s="37"/>
      <c r="C152" s="175" t="s">
        <v>259</v>
      </c>
      <c r="D152" s="175" t="s">
        <v>138</v>
      </c>
      <c r="E152" s="176" t="s">
        <v>260</v>
      </c>
      <c r="F152" s="177" t="s">
        <v>261</v>
      </c>
      <c r="G152" s="178" t="s">
        <v>235</v>
      </c>
      <c r="H152" s="179">
        <v>0.47799999999999998</v>
      </c>
      <c r="I152" s="180"/>
      <c r="J152" s="181">
        <f>ROUND(I152*H152,2)</f>
        <v>0</v>
      </c>
      <c r="K152" s="177" t="s">
        <v>142</v>
      </c>
      <c r="L152" s="41"/>
      <c r="M152" s="182" t="s">
        <v>19</v>
      </c>
      <c r="N152" s="183" t="s">
        <v>43</v>
      </c>
      <c r="O152" s="66"/>
      <c r="P152" s="184">
        <f>O152*H152</f>
        <v>0</v>
      </c>
      <c r="Q152" s="184">
        <v>0</v>
      </c>
      <c r="R152" s="184">
        <f>Q152*H152</f>
        <v>0</v>
      </c>
      <c r="S152" s="184">
        <v>0</v>
      </c>
      <c r="T152" s="185">
        <f>S152*H152</f>
        <v>0</v>
      </c>
      <c r="U152" s="36"/>
      <c r="V152" s="36"/>
      <c r="W152" s="36"/>
      <c r="X152" s="36"/>
      <c r="Y152" s="36"/>
      <c r="Z152" s="36"/>
      <c r="AA152" s="36"/>
      <c r="AB152" s="36"/>
      <c r="AC152" s="36"/>
      <c r="AD152" s="36"/>
      <c r="AE152" s="36"/>
      <c r="AR152" s="186" t="s">
        <v>160</v>
      </c>
      <c r="AT152" s="186" t="s">
        <v>138</v>
      </c>
      <c r="AU152" s="186" t="s">
        <v>81</v>
      </c>
      <c r="AY152" s="19" t="s">
        <v>135</v>
      </c>
      <c r="BE152" s="187">
        <f>IF(N152="základní",J152,0)</f>
        <v>0</v>
      </c>
      <c r="BF152" s="187">
        <f>IF(N152="snížená",J152,0)</f>
        <v>0</v>
      </c>
      <c r="BG152" s="187">
        <f>IF(N152="zákl. přenesená",J152,0)</f>
        <v>0</v>
      </c>
      <c r="BH152" s="187">
        <f>IF(N152="sníž. přenesená",J152,0)</f>
        <v>0</v>
      </c>
      <c r="BI152" s="187">
        <f>IF(N152="nulová",J152,0)</f>
        <v>0</v>
      </c>
      <c r="BJ152" s="19" t="s">
        <v>79</v>
      </c>
      <c r="BK152" s="187">
        <f>ROUND(I152*H152,2)</f>
        <v>0</v>
      </c>
      <c r="BL152" s="19" t="s">
        <v>160</v>
      </c>
      <c r="BM152" s="186" t="s">
        <v>262</v>
      </c>
    </row>
    <row r="153" spans="1:65" s="2" customFormat="1" ht="58.5">
      <c r="A153" s="36"/>
      <c r="B153" s="37"/>
      <c r="C153" s="38"/>
      <c r="D153" s="188" t="s">
        <v>145</v>
      </c>
      <c r="E153" s="38"/>
      <c r="F153" s="189" t="s">
        <v>263</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145</v>
      </c>
      <c r="AU153" s="19" t="s">
        <v>81</v>
      </c>
    </row>
    <row r="154" spans="1:65" s="12" customFormat="1" ht="25.9" customHeight="1">
      <c r="B154" s="159"/>
      <c r="C154" s="160"/>
      <c r="D154" s="161" t="s">
        <v>71</v>
      </c>
      <c r="E154" s="162" t="s">
        <v>264</v>
      </c>
      <c r="F154" s="162" t="s">
        <v>265</v>
      </c>
      <c r="G154" s="160"/>
      <c r="H154" s="160"/>
      <c r="I154" s="163"/>
      <c r="J154" s="164">
        <f>BK154</f>
        <v>0</v>
      </c>
      <c r="K154" s="160"/>
      <c r="L154" s="165"/>
      <c r="M154" s="166"/>
      <c r="N154" s="167"/>
      <c r="O154" s="167"/>
      <c r="P154" s="168">
        <f>P155+P164+P168+P180+P184+P197+P214</f>
        <v>0</v>
      </c>
      <c r="Q154" s="167"/>
      <c r="R154" s="168">
        <f>R155+R164+R168+R180+R184+R197+R214</f>
        <v>0.17702026000000001</v>
      </c>
      <c r="S154" s="167"/>
      <c r="T154" s="169">
        <f>T155+T164+T168+T180+T184+T197+T214</f>
        <v>0.17316192</v>
      </c>
      <c r="AR154" s="170" t="s">
        <v>81</v>
      </c>
      <c r="AT154" s="171" t="s">
        <v>71</v>
      </c>
      <c r="AU154" s="171" t="s">
        <v>72</v>
      </c>
      <c r="AY154" s="170" t="s">
        <v>135</v>
      </c>
      <c r="BK154" s="172">
        <f>BK155+BK164+BK168+BK180+BK184+BK197+BK214</f>
        <v>0</v>
      </c>
    </row>
    <row r="155" spans="1:65" s="12" customFormat="1" ht="22.9" customHeight="1">
      <c r="B155" s="159"/>
      <c r="C155" s="160"/>
      <c r="D155" s="161" t="s">
        <v>71</v>
      </c>
      <c r="E155" s="173" t="s">
        <v>266</v>
      </c>
      <c r="F155" s="173" t="s">
        <v>267</v>
      </c>
      <c r="G155" s="160"/>
      <c r="H155" s="160"/>
      <c r="I155" s="163"/>
      <c r="J155" s="174">
        <f>BK155</f>
        <v>0</v>
      </c>
      <c r="K155" s="160"/>
      <c r="L155" s="165"/>
      <c r="M155" s="166"/>
      <c r="N155" s="167"/>
      <c r="O155" s="167"/>
      <c r="P155" s="168">
        <f>SUM(P156:P163)</f>
        <v>0</v>
      </c>
      <c r="Q155" s="167"/>
      <c r="R155" s="168">
        <f>SUM(R156:R163)</f>
        <v>2.9199999999999999E-3</v>
      </c>
      <c r="S155" s="167"/>
      <c r="T155" s="169">
        <f>SUM(T156:T163)</f>
        <v>4.4759999999999994E-2</v>
      </c>
      <c r="AR155" s="170" t="s">
        <v>81</v>
      </c>
      <c r="AT155" s="171" t="s">
        <v>71</v>
      </c>
      <c r="AU155" s="171" t="s">
        <v>79</v>
      </c>
      <c r="AY155" s="170" t="s">
        <v>135</v>
      </c>
      <c r="BK155" s="172">
        <f>SUM(BK156:BK163)</f>
        <v>0</v>
      </c>
    </row>
    <row r="156" spans="1:65" s="2" customFormat="1" ht="16.5" customHeight="1">
      <c r="A156" s="36"/>
      <c r="B156" s="37"/>
      <c r="C156" s="175" t="s">
        <v>268</v>
      </c>
      <c r="D156" s="175" t="s">
        <v>138</v>
      </c>
      <c r="E156" s="176" t="s">
        <v>269</v>
      </c>
      <c r="F156" s="177" t="s">
        <v>270</v>
      </c>
      <c r="G156" s="178" t="s">
        <v>271</v>
      </c>
      <c r="H156" s="179">
        <v>3</v>
      </c>
      <c r="I156" s="180"/>
      <c r="J156" s="181">
        <f>ROUND(I156*H156,2)</f>
        <v>0</v>
      </c>
      <c r="K156" s="177" t="s">
        <v>142</v>
      </c>
      <c r="L156" s="41"/>
      <c r="M156" s="182" t="s">
        <v>19</v>
      </c>
      <c r="N156" s="183" t="s">
        <v>43</v>
      </c>
      <c r="O156" s="66"/>
      <c r="P156" s="184">
        <f>O156*H156</f>
        <v>0</v>
      </c>
      <c r="Q156" s="184">
        <v>0</v>
      </c>
      <c r="R156" s="184">
        <f>Q156*H156</f>
        <v>0</v>
      </c>
      <c r="S156" s="184">
        <v>1.4919999999999999E-2</v>
      </c>
      <c r="T156" s="185">
        <f>S156*H156</f>
        <v>4.4759999999999994E-2</v>
      </c>
      <c r="U156" s="36"/>
      <c r="V156" s="36"/>
      <c r="W156" s="36"/>
      <c r="X156" s="36"/>
      <c r="Y156" s="36"/>
      <c r="Z156" s="36"/>
      <c r="AA156" s="36"/>
      <c r="AB156" s="36"/>
      <c r="AC156" s="36"/>
      <c r="AD156" s="36"/>
      <c r="AE156" s="36"/>
      <c r="AR156" s="186" t="s">
        <v>272</v>
      </c>
      <c r="AT156" s="186" t="s">
        <v>138</v>
      </c>
      <c r="AU156" s="186" t="s">
        <v>81</v>
      </c>
      <c r="AY156" s="19" t="s">
        <v>135</v>
      </c>
      <c r="BE156" s="187">
        <f>IF(N156="základní",J156,0)</f>
        <v>0</v>
      </c>
      <c r="BF156" s="187">
        <f>IF(N156="snížená",J156,0)</f>
        <v>0</v>
      </c>
      <c r="BG156" s="187">
        <f>IF(N156="zákl. přenesená",J156,0)</f>
        <v>0</v>
      </c>
      <c r="BH156" s="187">
        <f>IF(N156="sníž. přenesená",J156,0)</f>
        <v>0</v>
      </c>
      <c r="BI156" s="187">
        <f>IF(N156="nulová",J156,0)</f>
        <v>0</v>
      </c>
      <c r="BJ156" s="19" t="s">
        <v>79</v>
      </c>
      <c r="BK156" s="187">
        <f>ROUND(I156*H156,2)</f>
        <v>0</v>
      </c>
      <c r="BL156" s="19" t="s">
        <v>272</v>
      </c>
      <c r="BM156" s="186" t="s">
        <v>273</v>
      </c>
    </row>
    <row r="157" spans="1:65" s="2" customFormat="1" ht="16.5" customHeight="1">
      <c r="A157" s="36"/>
      <c r="B157" s="37"/>
      <c r="C157" s="175" t="s">
        <v>8</v>
      </c>
      <c r="D157" s="175" t="s">
        <v>138</v>
      </c>
      <c r="E157" s="176" t="s">
        <v>274</v>
      </c>
      <c r="F157" s="177" t="s">
        <v>275</v>
      </c>
      <c r="G157" s="178" t="s">
        <v>271</v>
      </c>
      <c r="H157" s="179">
        <v>3</v>
      </c>
      <c r="I157" s="180"/>
      <c r="J157" s="181">
        <f>ROUND(I157*H157,2)</f>
        <v>0</v>
      </c>
      <c r="K157" s="177" t="s">
        <v>142</v>
      </c>
      <c r="L157" s="41"/>
      <c r="M157" s="182" t="s">
        <v>19</v>
      </c>
      <c r="N157" s="183" t="s">
        <v>43</v>
      </c>
      <c r="O157" s="66"/>
      <c r="P157" s="184">
        <f>O157*H157</f>
        <v>0</v>
      </c>
      <c r="Q157" s="184">
        <v>5.9000000000000003E-4</v>
      </c>
      <c r="R157" s="184">
        <f>Q157*H157</f>
        <v>1.7700000000000001E-3</v>
      </c>
      <c r="S157" s="184">
        <v>0</v>
      </c>
      <c r="T157" s="185">
        <f>S157*H157</f>
        <v>0</v>
      </c>
      <c r="U157" s="36"/>
      <c r="V157" s="36"/>
      <c r="W157" s="36"/>
      <c r="X157" s="36"/>
      <c r="Y157" s="36"/>
      <c r="Z157" s="36"/>
      <c r="AA157" s="36"/>
      <c r="AB157" s="36"/>
      <c r="AC157" s="36"/>
      <c r="AD157" s="36"/>
      <c r="AE157" s="36"/>
      <c r="AR157" s="186" t="s">
        <v>272</v>
      </c>
      <c r="AT157" s="186" t="s">
        <v>138</v>
      </c>
      <c r="AU157" s="186" t="s">
        <v>81</v>
      </c>
      <c r="AY157" s="19" t="s">
        <v>135</v>
      </c>
      <c r="BE157" s="187">
        <f>IF(N157="základní",J157,0)</f>
        <v>0</v>
      </c>
      <c r="BF157" s="187">
        <f>IF(N157="snížená",J157,0)</f>
        <v>0</v>
      </c>
      <c r="BG157" s="187">
        <f>IF(N157="zákl. přenesená",J157,0)</f>
        <v>0</v>
      </c>
      <c r="BH157" s="187">
        <f>IF(N157="sníž. přenesená",J157,0)</f>
        <v>0</v>
      </c>
      <c r="BI157" s="187">
        <f>IF(N157="nulová",J157,0)</f>
        <v>0</v>
      </c>
      <c r="BJ157" s="19" t="s">
        <v>79</v>
      </c>
      <c r="BK157" s="187">
        <f>ROUND(I157*H157,2)</f>
        <v>0</v>
      </c>
      <c r="BL157" s="19" t="s">
        <v>272</v>
      </c>
      <c r="BM157" s="186" t="s">
        <v>276</v>
      </c>
    </row>
    <row r="158" spans="1:65" s="2" customFormat="1" ht="39">
      <c r="A158" s="36"/>
      <c r="B158" s="37"/>
      <c r="C158" s="38"/>
      <c r="D158" s="188" t="s">
        <v>145</v>
      </c>
      <c r="E158" s="38"/>
      <c r="F158" s="189" t="s">
        <v>277</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145</v>
      </c>
      <c r="AU158" s="19" t="s">
        <v>81</v>
      </c>
    </row>
    <row r="159" spans="1:65" s="2" customFormat="1" ht="16.5" customHeight="1">
      <c r="A159" s="36"/>
      <c r="B159" s="37"/>
      <c r="C159" s="219" t="s">
        <v>272</v>
      </c>
      <c r="D159" s="219" t="s">
        <v>278</v>
      </c>
      <c r="E159" s="220" t="s">
        <v>279</v>
      </c>
      <c r="F159" s="221" t="s">
        <v>280</v>
      </c>
      <c r="G159" s="222" t="s">
        <v>281</v>
      </c>
      <c r="H159" s="223">
        <v>5</v>
      </c>
      <c r="I159" s="224"/>
      <c r="J159" s="225">
        <f>ROUND(I159*H159,2)</f>
        <v>0</v>
      </c>
      <c r="K159" s="221" t="s">
        <v>142</v>
      </c>
      <c r="L159" s="226"/>
      <c r="M159" s="227" t="s">
        <v>19</v>
      </c>
      <c r="N159" s="228" t="s">
        <v>43</v>
      </c>
      <c r="O159" s="66"/>
      <c r="P159" s="184">
        <f>O159*H159</f>
        <v>0</v>
      </c>
      <c r="Q159" s="184">
        <v>2.3000000000000001E-4</v>
      </c>
      <c r="R159" s="184">
        <f>Q159*H159</f>
        <v>1.15E-3</v>
      </c>
      <c r="S159" s="184">
        <v>0</v>
      </c>
      <c r="T159" s="185">
        <f>S159*H159</f>
        <v>0</v>
      </c>
      <c r="U159" s="36"/>
      <c r="V159" s="36"/>
      <c r="W159" s="36"/>
      <c r="X159" s="36"/>
      <c r="Y159" s="36"/>
      <c r="Z159" s="36"/>
      <c r="AA159" s="36"/>
      <c r="AB159" s="36"/>
      <c r="AC159" s="36"/>
      <c r="AD159" s="36"/>
      <c r="AE159" s="36"/>
      <c r="AR159" s="186" t="s">
        <v>282</v>
      </c>
      <c r="AT159" s="186" t="s">
        <v>278</v>
      </c>
      <c r="AU159" s="186" t="s">
        <v>81</v>
      </c>
      <c r="AY159" s="19" t="s">
        <v>135</v>
      </c>
      <c r="BE159" s="187">
        <f>IF(N159="základní",J159,0)</f>
        <v>0</v>
      </c>
      <c r="BF159" s="187">
        <f>IF(N159="snížená",J159,0)</f>
        <v>0</v>
      </c>
      <c r="BG159" s="187">
        <f>IF(N159="zákl. přenesená",J159,0)</f>
        <v>0</v>
      </c>
      <c r="BH159" s="187">
        <f>IF(N159="sníž. přenesená",J159,0)</f>
        <v>0</v>
      </c>
      <c r="BI159" s="187">
        <f>IF(N159="nulová",J159,0)</f>
        <v>0</v>
      </c>
      <c r="BJ159" s="19" t="s">
        <v>79</v>
      </c>
      <c r="BK159" s="187">
        <f>ROUND(I159*H159,2)</f>
        <v>0</v>
      </c>
      <c r="BL159" s="19" t="s">
        <v>272</v>
      </c>
      <c r="BM159" s="186" t="s">
        <v>283</v>
      </c>
    </row>
    <row r="160" spans="1:65" s="2" customFormat="1" ht="16.5" customHeight="1">
      <c r="A160" s="36"/>
      <c r="B160" s="37"/>
      <c r="C160" s="175" t="s">
        <v>284</v>
      </c>
      <c r="D160" s="175" t="s">
        <v>138</v>
      </c>
      <c r="E160" s="176" t="s">
        <v>285</v>
      </c>
      <c r="F160" s="177" t="s">
        <v>286</v>
      </c>
      <c r="G160" s="178" t="s">
        <v>271</v>
      </c>
      <c r="H160" s="179">
        <v>5</v>
      </c>
      <c r="I160" s="180"/>
      <c r="J160" s="181">
        <f>ROUND(I160*H160,2)</f>
        <v>0</v>
      </c>
      <c r="K160" s="177" t="s">
        <v>142</v>
      </c>
      <c r="L160" s="41"/>
      <c r="M160" s="182" t="s">
        <v>19</v>
      </c>
      <c r="N160" s="183" t="s">
        <v>43</v>
      </c>
      <c r="O160" s="66"/>
      <c r="P160" s="184">
        <f>O160*H160</f>
        <v>0</v>
      </c>
      <c r="Q160" s="184">
        <v>0</v>
      </c>
      <c r="R160" s="184">
        <f>Q160*H160</f>
        <v>0</v>
      </c>
      <c r="S160" s="184">
        <v>0</v>
      </c>
      <c r="T160" s="185">
        <f>S160*H160</f>
        <v>0</v>
      </c>
      <c r="U160" s="36"/>
      <c r="V160" s="36"/>
      <c r="W160" s="36"/>
      <c r="X160" s="36"/>
      <c r="Y160" s="36"/>
      <c r="Z160" s="36"/>
      <c r="AA160" s="36"/>
      <c r="AB160" s="36"/>
      <c r="AC160" s="36"/>
      <c r="AD160" s="36"/>
      <c r="AE160" s="36"/>
      <c r="AR160" s="186" t="s">
        <v>272</v>
      </c>
      <c r="AT160" s="186" t="s">
        <v>138</v>
      </c>
      <c r="AU160" s="186" t="s">
        <v>81</v>
      </c>
      <c r="AY160" s="19" t="s">
        <v>135</v>
      </c>
      <c r="BE160" s="187">
        <f>IF(N160="základní",J160,0)</f>
        <v>0</v>
      </c>
      <c r="BF160" s="187">
        <f>IF(N160="snížená",J160,0)</f>
        <v>0</v>
      </c>
      <c r="BG160" s="187">
        <f>IF(N160="zákl. přenesená",J160,0)</f>
        <v>0</v>
      </c>
      <c r="BH160" s="187">
        <f>IF(N160="sníž. přenesená",J160,0)</f>
        <v>0</v>
      </c>
      <c r="BI160" s="187">
        <f>IF(N160="nulová",J160,0)</f>
        <v>0</v>
      </c>
      <c r="BJ160" s="19" t="s">
        <v>79</v>
      </c>
      <c r="BK160" s="187">
        <f>ROUND(I160*H160,2)</f>
        <v>0</v>
      </c>
      <c r="BL160" s="19" t="s">
        <v>272</v>
      </c>
      <c r="BM160" s="186" t="s">
        <v>287</v>
      </c>
    </row>
    <row r="161" spans="1:65" s="2" customFormat="1" ht="16.5" customHeight="1">
      <c r="A161" s="36"/>
      <c r="B161" s="37"/>
      <c r="C161" s="175" t="s">
        <v>288</v>
      </c>
      <c r="D161" s="175" t="s">
        <v>138</v>
      </c>
      <c r="E161" s="176" t="s">
        <v>289</v>
      </c>
      <c r="F161" s="177" t="s">
        <v>290</v>
      </c>
      <c r="G161" s="178" t="s">
        <v>141</v>
      </c>
      <c r="H161" s="179">
        <v>2</v>
      </c>
      <c r="I161" s="180"/>
      <c r="J161" s="181">
        <f>ROUND(I161*H161,2)</f>
        <v>0</v>
      </c>
      <c r="K161" s="177" t="s">
        <v>19</v>
      </c>
      <c r="L161" s="41"/>
      <c r="M161" s="182" t="s">
        <v>19</v>
      </c>
      <c r="N161" s="183" t="s">
        <v>43</v>
      </c>
      <c r="O161" s="66"/>
      <c r="P161" s="184">
        <f>O161*H161</f>
        <v>0</v>
      </c>
      <c r="Q161" s="184">
        <v>0</v>
      </c>
      <c r="R161" s="184">
        <f>Q161*H161</f>
        <v>0</v>
      </c>
      <c r="S161" s="184">
        <v>0</v>
      </c>
      <c r="T161" s="185">
        <f>S161*H161</f>
        <v>0</v>
      </c>
      <c r="U161" s="36"/>
      <c r="V161" s="36"/>
      <c r="W161" s="36"/>
      <c r="X161" s="36"/>
      <c r="Y161" s="36"/>
      <c r="Z161" s="36"/>
      <c r="AA161" s="36"/>
      <c r="AB161" s="36"/>
      <c r="AC161" s="36"/>
      <c r="AD161" s="36"/>
      <c r="AE161" s="36"/>
      <c r="AR161" s="186" t="s">
        <v>272</v>
      </c>
      <c r="AT161" s="186" t="s">
        <v>138</v>
      </c>
      <c r="AU161" s="186" t="s">
        <v>81</v>
      </c>
      <c r="AY161" s="19" t="s">
        <v>135</v>
      </c>
      <c r="BE161" s="187">
        <f>IF(N161="základní",J161,0)</f>
        <v>0</v>
      </c>
      <c r="BF161" s="187">
        <f>IF(N161="snížená",J161,0)</f>
        <v>0</v>
      </c>
      <c r="BG161" s="187">
        <f>IF(N161="zákl. přenesená",J161,0)</f>
        <v>0</v>
      </c>
      <c r="BH161" s="187">
        <f>IF(N161="sníž. přenesená",J161,0)</f>
        <v>0</v>
      </c>
      <c r="BI161" s="187">
        <f>IF(N161="nulová",J161,0)</f>
        <v>0</v>
      </c>
      <c r="BJ161" s="19" t="s">
        <v>79</v>
      </c>
      <c r="BK161" s="187">
        <f>ROUND(I161*H161,2)</f>
        <v>0</v>
      </c>
      <c r="BL161" s="19" t="s">
        <v>272</v>
      </c>
      <c r="BM161" s="186" t="s">
        <v>291</v>
      </c>
    </row>
    <row r="162" spans="1:65" s="2" customFormat="1" ht="24">
      <c r="A162" s="36"/>
      <c r="B162" s="37"/>
      <c r="C162" s="175" t="s">
        <v>292</v>
      </c>
      <c r="D162" s="175" t="s">
        <v>138</v>
      </c>
      <c r="E162" s="176" t="s">
        <v>293</v>
      </c>
      <c r="F162" s="177" t="s">
        <v>294</v>
      </c>
      <c r="G162" s="178" t="s">
        <v>295</v>
      </c>
      <c r="H162" s="229"/>
      <c r="I162" s="180"/>
      <c r="J162" s="181">
        <f>ROUND(I162*H162,2)</f>
        <v>0</v>
      </c>
      <c r="K162" s="177" t="s">
        <v>142</v>
      </c>
      <c r="L162" s="41"/>
      <c r="M162" s="182" t="s">
        <v>19</v>
      </c>
      <c r="N162" s="183" t="s">
        <v>43</v>
      </c>
      <c r="O162" s="66"/>
      <c r="P162" s="184">
        <f>O162*H162</f>
        <v>0</v>
      </c>
      <c r="Q162" s="184">
        <v>0</v>
      </c>
      <c r="R162" s="184">
        <f>Q162*H162</f>
        <v>0</v>
      </c>
      <c r="S162" s="184">
        <v>0</v>
      </c>
      <c r="T162" s="185">
        <f>S162*H162</f>
        <v>0</v>
      </c>
      <c r="U162" s="36"/>
      <c r="V162" s="36"/>
      <c r="W162" s="36"/>
      <c r="X162" s="36"/>
      <c r="Y162" s="36"/>
      <c r="Z162" s="36"/>
      <c r="AA162" s="36"/>
      <c r="AB162" s="36"/>
      <c r="AC162" s="36"/>
      <c r="AD162" s="36"/>
      <c r="AE162" s="36"/>
      <c r="AR162" s="186" t="s">
        <v>272</v>
      </c>
      <c r="AT162" s="186" t="s">
        <v>138</v>
      </c>
      <c r="AU162" s="186" t="s">
        <v>81</v>
      </c>
      <c r="AY162" s="19" t="s">
        <v>135</v>
      </c>
      <c r="BE162" s="187">
        <f>IF(N162="základní",J162,0)</f>
        <v>0</v>
      </c>
      <c r="BF162" s="187">
        <f>IF(N162="snížená",J162,0)</f>
        <v>0</v>
      </c>
      <c r="BG162" s="187">
        <f>IF(N162="zákl. přenesená",J162,0)</f>
        <v>0</v>
      </c>
      <c r="BH162" s="187">
        <f>IF(N162="sníž. přenesená",J162,0)</f>
        <v>0</v>
      </c>
      <c r="BI162" s="187">
        <f>IF(N162="nulová",J162,0)</f>
        <v>0</v>
      </c>
      <c r="BJ162" s="19" t="s">
        <v>79</v>
      </c>
      <c r="BK162" s="187">
        <f>ROUND(I162*H162,2)</f>
        <v>0</v>
      </c>
      <c r="BL162" s="19" t="s">
        <v>272</v>
      </c>
      <c r="BM162" s="186" t="s">
        <v>296</v>
      </c>
    </row>
    <row r="163" spans="1:65" s="2" customFormat="1" ht="78">
      <c r="A163" s="36"/>
      <c r="B163" s="37"/>
      <c r="C163" s="38"/>
      <c r="D163" s="188" t="s">
        <v>145</v>
      </c>
      <c r="E163" s="38"/>
      <c r="F163" s="189" t="s">
        <v>297</v>
      </c>
      <c r="G163" s="38"/>
      <c r="H163" s="38"/>
      <c r="I163" s="190"/>
      <c r="J163" s="38"/>
      <c r="K163" s="38"/>
      <c r="L163" s="41"/>
      <c r="M163" s="191"/>
      <c r="N163" s="192"/>
      <c r="O163" s="66"/>
      <c r="P163" s="66"/>
      <c r="Q163" s="66"/>
      <c r="R163" s="66"/>
      <c r="S163" s="66"/>
      <c r="T163" s="67"/>
      <c r="U163" s="36"/>
      <c r="V163" s="36"/>
      <c r="W163" s="36"/>
      <c r="X163" s="36"/>
      <c r="Y163" s="36"/>
      <c r="Z163" s="36"/>
      <c r="AA163" s="36"/>
      <c r="AB163" s="36"/>
      <c r="AC163" s="36"/>
      <c r="AD163" s="36"/>
      <c r="AE163" s="36"/>
      <c r="AT163" s="19" t="s">
        <v>145</v>
      </c>
      <c r="AU163" s="19" t="s">
        <v>81</v>
      </c>
    </row>
    <row r="164" spans="1:65" s="12" customFormat="1" ht="22.9" customHeight="1">
      <c r="B164" s="159"/>
      <c r="C164" s="160"/>
      <c r="D164" s="161" t="s">
        <v>71</v>
      </c>
      <c r="E164" s="173" t="s">
        <v>298</v>
      </c>
      <c r="F164" s="173" t="s">
        <v>299</v>
      </c>
      <c r="G164" s="160"/>
      <c r="H164" s="160"/>
      <c r="I164" s="163"/>
      <c r="J164" s="174">
        <f>BK164</f>
        <v>0</v>
      </c>
      <c r="K164" s="160"/>
      <c r="L164" s="165"/>
      <c r="M164" s="166"/>
      <c r="N164" s="167"/>
      <c r="O164" s="167"/>
      <c r="P164" s="168">
        <f>SUM(P165:P167)</f>
        <v>0</v>
      </c>
      <c r="Q164" s="167"/>
      <c r="R164" s="168">
        <f>SUM(R165:R167)</f>
        <v>0</v>
      </c>
      <c r="S164" s="167"/>
      <c r="T164" s="169">
        <f>SUM(T165:T167)</f>
        <v>0</v>
      </c>
      <c r="AR164" s="170" t="s">
        <v>81</v>
      </c>
      <c r="AT164" s="171" t="s">
        <v>71</v>
      </c>
      <c r="AU164" s="171" t="s">
        <v>79</v>
      </c>
      <c r="AY164" s="170" t="s">
        <v>135</v>
      </c>
      <c r="BK164" s="172">
        <f>SUM(BK165:BK167)</f>
        <v>0</v>
      </c>
    </row>
    <row r="165" spans="1:65" s="2" customFormat="1" ht="24">
      <c r="A165" s="36"/>
      <c r="B165" s="37"/>
      <c r="C165" s="175" t="s">
        <v>300</v>
      </c>
      <c r="D165" s="175" t="s">
        <v>138</v>
      </c>
      <c r="E165" s="176" t="s">
        <v>301</v>
      </c>
      <c r="F165" s="177" t="s">
        <v>302</v>
      </c>
      <c r="G165" s="178" t="s">
        <v>141</v>
      </c>
      <c r="H165" s="179">
        <v>2</v>
      </c>
      <c r="I165" s="180"/>
      <c r="J165" s="181">
        <f>ROUND(I165*H165,2)</f>
        <v>0</v>
      </c>
      <c r="K165" s="177" t="s">
        <v>19</v>
      </c>
      <c r="L165" s="41"/>
      <c r="M165" s="182" t="s">
        <v>19</v>
      </c>
      <c r="N165" s="183" t="s">
        <v>43</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272</v>
      </c>
      <c r="AT165" s="186" t="s">
        <v>138</v>
      </c>
      <c r="AU165" s="186" t="s">
        <v>81</v>
      </c>
      <c r="AY165" s="19" t="s">
        <v>135</v>
      </c>
      <c r="BE165" s="187">
        <f>IF(N165="základní",J165,0)</f>
        <v>0</v>
      </c>
      <c r="BF165" s="187">
        <f>IF(N165="snížená",J165,0)</f>
        <v>0</v>
      </c>
      <c r="BG165" s="187">
        <f>IF(N165="zákl. přenesená",J165,0)</f>
        <v>0</v>
      </c>
      <c r="BH165" s="187">
        <f>IF(N165="sníž. přenesená",J165,0)</f>
        <v>0</v>
      </c>
      <c r="BI165" s="187">
        <f>IF(N165="nulová",J165,0)</f>
        <v>0</v>
      </c>
      <c r="BJ165" s="19" t="s">
        <v>79</v>
      </c>
      <c r="BK165" s="187">
        <f>ROUND(I165*H165,2)</f>
        <v>0</v>
      </c>
      <c r="BL165" s="19" t="s">
        <v>272</v>
      </c>
      <c r="BM165" s="186" t="s">
        <v>303</v>
      </c>
    </row>
    <row r="166" spans="1:65" s="2" customFormat="1" ht="24">
      <c r="A166" s="36"/>
      <c r="B166" s="37"/>
      <c r="C166" s="175" t="s">
        <v>7</v>
      </c>
      <c r="D166" s="175" t="s">
        <v>138</v>
      </c>
      <c r="E166" s="176" t="s">
        <v>304</v>
      </c>
      <c r="F166" s="177" t="s">
        <v>305</v>
      </c>
      <c r="G166" s="178" t="s">
        <v>295</v>
      </c>
      <c r="H166" s="229"/>
      <c r="I166" s="180"/>
      <c r="J166" s="181">
        <f>ROUND(I166*H166,2)</f>
        <v>0</v>
      </c>
      <c r="K166" s="177" t="s">
        <v>142</v>
      </c>
      <c r="L166" s="41"/>
      <c r="M166" s="182" t="s">
        <v>19</v>
      </c>
      <c r="N166" s="183" t="s">
        <v>43</v>
      </c>
      <c r="O166" s="66"/>
      <c r="P166" s="184">
        <f>O166*H166</f>
        <v>0</v>
      </c>
      <c r="Q166" s="184">
        <v>0</v>
      </c>
      <c r="R166" s="184">
        <f>Q166*H166</f>
        <v>0</v>
      </c>
      <c r="S166" s="184">
        <v>0</v>
      </c>
      <c r="T166" s="185">
        <f>S166*H166</f>
        <v>0</v>
      </c>
      <c r="U166" s="36"/>
      <c r="V166" s="36"/>
      <c r="W166" s="36"/>
      <c r="X166" s="36"/>
      <c r="Y166" s="36"/>
      <c r="Z166" s="36"/>
      <c r="AA166" s="36"/>
      <c r="AB166" s="36"/>
      <c r="AC166" s="36"/>
      <c r="AD166" s="36"/>
      <c r="AE166" s="36"/>
      <c r="AR166" s="186" t="s">
        <v>272</v>
      </c>
      <c r="AT166" s="186" t="s">
        <v>138</v>
      </c>
      <c r="AU166" s="186" t="s">
        <v>81</v>
      </c>
      <c r="AY166" s="19" t="s">
        <v>135</v>
      </c>
      <c r="BE166" s="187">
        <f>IF(N166="základní",J166,0)</f>
        <v>0</v>
      </c>
      <c r="BF166" s="187">
        <f>IF(N166="snížená",J166,0)</f>
        <v>0</v>
      </c>
      <c r="BG166" s="187">
        <f>IF(N166="zákl. přenesená",J166,0)</f>
        <v>0</v>
      </c>
      <c r="BH166" s="187">
        <f>IF(N166="sníž. přenesená",J166,0)</f>
        <v>0</v>
      </c>
      <c r="BI166" s="187">
        <f>IF(N166="nulová",J166,0)</f>
        <v>0</v>
      </c>
      <c r="BJ166" s="19" t="s">
        <v>79</v>
      </c>
      <c r="BK166" s="187">
        <f>ROUND(I166*H166,2)</f>
        <v>0</v>
      </c>
      <c r="BL166" s="19" t="s">
        <v>272</v>
      </c>
      <c r="BM166" s="186" t="s">
        <v>306</v>
      </c>
    </row>
    <row r="167" spans="1:65" s="2" customFormat="1" ht="78">
      <c r="A167" s="36"/>
      <c r="B167" s="37"/>
      <c r="C167" s="38"/>
      <c r="D167" s="188" t="s">
        <v>145</v>
      </c>
      <c r="E167" s="38"/>
      <c r="F167" s="189" t="s">
        <v>307</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145</v>
      </c>
      <c r="AU167" s="19" t="s">
        <v>81</v>
      </c>
    </row>
    <row r="168" spans="1:65" s="12" customFormat="1" ht="22.9" customHeight="1">
      <c r="B168" s="159"/>
      <c r="C168" s="160"/>
      <c r="D168" s="161" t="s">
        <v>71</v>
      </c>
      <c r="E168" s="173" t="s">
        <v>308</v>
      </c>
      <c r="F168" s="173" t="s">
        <v>309</v>
      </c>
      <c r="G168" s="160"/>
      <c r="H168" s="160"/>
      <c r="I168" s="163"/>
      <c r="J168" s="174">
        <f>BK168</f>
        <v>0</v>
      </c>
      <c r="K168" s="160"/>
      <c r="L168" s="165"/>
      <c r="M168" s="166"/>
      <c r="N168" s="167"/>
      <c r="O168" s="167"/>
      <c r="P168" s="168">
        <f>SUM(P169:P179)</f>
        <v>0</v>
      </c>
      <c r="Q168" s="167"/>
      <c r="R168" s="168">
        <f>SUM(R169:R179)</f>
        <v>3.0040000000000001E-2</v>
      </c>
      <c r="S168" s="167"/>
      <c r="T168" s="169">
        <f>SUM(T169:T179)</f>
        <v>3.866E-2</v>
      </c>
      <c r="AR168" s="170" t="s">
        <v>81</v>
      </c>
      <c r="AT168" s="171" t="s">
        <v>71</v>
      </c>
      <c r="AU168" s="171" t="s">
        <v>79</v>
      </c>
      <c r="AY168" s="170" t="s">
        <v>135</v>
      </c>
      <c r="BK168" s="172">
        <f>SUM(BK169:BK179)</f>
        <v>0</v>
      </c>
    </row>
    <row r="169" spans="1:65" s="2" customFormat="1" ht="16.5" customHeight="1">
      <c r="A169" s="36"/>
      <c r="B169" s="37"/>
      <c r="C169" s="175" t="s">
        <v>310</v>
      </c>
      <c r="D169" s="175" t="s">
        <v>138</v>
      </c>
      <c r="E169" s="176" t="s">
        <v>311</v>
      </c>
      <c r="F169" s="177" t="s">
        <v>312</v>
      </c>
      <c r="G169" s="178" t="s">
        <v>141</v>
      </c>
      <c r="H169" s="179">
        <v>2</v>
      </c>
      <c r="I169" s="180"/>
      <c r="J169" s="181">
        <f>ROUND(I169*H169,2)</f>
        <v>0</v>
      </c>
      <c r="K169" s="177" t="s">
        <v>142</v>
      </c>
      <c r="L169" s="41"/>
      <c r="M169" s="182" t="s">
        <v>19</v>
      </c>
      <c r="N169" s="183" t="s">
        <v>43</v>
      </c>
      <c r="O169" s="66"/>
      <c r="P169" s="184">
        <f>O169*H169</f>
        <v>0</v>
      </c>
      <c r="Q169" s="184">
        <v>0</v>
      </c>
      <c r="R169" s="184">
        <f>Q169*H169</f>
        <v>0</v>
      </c>
      <c r="S169" s="184">
        <v>1.933E-2</v>
      </c>
      <c r="T169" s="185">
        <f>S169*H169</f>
        <v>3.866E-2</v>
      </c>
      <c r="U169" s="36"/>
      <c r="V169" s="36"/>
      <c r="W169" s="36"/>
      <c r="X169" s="36"/>
      <c r="Y169" s="36"/>
      <c r="Z169" s="36"/>
      <c r="AA169" s="36"/>
      <c r="AB169" s="36"/>
      <c r="AC169" s="36"/>
      <c r="AD169" s="36"/>
      <c r="AE169" s="36"/>
      <c r="AR169" s="186" t="s">
        <v>272</v>
      </c>
      <c r="AT169" s="186" t="s">
        <v>138</v>
      </c>
      <c r="AU169" s="186" t="s">
        <v>81</v>
      </c>
      <c r="AY169" s="19" t="s">
        <v>135</v>
      </c>
      <c r="BE169" s="187">
        <f>IF(N169="základní",J169,0)</f>
        <v>0</v>
      </c>
      <c r="BF169" s="187">
        <f>IF(N169="snížená",J169,0)</f>
        <v>0</v>
      </c>
      <c r="BG169" s="187">
        <f>IF(N169="zákl. přenesená",J169,0)</f>
        <v>0</v>
      </c>
      <c r="BH169" s="187">
        <f>IF(N169="sníž. přenesená",J169,0)</f>
        <v>0</v>
      </c>
      <c r="BI169" s="187">
        <f>IF(N169="nulová",J169,0)</f>
        <v>0</v>
      </c>
      <c r="BJ169" s="19" t="s">
        <v>79</v>
      </c>
      <c r="BK169" s="187">
        <f>ROUND(I169*H169,2)</f>
        <v>0</v>
      </c>
      <c r="BL169" s="19" t="s">
        <v>272</v>
      </c>
      <c r="BM169" s="186" t="s">
        <v>313</v>
      </c>
    </row>
    <row r="170" spans="1:65" s="2" customFormat="1" ht="16.5" customHeight="1">
      <c r="A170" s="36"/>
      <c r="B170" s="37"/>
      <c r="C170" s="175" t="s">
        <v>314</v>
      </c>
      <c r="D170" s="175" t="s">
        <v>138</v>
      </c>
      <c r="E170" s="176" t="s">
        <v>315</v>
      </c>
      <c r="F170" s="177" t="s">
        <v>316</v>
      </c>
      <c r="G170" s="178" t="s">
        <v>281</v>
      </c>
      <c r="H170" s="179">
        <v>1</v>
      </c>
      <c r="I170" s="180"/>
      <c r="J170" s="181">
        <f>ROUND(I170*H170,2)</f>
        <v>0</v>
      </c>
      <c r="K170" s="177" t="s">
        <v>19</v>
      </c>
      <c r="L170" s="41"/>
      <c r="M170" s="182" t="s">
        <v>19</v>
      </c>
      <c r="N170" s="183" t="s">
        <v>43</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272</v>
      </c>
      <c r="AT170" s="186" t="s">
        <v>138</v>
      </c>
      <c r="AU170" s="186" t="s">
        <v>81</v>
      </c>
      <c r="AY170" s="19" t="s">
        <v>135</v>
      </c>
      <c r="BE170" s="187">
        <f>IF(N170="základní",J170,0)</f>
        <v>0</v>
      </c>
      <c r="BF170" s="187">
        <f>IF(N170="snížená",J170,0)</f>
        <v>0</v>
      </c>
      <c r="BG170" s="187">
        <f>IF(N170="zákl. přenesená",J170,0)</f>
        <v>0</v>
      </c>
      <c r="BH170" s="187">
        <f>IF(N170="sníž. přenesená",J170,0)</f>
        <v>0</v>
      </c>
      <c r="BI170" s="187">
        <f>IF(N170="nulová",J170,0)</f>
        <v>0</v>
      </c>
      <c r="BJ170" s="19" t="s">
        <v>79</v>
      </c>
      <c r="BK170" s="187">
        <f>ROUND(I170*H170,2)</f>
        <v>0</v>
      </c>
      <c r="BL170" s="19" t="s">
        <v>272</v>
      </c>
      <c r="BM170" s="186" t="s">
        <v>317</v>
      </c>
    </row>
    <row r="171" spans="1:65" s="2" customFormat="1" ht="16.5" customHeight="1">
      <c r="A171" s="36"/>
      <c r="B171" s="37"/>
      <c r="C171" s="175" t="s">
        <v>318</v>
      </c>
      <c r="D171" s="175" t="s">
        <v>138</v>
      </c>
      <c r="E171" s="176" t="s">
        <v>319</v>
      </c>
      <c r="F171" s="177" t="s">
        <v>320</v>
      </c>
      <c r="G171" s="178" t="s">
        <v>281</v>
      </c>
      <c r="H171" s="179">
        <v>2</v>
      </c>
      <c r="I171" s="180"/>
      <c r="J171" s="181">
        <f>ROUND(I171*H171,2)</f>
        <v>0</v>
      </c>
      <c r="K171" s="177" t="s">
        <v>19</v>
      </c>
      <c r="L171" s="41"/>
      <c r="M171" s="182" t="s">
        <v>19</v>
      </c>
      <c r="N171" s="183" t="s">
        <v>43</v>
      </c>
      <c r="O171" s="66"/>
      <c r="P171" s="184">
        <f>O171*H171</f>
        <v>0</v>
      </c>
      <c r="Q171" s="184">
        <v>0</v>
      </c>
      <c r="R171" s="184">
        <f>Q171*H171</f>
        <v>0</v>
      </c>
      <c r="S171" s="184">
        <v>0</v>
      </c>
      <c r="T171" s="185">
        <f>S171*H171</f>
        <v>0</v>
      </c>
      <c r="U171" s="36"/>
      <c r="V171" s="36"/>
      <c r="W171" s="36"/>
      <c r="X171" s="36"/>
      <c r="Y171" s="36"/>
      <c r="Z171" s="36"/>
      <c r="AA171" s="36"/>
      <c r="AB171" s="36"/>
      <c r="AC171" s="36"/>
      <c r="AD171" s="36"/>
      <c r="AE171" s="36"/>
      <c r="AR171" s="186" t="s">
        <v>272</v>
      </c>
      <c r="AT171" s="186" t="s">
        <v>138</v>
      </c>
      <c r="AU171" s="186" t="s">
        <v>81</v>
      </c>
      <c r="AY171" s="19" t="s">
        <v>135</v>
      </c>
      <c r="BE171" s="187">
        <f>IF(N171="základní",J171,0)</f>
        <v>0</v>
      </c>
      <c r="BF171" s="187">
        <f>IF(N171="snížená",J171,0)</f>
        <v>0</v>
      </c>
      <c r="BG171" s="187">
        <f>IF(N171="zákl. přenesená",J171,0)</f>
        <v>0</v>
      </c>
      <c r="BH171" s="187">
        <f>IF(N171="sníž. přenesená",J171,0)</f>
        <v>0</v>
      </c>
      <c r="BI171" s="187">
        <f>IF(N171="nulová",J171,0)</f>
        <v>0</v>
      </c>
      <c r="BJ171" s="19" t="s">
        <v>79</v>
      </c>
      <c r="BK171" s="187">
        <f>ROUND(I171*H171,2)</f>
        <v>0</v>
      </c>
      <c r="BL171" s="19" t="s">
        <v>272</v>
      </c>
      <c r="BM171" s="186" t="s">
        <v>321</v>
      </c>
    </row>
    <row r="172" spans="1:65" s="2" customFormat="1" ht="24">
      <c r="A172" s="36"/>
      <c r="B172" s="37"/>
      <c r="C172" s="175" t="s">
        <v>322</v>
      </c>
      <c r="D172" s="175" t="s">
        <v>138</v>
      </c>
      <c r="E172" s="176" t="s">
        <v>323</v>
      </c>
      <c r="F172" s="177" t="s">
        <v>324</v>
      </c>
      <c r="G172" s="178" t="s">
        <v>141</v>
      </c>
      <c r="H172" s="179">
        <v>2</v>
      </c>
      <c r="I172" s="180"/>
      <c r="J172" s="181">
        <f>ROUND(I172*H172,2)</f>
        <v>0</v>
      </c>
      <c r="K172" s="177" t="s">
        <v>142</v>
      </c>
      <c r="L172" s="41"/>
      <c r="M172" s="182" t="s">
        <v>19</v>
      </c>
      <c r="N172" s="183" t="s">
        <v>43</v>
      </c>
      <c r="O172" s="66"/>
      <c r="P172" s="184">
        <f>O172*H172</f>
        <v>0</v>
      </c>
      <c r="Q172" s="184">
        <v>1.4760000000000001E-2</v>
      </c>
      <c r="R172" s="184">
        <f>Q172*H172</f>
        <v>2.9520000000000001E-2</v>
      </c>
      <c r="S172" s="184">
        <v>0</v>
      </c>
      <c r="T172" s="185">
        <f>S172*H172</f>
        <v>0</v>
      </c>
      <c r="U172" s="36"/>
      <c r="V172" s="36"/>
      <c r="W172" s="36"/>
      <c r="X172" s="36"/>
      <c r="Y172" s="36"/>
      <c r="Z172" s="36"/>
      <c r="AA172" s="36"/>
      <c r="AB172" s="36"/>
      <c r="AC172" s="36"/>
      <c r="AD172" s="36"/>
      <c r="AE172" s="36"/>
      <c r="AR172" s="186" t="s">
        <v>272</v>
      </c>
      <c r="AT172" s="186" t="s">
        <v>138</v>
      </c>
      <c r="AU172" s="186" t="s">
        <v>81</v>
      </c>
      <c r="AY172" s="19" t="s">
        <v>135</v>
      </c>
      <c r="BE172" s="187">
        <f>IF(N172="základní",J172,0)</f>
        <v>0</v>
      </c>
      <c r="BF172" s="187">
        <f>IF(N172="snížená",J172,0)</f>
        <v>0</v>
      </c>
      <c r="BG172" s="187">
        <f>IF(N172="zákl. přenesená",J172,0)</f>
        <v>0</v>
      </c>
      <c r="BH172" s="187">
        <f>IF(N172="sníž. přenesená",J172,0)</f>
        <v>0</v>
      </c>
      <c r="BI172" s="187">
        <f>IF(N172="nulová",J172,0)</f>
        <v>0</v>
      </c>
      <c r="BJ172" s="19" t="s">
        <v>79</v>
      </c>
      <c r="BK172" s="187">
        <f>ROUND(I172*H172,2)</f>
        <v>0</v>
      </c>
      <c r="BL172" s="19" t="s">
        <v>272</v>
      </c>
      <c r="BM172" s="186" t="s">
        <v>325</v>
      </c>
    </row>
    <row r="173" spans="1:65" s="2" customFormat="1" ht="39">
      <c r="A173" s="36"/>
      <c r="B173" s="37"/>
      <c r="C173" s="38"/>
      <c r="D173" s="188" t="s">
        <v>145</v>
      </c>
      <c r="E173" s="38"/>
      <c r="F173" s="189" t="s">
        <v>326</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145</v>
      </c>
      <c r="AU173" s="19" t="s">
        <v>81</v>
      </c>
    </row>
    <row r="174" spans="1:65" s="2" customFormat="1" ht="16.5" customHeight="1">
      <c r="A174" s="36"/>
      <c r="B174" s="37"/>
      <c r="C174" s="175" t="s">
        <v>327</v>
      </c>
      <c r="D174" s="175" t="s">
        <v>138</v>
      </c>
      <c r="E174" s="176" t="s">
        <v>328</v>
      </c>
      <c r="F174" s="177" t="s">
        <v>329</v>
      </c>
      <c r="G174" s="178" t="s">
        <v>141</v>
      </c>
      <c r="H174" s="179">
        <v>1</v>
      </c>
      <c r="I174" s="180"/>
      <c r="J174" s="181">
        <f>ROUND(I174*H174,2)</f>
        <v>0</v>
      </c>
      <c r="K174" s="177" t="s">
        <v>142</v>
      </c>
      <c r="L174" s="41"/>
      <c r="M174" s="182" t="s">
        <v>19</v>
      </c>
      <c r="N174" s="183" t="s">
        <v>43</v>
      </c>
      <c r="O174" s="66"/>
      <c r="P174" s="184">
        <f>O174*H174</f>
        <v>0</v>
      </c>
      <c r="Q174" s="184">
        <v>5.1999999999999995E-4</v>
      </c>
      <c r="R174" s="184">
        <f>Q174*H174</f>
        <v>5.1999999999999995E-4</v>
      </c>
      <c r="S174" s="184">
        <v>0</v>
      </c>
      <c r="T174" s="185">
        <f>S174*H174</f>
        <v>0</v>
      </c>
      <c r="U174" s="36"/>
      <c r="V174" s="36"/>
      <c r="W174" s="36"/>
      <c r="X174" s="36"/>
      <c r="Y174" s="36"/>
      <c r="Z174" s="36"/>
      <c r="AA174" s="36"/>
      <c r="AB174" s="36"/>
      <c r="AC174" s="36"/>
      <c r="AD174" s="36"/>
      <c r="AE174" s="36"/>
      <c r="AR174" s="186" t="s">
        <v>272</v>
      </c>
      <c r="AT174" s="186" t="s">
        <v>138</v>
      </c>
      <c r="AU174" s="186" t="s">
        <v>81</v>
      </c>
      <c r="AY174" s="19" t="s">
        <v>135</v>
      </c>
      <c r="BE174" s="187">
        <f>IF(N174="základní",J174,0)</f>
        <v>0</v>
      </c>
      <c r="BF174" s="187">
        <f>IF(N174="snížená",J174,0)</f>
        <v>0</v>
      </c>
      <c r="BG174" s="187">
        <f>IF(N174="zákl. přenesená",J174,0)</f>
        <v>0</v>
      </c>
      <c r="BH174" s="187">
        <f>IF(N174="sníž. přenesená",J174,0)</f>
        <v>0</v>
      </c>
      <c r="BI174" s="187">
        <f>IF(N174="nulová",J174,0)</f>
        <v>0</v>
      </c>
      <c r="BJ174" s="19" t="s">
        <v>79</v>
      </c>
      <c r="BK174" s="187">
        <f>ROUND(I174*H174,2)</f>
        <v>0</v>
      </c>
      <c r="BL174" s="19" t="s">
        <v>272</v>
      </c>
      <c r="BM174" s="186" t="s">
        <v>330</v>
      </c>
    </row>
    <row r="175" spans="1:65" s="2" customFormat="1" ht="16.5" customHeight="1">
      <c r="A175" s="36"/>
      <c r="B175" s="37"/>
      <c r="C175" s="175" t="s">
        <v>331</v>
      </c>
      <c r="D175" s="175" t="s">
        <v>138</v>
      </c>
      <c r="E175" s="176" t="s">
        <v>332</v>
      </c>
      <c r="F175" s="177" t="s">
        <v>333</v>
      </c>
      <c r="G175" s="178" t="s">
        <v>281</v>
      </c>
      <c r="H175" s="179">
        <v>1</v>
      </c>
      <c r="I175" s="180"/>
      <c r="J175" s="181">
        <f>ROUND(I175*H175,2)</f>
        <v>0</v>
      </c>
      <c r="K175" s="177" t="s">
        <v>19</v>
      </c>
      <c r="L175" s="41"/>
      <c r="M175" s="182" t="s">
        <v>19</v>
      </c>
      <c r="N175" s="183" t="s">
        <v>43</v>
      </c>
      <c r="O175" s="66"/>
      <c r="P175" s="184">
        <f>O175*H175</f>
        <v>0</v>
      </c>
      <c r="Q175" s="184">
        <v>0</v>
      </c>
      <c r="R175" s="184">
        <f>Q175*H175</f>
        <v>0</v>
      </c>
      <c r="S175" s="184">
        <v>0</v>
      </c>
      <c r="T175" s="185">
        <f>S175*H175</f>
        <v>0</v>
      </c>
      <c r="U175" s="36"/>
      <c r="V175" s="36"/>
      <c r="W175" s="36"/>
      <c r="X175" s="36"/>
      <c r="Y175" s="36"/>
      <c r="Z175" s="36"/>
      <c r="AA175" s="36"/>
      <c r="AB175" s="36"/>
      <c r="AC175" s="36"/>
      <c r="AD175" s="36"/>
      <c r="AE175" s="36"/>
      <c r="AR175" s="186" t="s">
        <v>272</v>
      </c>
      <c r="AT175" s="186" t="s">
        <v>138</v>
      </c>
      <c r="AU175" s="186" t="s">
        <v>81</v>
      </c>
      <c r="AY175" s="19" t="s">
        <v>135</v>
      </c>
      <c r="BE175" s="187">
        <f>IF(N175="základní",J175,0)</f>
        <v>0</v>
      </c>
      <c r="BF175" s="187">
        <f>IF(N175="snížená",J175,0)</f>
        <v>0</v>
      </c>
      <c r="BG175" s="187">
        <f>IF(N175="zákl. přenesená",J175,0)</f>
        <v>0</v>
      </c>
      <c r="BH175" s="187">
        <f>IF(N175="sníž. přenesená",J175,0)</f>
        <v>0</v>
      </c>
      <c r="BI175" s="187">
        <f>IF(N175="nulová",J175,0)</f>
        <v>0</v>
      </c>
      <c r="BJ175" s="19" t="s">
        <v>79</v>
      </c>
      <c r="BK175" s="187">
        <f>ROUND(I175*H175,2)</f>
        <v>0</v>
      </c>
      <c r="BL175" s="19" t="s">
        <v>272</v>
      </c>
      <c r="BM175" s="186" t="s">
        <v>334</v>
      </c>
    </row>
    <row r="176" spans="1:65" s="2" customFormat="1" ht="16.5" customHeight="1">
      <c r="A176" s="36"/>
      <c r="B176" s="37"/>
      <c r="C176" s="175" t="s">
        <v>335</v>
      </c>
      <c r="D176" s="175" t="s">
        <v>138</v>
      </c>
      <c r="E176" s="176" t="s">
        <v>336</v>
      </c>
      <c r="F176" s="177" t="s">
        <v>337</v>
      </c>
      <c r="G176" s="178" t="s">
        <v>141</v>
      </c>
      <c r="H176" s="179">
        <v>1</v>
      </c>
      <c r="I176" s="180"/>
      <c r="J176" s="181">
        <f>ROUND(I176*H176,2)</f>
        <v>0</v>
      </c>
      <c r="K176" s="177" t="s">
        <v>19</v>
      </c>
      <c r="L176" s="41"/>
      <c r="M176" s="182" t="s">
        <v>19</v>
      </c>
      <c r="N176" s="183" t="s">
        <v>43</v>
      </c>
      <c r="O176" s="66"/>
      <c r="P176" s="184">
        <f>O176*H176</f>
        <v>0</v>
      </c>
      <c r="Q176" s="184">
        <v>0</v>
      </c>
      <c r="R176" s="184">
        <f>Q176*H176</f>
        <v>0</v>
      </c>
      <c r="S176" s="184">
        <v>0</v>
      </c>
      <c r="T176" s="185">
        <f>S176*H176</f>
        <v>0</v>
      </c>
      <c r="U176" s="36"/>
      <c r="V176" s="36"/>
      <c r="W176" s="36"/>
      <c r="X176" s="36"/>
      <c r="Y176" s="36"/>
      <c r="Z176" s="36"/>
      <c r="AA176" s="36"/>
      <c r="AB176" s="36"/>
      <c r="AC176" s="36"/>
      <c r="AD176" s="36"/>
      <c r="AE176" s="36"/>
      <c r="AR176" s="186" t="s">
        <v>272</v>
      </c>
      <c r="AT176" s="186" t="s">
        <v>138</v>
      </c>
      <c r="AU176" s="186" t="s">
        <v>81</v>
      </c>
      <c r="AY176" s="19" t="s">
        <v>135</v>
      </c>
      <c r="BE176" s="187">
        <f>IF(N176="základní",J176,0)</f>
        <v>0</v>
      </c>
      <c r="BF176" s="187">
        <f>IF(N176="snížená",J176,0)</f>
        <v>0</v>
      </c>
      <c r="BG176" s="187">
        <f>IF(N176="zákl. přenesená",J176,0)</f>
        <v>0</v>
      </c>
      <c r="BH176" s="187">
        <f>IF(N176="sníž. přenesená",J176,0)</f>
        <v>0</v>
      </c>
      <c r="BI176" s="187">
        <f>IF(N176="nulová",J176,0)</f>
        <v>0</v>
      </c>
      <c r="BJ176" s="19" t="s">
        <v>79</v>
      </c>
      <c r="BK176" s="187">
        <f>ROUND(I176*H176,2)</f>
        <v>0</v>
      </c>
      <c r="BL176" s="19" t="s">
        <v>272</v>
      </c>
      <c r="BM176" s="186" t="s">
        <v>338</v>
      </c>
    </row>
    <row r="177" spans="1:65" s="2" customFormat="1" ht="21.75" customHeight="1">
      <c r="A177" s="36"/>
      <c r="B177" s="37"/>
      <c r="C177" s="175" t="s">
        <v>339</v>
      </c>
      <c r="D177" s="175" t="s">
        <v>138</v>
      </c>
      <c r="E177" s="176" t="s">
        <v>340</v>
      </c>
      <c r="F177" s="177" t="s">
        <v>341</v>
      </c>
      <c r="G177" s="178" t="s">
        <v>281</v>
      </c>
      <c r="H177" s="179">
        <v>2</v>
      </c>
      <c r="I177" s="180"/>
      <c r="J177" s="181">
        <f>ROUND(I177*H177,2)</f>
        <v>0</v>
      </c>
      <c r="K177" s="177" t="s">
        <v>19</v>
      </c>
      <c r="L177" s="41"/>
      <c r="M177" s="182" t="s">
        <v>19</v>
      </c>
      <c r="N177" s="183" t="s">
        <v>43</v>
      </c>
      <c r="O177" s="66"/>
      <c r="P177" s="184">
        <f>O177*H177</f>
        <v>0</v>
      </c>
      <c r="Q177" s="184">
        <v>0</v>
      </c>
      <c r="R177" s="184">
        <f>Q177*H177</f>
        <v>0</v>
      </c>
      <c r="S177" s="184">
        <v>0</v>
      </c>
      <c r="T177" s="185">
        <f>S177*H177</f>
        <v>0</v>
      </c>
      <c r="U177" s="36"/>
      <c r="V177" s="36"/>
      <c r="W177" s="36"/>
      <c r="X177" s="36"/>
      <c r="Y177" s="36"/>
      <c r="Z177" s="36"/>
      <c r="AA177" s="36"/>
      <c r="AB177" s="36"/>
      <c r="AC177" s="36"/>
      <c r="AD177" s="36"/>
      <c r="AE177" s="36"/>
      <c r="AR177" s="186" t="s">
        <v>272</v>
      </c>
      <c r="AT177" s="186" t="s">
        <v>138</v>
      </c>
      <c r="AU177" s="186" t="s">
        <v>81</v>
      </c>
      <c r="AY177" s="19" t="s">
        <v>135</v>
      </c>
      <c r="BE177" s="187">
        <f>IF(N177="základní",J177,0)</f>
        <v>0</v>
      </c>
      <c r="BF177" s="187">
        <f>IF(N177="snížená",J177,0)</f>
        <v>0</v>
      </c>
      <c r="BG177" s="187">
        <f>IF(N177="zákl. přenesená",J177,0)</f>
        <v>0</v>
      </c>
      <c r="BH177" s="187">
        <f>IF(N177="sníž. přenesená",J177,0)</f>
        <v>0</v>
      </c>
      <c r="BI177" s="187">
        <f>IF(N177="nulová",J177,0)</f>
        <v>0</v>
      </c>
      <c r="BJ177" s="19" t="s">
        <v>79</v>
      </c>
      <c r="BK177" s="187">
        <f>ROUND(I177*H177,2)</f>
        <v>0</v>
      </c>
      <c r="BL177" s="19" t="s">
        <v>272</v>
      </c>
      <c r="BM177" s="186" t="s">
        <v>342</v>
      </c>
    </row>
    <row r="178" spans="1:65" s="2" customFormat="1" ht="24">
      <c r="A178" s="36"/>
      <c r="B178" s="37"/>
      <c r="C178" s="175" t="s">
        <v>343</v>
      </c>
      <c r="D178" s="175" t="s">
        <v>138</v>
      </c>
      <c r="E178" s="176" t="s">
        <v>344</v>
      </c>
      <c r="F178" s="177" t="s">
        <v>345</v>
      </c>
      <c r="G178" s="178" t="s">
        <v>295</v>
      </c>
      <c r="H178" s="229"/>
      <c r="I178" s="180"/>
      <c r="J178" s="181">
        <f>ROUND(I178*H178,2)</f>
        <v>0</v>
      </c>
      <c r="K178" s="177" t="s">
        <v>142</v>
      </c>
      <c r="L178" s="41"/>
      <c r="M178" s="182" t="s">
        <v>19</v>
      </c>
      <c r="N178" s="183" t="s">
        <v>43</v>
      </c>
      <c r="O178" s="66"/>
      <c r="P178" s="184">
        <f>O178*H178</f>
        <v>0</v>
      </c>
      <c r="Q178" s="184">
        <v>0</v>
      </c>
      <c r="R178" s="184">
        <f>Q178*H178</f>
        <v>0</v>
      </c>
      <c r="S178" s="184">
        <v>0</v>
      </c>
      <c r="T178" s="185">
        <f>S178*H178</f>
        <v>0</v>
      </c>
      <c r="U178" s="36"/>
      <c r="V178" s="36"/>
      <c r="W178" s="36"/>
      <c r="X178" s="36"/>
      <c r="Y178" s="36"/>
      <c r="Z178" s="36"/>
      <c r="AA178" s="36"/>
      <c r="AB178" s="36"/>
      <c r="AC178" s="36"/>
      <c r="AD178" s="36"/>
      <c r="AE178" s="36"/>
      <c r="AR178" s="186" t="s">
        <v>272</v>
      </c>
      <c r="AT178" s="186" t="s">
        <v>138</v>
      </c>
      <c r="AU178" s="186" t="s">
        <v>81</v>
      </c>
      <c r="AY178" s="19" t="s">
        <v>135</v>
      </c>
      <c r="BE178" s="187">
        <f>IF(N178="základní",J178,0)</f>
        <v>0</v>
      </c>
      <c r="BF178" s="187">
        <f>IF(N178="snížená",J178,0)</f>
        <v>0</v>
      </c>
      <c r="BG178" s="187">
        <f>IF(N178="zákl. přenesená",J178,0)</f>
        <v>0</v>
      </c>
      <c r="BH178" s="187">
        <f>IF(N178="sníž. přenesená",J178,0)</f>
        <v>0</v>
      </c>
      <c r="BI178" s="187">
        <f>IF(N178="nulová",J178,0)</f>
        <v>0</v>
      </c>
      <c r="BJ178" s="19" t="s">
        <v>79</v>
      </c>
      <c r="BK178" s="187">
        <f>ROUND(I178*H178,2)</f>
        <v>0</v>
      </c>
      <c r="BL178" s="19" t="s">
        <v>272</v>
      </c>
      <c r="BM178" s="186" t="s">
        <v>346</v>
      </c>
    </row>
    <row r="179" spans="1:65" s="2" customFormat="1" ht="78">
      <c r="A179" s="36"/>
      <c r="B179" s="37"/>
      <c r="C179" s="38"/>
      <c r="D179" s="188" t="s">
        <v>145</v>
      </c>
      <c r="E179" s="38"/>
      <c r="F179" s="189" t="s">
        <v>347</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145</v>
      </c>
      <c r="AU179" s="19" t="s">
        <v>81</v>
      </c>
    </row>
    <row r="180" spans="1:65" s="12" customFormat="1" ht="22.9" customHeight="1">
      <c r="B180" s="159"/>
      <c r="C180" s="160"/>
      <c r="D180" s="161" t="s">
        <v>71</v>
      </c>
      <c r="E180" s="173" t="s">
        <v>348</v>
      </c>
      <c r="F180" s="173" t="s">
        <v>349</v>
      </c>
      <c r="G180" s="160"/>
      <c r="H180" s="160"/>
      <c r="I180" s="163"/>
      <c r="J180" s="174">
        <f>BK180</f>
        <v>0</v>
      </c>
      <c r="K180" s="160"/>
      <c r="L180" s="165"/>
      <c r="M180" s="166"/>
      <c r="N180" s="167"/>
      <c r="O180" s="167"/>
      <c r="P180" s="168">
        <f>SUM(P181:P183)</f>
        <v>0</v>
      </c>
      <c r="Q180" s="167"/>
      <c r="R180" s="168">
        <f>SUM(R181:R183)</f>
        <v>0</v>
      </c>
      <c r="S180" s="167"/>
      <c r="T180" s="169">
        <f>SUM(T181:T183)</f>
        <v>0</v>
      </c>
      <c r="AR180" s="170" t="s">
        <v>81</v>
      </c>
      <c r="AT180" s="171" t="s">
        <v>71</v>
      </c>
      <c r="AU180" s="171" t="s">
        <v>79</v>
      </c>
      <c r="AY180" s="170" t="s">
        <v>135</v>
      </c>
      <c r="BK180" s="172">
        <f>SUM(BK181:BK183)</f>
        <v>0</v>
      </c>
    </row>
    <row r="181" spans="1:65" s="2" customFormat="1" ht="16.5" customHeight="1">
      <c r="A181" s="36"/>
      <c r="B181" s="37"/>
      <c r="C181" s="175" t="s">
        <v>350</v>
      </c>
      <c r="D181" s="175" t="s">
        <v>138</v>
      </c>
      <c r="E181" s="176" t="s">
        <v>351</v>
      </c>
      <c r="F181" s="177" t="s">
        <v>352</v>
      </c>
      <c r="G181" s="178" t="s">
        <v>281</v>
      </c>
      <c r="H181" s="179">
        <v>2</v>
      </c>
      <c r="I181" s="180"/>
      <c r="J181" s="181">
        <f>ROUND(I181*H181,2)</f>
        <v>0</v>
      </c>
      <c r="K181" s="177" t="s">
        <v>19</v>
      </c>
      <c r="L181" s="41"/>
      <c r="M181" s="182" t="s">
        <v>19</v>
      </c>
      <c r="N181" s="183" t="s">
        <v>43</v>
      </c>
      <c r="O181" s="66"/>
      <c r="P181" s="184">
        <f>O181*H181</f>
        <v>0</v>
      </c>
      <c r="Q181" s="184">
        <v>0</v>
      </c>
      <c r="R181" s="184">
        <f>Q181*H181</f>
        <v>0</v>
      </c>
      <c r="S181" s="184">
        <v>0</v>
      </c>
      <c r="T181" s="185">
        <f>S181*H181</f>
        <v>0</v>
      </c>
      <c r="U181" s="36"/>
      <c r="V181" s="36"/>
      <c r="W181" s="36"/>
      <c r="X181" s="36"/>
      <c r="Y181" s="36"/>
      <c r="Z181" s="36"/>
      <c r="AA181" s="36"/>
      <c r="AB181" s="36"/>
      <c r="AC181" s="36"/>
      <c r="AD181" s="36"/>
      <c r="AE181" s="36"/>
      <c r="AR181" s="186" t="s">
        <v>272</v>
      </c>
      <c r="AT181" s="186" t="s">
        <v>138</v>
      </c>
      <c r="AU181" s="186" t="s">
        <v>81</v>
      </c>
      <c r="AY181" s="19" t="s">
        <v>135</v>
      </c>
      <c r="BE181" s="187">
        <f>IF(N181="základní",J181,0)</f>
        <v>0</v>
      </c>
      <c r="BF181" s="187">
        <f>IF(N181="snížená",J181,0)</f>
        <v>0</v>
      </c>
      <c r="BG181" s="187">
        <f>IF(N181="zákl. přenesená",J181,0)</f>
        <v>0</v>
      </c>
      <c r="BH181" s="187">
        <f>IF(N181="sníž. přenesená",J181,0)</f>
        <v>0</v>
      </c>
      <c r="BI181" s="187">
        <f>IF(N181="nulová",J181,0)</f>
        <v>0</v>
      </c>
      <c r="BJ181" s="19" t="s">
        <v>79</v>
      </c>
      <c r="BK181" s="187">
        <f>ROUND(I181*H181,2)</f>
        <v>0</v>
      </c>
      <c r="BL181" s="19" t="s">
        <v>272</v>
      </c>
      <c r="BM181" s="186" t="s">
        <v>353</v>
      </c>
    </row>
    <row r="182" spans="1:65" s="2" customFormat="1" ht="24">
      <c r="A182" s="36"/>
      <c r="B182" s="37"/>
      <c r="C182" s="175" t="s">
        <v>282</v>
      </c>
      <c r="D182" s="175" t="s">
        <v>138</v>
      </c>
      <c r="E182" s="176" t="s">
        <v>354</v>
      </c>
      <c r="F182" s="177" t="s">
        <v>355</v>
      </c>
      <c r="G182" s="178" t="s">
        <v>295</v>
      </c>
      <c r="H182" s="229"/>
      <c r="I182" s="180"/>
      <c r="J182" s="181">
        <f>ROUND(I182*H182,2)</f>
        <v>0</v>
      </c>
      <c r="K182" s="177" t="s">
        <v>142</v>
      </c>
      <c r="L182" s="41"/>
      <c r="M182" s="182" t="s">
        <v>19</v>
      </c>
      <c r="N182" s="183" t="s">
        <v>43</v>
      </c>
      <c r="O182" s="66"/>
      <c r="P182" s="184">
        <f>O182*H182</f>
        <v>0</v>
      </c>
      <c r="Q182" s="184">
        <v>0</v>
      </c>
      <c r="R182" s="184">
        <f>Q182*H182</f>
        <v>0</v>
      </c>
      <c r="S182" s="184">
        <v>0</v>
      </c>
      <c r="T182" s="185">
        <f>S182*H182</f>
        <v>0</v>
      </c>
      <c r="U182" s="36"/>
      <c r="V182" s="36"/>
      <c r="W182" s="36"/>
      <c r="X182" s="36"/>
      <c r="Y182" s="36"/>
      <c r="Z182" s="36"/>
      <c r="AA182" s="36"/>
      <c r="AB182" s="36"/>
      <c r="AC182" s="36"/>
      <c r="AD182" s="36"/>
      <c r="AE182" s="36"/>
      <c r="AR182" s="186" t="s">
        <v>272</v>
      </c>
      <c r="AT182" s="186" t="s">
        <v>138</v>
      </c>
      <c r="AU182" s="186" t="s">
        <v>81</v>
      </c>
      <c r="AY182" s="19" t="s">
        <v>135</v>
      </c>
      <c r="BE182" s="187">
        <f>IF(N182="základní",J182,0)</f>
        <v>0</v>
      </c>
      <c r="BF182" s="187">
        <f>IF(N182="snížená",J182,0)</f>
        <v>0</v>
      </c>
      <c r="BG182" s="187">
        <f>IF(N182="zákl. přenesená",J182,0)</f>
        <v>0</v>
      </c>
      <c r="BH182" s="187">
        <f>IF(N182="sníž. přenesená",J182,0)</f>
        <v>0</v>
      </c>
      <c r="BI182" s="187">
        <f>IF(N182="nulová",J182,0)</f>
        <v>0</v>
      </c>
      <c r="BJ182" s="19" t="s">
        <v>79</v>
      </c>
      <c r="BK182" s="187">
        <f>ROUND(I182*H182,2)</f>
        <v>0</v>
      </c>
      <c r="BL182" s="19" t="s">
        <v>272</v>
      </c>
      <c r="BM182" s="186" t="s">
        <v>356</v>
      </c>
    </row>
    <row r="183" spans="1:65" s="2" customFormat="1" ht="78">
      <c r="A183" s="36"/>
      <c r="B183" s="37"/>
      <c r="C183" s="38"/>
      <c r="D183" s="188" t="s">
        <v>145</v>
      </c>
      <c r="E183" s="38"/>
      <c r="F183" s="189" t="s">
        <v>297</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145</v>
      </c>
      <c r="AU183" s="19" t="s">
        <v>81</v>
      </c>
    </row>
    <row r="184" spans="1:65" s="12" customFormat="1" ht="22.9" customHeight="1">
      <c r="B184" s="159"/>
      <c r="C184" s="160"/>
      <c r="D184" s="161" t="s">
        <v>71</v>
      </c>
      <c r="E184" s="173" t="s">
        <v>357</v>
      </c>
      <c r="F184" s="173" t="s">
        <v>358</v>
      </c>
      <c r="G184" s="160"/>
      <c r="H184" s="160"/>
      <c r="I184" s="163"/>
      <c r="J184" s="174">
        <f>BK184</f>
        <v>0</v>
      </c>
      <c r="K184" s="160"/>
      <c r="L184" s="165"/>
      <c r="M184" s="166"/>
      <c r="N184" s="167"/>
      <c r="O184" s="167"/>
      <c r="P184" s="168">
        <f>SUM(P185:P196)</f>
        <v>0</v>
      </c>
      <c r="Q184" s="167"/>
      <c r="R184" s="168">
        <f>SUM(R185:R196)</f>
        <v>5.525E-2</v>
      </c>
      <c r="S184" s="167"/>
      <c r="T184" s="169">
        <f>SUM(T185:T196)</f>
        <v>7.2000000000000008E-2</v>
      </c>
      <c r="AR184" s="170" t="s">
        <v>81</v>
      </c>
      <c r="AT184" s="171" t="s">
        <v>71</v>
      </c>
      <c r="AU184" s="171" t="s">
        <v>79</v>
      </c>
      <c r="AY184" s="170" t="s">
        <v>135</v>
      </c>
      <c r="BK184" s="172">
        <f>SUM(BK185:BK196)</f>
        <v>0</v>
      </c>
    </row>
    <row r="185" spans="1:65" s="2" customFormat="1" ht="24">
      <c r="A185" s="36"/>
      <c r="B185" s="37"/>
      <c r="C185" s="175" t="s">
        <v>359</v>
      </c>
      <c r="D185" s="175" t="s">
        <v>138</v>
      </c>
      <c r="E185" s="176" t="s">
        <v>360</v>
      </c>
      <c r="F185" s="177" t="s">
        <v>361</v>
      </c>
      <c r="G185" s="178" t="s">
        <v>281</v>
      </c>
      <c r="H185" s="179">
        <v>3</v>
      </c>
      <c r="I185" s="180"/>
      <c r="J185" s="181">
        <f>ROUND(I185*H185,2)</f>
        <v>0</v>
      </c>
      <c r="K185" s="177" t="s">
        <v>142</v>
      </c>
      <c r="L185" s="41"/>
      <c r="M185" s="182" t="s">
        <v>19</v>
      </c>
      <c r="N185" s="183" t="s">
        <v>43</v>
      </c>
      <c r="O185" s="66"/>
      <c r="P185" s="184">
        <f>O185*H185</f>
        <v>0</v>
      </c>
      <c r="Q185" s="184">
        <v>0</v>
      </c>
      <c r="R185" s="184">
        <f>Q185*H185</f>
        <v>0</v>
      </c>
      <c r="S185" s="184">
        <v>2.4E-2</v>
      </c>
      <c r="T185" s="185">
        <f>S185*H185</f>
        <v>7.2000000000000008E-2</v>
      </c>
      <c r="U185" s="36"/>
      <c r="V185" s="36"/>
      <c r="W185" s="36"/>
      <c r="X185" s="36"/>
      <c r="Y185" s="36"/>
      <c r="Z185" s="36"/>
      <c r="AA185" s="36"/>
      <c r="AB185" s="36"/>
      <c r="AC185" s="36"/>
      <c r="AD185" s="36"/>
      <c r="AE185" s="36"/>
      <c r="AR185" s="186" t="s">
        <v>272</v>
      </c>
      <c r="AT185" s="186" t="s">
        <v>138</v>
      </c>
      <c r="AU185" s="186" t="s">
        <v>81</v>
      </c>
      <c r="AY185" s="19" t="s">
        <v>135</v>
      </c>
      <c r="BE185" s="187">
        <f>IF(N185="základní",J185,0)</f>
        <v>0</v>
      </c>
      <c r="BF185" s="187">
        <f>IF(N185="snížená",J185,0)</f>
        <v>0</v>
      </c>
      <c r="BG185" s="187">
        <f>IF(N185="zákl. přenesená",J185,0)</f>
        <v>0</v>
      </c>
      <c r="BH185" s="187">
        <f>IF(N185="sníž. přenesená",J185,0)</f>
        <v>0</v>
      </c>
      <c r="BI185" s="187">
        <f>IF(N185="nulová",J185,0)</f>
        <v>0</v>
      </c>
      <c r="BJ185" s="19" t="s">
        <v>79</v>
      </c>
      <c r="BK185" s="187">
        <f>ROUND(I185*H185,2)</f>
        <v>0</v>
      </c>
      <c r="BL185" s="19" t="s">
        <v>272</v>
      </c>
      <c r="BM185" s="186" t="s">
        <v>362</v>
      </c>
    </row>
    <row r="186" spans="1:65" s="2" customFormat="1" ht="29.25">
      <c r="A186" s="36"/>
      <c r="B186" s="37"/>
      <c r="C186" s="38"/>
      <c r="D186" s="188" t="s">
        <v>145</v>
      </c>
      <c r="E186" s="38"/>
      <c r="F186" s="189" t="s">
        <v>363</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145</v>
      </c>
      <c r="AU186" s="19" t="s">
        <v>81</v>
      </c>
    </row>
    <row r="187" spans="1:65" s="2" customFormat="1" ht="24">
      <c r="A187" s="36"/>
      <c r="B187" s="37"/>
      <c r="C187" s="175" t="s">
        <v>364</v>
      </c>
      <c r="D187" s="175" t="s">
        <v>138</v>
      </c>
      <c r="E187" s="176" t="s">
        <v>365</v>
      </c>
      <c r="F187" s="177" t="s">
        <v>366</v>
      </c>
      <c r="G187" s="178" t="s">
        <v>281</v>
      </c>
      <c r="H187" s="179">
        <v>3</v>
      </c>
      <c r="I187" s="180"/>
      <c r="J187" s="181">
        <f>ROUND(I187*H187,2)</f>
        <v>0</v>
      </c>
      <c r="K187" s="177" t="s">
        <v>142</v>
      </c>
      <c r="L187" s="41"/>
      <c r="M187" s="182" t="s">
        <v>19</v>
      </c>
      <c r="N187" s="183" t="s">
        <v>43</v>
      </c>
      <c r="O187" s="66"/>
      <c r="P187" s="184">
        <f>O187*H187</f>
        <v>0</v>
      </c>
      <c r="Q187" s="184">
        <v>0</v>
      </c>
      <c r="R187" s="184">
        <f>Q187*H187</f>
        <v>0</v>
      </c>
      <c r="S187" s="184">
        <v>0</v>
      </c>
      <c r="T187" s="185">
        <f>S187*H187</f>
        <v>0</v>
      </c>
      <c r="U187" s="36"/>
      <c r="V187" s="36"/>
      <c r="W187" s="36"/>
      <c r="X187" s="36"/>
      <c r="Y187" s="36"/>
      <c r="Z187" s="36"/>
      <c r="AA187" s="36"/>
      <c r="AB187" s="36"/>
      <c r="AC187" s="36"/>
      <c r="AD187" s="36"/>
      <c r="AE187" s="36"/>
      <c r="AR187" s="186" t="s">
        <v>272</v>
      </c>
      <c r="AT187" s="186" t="s">
        <v>138</v>
      </c>
      <c r="AU187" s="186" t="s">
        <v>81</v>
      </c>
      <c r="AY187" s="19" t="s">
        <v>135</v>
      </c>
      <c r="BE187" s="187">
        <f>IF(N187="základní",J187,0)</f>
        <v>0</v>
      </c>
      <c r="BF187" s="187">
        <f>IF(N187="snížená",J187,0)</f>
        <v>0</v>
      </c>
      <c r="BG187" s="187">
        <f>IF(N187="zákl. přenesená",J187,0)</f>
        <v>0</v>
      </c>
      <c r="BH187" s="187">
        <f>IF(N187="sníž. přenesená",J187,0)</f>
        <v>0</v>
      </c>
      <c r="BI187" s="187">
        <f>IF(N187="nulová",J187,0)</f>
        <v>0</v>
      </c>
      <c r="BJ187" s="19" t="s">
        <v>79</v>
      </c>
      <c r="BK187" s="187">
        <f>ROUND(I187*H187,2)</f>
        <v>0</v>
      </c>
      <c r="BL187" s="19" t="s">
        <v>272</v>
      </c>
      <c r="BM187" s="186" t="s">
        <v>367</v>
      </c>
    </row>
    <row r="188" spans="1:65" s="2" customFormat="1" ht="117">
      <c r="A188" s="36"/>
      <c r="B188" s="37"/>
      <c r="C188" s="38"/>
      <c r="D188" s="188" t="s">
        <v>145</v>
      </c>
      <c r="E188" s="38"/>
      <c r="F188" s="189" t="s">
        <v>368</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145</v>
      </c>
      <c r="AU188" s="19" t="s">
        <v>81</v>
      </c>
    </row>
    <row r="189" spans="1:65" s="2" customFormat="1" ht="16.5" customHeight="1">
      <c r="A189" s="36"/>
      <c r="B189" s="37"/>
      <c r="C189" s="219" t="s">
        <v>369</v>
      </c>
      <c r="D189" s="219" t="s">
        <v>278</v>
      </c>
      <c r="E189" s="220" t="s">
        <v>370</v>
      </c>
      <c r="F189" s="221" t="s">
        <v>371</v>
      </c>
      <c r="G189" s="222" t="s">
        <v>281</v>
      </c>
      <c r="H189" s="223">
        <v>2</v>
      </c>
      <c r="I189" s="224"/>
      <c r="J189" s="225">
        <f t="shared" ref="J189:J195" si="0">ROUND(I189*H189,2)</f>
        <v>0</v>
      </c>
      <c r="K189" s="221" t="s">
        <v>142</v>
      </c>
      <c r="L189" s="226"/>
      <c r="M189" s="227" t="s">
        <v>19</v>
      </c>
      <c r="N189" s="228" t="s">
        <v>43</v>
      </c>
      <c r="O189" s="66"/>
      <c r="P189" s="184">
        <f t="shared" ref="P189:P195" si="1">O189*H189</f>
        <v>0</v>
      </c>
      <c r="Q189" s="184">
        <v>1.6E-2</v>
      </c>
      <c r="R189" s="184">
        <f t="shared" ref="R189:R195" si="2">Q189*H189</f>
        <v>3.2000000000000001E-2</v>
      </c>
      <c r="S189" s="184">
        <v>0</v>
      </c>
      <c r="T189" s="185">
        <f t="shared" ref="T189:T195" si="3">S189*H189</f>
        <v>0</v>
      </c>
      <c r="U189" s="36"/>
      <c r="V189" s="36"/>
      <c r="W189" s="36"/>
      <c r="X189" s="36"/>
      <c r="Y189" s="36"/>
      <c r="Z189" s="36"/>
      <c r="AA189" s="36"/>
      <c r="AB189" s="36"/>
      <c r="AC189" s="36"/>
      <c r="AD189" s="36"/>
      <c r="AE189" s="36"/>
      <c r="AR189" s="186" t="s">
        <v>282</v>
      </c>
      <c r="AT189" s="186" t="s">
        <v>278</v>
      </c>
      <c r="AU189" s="186" t="s">
        <v>81</v>
      </c>
      <c r="AY189" s="19" t="s">
        <v>135</v>
      </c>
      <c r="BE189" s="187">
        <f t="shared" ref="BE189:BE195" si="4">IF(N189="základní",J189,0)</f>
        <v>0</v>
      </c>
      <c r="BF189" s="187">
        <f t="shared" ref="BF189:BF195" si="5">IF(N189="snížená",J189,0)</f>
        <v>0</v>
      </c>
      <c r="BG189" s="187">
        <f t="shared" ref="BG189:BG195" si="6">IF(N189="zákl. přenesená",J189,0)</f>
        <v>0</v>
      </c>
      <c r="BH189" s="187">
        <f t="shared" ref="BH189:BH195" si="7">IF(N189="sníž. přenesená",J189,0)</f>
        <v>0</v>
      </c>
      <c r="BI189" s="187">
        <f t="shared" ref="BI189:BI195" si="8">IF(N189="nulová",J189,0)</f>
        <v>0</v>
      </c>
      <c r="BJ189" s="19" t="s">
        <v>79</v>
      </c>
      <c r="BK189" s="187">
        <f t="shared" ref="BK189:BK195" si="9">ROUND(I189*H189,2)</f>
        <v>0</v>
      </c>
      <c r="BL189" s="19" t="s">
        <v>272</v>
      </c>
      <c r="BM189" s="186" t="s">
        <v>372</v>
      </c>
    </row>
    <row r="190" spans="1:65" s="2" customFormat="1" ht="16.5" customHeight="1">
      <c r="A190" s="36"/>
      <c r="B190" s="37"/>
      <c r="C190" s="219" t="s">
        <v>373</v>
      </c>
      <c r="D190" s="219" t="s">
        <v>278</v>
      </c>
      <c r="E190" s="220" t="s">
        <v>374</v>
      </c>
      <c r="F190" s="221" t="s">
        <v>375</v>
      </c>
      <c r="G190" s="222" t="s">
        <v>281</v>
      </c>
      <c r="H190" s="223">
        <v>1</v>
      </c>
      <c r="I190" s="224"/>
      <c r="J190" s="225">
        <f t="shared" si="0"/>
        <v>0</v>
      </c>
      <c r="K190" s="221" t="s">
        <v>142</v>
      </c>
      <c r="L190" s="226"/>
      <c r="M190" s="227" t="s">
        <v>19</v>
      </c>
      <c r="N190" s="228" t="s">
        <v>43</v>
      </c>
      <c r="O190" s="66"/>
      <c r="P190" s="184">
        <f t="shared" si="1"/>
        <v>0</v>
      </c>
      <c r="Q190" s="184">
        <v>1.95E-2</v>
      </c>
      <c r="R190" s="184">
        <f t="shared" si="2"/>
        <v>1.95E-2</v>
      </c>
      <c r="S190" s="184">
        <v>0</v>
      </c>
      <c r="T190" s="185">
        <f t="shared" si="3"/>
        <v>0</v>
      </c>
      <c r="U190" s="36"/>
      <c r="V190" s="36"/>
      <c r="W190" s="36"/>
      <c r="X190" s="36"/>
      <c r="Y190" s="36"/>
      <c r="Z190" s="36"/>
      <c r="AA190" s="36"/>
      <c r="AB190" s="36"/>
      <c r="AC190" s="36"/>
      <c r="AD190" s="36"/>
      <c r="AE190" s="36"/>
      <c r="AR190" s="186" t="s">
        <v>282</v>
      </c>
      <c r="AT190" s="186" t="s">
        <v>278</v>
      </c>
      <c r="AU190" s="186" t="s">
        <v>81</v>
      </c>
      <c r="AY190" s="19" t="s">
        <v>135</v>
      </c>
      <c r="BE190" s="187">
        <f t="shared" si="4"/>
        <v>0</v>
      </c>
      <c r="BF190" s="187">
        <f t="shared" si="5"/>
        <v>0</v>
      </c>
      <c r="BG190" s="187">
        <f t="shared" si="6"/>
        <v>0</v>
      </c>
      <c r="BH190" s="187">
        <f t="shared" si="7"/>
        <v>0</v>
      </c>
      <c r="BI190" s="187">
        <f t="shared" si="8"/>
        <v>0</v>
      </c>
      <c r="BJ190" s="19" t="s">
        <v>79</v>
      </c>
      <c r="BK190" s="187">
        <f t="shared" si="9"/>
        <v>0</v>
      </c>
      <c r="BL190" s="19" t="s">
        <v>272</v>
      </c>
      <c r="BM190" s="186" t="s">
        <v>376</v>
      </c>
    </row>
    <row r="191" spans="1:65" s="2" customFormat="1" ht="16.5" customHeight="1">
      <c r="A191" s="36"/>
      <c r="B191" s="37"/>
      <c r="C191" s="175" t="s">
        <v>377</v>
      </c>
      <c r="D191" s="175" t="s">
        <v>138</v>
      </c>
      <c r="E191" s="176" t="s">
        <v>378</v>
      </c>
      <c r="F191" s="177" t="s">
        <v>379</v>
      </c>
      <c r="G191" s="178" t="s">
        <v>281</v>
      </c>
      <c r="H191" s="179">
        <v>1</v>
      </c>
      <c r="I191" s="180"/>
      <c r="J191" s="181">
        <f t="shared" si="0"/>
        <v>0</v>
      </c>
      <c r="K191" s="177" t="s">
        <v>142</v>
      </c>
      <c r="L191" s="41"/>
      <c r="M191" s="182" t="s">
        <v>19</v>
      </c>
      <c r="N191" s="183" t="s">
        <v>43</v>
      </c>
      <c r="O191" s="66"/>
      <c r="P191" s="184">
        <f t="shared" si="1"/>
        <v>0</v>
      </c>
      <c r="Q191" s="184">
        <v>0</v>
      </c>
      <c r="R191" s="184">
        <f t="shared" si="2"/>
        <v>0</v>
      </c>
      <c r="S191" s="184">
        <v>0</v>
      </c>
      <c r="T191" s="185">
        <f t="shared" si="3"/>
        <v>0</v>
      </c>
      <c r="U191" s="36"/>
      <c r="V191" s="36"/>
      <c r="W191" s="36"/>
      <c r="X191" s="36"/>
      <c r="Y191" s="36"/>
      <c r="Z191" s="36"/>
      <c r="AA191" s="36"/>
      <c r="AB191" s="36"/>
      <c r="AC191" s="36"/>
      <c r="AD191" s="36"/>
      <c r="AE191" s="36"/>
      <c r="AR191" s="186" t="s">
        <v>272</v>
      </c>
      <c r="AT191" s="186" t="s">
        <v>138</v>
      </c>
      <c r="AU191" s="186" t="s">
        <v>81</v>
      </c>
      <c r="AY191" s="19" t="s">
        <v>135</v>
      </c>
      <c r="BE191" s="187">
        <f t="shared" si="4"/>
        <v>0</v>
      </c>
      <c r="BF191" s="187">
        <f t="shared" si="5"/>
        <v>0</v>
      </c>
      <c r="BG191" s="187">
        <f t="shared" si="6"/>
        <v>0</v>
      </c>
      <c r="BH191" s="187">
        <f t="shared" si="7"/>
        <v>0</v>
      </c>
      <c r="BI191" s="187">
        <f t="shared" si="8"/>
        <v>0</v>
      </c>
      <c r="BJ191" s="19" t="s">
        <v>79</v>
      </c>
      <c r="BK191" s="187">
        <f t="shared" si="9"/>
        <v>0</v>
      </c>
      <c r="BL191" s="19" t="s">
        <v>272</v>
      </c>
      <c r="BM191" s="186" t="s">
        <v>380</v>
      </c>
    </row>
    <row r="192" spans="1:65" s="2" customFormat="1" ht="16.5" customHeight="1">
      <c r="A192" s="36"/>
      <c r="B192" s="37"/>
      <c r="C192" s="219" t="s">
        <v>381</v>
      </c>
      <c r="D192" s="219" t="s">
        <v>278</v>
      </c>
      <c r="E192" s="220" t="s">
        <v>382</v>
      </c>
      <c r="F192" s="221" t="s">
        <v>383</v>
      </c>
      <c r="G192" s="222" t="s">
        <v>281</v>
      </c>
      <c r="H192" s="223">
        <v>1</v>
      </c>
      <c r="I192" s="224"/>
      <c r="J192" s="225">
        <f t="shared" si="0"/>
        <v>0</v>
      </c>
      <c r="K192" s="221" t="s">
        <v>142</v>
      </c>
      <c r="L192" s="226"/>
      <c r="M192" s="227" t="s">
        <v>19</v>
      </c>
      <c r="N192" s="228" t="s">
        <v>43</v>
      </c>
      <c r="O192" s="66"/>
      <c r="P192" s="184">
        <f t="shared" si="1"/>
        <v>0</v>
      </c>
      <c r="Q192" s="184">
        <v>1.4999999999999999E-4</v>
      </c>
      <c r="R192" s="184">
        <f t="shared" si="2"/>
        <v>1.4999999999999999E-4</v>
      </c>
      <c r="S192" s="184">
        <v>0</v>
      </c>
      <c r="T192" s="185">
        <f t="shared" si="3"/>
        <v>0</v>
      </c>
      <c r="U192" s="36"/>
      <c r="V192" s="36"/>
      <c r="W192" s="36"/>
      <c r="X192" s="36"/>
      <c r="Y192" s="36"/>
      <c r="Z192" s="36"/>
      <c r="AA192" s="36"/>
      <c r="AB192" s="36"/>
      <c r="AC192" s="36"/>
      <c r="AD192" s="36"/>
      <c r="AE192" s="36"/>
      <c r="AR192" s="186" t="s">
        <v>282</v>
      </c>
      <c r="AT192" s="186" t="s">
        <v>278</v>
      </c>
      <c r="AU192" s="186" t="s">
        <v>81</v>
      </c>
      <c r="AY192" s="19" t="s">
        <v>135</v>
      </c>
      <c r="BE192" s="187">
        <f t="shared" si="4"/>
        <v>0</v>
      </c>
      <c r="BF192" s="187">
        <f t="shared" si="5"/>
        <v>0</v>
      </c>
      <c r="BG192" s="187">
        <f t="shared" si="6"/>
        <v>0</v>
      </c>
      <c r="BH192" s="187">
        <f t="shared" si="7"/>
        <v>0</v>
      </c>
      <c r="BI192" s="187">
        <f t="shared" si="8"/>
        <v>0</v>
      </c>
      <c r="BJ192" s="19" t="s">
        <v>79</v>
      </c>
      <c r="BK192" s="187">
        <f t="shared" si="9"/>
        <v>0</v>
      </c>
      <c r="BL192" s="19" t="s">
        <v>272</v>
      </c>
      <c r="BM192" s="186" t="s">
        <v>384</v>
      </c>
    </row>
    <row r="193" spans="1:65" s="2" customFormat="1" ht="16.5" customHeight="1">
      <c r="A193" s="36"/>
      <c r="B193" s="37"/>
      <c r="C193" s="175" t="s">
        <v>385</v>
      </c>
      <c r="D193" s="175" t="s">
        <v>138</v>
      </c>
      <c r="E193" s="176" t="s">
        <v>386</v>
      </c>
      <c r="F193" s="177" t="s">
        <v>387</v>
      </c>
      <c r="G193" s="178" t="s">
        <v>281</v>
      </c>
      <c r="H193" s="179">
        <v>3</v>
      </c>
      <c r="I193" s="180"/>
      <c r="J193" s="181">
        <f t="shared" si="0"/>
        <v>0</v>
      </c>
      <c r="K193" s="177" t="s">
        <v>142</v>
      </c>
      <c r="L193" s="41"/>
      <c r="M193" s="182" t="s">
        <v>19</v>
      </c>
      <c r="N193" s="183" t="s">
        <v>43</v>
      </c>
      <c r="O193" s="66"/>
      <c r="P193" s="184">
        <f t="shared" si="1"/>
        <v>0</v>
      </c>
      <c r="Q193" s="184">
        <v>0</v>
      </c>
      <c r="R193" s="184">
        <f t="shared" si="2"/>
        <v>0</v>
      </c>
      <c r="S193" s="184">
        <v>0</v>
      </c>
      <c r="T193" s="185">
        <f t="shared" si="3"/>
        <v>0</v>
      </c>
      <c r="U193" s="36"/>
      <c r="V193" s="36"/>
      <c r="W193" s="36"/>
      <c r="X193" s="36"/>
      <c r="Y193" s="36"/>
      <c r="Z193" s="36"/>
      <c r="AA193" s="36"/>
      <c r="AB193" s="36"/>
      <c r="AC193" s="36"/>
      <c r="AD193" s="36"/>
      <c r="AE193" s="36"/>
      <c r="AR193" s="186" t="s">
        <v>272</v>
      </c>
      <c r="AT193" s="186" t="s">
        <v>138</v>
      </c>
      <c r="AU193" s="186" t="s">
        <v>81</v>
      </c>
      <c r="AY193" s="19" t="s">
        <v>135</v>
      </c>
      <c r="BE193" s="187">
        <f t="shared" si="4"/>
        <v>0</v>
      </c>
      <c r="BF193" s="187">
        <f t="shared" si="5"/>
        <v>0</v>
      </c>
      <c r="BG193" s="187">
        <f t="shared" si="6"/>
        <v>0</v>
      </c>
      <c r="BH193" s="187">
        <f t="shared" si="7"/>
        <v>0</v>
      </c>
      <c r="BI193" s="187">
        <f t="shared" si="8"/>
        <v>0</v>
      </c>
      <c r="BJ193" s="19" t="s">
        <v>79</v>
      </c>
      <c r="BK193" s="187">
        <f t="shared" si="9"/>
        <v>0</v>
      </c>
      <c r="BL193" s="19" t="s">
        <v>272</v>
      </c>
      <c r="BM193" s="186" t="s">
        <v>388</v>
      </c>
    </row>
    <row r="194" spans="1:65" s="2" customFormat="1" ht="16.5" customHeight="1">
      <c r="A194" s="36"/>
      <c r="B194" s="37"/>
      <c r="C194" s="219" t="s">
        <v>389</v>
      </c>
      <c r="D194" s="219" t="s">
        <v>278</v>
      </c>
      <c r="E194" s="220" t="s">
        <v>390</v>
      </c>
      <c r="F194" s="221" t="s">
        <v>391</v>
      </c>
      <c r="G194" s="222" t="s">
        <v>281</v>
      </c>
      <c r="H194" s="223">
        <v>3</v>
      </c>
      <c r="I194" s="224"/>
      <c r="J194" s="225">
        <f t="shared" si="0"/>
        <v>0</v>
      </c>
      <c r="K194" s="221" t="s">
        <v>19</v>
      </c>
      <c r="L194" s="226"/>
      <c r="M194" s="227" t="s">
        <v>19</v>
      </c>
      <c r="N194" s="228" t="s">
        <v>43</v>
      </c>
      <c r="O194" s="66"/>
      <c r="P194" s="184">
        <f t="shared" si="1"/>
        <v>0</v>
      </c>
      <c r="Q194" s="184">
        <v>1.1999999999999999E-3</v>
      </c>
      <c r="R194" s="184">
        <f t="shared" si="2"/>
        <v>3.5999999999999999E-3</v>
      </c>
      <c r="S194" s="184">
        <v>0</v>
      </c>
      <c r="T194" s="185">
        <f t="shared" si="3"/>
        <v>0</v>
      </c>
      <c r="U194" s="36"/>
      <c r="V194" s="36"/>
      <c r="W194" s="36"/>
      <c r="X194" s="36"/>
      <c r="Y194" s="36"/>
      <c r="Z194" s="36"/>
      <c r="AA194" s="36"/>
      <c r="AB194" s="36"/>
      <c r="AC194" s="36"/>
      <c r="AD194" s="36"/>
      <c r="AE194" s="36"/>
      <c r="AR194" s="186" t="s">
        <v>282</v>
      </c>
      <c r="AT194" s="186" t="s">
        <v>278</v>
      </c>
      <c r="AU194" s="186" t="s">
        <v>81</v>
      </c>
      <c r="AY194" s="19" t="s">
        <v>135</v>
      </c>
      <c r="BE194" s="187">
        <f t="shared" si="4"/>
        <v>0</v>
      </c>
      <c r="BF194" s="187">
        <f t="shared" si="5"/>
        <v>0</v>
      </c>
      <c r="BG194" s="187">
        <f t="shared" si="6"/>
        <v>0</v>
      </c>
      <c r="BH194" s="187">
        <f t="shared" si="7"/>
        <v>0</v>
      </c>
      <c r="BI194" s="187">
        <f t="shared" si="8"/>
        <v>0</v>
      </c>
      <c r="BJ194" s="19" t="s">
        <v>79</v>
      </c>
      <c r="BK194" s="187">
        <f t="shared" si="9"/>
        <v>0</v>
      </c>
      <c r="BL194" s="19" t="s">
        <v>272</v>
      </c>
      <c r="BM194" s="186" t="s">
        <v>392</v>
      </c>
    </row>
    <row r="195" spans="1:65" s="2" customFormat="1" ht="24">
      <c r="A195" s="36"/>
      <c r="B195" s="37"/>
      <c r="C195" s="175" t="s">
        <v>393</v>
      </c>
      <c r="D195" s="175" t="s">
        <v>138</v>
      </c>
      <c r="E195" s="176" t="s">
        <v>394</v>
      </c>
      <c r="F195" s="177" t="s">
        <v>395</v>
      </c>
      <c r="G195" s="178" t="s">
        <v>295</v>
      </c>
      <c r="H195" s="229"/>
      <c r="I195" s="180"/>
      <c r="J195" s="181">
        <f t="shared" si="0"/>
        <v>0</v>
      </c>
      <c r="K195" s="177" t="s">
        <v>142</v>
      </c>
      <c r="L195" s="41"/>
      <c r="M195" s="182" t="s">
        <v>19</v>
      </c>
      <c r="N195" s="183" t="s">
        <v>43</v>
      </c>
      <c r="O195" s="66"/>
      <c r="P195" s="184">
        <f t="shared" si="1"/>
        <v>0</v>
      </c>
      <c r="Q195" s="184">
        <v>0</v>
      </c>
      <c r="R195" s="184">
        <f t="shared" si="2"/>
        <v>0</v>
      </c>
      <c r="S195" s="184">
        <v>0</v>
      </c>
      <c r="T195" s="185">
        <f t="shared" si="3"/>
        <v>0</v>
      </c>
      <c r="U195" s="36"/>
      <c r="V195" s="36"/>
      <c r="W195" s="36"/>
      <c r="X195" s="36"/>
      <c r="Y195" s="36"/>
      <c r="Z195" s="36"/>
      <c r="AA195" s="36"/>
      <c r="AB195" s="36"/>
      <c r="AC195" s="36"/>
      <c r="AD195" s="36"/>
      <c r="AE195" s="36"/>
      <c r="AR195" s="186" t="s">
        <v>272</v>
      </c>
      <c r="AT195" s="186" t="s">
        <v>138</v>
      </c>
      <c r="AU195" s="186" t="s">
        <v>81</v>
      </c>
      <c r="AY195" s="19" t="s">
        <v>135</v>
      </c>
      <c r="BE195" s="187">
        <f t="shared" si="4"/>
        <v>0</v>
      </c>
      <c r="BF195" s="187">
        <f t="shared" si="5"/>
        <v>0</v>
      </c>
      <c r="BG195" s="187">
        <f t="shared" si="6"/>
        <v>0</v>
      </c>
      <c r="BH195" s="187">
        <f t="shared" si="7"/>
        <v>0</v>
      </c>
      <c r="BI195" s="187">
        <f t="shared" si="8"/>
        <v>0</v>
      </c>
      <c r="BJ195" s="19" t="s">
        <v>79</v>
      </c>
      <c r="BK195" s="187">
        <f t="shared" si="9"/>
        <v>0</v>
      </c>
      <c r="BL195" s="19" t="s">
        <v>272</v>
      </c>
      <c r="BM195" s="186" t="s">
        <v>396</v>
      </c>
    </row>
    <row r="196" spans="1:65" s="2" customFormat="1" ht="78">
      <c r="A196" s="36"/>
      <c r="B196" s="37"/>
      <c r="C196" s="38"/>
      <c r="D196" s="188" t="s">
        <v>145</v>
      </c>
      <c r="E196" s="38"/>
      <c r="F196" s="189" t="s">
        <v>397</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145</v>
      </c>
      <c r="AU196" s="19" t="s">
        <v>81</v>
      </c>
    </row>
    <row r="197" spans="1:65" s="12" customFormat="1" ht="22.9" customHeight="1">
      <c r="B197" s="159"/>
      <c r="C197" s="160"/>
      <c r="D197" s="161" t="s">
        <v>71</v>
      </c>
      <c r="E197" s="173" t="s">
        <v>398</v>
      </c>
      <c r="F197" s="173" t="s">
        <v>399</v>
      </c>
      <c r="G197" s="160"/>
      <c r="H197" s="160"/>
      <c r="I197" s="163"/>
      <c r="J197" s="174">
        <f>BK197</f>
        <v>0</v>
      </c>
      <c r="K197" s="160"/>
      <c r="L197" s="165"/>
      <c r="M197" s="166"/>
      <c r="N197" s="167"/>
      <c r="O197" s="167"/>
      <c r="P197" s="168">
        <f>SUM(P198:P213)</f>
        <v>0</v>
      </c>
      <c r="Q197" s="167"/>
      <c r="R197" s="168">
        <f>SUM(R198:R213)</f>
        <v>2.3264000000000002E-3</v>
      </c>
      <c r="S197" s="167"/>
      <c r="T197" s="169">
        <f>SUM(T198:T213)</f>
        <v>0</v>
      </c>
      <c r="AR197" s="170" t="s">
        <v>81</v>
      </c>
      <c r="AT197" s="171" t="s">
        <v>71</v>
      </c>
      <c r="AU197" s="171" t="s">
        <v>79</v>
      </c>
      <c r="AY197" s="170" t="s">
        <v>135</v>
      </c>
      <c r="BK197" s="172">
        <f>SUM(BK198:BK213)</f>
        <v>0</v>
      </c>
    </row>
    <row r="198" spans="1:65" s="2" customFormat="1" ht="16.5" customHeight="1">
      <c r="A198" s="36"/>
      <c r="B198" s="37"/>
      <c r="C198" s="175" t="s">
        <v>400</v>
      </c>
      <c r="D198" s="175" t="s">
        <v>138</v>
      </c>
      <c r="E198" s="176" t="s">
        <v>401</v>
      </c>
      <c r="F198" s="177" t="s">
        <v>402</v>
      </c>
      <c r="G198" s="178" t="s">
        <v>184</v>
      </c>
      <c r="H198" s="179">
        <v>4.9400000000000004</v>
      </c>
      <c r="I198" s="180"/>
      <c r="J198" s="181">
        <f>ROUND(I198*H198,2)</f>
        <v>0</v>
      </c>
      <c r="K198" s="177" t="s">
        <v>142</v>
      </c>
      <c r="L198" s="41"/>
      <c r="M198" s="182" t="s">
        <v>19</v>
      </c>
      <c r="N198" s="183" t="s">
        <v>43</v>
      </c>
      <c r="O198" s="66"/>
      <c r="P198" s="184">
        <f>O198*H198</f>
        <v>0</v>
      </c>
      <c r="Q198" s="184">
        <v>6.0000000000000002E-5</v>
      </c>
      <c r="R198" s="184">
        <f>Q198*H198</f>
        <v>2.9640000000000005E-4</v>
      </c>
      <c r="S198" s="184">
        <v>0</v>
      </c>
      <c r="T198" s="185">
        <f>S198*H198</f>
        <v>0</v>
      </c>
      <c r="U198" s="36"/>
      <c r="V198" s="36"/>
      <c r="W198" s="36"/>
      <c r="X198" s="36"/>
      <c r="Y198" s="36"/>
      <c r="Z198" s="36"/>
      <c r="AA198" s="36"/>
      <c r="AB198" s="36"/>
      <c r="AC198" s="36"/>
      <c r="AD198" s="36"/>
      <c r="AE198" s="36"/>
      <c r="AR198" s="186" t="s">
        <v>272</v>
      </c>
      <c r="AT198" s="186" t="s">
        <v>138</v>
      </c>
      <c r="AU198" s="186" t="s">
        <v>81</v>
      </c>
      <c r="AY198" s="19" t="s">
        <v>135</v>
      </c>
      <c r="BE198" s="187">
        <f>IF(N198="základní",J198,0)</f>
        <v>0</v>
      </c>
      <c r="BF198" s="187">
        <f>IF(N198="snížená",J198,0)</f>
        <v>0</v>
      </c>
      <c r="BG198" s="187">
        <f>IF(N198="zákl. přenesená",J198,0)</f>
        <v>0</v>
      </c>
      <c r="BH198" s="187">
        <f>IF(N198="sníž. přenesená",J198,0)</f>
        <v>0</v>
      </c>
      <c r="BI198" s="187">
        <f>IF(N198="nulová",J198,0)</f>
        <v>0</v>
      </c>
      <c r="BJ198" s="19" t="s">
        <v>79</v>
      </c>
      <c r="BK198" s="187">
        <f>ROUND(I198*H198,2)</f>
        <v>0</v>
      </c>
      <c r="BL198" s="19" t="s">
        <v>272</v>
      </c>
      <c r="BM198" s="186" t="s">
        <v>403</v>
      </c>
    </row>
    <row r="199" spans="1:65" s="15" customFormat="1" ht="11.25">
      <c r="B199" s="230"/>
      <c r="C199" s="231"/>
      <c r="D199" s="188" t="s">
        <v>187</v>
      </c>
      <c r="E199" s="232" t="s">
        <v>19</v>
      </c>
      <c r="F199" s="233" t="s">
        <v>404</v>
      </c>
      <c r="G199" s="231"/>
      <c r="H199" s="232" t="s">
        <v>19</v>
      </c>
      <c r="I199" s="234"/>
      <c r="J199" s="231"/>
      <c r="K199" s="231"/>
      <c r="L199" s="235"/>
      <c r="M199" s="236"/>
      <c r="N199" s="237"/>
      <c r="O199" s="237"/>
      <c r="P199" s="237"/>
      <c r="Q199" s="237"/>
      <c r="R199" s="237"/>
      <c r="S199" s="237"/>
      <c r="T199" s="238"/>
      <c r="AT199" s="239" t="s">
        <v>187</v>
      </c>
      <c r="AU199" s="239" t="s">
        <v>81</v>
      </c>
      <c r="AV199" s="15" t="s">
        <v>79</v>
      </c>
      <c r="AW199" s="15" t="s">
        <v>33</v>
      </c>
      <c r="AX199" s="15" t="s">
        <v>72</v>
      </c>
      <c r="AY199" s="239" t="s">
        <v>135</v>
      </c>
    </row>
    <row r="200" spans="1:65" s="13" customFormat="1" ht="11.25">
      <c r="B200" s="197"/>
      <c r="C200" s="198"/>
      <c r="D200" s="188" t="s">
        <v>187</v>
      </c>
      <c r="E200" s="199" t="s">
        <v>19</v>
      </c>
      <c r="F200" s="200" t="s">
        <v>405</v>
      </c>
      <c r="G200" s="198"/>
      <c r="H200" s="201">
        <v>1.44</v>
      </c>
      <c r="I200" s="202"/>
      <c r="J200" s="198"/>
      <c r="K200" s="198"/>
      <c r="L200" s="203"/>
      <c r="M200" s="204"/>
      <c r="N200" s="205"/>
      <c r="O200" s="205"/>
      <c r="P200" s="205"/>
      <c r="Q200" s="205"/>
      <c r="R200" s="205"/>
      <c r="S200" s="205"/>
      <c r="T200" s="206"/>
      <c r="AT200" s="207" t="s">
        <v>187</v>
      </c>
      <c r="AU200" s="207" t="s">
        <v>81</v>
      </c>
      <c r="AV200" s="13" t="s">
        <v>81</v>
      </c>
      <c r="AW200" s="13" t="s">
        <v>33</v>
      </c>
      <c r="AX200" s="13" t="s">
        <v>72</v>
      </c>
      <c r="AY200" s="207" t="s">
        <v>135</v>
      </c>
    </row>
    <row r="201" spans="1:65" s="13" customFormat="1" ht="11.25">
      <c r="B201" s="197"/>
      <c r="C201" s="198"/>
      <c r="D201" s="188" t="s">
        <v>187</v>
      </c>
      <c r="E201" s="199" t="s">
        <v>19</v>
      </c>
      <c r="F201" s="200" t="s">
        <v>406</v>
      </c>
      <c r="G201" s="198"/>
      <c r="H201" s="201">
        <v>1.2</v>
      </c>
      <c r="I201" s="202"/>
      <c r="J201" s="198"/>
      <c r="K201" s="198"/>
      <c r="L201" s="203"/>
      <c r="M201" s="204"/>
      <c r="N201" s="205"/>
      <c r="O201" s="205"/>
      <c r="P201" s="205"/>
      <c r="Q201" s="205"/>
      <c r="R201" s="205"/>
      <c r="S201" s="205"/>
      <c r="T201" s="206"/>
      <c r="AT201" s="207" t="s">
        <v>187</v>
      </c>
      <c r="AU201" s="207" t="s">
        <v>81</v>
      </c>
      <c r="AV201" s="13" t="s">
        <v>81</v>
      </c>
      <c r="AW201" s="13" t="s">
        <v>33</v>
      </c>
      <c r="AX201" s="13" t="s">
        <v>72</v>
      </c>
      <c r="AY201" s="207" t="s">
        <v>135</v>
      </c>
    </row>
    <row r="202" spans="1:65" s="13" customFormat="1" ht="11.25">
      <c r="B202" s="197"/>
      <c r="C202" s="198"/>
      <c r="D202" s="188" t="s">
        <v>187</v>
      </c>
      <c r="E202" s="199" t="s">
        <v>19</v>
      </c>
      <c r="F202" s="200" t="s">
        <v>407</v>
      </c>
      <c r="G202" s="198"/>
      <c r="H202" s="201">
        <v>2.2999999999999998</v>
      </c>
      <c r="I202" s="202"/>
      <c r="J202" s="198"/>
      <c r="K202" s="198"/>
      <c r="L202" s="203"/>
      <c r="M202" s="204"/>
      <c r="N202" s="205"/>
      <c r="O202" s="205"/>
      <c r="P202" s="205"/>
      <c r="Q202" s="205"/>
      <c r="R202" s="205"/>
      <c r="S202" s="205"/>
      <c r="T202" s="206"/>
      <c r="AT202" s="207" t="s">
        <v>187</v>
      </c>
      <c r="AU202" s="207" t="s">
        <v>81</v>
      </c>
      <c r="AV202" s="13" t="s">
        <v>81</v>
      </c>
      <c r="AW202" s="13" t="s">
        <v>33</v>
      </c>
      <c r="AX202" s="13" t="s">
        <v>72</v>
      </c>
      <c r="AY202" s="207" t="s">
        <v>135</v>
      </c>
    </row>
    <row r="203" spans="1:65" s="14" customFormat="1" ht="11.25">
      <c r="B203" s="208"/>
      <c r="C203" s="209"/>
      <c r="D203" s="188" t="s">
        <v>187</v>
      </c>
      <c r="E203" s="210" t="s">
        <v>19</v>
      </c>
      <c r="F203" s="211" t="s">
        <v>197</v>
      </c>
      <c r="G203" s="209"/>
      <c r="H203" s="212">
        <v>4.9399999999999995</v>
      </c>
      <c r="I203" s="213"/>
      <c r="J203" s="209"/>
      <c r="K203" s="209"/>
      <c r="L203" s="214"/>
      <c r="M203" s="215"/>
      <c r="N203" s="216"/>
      <c r="O203" s="216"/>
      <c r="P203" s="216"/>
      <c r="Q203" s="216"/>
      <c r="R203" s="216"/>
      <c r="S203" s="216"/>
      <c r="T203" s="217"/>
      <c r="AT203" s="218" t="s">
        <v>187</v>
      </c>
      <c r="AU203" s="218" t="s">
        <v>81</v>
      </c>
      <c r="AV203" s="14" t="s">
        <v>160</v>
      </c>
      <c r="AW203" s="14" t="s">
        <v>33</v>
      </c>
      <c r="AX203" s="14" t="s">
        <v>79</v>
      </c>
      <c r="AY203" s="218" t="s">
        <v>135</v>
      </c>
    </row>
    <row r="204" spans="1:65" s="2" customFormat="1" ht="16.5" customHeight="1">
      <c r="A204" s="36"/>
      <c r="B204" s="37"/>
      <c r="C204" s="175" t="s">
        <v>408</v>
      </c>
      <c r="D204" s="175" t="s">
        <v>138</v>
      </c>
      <c r="E204" s="176" t="s">
        <v>409</v>
      </c>
      <c r="F204" s="177" t="s">
        <v>410</v>
      </c>
      <c r="G204" s="178" t="s">
        <v>184</v>
      </c>
      <c r="H204" s="179">
        <v>0.66</v>
      </c>
      <c r="I204" s="180"/>
      <c r="J204" s="181">
        <f>ROUND(I204*H204,2)</f>
        <v>0</v>
      </c>
      <c r="K204" s="177" t="s">
        <v>142</v>
      </c>
      <c r="L204" s="41"/>
      <c r="M204" s="182" t="s">
        <v>19</v>
      </c>
      <c r="N204" s="183" t="s">
        <v>43</v>
      </c>
      <c r="O204" s="66"/>
      <c r="P204" s="184">
        <f>O204*H204</f>
        <v>0</v>
      </c>
      <c r="Q204" s="184">
        <v>1E-4</v>
      </c>
      <c r="R204" s="184">
        <f>Q204*H204</f>
        <v>6.6000000000000005E-5</v>
      </c>
      <c r="S204" s="184">
        <v>0</v>
      </c>
      <c r="T204" s="185">
        <f>S204*H204</f>
        <v>0</v>
      </c>
      <c r="U204" s="36"/>
      <c r="V204" s="36"/>
      <c r="W204" s="36"/>
      <c r="X204" s="36"/>
      <c r="Y204" s="36"/>
      <c r="Z204" s="36"/>
      <c r="AA204" s="36"/>
      <c r="AB204" s="36"/>
      <c r="AC204" s="36"/>
      <c r="AD204" s="36"/>
      <c r="AE204" s="36"/>
      <c r="AR204" s="186" t="s">
        <v>272</v>
      </c>
      <c r="AT204" s="186" t="s">
        <v>138</v>
      </c>
      <c r="AU204" s="186" t="s">
        <v>81</v>
      </c>
      <c r="AY204" s="19" t="s">
        <v>135</v>
      </c>
      <c r="BE204" s="187">
        <f>IF(N204="základní",J204,0)</f>
        <v>0</v>
      </c>
      <c r="BF204" s="187">
        <f>IF(N204="snížená",J204,0)</f>
        <v>0</v>
      </c>
      <c r="BG204" s="187">
        <f>IF(N204="zákl. přenesená",J204,0)</f>
        <v>0</v>
      </c>
      <c r="BH204" s="187">
        <f>IF(N204="sníž. přenesená",J204,0)</f>
        <v>0</v>
      </c>
      <c r="BI204" s="187">
        <f>IF(N204="nulová",J204,0)</f>
        <v>0</v>
      </c>
      <c r="BJ204" s="19" t="s">
        <v>79</v>
      </c>
      <c r="BK204" s="187">
        <f>ROUND(I204*H204,2)</f>
        <v>0</v>
      </c>
      <c r="BL204" s="19" t="s">
        <v>272</v>
      </c>
      <c r="BM204" s="186" t="s">
        <v>411</v>
      </c>
    </row>
    <row r="205" spans="1:65" s="13" customFormat="1" ht="11.25">
      <c r="B205" s="197"/>
      <c r="C205" s="198"/>
      <c r="D205" s="188" t="s">
        <v>187</v>
      </c>
      <c r="E205" s="199" t="s">
        <v>19</v>
      </c>
      <c r="F205" s="200" t="s">
        <v>412</v>
      </c>
      <c r="G205" s="198"/>
      <c r="H205" s="201">
        <v>0.66</v>
      </c>
      <c r="I205" s="202"/>
      <c r="J205" s="198"/>
      <c r="K205" s="198"/>
      <c r="L205" s="203"/>
      <c r="M205" s="204"/>
      <c r="N205" s="205"/>
      <c r="O205" s="205"/>
      <c r="P205" s="205"/>
      <c r="Q205" s="205"/>
      <c r="R205" s="205"/>
      <c r="S205" s="205"/>
      <c r="T205" s="206"/>
      <c r="AT205" s="207" t="s">
        <v>187</v>
      </c>
      <c r="AU205" s="207" t="s">
        <v>81</v>
      </c>
      <c r="AV205" s="13" t="s">
        <v>81</v>
      </c>
      <c r="AW205" s="13" t="s">
        <v>33</v>
      </c>
      <c r="AX205" s="13" t="s">
        <v>79</v>
      </c>
      <c r="AY205" s="207" t="s">
        <v>135</v>
      </c>
    </row>
    <row r="206" spans="1:65" s="2" customFormat="1" ht="16.5" customHeight="1">
      <c r="A206" s="36"/>
      <c r="B206" s="37"/>
      <c r="C206" s="175" t="s">
        <v>413</v>
      </c>
      <c r="D206" s="175" t="s">
        <v>138</v>
      </c>
      <c r="E206" s="176" t="s">
        <v>414</v>
      </c>
      <c r="F206" s="177" t="s">
        <v>415</v>
      </c>
      <c r="G206" s="178" t="s">
        <v>271</v>
      </c>
      <c r="H206" s="179">
        <v>9.5</v>
      </c>
      <c r="I206" s="180"/>
      <c r="J206" s="181">
        <f t="shared" ref="J206:J212" si="10">ROUND(I206*H206,2)</f>
        <v>0</v>
      </c>
      <c r="K206" s="177" t="s">
        <v>142</v>
      </c>
      <c r="L206" s="41"/>
      <c r="M206" s="182" t="s">
        <v>19</v>
      </c>
      <c r="N206" s="183" t="s">
        <v>43</v>
      </c>
      <c r="O206" s="66"/>
      <c r="P206" s="184">
        <f t="shared" ref="P206:P212" si="11">O206*H206</f>
        <v>0</v>
      </c>
      <c r="Q206" s="184">
        <v>1.0000000000000001E-5</v>
      </c>
      <c r="R206" s="184">
        <f t="shared" ref="R206:R212" si="12">Q206*H206</f>
        <v>9.5000000000000005E-5</v>
      </c>
      <c r="S206" s="184">
        <v>0</v>
      </c>
      <c r="T206" s="185">
        <f t="shared" ref="T206:T212" si="13">S206*H206</f>
        <v>0</v>
      </c>
      <c r="U206" s="36"/>
      <c r="V206" s="36"/>
      <c r="W206" s="36"/>
      <c r="X206" s="36"/>
      <c r="Y206" s="36"/>
      <c r="Z206" s="36"/>
      <c r="AA206" s="36"/>
      <c r="AB206" s="36"/>
      <c r="AC206" s="36"/>
      <c r="AD206" s="36"/>
      <c r="AE206" s="36"/>
      <c r="AR206" s="186" t="s">
        <v>272</v>
      </c>
      <c r="AT206" s="186" t="s">
        <v>138</v>
      </c>
      <c r="AU206" s="186" t="s">
        <v>81</v>
      </c>
      <c r="AY206" s="19" t="s">
        <v>135</v>
      </c>
      <c r="BE206" s="187">
        <f t="shared" ref="BE206:BE212" si="14">IF(N206="základní",J206,0)</f>
        <v>0</v>
      </c>
      <c r="BF206" s="187">
        <f t="shared" ref="BF206:BF212" si="15">IF(N206="snížená",J206,0)</f>
        <v>0</v>
      </c>
      <c r="BG206" s="187">
        <f t="shared" ref="BG206:BG212" si="16">IF(N206="zákl. přenesená",J206,0)</f>
        <v>0</v>
      </c>
      <c r="BH206" s="187">
        <f t="shared" ref="BH206:BH212" si="17">IF(N206="sníž. přenesená",J206,0)</f>
        <v>0</v>
      </c>
      <c r="BI206" s="187">
        <f t="shared" ref="BI206:BI212" si="18">IF(N206="nulová",J206,0)</f>
        <v>0</v>
      </c>
      <c r="BJ206" s="19" t="s">
        <v>79</v>
      </c>
      <c r="BK206" s="187">
        <f t="shared" ref="BK206:BK212" si="19">ROUND(I206*H206,2)</f>
        <v>0</v>
      </c>
      <c r="BL206" s="19" t="s">
        <v>272</v>
      </c>
      <c r="BM206" s="186" t="s">
        <v>416</v>
      </c>
    </row>
    <row r="207" spans="1:65" s="2" customFormat="1" ht="16.5" customHeight="1">
      <c r="A207" s="36"/>
      <c r="B207" s="37"/>
      <c r="C207" s="175" t="s">
        <v>417</v>
      </c>
      <c r="D207" s="175" t="s">
        <v>138</v>
      </c>
      <c r="E207" s="176" t="s">
        <v>418</v>
      </c>
      <c r="F207" s="177" t="s">
        <v>419</v>
      </c>
      <c r="G207" s="178" t="s">
        <v>184</v>
      </c>
      <c r="H207" s="179">
        <v>4.9400000000000004</v>
      </c>
      <c r="I207" s="180"/>
      <c r="J207" s="181">
        <f t="shared" si="10"/>
        <v>0</v>
      </c>
      <c r="K207" s="177" t="s">
        <v>142</v>
      </c>
      <c r="L207" s="41"/>
      <c r="M207" s="182" t="s">
        <v>19</v>
      </c>
      <c r="N207" s="183" t="s">
        <v>43</v>
      </c>
      <c r="O207" s="66"/>
      <c r="P207" s="184">
        <f t="shared" si="11"/>
        <v>0</v>
      </c>
      <c r="Q207" s="184">
        <v>1.3999999999999999E-4</v>
      </c>
      <c r="R207" s="184">
        <f t="shared" si="12"/>
        <v>6.9160000000000001E-4</v>
      </c>
      <c r="S207" s="184">
        <v>0</v>
      </c>
      <c r="T207" s="185">
        <f t="shared" si="13"/>
        <v>0</v>
      </c>
      <c r="U207" s="36"/>
      <c r="V207" s="36"/>
      <c r="W207" s="36"/>
      <c r="X207" s="36"/>
      <c r="Y207" s="36"/>
      <c r="Z207" s="36"/>
      <c r="AA207" s="36"/>
      <c r="AB207" s="36"/>
      <c r="AC207" s="36"/>
      <c r="AD207" s="36"/>
      <c r="AE207" s="36"/>
      <c r="AR207" s="186" t="s">
        <v>272</v>
      </c>
      <c r="AT207" s="186" t="s">
        <v>138</v>
      </c>
      <c r="AU207" s="186" t="s">
        <v>81</v>
      </c>
      <c r="AY207" s="19" t="s">
        <v>135</v>
      </c>
      <c r="BE207" s="187">
        <f t="shared" si="14"/>
        <v>0</v>
      </c>
      <c r="BF207" s="187">
        <f t="shared" si="15"/>
        <v>0</v>
      </c>
      <c r="BG207" s="187">
        <f t="shared" si="16"/>
        <v>0</v>
      </c>
      <c r="BH207" s="187">
        <f t="shared" si="17"/>
        <v>0</v>
      </c>
      <c r="BI207" s="187">
        <f t="shared" si="18"/>
        <v>0</v>
      </c>
      <c r="BJ207" s="19" t="s">
        <v>79</v>
      </c>
      <c r="BK207" s="187">
        <f t="shared" si="19"/>
        <v>0</v>
      </c>
      <c r="BL207" s="19" t="s">
        <v>272</v>
      </c>
      <c r="BM207" s="186" t="s">
        <v>420</v>
      </c>
    </row>
    <row r="208" spans="1:65" s="2" customFormat="1" ht="16.5" customHeight="1">
      <c r="A208" s="36"/>
      <c r="B208" s="37"/>
      <c r="C208" s="175" t="s">
        <v>421</v>
      </c>
      <c r="D208" s="175" t="s">
        <v>138</v>
      </c>
      <c r="E208" s="176" t="s">
        <v>422</v>
      </c>
      <c r="F208" s="177" t="s">
        <v>423</v>
      </c>
      <c r="G208" s="178" t="s">
        <v>184</v>
      </c>
      <c r="H208" s="179">
        <v>4.9400000000000004</v>
      </c>
      <c r="I208" s="180"/>
      <c r="J208" s="181">
        <f t="shared" si="10"/>
        <v>0</v>
      </c>
      <c r="K208" s="177" t="s">
        <v>142</v>
      </c>
      <c r="L208" s="41"/>
      <c r="M208" s="182" t="s">
        <v>19</v>
      </c>
      <c r="N208" s="183" t="s">
        <v>43</v>
      </c>
      <c r="O208" s="66"/>
      <c r="P208" s="184">
        <f t="shared" si="11"/>
        <v>0</v>
      </c>
      <c r="Q208" s="184">
        <v>1.2E-4</v>
      </c>
      <c r="R208" s="184">
        <f t="shared" si="12"/>
        <v>5.928000000000001E-4</v>
      </c>
      <c r="S208" s="184">
        <v>0</v>
      </c>
      <c r="T208" s="185">
        <f t="shared" si="13"/>
        <v>0</v>
      </c>
      <c r="U208" s="36"/>
      <c r="V208" s="36"/>
      <c r="W208" s="36"/>
      <c r="X208" s="36"/>
      <c r="Y208" s="36"/>
      <c r="Z208" s="36"/>
      <c r="AA208" s="36"/>
      <c r="AB208" s="36"/>
      <c r="AC208" s="36"/>
      <c r="AD208" s="36"/>
      <c r="AE208" s="36"/>
      <c r="AR208" s="186" t="s">
        <v>272</v>
      </c>
      <c r="AT208" s="186" t="s">
        <v>138</v>
      </c>
      <c r="AU208" s="186" t="s">
        <v>81</v>
      </c>
      <c r="AY208" s="19" t="s">
        <v>135</v>
      </c>
      <c r="BE208" s="187">
        <f t="shared" si="14"/>
        <v>0</v>
      </c>
      <c r="BF208" s="187">
        <f t="shared" si="15"/>
        <v>0</v>
      </c>
      <c r="BG208" s="187">
        <f t="shared" si="16"/>
        <v>0</v>
      </c>
      <c r="BH208" s="187">
        <f t="shared" si="17"/>
        <v>0</v>
      </c>
      <c r="BI208" s="187">
        <f t="shared" si="18"/>
        <v>0</v>
      </c>
      <c r="BJ208" s="19" t="s">
        <v>79</v>
      </c>
      <c r="BK208" s="187">
        <f t="shared" si="19"/>
        <v>0</v>
      </c>
      <c r="BL208" s="19" t="s">
        <v>272</v>
      </c>
      <c r="BM208" s="186" t="s">
        <v>424</v>
      </c>
    </row>
    <row r="209" spans="1:65" s="2" customFormat="1" ht="16.5" customHeight="1">
      <c r="A209" s="36"/>
      <c r="B209" s="37"/>
      <c r="C209" s="175" t="s">
        <v>425</v>
      </c>
      <c r="D209" s="175" t="s">
        <v>138</v>
      </c>
      <c r="E209" s="176" t="s">
        <v>426</v>
      </c>
      <c r="F209" s="177" t="s">
        <v>427</v>
      </c>
      <c r="G209" s="178" t="s">
        <v>184</v>
      </c>
      <c r="H209" s="179">
        <v>0.66</v>
      </c>
      <c r="I209" s="180"/>
      <c r="J209" s="181">
        <f t="shared" si="10"/>
        <v>0</v>
      </c>
      <c r="K209" s="177" t="s">
        <v>142</v>
      </c>
      <c r="L209" s="41"/>
      <c r="M209" s="182" t="s">
        <v>19</v>
      </c>
      <c r="N209" s="183" t="s">
        <v>43</v>
      </c>
      <c r="O209" s="66"/>
      <c r="P209" s="184">
        <f t="shared" si="11"/>
        <v>0</v>
      </c>
      <c r="Q209" s="184">
        <v>3.1E-4</v>
      </c>
      <c r="R209" s="184">
        <f t="shared" si="12"/>
        <v>2.0460000000000001E-4</v>
      </c>
      <c r="S209" s="184">
        <v>0</v>
      </c>
      <c r="T209" s="185">
        <f t="shared" si="13"/>
        <v>0</v>
      </c>
      <c r="U209" s="36"/>
      <c r="V209" s="36"/>
      <c r="W209" s="36"/>
      <c r="X209" s="36"/>
      <c r="Y209" s="36"/>
      <c r="Z209" s="36"/>
      <c r="AA209" s="36"/>
      <c r="AB209" s="36"/>
      <c r="AC209" s="36"/>
      <c r="AD209" s="36"/>
      <c r="AE209" s="36"/>
      <c r="AR209" s="186" t="s">
        <v>272</v>
      </c>
      <c r="AT209" s="186" t="s">
        <v>138</v>
      </c>
      <c r="AU209" s="186" t="s">
        <v>81</v>
      </c>
      <c r="AY209" s="19" t="s">
        <v>135</v>
      </c>
      <c r="BE209" s="187">
        <f t="shared" si="14"/>
        <v>0</v>
      </c>
      <c r="BF209" s="187">
        <f t="shared" si="15"/>
        <v>0</v>
      </c>
      <c r="BG209" s="187">
        <f t="shared" si="16"/>
        <v>0</v>
      </c>
      <c r="BH209" s="187">
        <f t="shared" si="17"/>
        <v>0</v>
      </c>
      <c r="BI209" s="187">
        <f t="shared" si="18"/>
        <v>0</v>
      </c>
      <c r="BJ209" s="19" t="s">
        <v>79</v>
      </c>
      <c r="BK209" s="187">
        <f t="shared" si="19"/>
        <v>0</v>
      </c>
      <c r="BL209" s="19" t="s">
        <v>272</v>
      </c>
      <c r="BM209" s="186" t="s">
        <v>428</v>
      </c>
    </row>
    <row r="210" spans="1:65" s="2" customFormat="1" ht="16.5" customHeight="1">
      <c r="A210" s="36"/>
      <c r="B210" s="37"/>
      <c r="C210" s="175" t="s">
        <v>429</v>
      </c>
      <c r="D210" s="175" t="s">
        <v>138</v>
      </c>
      <c r="E210" s="176" t="s">
        <v>430</v>
      </c>
      <c r="F210" s="177" t="s">
        <v>431</v>
      </c>
      <c r="G210" s="178" t="s">
        <v>271</v>
      </c>
      <c r="H210" s="179">
        <v>9.5</v>
      </c>
      <c r="I210" s="180"/>
      <c r="J210" s="181">
        <f t="shared" si="10"/>
        <v>0</v>
      </c>
      <c r="K210" s="177" t="s">
        <v>142</v>
      </c>
      <c r="L210" s="41"/>
      <c r="M210" s="182" t="s">
        <v>19</v>
      </c>
      <c r="N210" s="183" t="s">
        <v>43</v>
      </c>
      <c r="O210" s="66"/>
      <c r="P210" s="184">
        <f t="shared" si="11"/>
        <v>0</v>
      </c>
      <c r="Q210" s="184">
        <v>2.0000000000000002E-5</v>
      </c>
      <c r="R210" s="184">
        <f t="shared" si="12"/>
        <v>1.9000000000000001E-4</v>
      </c>
      <c r="S210" s="184">
        <v>0</v>
      </c>
      <c r="T210" s="185">
        <f t="shared" si="13"/>
        <v>0</v>
      </c>
      <c r="U210" s="36"/>
      <c r="V210" s="36"/>
      <c r="W210" s="36"/>
      <c r="X210" s="36"/>
      <c r="Y210" s="36"/>
      <c r="Z210" s="36"/>
      <c r="AA210" s="36"/>
      <c r="AB210" s="36"/>
      <c r="AC210" s="36"/>
      <c r="AD210" s="36"/>
      <c r="AE210" s="36"/>
      <c r="AR210" s="186" t="s">
        <v>272</v>
      </c>
      <c r="AT210" s="186" t="s">
        <v>138</v>
      </c>
      <c r="AU210" s="186" t="s">
        <v>81</v>
      </c>
      <c r="AY210" s="19" t="s">
        <v>135</v>
      </c>
      <c r="BE210" s="187">
        <f t="shared" si="14"/>
        <v>0</v>
      </c>
      <c r="BF210" s="187">
        <f t="shared" si="15"/>
        <v>0</v>
      </c>
      <c r="BG210" s="187">
        <f t="shared" si="16"/>
        <v>0</v>
      </c>
      <c r="BH210" s="187">
        <f t="shared" si="17"/>
        <v>0</v>
      </c>
      <c r="BI210" s="187">
        <f t="shared" si="18"/>
        <v>0</v>
      </c>
      <c r="BJ210" s="19" t="s">
        <v>79</v>
      </c>
      <c r="BK210" s="187">
        <f t="shared" si="19"/>
        <v>0</v>
      </c>
      <c r="BL210" s="19" t="s">
        <v>272</v>
      </c>
      <c r="BM210" s="186" t="s">
        <v>432</v>
      </c>
    </row>
    <row r="211" spans="1:65" s="2" customFormat="1" ht="21.75" customHeight="1">
      <c r="A211" s="36"/>
      <c r="B211" s="37"/>
      <c r="C211" s="175" t="s">
        <v>433</v>
      </c>
      <c r="D211" s="175" t="s">
        <v>138</v>
      </c>
      <c r="E211" s="176" t="s">
        <v>434</v>
      </c>
      <c r="F211" s="177" t="s">
        <v>435</v>
      </c>
      <c r="G211" s="178" t="s">
        <v>271</v>
      </c>
      <c r="H211" s="179">
        <v>9.5</v>
      </c>
      <c r="I211" s="180"/>
      <c r="J211" s="181">
        <f t="shared" si="10"/>
        <v>0</v>
      </c>
      <c r="K211" s="177" t="s">
        <v>142</v>
      </c>
      <c r="L211" s="41"/>
      <c r="M211" s="182" t="s">
        <v>19</v>
      </c>
      <c r="N211" s="183" t="s">
        <v>43</v>
      </c>
      <c r="O211" s="66"/>
      <c r="P211" s="184">
        <f t="shared" si="11"/>
        <v>0</v>
      </c>
      <c r="Q211" s="184">
        <v>2.0000000000000002E-5</v>
      </c>
      <c r="R211" s="184">
        <f t="shared" si="12"/>
        <v>1.9000000000000001E-4</v>
      </c>
      <c r="S211" s="184">
        <v>0</v>
      </c>
      <c r="T211" s="185">
        <f t="shared" si="13"/>
        <v>0</v>
      </c>
      <c r="U211" s="36"/>
      <c r="V211" s="36"/>
      <c r="W211" s="36"/>
      <c r="X211" s="36"/>
      <c r="Y211" s="36"/>
      <c r="Z211" s="36"/>
      <c r="AA211" s="36"/>
      <c r="AB211" s="36"/>
      <c r="AC211" s="36"/>
      <c r="AD211" s="36"/>
      <c r="AE211" s="36"/>
      <c r="AR211" s="186" t="s">
        <v>272</v>
      </c>
      <c r="AT211" s="186" t="s">
        <v>138</v>
      </c>
      <c r="AU211" s="186" t="s">
        <v>81</v>
      </c>
      <c r="AY211" s="19" t="s">
        <v>135</v>
      </c>
      <c r="BE211" s="187">
        <f t="shared" si="14"/>
        <v>0</v>
      </c>
      <c r="BF211" s="187">
        <f t="shared" si="15"/>
        <v>0</v>
      </c>
      <c r="BG211" s="187">
        <f t="shared" si="16"/>
        <v>0</v>
      </c>
      <c r="BH211" s="187">
        <f t="shared" si="17"/>
        <v>0</v>
      </c>
      <c r="BI211" s="187">
        <f t="shared" si="18"/>
        <v>0</v>
      </c>
      <c r="BJ211" s="19" t="s">
        <v>79</v>
      </c>
      <c r="BK211" s="187">
        <f t="shared" si="19"/>
        <v>0</v>
      </c>
      <c r="BL211" s="19" t="s">
        <v>272</v>
      </c>
      <c r="BM211" s="186" t="s">
        <v>436</v>
      </c>
    </row>
    <row r="212" spans="1:65" s="2" customFormat="1" ht="16.5" customHeight="1">
      <c r="A212" s="36"/>
      <c r="B212" s="37"/>
      <c r="C212" s="175" t="s">
        <v>437</v>
      </c>
      <c r="D212" s="175" t="s">
        <v>138</v>
      </c>
      <c r="E212" s="176" t="s">
        <v>438</v>
      </c>
      <c r="F212" s="177" t="s">
        <v>439</v>
      </c>
      <c r="G212" s="178" t="s">
        <v>184</v>
      </c>
      <c r="H212" s="179">
        <v>19.673999999999999</v>
      </c>
      <c r="I212" s="180"/>
      <c r="J212" s="181">
        <f t="shared" si="10"/>
        <v>0</v>
      </c>
      <c r="K212" s="177" t="s">
        <v>19</v>
      </c>
      <c r="L212" s="41"/>
      <c r="M212" s="182" t="s">
        <v>19</v>
      </c>
      <c r="N212" s="183" t="s">
        <v>43</v>
      </c>
      <c r="O212" s="66"/>
      <c r="P212" s="184">
        <f t="shared" si="11"/>
        <v>0</v>
      </c>
      <c r="Q212" s="184">
        <v>0</v>
      </c>
      <c r="R212" s="184">
        <f t="shared" si="12"/>
        <v>0</v>
      </c>
      <c r="S212" s="184">
        <v>0</v>
      </c>
      <c r="T212" s="185">
        <f t="shared" si="13"/>
        <v>0</v>
      </c>
      <c r="U212" s="36"/>
      <c r="V212" s="36"/>
      <c r="W212" s="36"/>
      <c r="X212" s="36"/>
      <c r="Y212" s="36"/>
      <c r="Z212" s="36"/>
      <c r="AA212" s="36"/>
      <c r="AB212" s="36"/>
      <c r="AC212" s="36"/>
      <c r="AD212" s="36"/>
      <c r="AE212" s="36"/>
      <c r="AR212" s="186" t="s">
        <v>272</v>
      </c>
      <c r="AT212" s="186" t="s">
        <v>138</v>
      </c>
      <c r="AU212" s="186" t="s">
        <v>81</v>
      </c>
      <c r="AY212" s="19" t="s">
        <v>135</v>
      </c>
      <c r="BE212" s="187">
        <f t="shared" si="14"/>
        <v>0</v>
      </c>
      <c r="BF212" s="187">
        <f t="shared" si="15"/>
        <v>0</v>
      </c>
      <c r="BG212" s="187">
        <f t="shared" si="16"/>
        <v>0</v>
      </c>
      <c r="BH212" s="187">
        <f t="shared" si="17"/>
        <v>0</v>
      </c>
      <c r="BI212" s="187">
        <f t="shared" si="18"/>
        <v>0</v>
      </c>
      <c r="BJ212" s="19" t="s">
        <v>79</v>
      </c>
      <c r="BK212" s="187">
        <f t="shared" si="19"/>
        <v>0</v>
      </c>
      <c r="BL212" s="19" t="s">
        <v>272</v>
      </c>
      <c r="BM212" s="186" t="s">
        <v>440</v>
      </c>
    </row>
    <row r="213" spans="1:65" s="13" customFormat="1" ht="11.25">
      <c r="B213" s="197"/>
      <c r="C213" s="198"/>
      <c r="D213" s="188" t="s">
        <v>187</v>
      </c>
      <c r="E213" s="199" t="s">
        <v>19</v>
      </c>
      <c r="F213" s="200" t="s">
        <v>216</v>
      </c>
      <c r="G213" s="198"/>
      <c r="H213" s="201">
        <v>19.673999999999999</v>
      </c>
      <c r="I213" s="202"/>
      <c r="J213" s="198"/>
      <c r="K213" s="198"/>
      <c r="L213" s="203"/>
      <c r="M213" s="204"/>
      <c r="N213" s="205"/>
      <c r="O213" s="205"/>
      <c r="P213" s="205"/>
      <c r="Q213" s="205"/>
      <c r="R213" s="205"/>
      <c r="S213" s="205"/>
      <c r="T213" s="206"/>
      <c r="AT213" s="207" t="s">
        <v>187</v>
      </c>
      <c r="AU213" s="207" t="s">
        <v>81</v>
      </c>
      <c r="AV213" s="13" t="s">
        <v>81</v>
      </c>
      <c r="AW213" s="13" t="s">
        <v>33</v>
      </c>
      <c r="AX213" s="13" t="s">
        <v>79</v>
      </c>
      <c r="AY213" s="207" t="s">
        <v>135</v>
      </c>
    </row>
    <row r="214" spans="1:65" s="12" customFormat="1" ht="22.9" customHeight="1">
      <c r="B214" s="159"/>
      <c r="C214" s="160"/>
      <c r="D214" s="161" t="s">
        <v>71</v>
      </c>
      <c r="E214" s="173" t="s">
        <v>441</v>
      </c>
      <c r="F214" s="173" t="s">
        <v>442</v>
      </c>
      <c r="G214" s="160"/>
      <c r="H214" s="160"/>
      <c r="I214" s="163"/>
      <c r="J214" s="174">
        <f>BK214</f>
        <v>0</v>
      </c>
      <c r="K214" s="160"/>
      <c r="L214" s="165"/>
      <c r="M214" s="166"/>
      <c r="N214" s="167"/>
      <c r="O214" s="167"/>
      <c r="P214" s="168">
        <f>SUM(P215:P258)</f>
        <v>0</v>
      </c>
      <c r="Q214" s="167"/>
      <c r="R214" s="168">
        <f>SUM(R215:R258)</f>
        <v>8.6483859999999996E-2</v>
      </c>
      <c r="S214" s="167"/>
      <c r="T214" s="169">
        <f>SUM(T215:T258)</f>
        <v>1.7741920000000001E-2</v>
      </c>
      <c r="AR214" s="170" t="s">
        <v>81</v>
      </c>
      <c r="AT214" s="171" t="s">
        <v>71</v>
      </c>
      <c r="AU214" s="171" t="s">
        <v>79</v>
      </c>
      <c r="AY214" s="170" t="s">
        <v>135</v>
      </c>
      <c r="BK214" s="172">
        <f>SUM(BK215:BK258)</f>
        <v>0</v>
      </c>
    </row>
    <row r="215" spans="1:65" s="2" customFormat="1" ht="16.5" customHeight="1">
      <c r="A215" s="36"/>
      <c r="B215" s="37"/>
      <c r="C215" s="175" t="s">
        <v>443</v>
      </c>
      <c r="D215" s="175" t="s">
        <v>138</v>
      </c>
      <c r="E215" s="176" t="s">
        <v>444</v>
      </c>
      <c r="F215" s="177" t="s">
        <v>445</v>
      </c>
      <c r="G215" s="178" t="s">
        <v>184</v>
      </c>
      <c r="H215" s="179">
        <v>57.231999999999999</v>
      </c>
      <c r="I215" s="180"/>
      <c r="J215" s="181">
        <f>ROUND(I215*H215,2)</f>
        <v>0</v>
      </c>
      <c r="K215" s="177" t="s">
        <v>142</v>
      </c>
      <c r="L215" s="41"/>
      <c r="M215" s="182" t="s">
        <v>19</v>
      </c>
      <c r="N215" s="183" t="s">
        <v>43</v>
      </c>
      <c r="O215" s="66"/>
      <c r="P215" s="184">
        <f>O215*H215</f>
        <v>0</v>
      </c>
      <c r="Q215" s="184">
        <v>1E-3</v>
      </c>
      <c r="R215" s="184">
        <f>Q215*H215</f>
        <v>5.7231999999999998E-2</v>
      </c>
      <c r="S215" s="184">
        <v>3.1E-4</v>
      </c>
      <c r="T215" s="185">
        <f>S215*H215</f>
        <v>1.7741920000000001E-2</v>
      </c>
      <c r="U215" s="36"/>
      <c r="V215" s="36"/>
      <c r="W215" s="36"/>
      <c r="X215" s="36"/>
      <c r="Y215" s="36"/>
      <c r="Z215" s="36"/>
      <c r="AA215" s="36"/>
      <c r="AB215" s="36"/>
      <c r="AC215" s="36"/>
      <c r="AD215" s="36"/>
      <c r="AE215" s="36"/>
      <c r="AR215" s="186" t="s">
        <v>272</v>
      </c>
      <c r="AT215" s="186" t="s">
        <v>138</v>
      </c>
      <c r="AU215" s="186" t="s">
        <v>81</v>
      </c>
      <c r="AY215" s="19" t="s">
        <v>135</v>
      </c>
      <c r="BE215" s="187">
        <f>IF(N215="základní",J215,0)</f>
        <v>0</v>
      </c>
      <c r="BF215" s="187">
        <f>IF(N215="snížená",J215,0)</f>
        <v>0</v>
      </c>
      <c r="BG215" s="187">
        <f>IF(N215="zákl. přenesená",J215,0)</f>
        <v>0</v>
      </c>
      <c r="BH215" s="187">
        <f>IF(N215="sníž. přenesená",J215,0)</f>
        <v>0</v>
      </c>
      <c r="BI215" s="187">
        <f>IF(N215="nulová",J215,0)</f>
        <v>0</v>
      </c>
      <c r="BJ215" s="19" t="s">
        <v>79</v>
      </c>
      <c r="BK215" s="187">
        <f>ROUND(I215*H215,2)</f>
        <v>0</v>
      </c>
      <c r="BL215" s="19" t="s">
        <v>272</v>
      </c>
      <c r="BM215" s="186" t="s">
        <v>446</v>
      </c>
    </row>
    <row r="216" spans="1:65" s="2" customFormat="1" ht="29.25">
      <c r="A216" s="36"/>
      <c r="B216" s="37"/>
      <c r="C216" s="38"/>
      <c r="D216" s="188" t="s">
        <v>145</v>
      </c>
      <c r="E216" s="38"/>
      <c r="F216" s="189" t="s">
        <v>447</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145</v>
      </c>
      <c r="AU216" s="19" t="s">
        <v>81</v>
      </c>
    </row>
    <row r="217" spans="1:65" s="15" customFormat="1" ht="11.25">
      <c r="B217" s="230"/>
      <c r="C217" s="231"/>
      <c r="D217" s="188" t="s">
        <v>187</v>
      </c>
      <c r="E217" s="232" t="s">
        <v>19</v>
      </c>
      <c r="F217" s="233" t="s">
        <v>448</v>
      </c>
      <c r="G217" s="231"/>
      <c r="H217" s="232" t="s">
        <v>19</v>
      </c>
      <c r="I217" s="234"/>
      <c r="J217" s="231"/>
      <c r="K217" s="231"/>
      <c r="L217" s="235"/>
      <c r="M217" s="236"/>
      <c r="N217" s="237"/>
      <c r="O217" s="237"/>
      <c r="P217" s="237"/>
      <c r="Q217" s="237"/>
      <c r="R217" s="237"/>
      <c r="S217" s="237"/>
      <c r="T217" s="238"/>
      <c r="AT217" s="239" t="s">
        <v>187</v>
      </c>
      <c r="AU217" s="239" t="s">
        <v>81</v>
      </c>
      <c r="AV217" s="15" t="s">
        <v>79</v>
      </c>
      <c r="AW217" s="15" t="s">
        <v>33</v>
      </c>
      <c r="AX217" s="15" t="s">
        <v>72</v>
      </c>
      <c r="AY217" s="239" t="s">
        <v>135</v>
      </c>
    </row>
    <row r="218" spans="1:65" s="13" customFormat="1" ht="11.25">
      <c r="B218" s="197"/>
      <c r="C218" s="198"/>
      <c r="D218" s="188" t="s">
        <v>187</v>
      </c>
      <c r="E218" s="199" t="s">
        <v>19</v>
      </c>
      <c r="F218" s="200" t="s">
        <v>449</v>
      </c>
      <c r="G218" s="198"/>
      <c r="H218" s="201">
        <v>7.2960000000000003</v>
      </c>
      <c r="I218" s="202"/>
      <c r="J218" s="198"/>
      <c r="K218" s="198"/>
      <c r="L218" s="203"/>
      <c r="M218" s="204"/>
      <c r="N218" s="205"/>
      <c r="O218" s="205"/>
      <c r="P218" s="205"/>
      <c r="Q218" s="205"/>
      <c r="R218" s="205"/>
      <c r="S218" s="205"/>
      <c r="T218" s="206"/>
      <c r="AT218" s="207" t="s">
        <v>187</v>
      </c>
      <c r="AU218" s="207" t="s">
        <v>81</v>
      </c>
      <c r="AV218" s="13" t="s">
        <v>81</v>
      </c>
      <c r="AW218" s="13" t="s">
        <v>33</v>
      </c>
      <c r="AX218" s="13" t="s">
        <v>72</v>
      </c>
      <c r="AY218" s="207" t="s">
        <v>135</v>
      </c>
    </row>
    <row r="219" spans="1:65" s="13" customFormat="1" ht="11.25">
      <c r="B219" s="197"/>
      <c r="C219" s="198"/>
      <c r="D219" s="188" t="s">
        <v>187</v>
      </c>
      <c r="E219" s="199" t="s">
        <v>19</v>
      </c>
      <c r="F219" s="200" t="s">
        <v>450</v>
      </c>
      <c r="G219" s="198"/>
      <c r="H219" s="201">
        <v>11.138</v>
      </c>
      <c r="I219" s="202"/>
      <c r="J219" s="198"/>
      <c r="K219" s="198"/>
      <c r="L219" s="203"/>
      <c r="M219" s="204"/>
      <c r="N219" s="205"/>
      <c r="O219" s="205"/>
      <c r="P219" s="205"/>
      <c r="Q219" s="205"/>
      <c r="R219" s="205"/>
      <c r="S219" s="205"/>
      <c r="T219" s="206"/>
      <c r="AT219" s="207" t="s">
        <v>187</v>
      </c>
      <c r="AU219" s="207" t="s">
        <v>81</v>
      </c>
      <c r="AV219" s="13" t="s">
        <v>81</v>
      </c>
      <c r="AW219" s="13" t="s">
        <v>33</v>
      </c>
      <c r="AX219" s="13" t="s">
        <v>72</v>
      </c>
      <c r="AY219" s="207" t="s">
        <v>135</v>
      </c>
    </row>
    <row r="220" spans="1:65" s="16" customFormat="1" ht="11.25">
      <c r="B220" s="240"/>
      <c r="C220" s="241"/>
      <c r="D220" s="188" t="s">
        <v>187</v>
      </c>
      <c r="E220" s="242" t="s">
        <v>19</v>
      </c>
      <c r="F220" s="243" t="s">
        <v>451</v>
      </c>
      <c r="G220" s="241"/>
      <c r="H220" s="244">
        <v>18.434000000000001</v>
      </c>
      <c r="I220" s="245"/>
      <c r="J220" s="241"/>
      <c r="K220" s="241"/>
      <c r="L220" s="246"/>
      <c r="M220" s="247"/>
      <c r="N220" s="248"/>
      <c r="O220" s="248"/>
      <c r="P220" s="248"/>
      <c r="Q220" s="248"/>
      <c r="R220" s="248"/>
      <c r="S220" s="248"/>
      <c r="T220" s="249"/>
      <c r="AT220" s="250" t="s">
        <v>187</v>
      </c>
      <c r="AU220" s="250" t="s">
        <v>81</v>
      </c>
      <c r="AV220" s="16" t="s">
        <v>155</v>
      </c>
      <c r="AW220" s="16" t="s">
        <v>33</v>
      </c>
      <c r="AX220" s="16" t="s">
        <v>72</v>
      </c>
      <c r="AY220" s="250" t="s">
        <v>135</v>
      </c>
    </row>
    <row r="221" spans="1:65" s="15" customFormat="1" ht="11.25">
      <c r="B221" s="230"/>
      <c r="C221" s="231"/>
      <c r="D221" s="188" t="s">
        <v>187</v>
      </c>
      <c r="E221" s="232" t="s">
        <v>19</v>
      </c>
      <c r="F221" s="233" t="s">
        <v>452</v>
      </c>
      <c r="G221" s="231"/>
      <c r="H221" s="232" t="s">
        <v>19</v>
      </c>
      <c r="I221" s="234"/>
      <c r="J221" s="231"/>
      <c r="K221" s="231"/>
      <c r="L221" s="235"/>
      <c r="M221" s="236"/>
      <c r="N221" s="237"/>
      <c r="O221" s="237"/>
      <c r="P221" s="237"/>
      <c r="Q221" s="237"/>
      <c r="R221" s="237"/>
      <c r="S221" s="237"/>
      <c r="T221" s="238"/>
      <c r="AT221" s="239" t="s">
        <v>187</v>
      </c>
      <c r="AU221" s="239" t="s">
        <v>81</v>
      </c>
      <c r="AV221" s="15" t="s">
        <v>79</v>
      </c>
      <c r="AW221" s="15" t="s">
        <v>33</v>
      </c>
      <c r="AX221" s="15" t="s">
        <v>72</v>
      </c>
      <c r="AY221" s="239" t="s">
        <v>135</v>
      </c>
    </row>
    <row r="222" spans="1:65" s="13" customFormat="1" ht="11.25">
      <c r="B222" s="197"/>
      <c r="C222" s="198"/>
      <c r="D222" s="188" t="s">
        <v>187</v>
      </c>
      <c r="E222" s="199" t="s">
        <v>19</v>
      </c>
      <c r="F222" s="200" t="s">
        <v>453</v>
      </c>
      <c r="G222" s="198"/>
      <c r="H222" s="201">
        <v>36.122</v>
      </c>
      <c r="I222" s="202"/>
      <c r="J222" s="198"/>
      <c r="K222" s="198"/>
      <c r="L222" s="203"/>
      <c r="M222" s="204"/>
      <c r="N222" s="205"/>
      <c r="O222" s="205"/>
      <c r="P222" s="205"/>
      <c r="Q222" s="205"/>
      <c r="R222" s="205"/>
      <c r="S222" s="205"/>
      <c r="T222" s="206"/>
      <c r="AT222" s="207" t="s">
        <v>187</v>
      </c>
      <c r="AU222" s="207" t="s">
        <v>81</v>
      </c>
      <c r="AV222" s="13" t="s">
        <v>81</v>
      </c>
      <c r="AW222" s="13" t="s">
        <v>33</v>
      </c>
      <c r="AX222" s="13" t="s">
        <v>72</v>
      </c>
      <c r="AY222" s="207" t="s">
        <v>135</v>
      </c>
    </row>
    <row r="223" spans="1:65" s="13" customFormat="1" ht="11.25">
      <c r="B223" s="197"/>
      <c r="C223" s="198"/>
      <c r="D223" s="188" t="s">
        <v>187</v>
      </c>
      <c r="E223" s="199" t="s">
        <v>19</v>
      </c>
      <c r="F223" s="200" t="s">
        <v>454</v>
      </c>
      <c r="G223" s="198"/>
      <c r="H223" s="201">
        <v>3.431</v>
      </c>
      <c r="I223" s="202"/>
      <c r="J223" s="198"/>
      <c r="K223" s="198"/>
      <c r="L223" s="203"/>
      <c r="M223" s="204"/>
      <c r="N223" s="205"/>
      <c r="O223" s="205"/>
      <c r="P223" s="205"/>
      <c r="Q223" s="205"/>
      <c r="R223" s="205"/>
      <c r="S223" s="205"/>
      <c r="T223" s="206"/>
      <c r="AT223" s="207" t="s">
        <v>187</v>
      </c>
      <c r="AU223" s="207" t="s">
        <v>81</v>
      </c>
      <c r="AV223" s="13" t="s">
        <v>81</v>
      </c>
      <c r="AW223" s="13" t="s">
        <v>33</v>
      </c>
      <c r="AX223" s="13" t="s">
        <v>72</v>
      </c>
      <c r="AY223" s="207" t="s">
        <v>135</v>
      </c>
    </row>
    <row r="224" spans="1:65" s="13" customFormat="1" ht="11.25">
      <c r="B224" s="197"/>
      <c r="C224" s="198"/>
      <c r="D224" s="188" t="s">
        <v>187</v>
      </c>
      <c r="E224" s="199" t="s">
        <v>19</v>
      </c>
      <c r="F224" s="200" t="s">
        <v>455</v>
      </c>
      <c r="G224" s="198"/>
      <c r="H224" s="201">
        <v>-0.46800000000000003</v>
      </c>
      <c r="I224" s="202"/>
      <c r="J224" s="198"/>
      <c r="K224" s="198"/>
      <c r="L224" s="203"/>
      <c r="M224" s="204"/>
      <c r="N224" s="205"/>
      <c r="O224" s="205"/>
      <c r="P224" s="205"/>
      <c r="Q224" s="205"/>
      <c r="R224" s="205"/>
      <c r="S224" s="205"/>
      <c r="T224" s="206"/>
      <c r="AT224" s="207" t="s">
        <v>187</v>
      </c>
      <c r="AU224" s="207" t="s">
        <v>81</v>
      </c>
      <c r="AV224" s="13" t="s">
        <v>81</v>
      </c>
      <c r="AW224" s="13" t="s">
        <v>33</v>
      </c>
      <c r="AX224" s="13" t="s">
        <v>72</v>
      </c>
      <c r="AY224" s="207" t="s">
        <v>135</v>
      </c>
    </row>
    <row r="225" spans="1:65" s="13" customFormat="1" ht="11.25">
      <c r="B225" s="197"/>
      <c r="C225" s="198"/>
      <c r="D225" s="188" t="s">
        <v>187</v>
      </c>
      <c r="E225" s="199" t="s">
        <v>19</v>
      </c>
      <c r="F225" s="200" t="s">
        <v>456</v>
      </c>
      <c r="G225" s="198"/>
      <c r="H225" s="201">
        <v>-0.28699999999999998</v>
      </c>
      <c r="I225" s="202"/>
      <c r="J225" s="198"/>
      <c r="K225" s="198"/>
      <c r="L225" s="203"/>
      <c r="M225" s="204"/>
      <c r="N225" s="205"/>
      <c r="O225" s="205"/>
      <c r="P225" s="205"/>
      <c r="Q225" s="205"/>
      <c r="R225" s="205"/>
      <c r="S225" s="205"/>
      <c r="T225" s="206"/>
      <c r="AT225" s="207" t="s">
        <v>187</v>
      </c>
      <c r="AU225" s="207" t="s">
        <v>81</v>
      </c>
      <c r="AV225" s="13" t="s">
        <v>81</v>
      </c>
      <c r="AW225" s="13" t="s">
        <v>33</v>
      </c>
      <c r="AX225" s="13" t="s">
        <v>72</v>
      </c>
      <c r="AY225" s="207" t="s">
        <v>135</v>
      </c>
    </row>
    <row r="226" spans="1:65" s="16" customFormat="1" ht="11.25">
      <c r="B226" s="240"/>
      <c r="C226" s="241"/>
      <c r="D226" s="188" t="s">
        <v>187</v>
      </c>
      <c r="E226" s="242" t="s">
        <v>19</v>
      </c>
      <c r="F226" s="243" t="s">
        <v>451</v>
      </c>
      <c r="G226" s="241"/>
      <c r="H226" s="244">
        <v>38.797999999999995</v>
      </c>
      <c r="I226" s="245"/>
      <c r="J226" s="241"/>
      <c r="K226" s="241"/>
      <c r="L226" s="246"/>
      <c r="M226" s="247"/>
      <c r="N226" s="248"/>
      <c r="O226" s="248"/>
      <c r="P226" s="248"/>
      <c r="Q226" s="248"/>
      <c r="R226" s="248"/>
      <c r="S226" s="248"/>
      <c r="T226" s="249"/>
      <c r="AT226" s="250" t="s">
        <v>187</v>
      </c>
      <c r="AU226" s="250" t="s">
        <v>81</v>
      </c>
      <c r="AV226" s="16" t="s">
        <v>155</v>
      </c>
      <c r="AW226" s="16" t="s">
        <v>33</v>
      </c>
      <c r="AX226" s="16" t="s">
        <v>72</v>
      </c>
      <c r="AY226" s="250" t="s">
        <v>135</v>
      </c>
    </row>
    <row r="227" spans="1:65" s="14" customFormat="1" ht="11.25">
      <c r="B227" s="208"/>
      <c r="C227" s="209"/>
      <c r="D227" s="188" t="s">
        <v>187</v>
      </c>
      <c r="E227" s="210" t="s">
        <v>19</v>
      </c>
      <c r="F227" s="211" t="s">
        <v>197</v>
      </c>
      <c r="G227" s="209"/>
      <c r="H227" s="212">
        <v>57.231999999999992</v>
      </c>
      <c r="I227" s="213"/>
      <c r="J227" s="209"/>
      <c r="K227" s="209"/>
      <c r="L227" s="214"/>
      <c r="M227" s="215"/>
      <c r="N227" s="216"/>
      <c r="O227" s="216"/>
      <c r="P227" s="216"/>
      <c r="Q227" s="216"/>
      <c r="R227" s="216"/>
      <c r="S227" s="216"/>
      <c r="T227" s="217"/>
      <c r="AT227" s="218" t="s">
        <v>187</v>
      </c>
      <c r="AU227" s="218" t="s">
        <v>81</v>
      </c>
      <c r="AV227" s="14" t="s">
        <v>160</v>
      </c>
      <c r="AW227" s="14" t="s">
        <v>33</v>
      </c>
      <c r="AX227" s="14" t="s">
        <v>79</v>
      </c>
      <c r="AY227" s="218" t="s">
        <v>135</v>
      </c>
    </row>
    <row r="228" spans="1:65" s="2" customFormat="1" ht="16.5" customHeight="1">
      <c r="A228" s="36"/>
      <c r="B228" s="37"/>
      <c r="C228" s="175" t="s">
        <v>457</v>
      </c>
      <c r="D228" s="175" t="s">
        <v>138</v>
      </c>
      <c r="E228" s="176" t="s">
        <v>458</v>
      </c>
      <c r="F228" s="177" t="s">
        <v>459</v>
      </c>
      <c r="G228" s="178" t="s">
        <v>184</v>
      </c>
      <c r="H228" s="179">
        <v>63.591000000000001</v>
      </c>
      <c r="I228" s="180"/>
      <c r="J228" s="181">
        <f>ROUND(I228*H228,2)</f>
        <v>0</v>
      </c>
      <c r="K228" s="177" t="s">
        <v>142</v>
      </c>
      <c r="L228" s="41"/>
      <c r="M228" s="182" t="s">
        <v>19</v>
      </c>
      <c r="N228" s="183" t="s">
        <v>43</v>
      </c>
      <c r="O228" s="66"/>
      <c r="P228" s="184">
        <f>O228*H228</f>
        <v>0</v>
      </c>
      <c r="Q228" s="184">
        <v>0</v>
      </c>
      <c r="R228" s="184">
        <f>Q228*H228</f>
        <v>0</v>
      </c>
      <c r="S228" s="184">
        <v>0</v>
      </c>
      <c r="T228" s="185">
        <f>S228*H228</f>
        <v>0</v>
      </c>
      <c r="U228" s="36"/>
      <c r="V228" s="36"/>
      <c r="W228" s="36"/>
      <c r="X228" s="36"/>
      <c r="Y228" s="36"/>
      <c r="Z228" s="36"/>
      <c r="AA228" s="36"/>
      <c r="AB228" s="36"/>
      <c r="AC228" s="36"/>
      <c r="AD228" s="36"/>
      <c r="AE228" s="36"/>
      <c r="AR228" s="186" t="s">
        <v>272</v>
      </c>
      <c r="AT228" s="186" t="s">
        <v>138</v>
      </c>
      <c r="AU228" s="186" t="s">
        <v>81</v>
      </c>
      <c r="AY228" s="19" t="s">
        <v>135</v>
      </c>
      <c r="BE228" s="187">
        <f>IF(N228="základní",J228,0)</f>
        <v>0</v>
      </c>
      <c r="BF228" s="187">
        <f>IF(N228="snížená",J228,0)</f>
        <v>0</v>
      </c>
      <c r="BG228" s="187">
        <f>IF(N228="zákl. přenesená",J228,0)</f>
        <v>0</v>
      </c>
      <c r="BH228" s="187">
        <f>IF(N228="sníž. přenesená",J228,0)</f>
        <v>0</v>
      </c>
      <c r="BI228" s="187">
        <f>IF(N228="nulová",J228,0)</f>
        <v>0</v>
      </c>
      <c r="BJ228" s="19" t="s">
        <v>79</v>
      </c>
      <c r="BK228" s="187">
        <f>ROUND(I228*H228,2)</f>
        <v>0</v>
      </c>
      <c r="BL228" s="19" t="s">
        <v>272</v>
      </c>
      <c r="BM228" s="186" t="s">
        <v>460</v>
      </c>
    </row>
    <row r="229" spans="1:65" s="13" customFormat="1" ht="11.25">
      <c r="B229" s="197"/>
      <c r="C229" s="198"/>
      <c r="D229" s="188" t="s">
        <v>187</v>
      </c>
      <c r="E229" s="199" t="s">
        <v>19</v>
      </c>
      <c r="F229" s="200" t="s">
        <v>211</v>
      </c>
      <c r="G229" s="198"/>
      <c r="H229" s="201">
        <v>8.1069999999999993</v>
      </c>
      <c r="I229" s="202"/>
      <c r="J229" s="198"/>
      <c r="K229" s="198"/>
      <c r="L229" s="203"/>
      <c r="M229" s="204"/>
      <c r="N229" s="205"/>
      <c r="O229" s="205"/>
      <c r="P229" s="205"/>
      <c r="Q229" s="205"/>
      <c r="R229" s="205"/>
      <c r="S229" s="205"/>
      <c r="T229" s="206"/>
      <c r="AT229" s="207" t="s">
        <v>187</v>
      </c>
      <c r="AU229" s="207" t="s">
        <v>81</v>
      </c>
      <c r="AV229" s="13" t="s">
        <v>81</v>
      </c>
      <c r="AW229" s="13" t="s">
        <v>33</v>
      </c>
      <c r="AX229" s="13" t="s">
        <v>72</v>
      </c>
      <c r="AY229" s="207" t="s">
        <v>135</v>
      </c>
    </row>
    <row r="230" spans="1:65" s="13" customFormat="1" ht="11.25">
      <c r="B230" s="197"/>
      <c r="C230" s="198"/>
      <c r="D230" s="188" t="s">
        <v>187</v>
      </c>
      <c r="E230" s="199" t="s">
        <v>19</v>
      </c>
      <c r="F230" s="200" t="s">
        <v>212</v>
      </c>
      <c r="G230" s="198"/>
      <c r="H230" s="201">
        <v>12.375</v>
      </c>
      <c r="I230" s="202"/>
      <c r="J230" s="198"/>
      <c r="K230" s="198"/>
      <c r="L230" s="203"/>
      <c r="M230" s="204"/>
      <c r="N230" s="205"/>
      <c r="O230" s="205"/>
      <c r="P230" s="205"/>
      <c r="Q230" s="205"/>
      <c r="R230" s="205"/>
      <c r="S230" s="205"/>
      <c r="T230" s="206"/>
      <c r="AT230" s="207" t="s">
        <v>187</v>
      </c>
      <c r="AU230" s="207" t="s">
        <v>81</v>
      </c>
      <c r="AV230" s="13" t="s">
        <v>81</v>
      </c>
      <c r="AW230" s="13" t="s">
        <v>33</v>
      </c>
      <c r="AX230" s="13" t="s">
        <v>72</v>
      </c>
      <c r="AY230" s="207" t="s">
        <v>135</v>
      </c>
    </row>
    <row r="231" spans="1:65" s="13" customFormat="1" ht="11.25">
      <c r="B231" s="197"/>
      <c r="C231" s="198"/>
      <c r="D231" s="188" t="s">
        <v>187</v>
      </c>
      <c r="E231" s="199" t="s">
        <v>19</v>
      </c>
      <c r="F231" s="200" t="s">
        <v>217</v>
      </c>
      <c r="G231" s="198"/>
      <c r="H231" s="201">
        <v>40.136000000000003</v>
      </c>
      <c r="I231" s="202"/>
      <c r="J231" s="198"/>
      <c r="K231" s="198"/>
      <c r="L231" s="203"/>
      <c r="M231" s="204"/>
      <c r="N231" s="205"/>
      <c r="O231" s="205"/>
      <c r="P231" s="205"/>
      <c r="Q231" s="205"/>
      <c r="R231" s="205"/>
      <c r="S231" s="205"/>
      <c r="T231" s="206"/>
      <c r="AT231" s="207" t="s">
        <v>187</v>
      </c>
      <c r="AU231" s="207" t="s">
        <v>81</v>
      </c>
      <c r="AV231" s="13" t="s">
        <v>81</v>
      </c>
      <c r="AW231" s="13" t="s">
        <v>33</v>
      </c>
      <c r="AX231" s="13" t="s">
        <v>72</v>
      </c>
      <c r="AY231" s="207" t="s">
        <v>135</v>
      </c>
    </row>
    <row r="232" spans="1:65" s="13" customFormat="1" ht="11.25">
      <c r="B232" s="197"/>
      <c r="C232" s="198"/>
      <c r="D232" s="188" t="s">
        <v>187</v>
      </c>
      <c r="E232" s="199" t="s">
        <v>19</v>
      </c>
      <c r="F232" s="200" t="s">
        <v>218</v>
      </c>
      <c r="G232" s="198"/>
      <c r="H232" s="201">
        <v>3.8119999999999998</v>
      </c>
      <c r="I232" s="202"/>
      <c r="J232" s="198"/>
      <c r="K232" s="198"/>
      <c r="L232" s="203"/>
      <c r="M232" s="204"/>
      <c r="N232" s="205"/>
      <c r="O232" s="205"/>
      <c r="P232" s="205"/>
      <c r="Q232" s="205"/>
      <c r="R232" s="205"/>
      <c r="S232" s="205"/>
      <c r="T232" s="206"/>
      <c r="AT232" s="207" t="s">
        <v>187</v>
      </c>
      <c r="AU232" s="207" t="s">
        <v>81</v>
      </c>
      <c r="AV232" s="13" t="s">
        <v>81</v>
      </c>
      <c r="AW232" s="13" t="s">
        <v>33</v>
      </c>
      <c r="AX232" s="13" t="s">
        <v>72</v>
      </c>
      <c r="AY232" s="207" t="s">
        <v>135</v>
      </c>
    </row>
    <row r="233" spans="1:65" s="13" customFormat="1" ht="11.25">
      <c r="B233" s="197"/>
      <c r="C233" s="198"/>
      <c r="D233" s="188" t="s">
        <v>187</v>
      </c>
      <c r="E233" s="199" t="s">
        <v>19</v>
      </c>
      <c r="F233" s="200" t="s">
        <v>219</v>
      </c>
      <c r="G233" s="198"/>
      <c r="H233" s="201">
        <v>-0.52</v>
      </c>
      <c r="I233" s="202"/>
      <c r="J233" s="198"/>
      <c r="K233" s="198"/>
      <c r="L233" s="203"/>
      <c r="M233" s="204"/>
      <c r="N233" s="205"/>
      <c r="O233" s="205"/>
      <c r="P233" s="205"/>
      <c r="Q233" s="205"/>
      <c r="R233" s="205"/>
      <c r="S233" s="205"/>
      <c r="T233" s="206"/>
      <c r="AT233" s="207" t="s">
        <v>187</v>
      </c>
      <c r="AU233" s="207" t="s">
        <v>81</v>
      </c>
      <c r="AV233" s="13" t="s">
        <v>81</v>
      </c>
      <c r="AW233" s="13" t="s">
        <v>33</v>
      </c>
      <c r="AX233" s="13" t="s">
        <v>72</v>
      </c>
      <c r="AY233" s="207" t="s">
        <v>135</v>
      </c>
    </row>
    <row r="234" spans="1:65" s="13" customFormat="1" ht="11.25">
      <c r="B234" s="197"/>
      <c r="C234" s="198"/>
      <c r="D234" s="188" t="s">
        <v>187</v>
      </c>
      <c r="E234" s="199" t="s">
        <v>19</v>
      </c>
      <c r="F234" s="200" t="s">
        <v>220</v>
      </c>
      <c r="G234" s="198"/>
      <c r="H234" s="201">
        <v>-0.31900000000000001</v>
      </c>
      <c r="I234" s="202"/>
      <c r="J234" s="198"/>
      <c r="K234" s="198"/>
      <c r="L234" s="203"/>
      <c r="M234" s="204"/>
      <c r="N234" s="205"/>
      <c r="O234" s="205"/>
      <c r="P234" s="205"/>
      <c r="Q234" s="205"/>
      <c r="R234" s="205"/>
      <c r="S234" s="205"/>
      <c r="T234" s="206"/>
      <c r="AT234" s="207" t="s">
        <v>187</v>
      </c>
      <c r="AU234" s="207" t="s">
        <v>81</v>
      </c>
      <c r="AV234" s="13" t="s">
        <v>81</v>
      </c>
      <c r="AW234" s="13" t="s">
        <v>33</v>
      </c>
      <c r="AX234" s="13" t="s">
        <v>72</v>
      </c>
      <c r="AY234" s="207" t="s">
        <v>135</v>
      </c>
    </row>
    <row r="235" spans="1:65" s="14" customFormat="1" ht="11.25">
      <c r="B235" s="208"/>
      <c r="C235" s="209"/>
      <c r="D235" s="188" t="s">
        <v>187</v>
      </c>
      <c r="E235" s="210" t="s">
        <v>19</v>
      </c>
      <c r="F235" s="211" t="s">
        <v>197</v>
      </c>
      <c r="G235" s="209"/>
      <c r="H235" s="212">
        <v>63.591000000000001</v>
      </c>
      <c r="I235" s="213"/>
      <c r="J235" s="209"/>
      <c r="K235" s="209"/>
      <c r="L235" s="214"/>
      <c r="M235" s="215"/>
      <c r="N235" s="216"/>
      <c r="O235" s="216"/>
      <c r="P235" s="216"/>
      <c r="Q235" s="216"/>
      <c r="R235" s="216"/>
      <c r="S235" s="216"/>
      <c r="T235" s="217"/>
      <c r="AT235" s="218" t="s">
        <v>187</v>
      </c>
      <c r="AU235" s="218" t="s">
        <v>81</v>
      </c>
      <c r="AV235" s="14" t="s">
        <v>160</v>
      </c>
      <c r="AW235" s="14" t="s">
        <v>33</v>
      </c>
      <c r="AX235" s="14" t="s">
        <v>79</v>
      </c>
      <c r="AY235" s="218" t="s">
        <v>135</v>
      </c>
    </row>
    <row r="236" spans="1:65" s="2" customFormat="1" ht="24">
      <c r="A236" s="36"/>
      <c r="B236" s="37"/>
      <c r="C236" s="175" t="s">
        <v>461</v>
      </c>
      <c r="D236" s="175" t="s">
        <v>138</v>
      </c>
      <c r="E236" s="176" t="s">
        <v>462</v>
      </c>
      <c r="F236" s="177" t="s">
        <v>463</v>
      </c>
      <c r="G236" s="178" t="s">
        <v>184</v>
      </c>
      <c r="H236" s="179">
        <v>70.072000000000003</v>
      </c>
      <c r="I236" s="180"/>
      <c r="J236" s="181">
        <f>ROUND(I236*H236,2)</f>
        <v>0</v>
      </c>
      <c r="K236" s="177" t="s">
        <v>142</v>
      </c>
      <c r="L236" s="41"/>
      <c r="M236" s="182" t="s">
        <v>19</v>
      </c>
      <c r="N236" s="183" t="s">
        <v>43</v>
      </c>
      <c r="O236" s="66"/>
      <c r="P236" s="184">
        <f>O236*H236</f>
        <v>0</v>
      </c>
      <c r="Q236" s="184">
        <v>0</v>
      </c>
      <c r="R236" s="184">
        <f>Q236*H236</f>
        <v>0</v>
      </c>
      <c r="S236" s="184">
        <v>0</v>
      </c>
      <c r="T236" s="185">
        <f>S236*H236</f>
        <v>0</v>
      </c>
      <c r="U236" s="36"/>
      <c r="V236" s="36"/>
      <c r="W236" s="36"/>
      <c r="X236" s="36"/>
      <c r="Y236" s="36"/>
      <c r="Z236" s="36"/>
      <c r="AA236" s="36"/>
      <c r="AB236" s="36"/>
      <c r="AC236" s="36"/>
      <c r="AD236" s="36"/>
      <c r="AE236" s="36"/>
      <c r="AR236" s="186" t="s">
        <v>272</v>
      </c>
      <c r="AT236" s="186" t="s">
        <v>138</v>
      </c>
      <c r="AU236" s="186" t="s">
        <v>81</v>
      </c>
      <c r="AY236" s="19" t="s">
        <v>135</v>
      </c>
      <c r="BE236" s="187">
        <f>IF(N236="základní",J236,0)</f>
        <v>0</v>
      </c>
      <c r="BF236" s="187">
        <f>IF(N236="snížená",J236,0)</f>
        <v>0</v>
      </c>
      <c r="BG236" s="187">
        <f>IF(N236="zákl. přenesená",J236,0)</f>
        <v>0</v>
      </c>
      <c r="BH236" s="187">
        <f>IF(N236="sníž. přenesená",J236,0)</f>
        <v>0</v>
      </c>
      <c r="BI236" s="187">
        <f>IF(N236="nulová",J236,0)</f>
        <v>0</v>
      </c>
      <c r="BJ236" s="19" t="s">
        <v>79</v>
      </c>
      <c r="BK236" s="187">
        <f>ROUND(I236*H236,2)</f>
        <v>0</v>
      </c>
      <c r="BL236" s="19" t="s">
        <v>272</v>
      </c>
      <c r="BM236" s="186" t="s">
        <v>464</v>
      </c>
    </row>
    <row r="237" spans="1:65" s="2" customFormat="1" ht="29.25">
      <c r="A237" s="36"/>
      <c r="B237" s="37"/>
      <c r="C237" s="38"/>
      <c r="D237" s="188" t="s">
        <v>145</v>
      </c>
      <c r="E237" s="38"/>
      <c r="F237" s="189" t="s">
        <v>465</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145</v>
      </c>
      <c r="AU237" s="19" t="s">
        <v>81</v>
      </c>
    </row>
    <row r="238" spans="1:65" s="15" customFormat="1" ht="11.25">
      <c r="B238" s="230"/>
      <c r="C238" s="231"/>
      <c r="D238" s="188" t="s">
        <v>187</v>
      </c>
      <c r="E238" s="232" t="s">
        <v>19</v>
      </c>
      <c r="F238" s="233" t="s">
        <v>466</v>
      </c>
      <c r="G238" s="231"/>
      <c r="H238" s="232" t="s">
        <v>19</v>
      </c>
      <c r="I238" s="234"/>
      <c r="J238" s="231"/>
      <c r="K238" s="231"/>
      <c r="L238" s="235"/>
      <c r="M238" s="236"/>
      <c r="N238" s="237"/>
      <c r="O238" s="237"/>
      <c r="P238" s="237"/>
      <c r="Q238" s="237"/>
      <c r="R238" s="237"/>
      <c r="S238" s="237"/>
      <c r="T238" s="238"/>
      <c r="AT238" s="239" t="s">
        <v>187</v>
      </c>
      <c r="AU238" s="239" t="s">
        <v>81</v>
      </c>
      <c r="AV238" s="15" t="s">
        <v>79</v>
      </c>
      <c r="AW238" s="15" t="s">
        <v>33</v>
      </c>
      <c r="AX238" s="15" t="s">
        <v>72</v>
      </c>
      <c r="AY238" s="239" t="s">
        <v>135</v>
      </c>
    </row>
    <row r="239" spans="1:65" s="13" customFormat="1" ht="11.25">
      <c r="B239" s="197"/>
      <c r="C239" s="198"/>
      <c r="D239" s="188" t="s">
        <v>187</v>
      </c>
      <c r="E239" s="199" t="s">
        <v>19</v>
      </c>
      <c r="F239" s="200" t="s">
        <v>467</v>
      </c>
      <c r="G239" s="198"/>
      <c r="H239" s="201">
        <v>4.2329999999999997</v>
      </c>
      <c r="I239" s="202"/>
      <c r="J239" s="198"/>
      <c r="K239" s="198"/>
      <c r="L239" s="203"/>
      <c r="M239" s="204"/>
      <c r="N239" s="205"/>
      <c r="O239" s="205"/>
      <c r="P239" s="205"/>
      <c r="Q239" s="205"/>
      <c r="R239" s="205"/>
      <c r="S239" s="205"/>
      <c r="T239" s="206"/>
      <c r="AT239" s="207" t="s">
        <v>187</v>
      </c>
      <c r="AU239" s="207" t="s">
        <v>81</v>
      </c>
      <c r="AV239" s="13" t="s">
        <v>81</v>
      </c>
      <c r="AW239" s="13" t="s">
        <v>33</v>
      </c>
      <c r="AX239" s="13" t="s">
        <v>72</v>
      </c>
      <c r="AY239" s="207" t="s">
        <v>135</v>
      </c>
    </row>
    <row r="240" spans="1:65" s="15" customFormat="1" ht="11.25">
      <c r="B240" s="230"/>
      <c r="C240" s="231"/>
      <c r="D240" s="188" t="s">
        <v>187</v>
      </c>
      <c r="E240" s="232" t="s">
        <v>19</v>
      </c>
      <c r="F240" s="233" t="s">
        <v>468</v>
      </c>
      <c r="G240" s="231"/>
      <c r="H240" s="232" t="s">
        <v>19</v>
      </c>
      <c r="I240" s="234"/>
      <c r="J240" s="231"/>
      <c r="K240" s="231"/>
      <c r="L240" s="235"/>
      <c r="M240" s="236"/>
      <c r="N240" s="237"/>
      <c r="O240" s="237"/>
      <c r="P240" s="237"/>
      <c r="Q240" s="237"/>
      <c r="R240" s="237"/>
      <c r="S240" s="237"/>
      <c r="T240" s="238"/>
      <c r="AT240" s="239" t="s">
        <v>187</v>
      </c>
      <c r="AU240" s="239" t="s">
        <v>81</v>
      </c>
      <c r="AV240" s="15" t="s">
        <v>79</v>
      </c>
      <c r="AW240" s="15" t="s">
        <v>33</v>
      </c>
      <c r="AX240" s="15" t="s">
        <v>72</v>
      </c>
      <c r="AY240" s="239" t="s">
        <v>135</v>
      </c>
    </row>
    <row r="241" spans="1:65" s="13" customFormat="1" ht="11.25">
      <c r="B241" s="197"/>
      <c r="C241" s="198"/>
      <c r="D241" s="188" t="s">
        <v>187</v>
      </c>
      <c r="E241" s="199" t="s">
        <v>19</v>
      </c>
      <c r="F241" s="200" t="s">
        <v>469</v>
      </c>
      <c r="G241" s="198"/>
      <c r="H241" s="201">
        <v>4</v>
      </c>
      <c r="I241" s="202"/>
      <c r="J241" s="198"/>
      <c r="K241" s="198"/>
      <c r="L241" s="203"/>
      <c r="M241" s="204"/>
      <c r="N241" s="205"/>
      <c r="O241" s="205"/>
      <c r="P241" s="205"/>
      <c r="Q241" s="205"/>
      <c r="R241" s="205"/>
      <c r="S241" s="205"/>
      <c r="T241" s="206"/>
      <c r="AT241" s="207" t="s">
        <v>187</v>
      </c>
      <c r="AU241" s="207" t="s">
        <v>81</v>
      </c>
      <c r="AV241" s="13" t="s">
        <v>81</v>
      </c>
      <c r="AW241" s="13" t="s">
        <v>33</v>
      </c>
      <c r="AX241" s="13" t="s">
        <v>72</v>
      </c>
      <c r="AY241" s="207" t="s">
        <v>135</v>
      </c>
    </row>
    <row r="242" spans="1:65" s="15" customFormat="1" ht="11.25">
      <c r="B242" s="230"/>
      <c r="C242" s="231"/>
      <c r="D242" s="188" t="s">
        <v>187</v>
      </c>
      <c r="E242" s="232" t="s">
        <v>19</v>
      </c>
      <c r="F242" s="233" t="s">
        <v>470</v>
      </c>
      <c r="G242" s="231"/>
      <c r="H242" s="232" t="s">
        <v>19</v>
      </c>
      <c r="I242" s="234"/>
      <c r="J242" s="231"/>
      <c r="K242" s="231"/>
      <c r="L242" s="235"/>
      <c r="M242" s="236"/>
      <c r="N242" s="237"/>
      <c r="O242" s="237"/>
      <c r="P242" s="237"/>
      <c r="Q242" s="237"/>
      <c r="R242" s="237"/>
      <c r="S242" s="237"/>
      <c r="T242" s="238"/>
      <c r="AT242" s="239" t="s">
        <v>187</v>
      </c>
      <c r="AU242" s="239" t="s">
        <v>81</v>
      </c>
      <c r="AV242" s="15" t="s">
        <v>79</v>
      </c>
      <c r="AW242" s="15" t="s">
        <v>33</v>
      </c>
      <c r="AX242" s="15" t="s">
        <v>72</v>
      </c>
      <c r="AY242" s="239" t="s">
        <v>135</v>
      </c>
    </row>
    <row r="243" spans="1:65" s="13" customFormat="1" ht="11.25">
      <c r="B243" s="197"/>
      <c r="C243" s="198"/>
      <c r="D243" s="188" t="s">
        <v>187</v>
      </c>
      <c r="E243" s="199" t="s">
        <v>19</v>
      </c>
      <c r="F243" s="200" t="s">
        <v>471</v>
      </c>
      <c r="G243" s="198"/>
      <c r="H243" s="201">
        <v>6</v>
      </c>
      <c r="I243" s="202"/>
      <c r="J243" s="198"/>
      <c r="K243" s="198"/>
      <c r="L243" s="203"/>
      <c r="M243" s="204"/>
      <c r="N243" s="205"/>
      <c r="O243" s="205"/>
      <c r="P243" s="205"/>
      <c r="Q243" s="205"/>
      <c r="R243" s="205"/>
      <c r="S243" s="205"/>
      <c r="T243" s="206"/>
      <c r="AT243" s="207" t="s">
        <v>187</v>
      </c>
      <c r="AU243" s="207" t="s">
        <v>81</v>
      </c>
      <c r="AV243" s="13" t="s">
        <v>81</v>
      </c>
      <c r="AW243" s="13" t="s">
        <v>33</v>
      </c>
      <c r="AX243" s="13" t="s">
        <v>72</v>
      </c>
      <c r="AY243" s="207" t="s">
        <v>135</v>
      </c>
    </row>
    <row r="244" spans="1:65" s="15" customFormat="1" ht="11.25">
      <c r="B244" s="230"/>
      <c r="C244" s="231"/>
      <c r="D244" s="188" t="s">
        <v>187</v>
      </c>
      <c r="E244" s="232" t="s">
        <v>19</v>
      </c>
      <c r="F244" s="233" t="s">
        <v>472</v>
      </c>
      <c r="G244" s="231"/>
      <c r="H244" s="232" t="s">
        <v>19</v>
      </c>
      <c r="I244" s="234"/>
      <c r="J244" s="231"/>
      <c r="K244" s="231"/>
      <c r="L244" s="235"/>
      <c r="M244" s="236"/>
      <c r="N244" s="237"/>
      <c r="O244" s="237"/>
      <c r="P244" s="237"/>
      <c r="Q244" s="237"/>
      <c r="R244" s="237"/>
      <c r="S244" s="237"/>
      <c r="T244" s="238"/>
      <c r="AT244" s="239" t="s">
        <v>187</v>
      </c>
      <c r="AU244" s="239" t="s">
        <v>81</v>
      </c>
      <c r="AV244" s="15" t="s">
        <v>79</v>
      </c>
      <c r="AW244" s="15" t="s">
        <v>33</v>
      </c>
      <c r="AX244" s="15" t="s">
        <v>72</v>
      </c>
      <c r="AY244" s="239" t="s">
        <v>135</v>
      </c>
    </row>
    <row r="245" spans="1:65" s="13" customFormat="1" ht="11.25">
      <c r="B245" s="197"/>
      <c r="C245" s="198"/>
      <c r="D245" s="188" t="s">
        <v>187</v>
      </c>
      <c r="E245" s="199" t="s">
        <v>19</v>
      </c>
      <c r="F245" s="200" t="s">
        <v>473</v>
      </c>
      <c r="G245" s="198"/>
      <c r="H245" s="201">
        <v>10</v>
      </c>
      <c r="I245" s="202"/>
      <c r="J245" s="198"/>
      <c r="K245" s="198"/>
      <c r="L245" s="203"/>
      <c r="M245" s="204"/>
      <c r="N245" s="205"/>
      <c r="O245" s="205"/>
      <c r="P245" s="205"/>
      <c r="Q245" s="205"/>
      <c r="R245" s="205"/>
      <c r="S245" s="205"/>
      <c r="T245" s="206"/>
      <c r="AT245" s="207" t="s">
        <v>187</v>
      </c>
      <c r="AU245" s="207" t="s">
        <v>81</v>
      </c>
      <c r="AV245" s="13" t="s">
        <v>81</v>
      </c>
      <c r="AW245" s="13" t="s">
        <v>33</v>
      </c>
      <c r="AX245" s="13" t="s">
        <v>72</v>
      </c>
      <c r="AY245" s="207" t="s">
        <v>135</v>
      </c>
    </row>
    <row r="246" spans="1:65" s="15" customFormat="1" ht="11.25">
      <c r="B246" s="230"/>
      <c r="C246" s="231"/>
      <c r="D246" s="188" t="s">
        <v>187</v>
      </c>
      <c r="E246" s="232" t="s">
        <v>19</v>
      </c>
      <c r="F246" s="233" t="s">
        <v>474</v>
      </c>
      <c r="G246" s="231"/>
      <c r="H246" s="232" t="s">
        <v>19</v>
      </c>
      <c r="I246" s="234"/>
      <c r="J246" s="231"/>
      <c r="K246" s="231"/>
      <c r="L246" s="235"/>
      <c r="M246" s="236"/>
      <c r="N246" s="237"/>
      <c r="O246" s="237"/>
      <c r="P246" s="237"/>
      <c r="Q246" s="237"/>
      <c r="R246" s="237"/>
      <c r="S246" s="237"/>
      <c r="T246" s="238"/>
      <c r="AT246" s="239" t="s">
        <v>187</v>
      </c>
      <c r="AU246" s="239" t="s">
        <v>81</v>
      </c>
      <c r="AV246" s="15" t="s">
        <v>79</v>
      </c>
      <c r="AW246" s="15" t="s">
        <v>33</v>
      </c>
      <c r="AX246" s="15" t="s">
        <v>72</v>
      </c>
      <c r="AY246" s="239" t="s">
        <v>135</v>
      </c>
    </row>
    <row r="247" spans="1:65" s="13" customFormat="1" ht="11.25">
      <c r="B247" s="197"/>
      <c r="C247" s="198"/>
      <c r="D247" s="188" t="s">
        <v>187</v>
      </c>
      <c r="E247" s="199" t="s">
        <v>19</v>
      </c>
      <c r="F247" s="200" t="s">
        <v>79</v>
      </c>
      <c r="G247" s="198"/>
      <c r="H247" s="201">
        <v>1</v>
      </c>
      <c r="I247" s="202"/>
      <c r="J247" s="198"/>
      <c r="K247" s="198"/>
      <c r="L247" s="203"/>
      <c r="M247" s="204"/>
      <c r="N247" s="205"/>
      <c r="O247" s="205"/>
      <c r="P247" s="205"/>
      <c r="Q247" s="205"/>
      <c r="R247" s="205"/>
      <c r="S247" s="205"/>
      <c r="T247" s="206"/>
      <c r="AT247" s="207" t="s">
        <v>187</v>
      </c>
      <c r="AU247" s="207" t="s">
        <v>81</v>
      </c>
      <c r="AV247" s="13" t="s">
        <v>81</v>
      </c>
      <c r="AW247" s="13" t="s">
        <v>33</v>
      </c>
      <c r="AX247" s="13" t="s">
        <v>72</v>
      </c>
      <c r="AY247" s="207" t="s">
        <v>135</v>
      </c>
    </row>
    <row r="248" spans="1:65" s="15" customFormat="1" ht="11.25">
      <c r="B248" s="230"/>
      <c r="C248" s="231"/>
      <c r="D248" s="188" t="s">
        <v>187</v>
      </c>
      <c r="E248" s="232" t="s">
        <v>19</v>
      </c>
      <c r="F248" s="233" t="s">
        <v>475</v>
      </c>
      <c r="G248" s="231"/>
      <c r="H248" s="232" t="s">
        <v>19</v>
      </c>
      <c r="I248" s="234"/>
      <c r="J248" s="231"/>
      <c r="K248" s="231"/>
      <c r="L248" s="235"/>
      <c r="M248" s="236"/>
      <c r="N248" s="237"/>
      <c r="O248" s="237"/>
      <c r="P248" s="237"/>
      <c r="Q248" s="237"/>
      <c r="R248" s="237"/>
      <c r="S248" s="237"/>
      <c r="T248" s="238"/>
      <c r="AT248" s="239" t="s">
        <v>187</v>
      </c>
      <c r="AU248" s="239" t="s">
        <v>81</v>
      </c>
      <c r="AV248" s="15" t="s">
        <v>79</v>
      </c>
      <c r="AW248" s="15" t="s">
        <v>33</v>
      </c>
      <c r="AX248" s="15" t="s">
        <v>72</v>
      </c>
      <c r="AY248" s="239" t="s">
        <v>135</v>
      </c>
    </row>
    <row r="249" spans="1:65" s="13" customFormat="1" ht="11.25">
      <c r="B249" s="197"/>
      <c r="C249" s="198"/>
      <c r="D249" s="188" t="s">
        <v>187</v>
      </c>
      <c r="E249" s="199" t="s">
        <v>19</v>
      </c>
      <c r="F249" s="200" t="s">
        <v>476</v>
      </c>
      <c r="G249" s="198"/>
      <c r="H249" s="201">
        <v>37.134</v>
      </c>
      <c r="I249" s="202"/>
      <c r="J249" s="198"/>
      <c r="K249" s="198"/>
      <c r="L249" s="203"/>
      <c r="M249" s="204"/>
      <c r="N249" s="205"/>
      <c r="O249" s="205"/>
      <c r="P249" s="205"/>
      <c r="Q249" s="205"/>
      <c r="R249" s="205"/>
      <c r="S249" s="205"/>
      <c r="T249" s="206"/>
      <c r="AT249" s="207" t="s">
        <v>187</v>
      </c>
      <c r="AU249" s="207" t="s">
        <v>81</v>
      </c>
      <c r="AV249" s="13" t="s">
        <v>81</v>
      </c>
      <c r="AW249" s="13" t="s">
        <v>33</v>
      </c>
      <c r="AX249" s="13" t="s">
        <v>72</v>
      </c>
      <c r="AY249" s="207" t="s">
        <v>135</v>
      </c>
    </row>
    <row r="250" spans="1:65" s="13" customFormat="1" ht="11.25">
      <c r="B250" s="197"/>
      <c r="C250" s="198"/>
      <c r="D250" s="188" t="s">
        <v>187</v>
      </c>
      <c r="E250" s="199" t="s">
        <v>19</v>
      </c>
      <c r="F250" s="200" t="s">
        <v>477</v>
      </c>
      <c r="G250" s="198"/>
      <c r="H250" s="201">
        <v>-0.29499999999999998</v>
      </c>
      <c r="I250" s="202"/>
      <c r="J250" s="198"/>
      <c r="K250" s="198"/>
      <c r="L250" s="203"/>
      <c r="M250" s="204"/>
      <c r="N250" s="205"/>
      <c r="O250" s="205"/>
      <c r="P250" s="205"/>
      <c r="Q250" s="205"/>
      <c r="R250" s="205"/>
      <c r="S250" s="205"/>
      <c r="T250" s="206"/>
      <c r="AT250" s="207" t="s">
        <v>187</v>
      </c>
      <c r="AU250" s="207" t="s">
        <v>81</v>
      </c>
      <c r="AV250" s="13" t="s">
        <v>81</v>
      </c>
      <c r="AW250" s="13" t="s">
        <v>33</v>
      </c>
      <c r="AX250" s="13" t="s">
        <v>72</v>
      </c>
      <c r="AY250" s="207" t="s">
        <v>135</v>
      </c>
    </row>
    <row r="251" spans="1:65" s="15" customFormat="1" ht="11.25">
      <c r="B251" s="230"/>
      <c r="C251" s="231"/>
      <c r="D251" s="188" t="s">
        <v>187</v>
      </c>
      <c r="E251" s="232" t="s">
        <v>19</v>
      </c>
      <c r="F251" s="233" t="s">
        <v>478</v>
      </c>
      <c r="G251" s="231"/>
      <c r="H251" s="232" t="s">
        <v>19</v>
      </c>
      <c r="I251" s="234"/>
      <c r="J251" s="231"/>
      <c r="K251" s="231"/>
      <c r="L251" s="235"/>
      <c r="M251" s="236"/>
      <c r="N251" s="237"/>
      <c r="O251" s="237"/>
      <c r="P251" s="237"/>
      <c r="Q251" s="237"/>
      <c r="R251" s="237"/>
      <c r="S251" s="237"/>
      <c r="T251" s="238"/>
      <c r="AT251" s="239" t="s">
        <v>187</v>
      </c>
      <c r="AU251" s="239" t="s">
        <v>81</v>
      </c>
      <c r="AV251" s="15" t="s">
        <v>79</v>
      </c>
      <c r="AW251" s="15" t="s">
        <v>33</v>
      </c>
      <c r="AX251" s="15" t="s">
        <v>72</v>
      </c>
      <c r="AY251" s="239" t="s">
        <v>135</v>
      </c>
    </row>
    <row r="252" spans="1:65" s="13" customFormat="1" ht="11.25">
      <c r="B252" s="197"/>
      <c r="C252" s="198"/>
      <c r="D252" s="188" t="s">
        <v>187</v>
      </c>
      <c r="E252" s="199" t="s">
        <v>19</v>
      </c>
      <c r="F252" s="200" t="s">
        <v>232</v>
      </c>
      <c r="G252" s="198"/>
      <c r="H252" s="201">
        <v>8</v>
      </c>
      <c r="I252" s="202"/>
      <c r="J252" s="198"/>
      <c r="K252" s="198"/>
      <c r="L252" s="203"/>
      <c r="M252" s="204"/>
      <c r="N252" s="205"/>
      <c r="O252" s="205"/>
      <c r="P252" s="205"/>
      <c r="Q252" s="205"/>
      <c r="R252" s="205"/>
      <c r="S252" s="205"/>
      <c r="T252" s="206"/>
      <c r="AT252" s="207" t="s">
        <v>187</v>
      </c>
      <c r="AU252" s="207" t="s">
        <v>81</v>
      </c>
      <c r="AV252" s="13" t="s">
        <v>81</v>
      </c>
      <c r="AW252" s="13" t="s">
        <v>33</v>
      </c>
      <c r="AX252" s="13" t="s">
        <v>72</v>
      </c>
      <c r="AY252" s="207" t="s">
        <v>135</v>
      </c>
    </row>
    <row r="253" spans="1:65" s="14" customFormat="1" ht="11.25">
      <c r="B253" s="208"/>
      <c r="C253" s="209"/>
      <c r="D253" s="188" t="s">
        <v>187</v>
      </c>
      <c r="E253" s="210" t="s">
        <v>19</v>
      </c>
      <c r="F253" s="211" t="s">
        <v>197</v>
      </c>
      <c r="G253" s="209"/>
      <c r="H253" s="212">
        <v>70.072000000000003</v>
      </c>
      <c r="I253" s="213"/>
      <c r="J253" s="209"/>
      <c r="K253" s="209"/>
      <c r="L253" s="214"/>
      <c r="M253" s="215"/>
      <c r="N253" s="216"/>
      <c r="O253" s="216"/>
      <c r="P253" s="216"/>
      <c r="Q253" s="216"/>
      <c r="R253" s="216"/>
      <c r="S253" s="216"/>
      <c r="T253" s="217"/>
      <c r="AT253" s="218" t="s">
        <v>187</v>
      </c>
      <c r="AU253" s="218" t="s">
        <v>81</v>
      </c>
      <c r="AV253" s="14" t="s">
        <v>160</v>
      </c>
      <c r="AW253" s="14" t="s">
        <v>33</v>
      </c>
      <c r="AX253" s="14" t="s">
        <v>79</v>
      </c>
      <c r="AY253" s="218" t="s">
        <v>135</v>
      </c>
    </row>
    <row r="254" spans="1:65" s="2" customFormat="1" ht="16.5" customHeight="1">
      <c r="A254" s="36"/>
      <c r="B254" s="37"/>
      <c r="C254" s="219" t="s">
        <v>479</v>
      </c>
      <c r="D254" s="219" t="s">
        <v>278</v>
      </c>
      <c r="E254" s="220" t="s">
        <v>480</v>
      </c>
      <c r="F254" s="221" t="s">
        <v>481</v>
      </c>
      <c r="G254" s="222" t="s">
        <v>184</v>
      </c>
      <c r="H254" s="223">
        <v>77.078999999999994</v>
      </c>
      <c r="I254" s="224"/>
      <c r="J254" s="225">
        <f>ROUND(I254*H254,2)</f>
        <v>0</v>
      </c>
      <c r="K254" s="221" t="s">
        <v>142</v>
      </c>
      <c r="L254" s="226"/>
      <c r="M254" s="227" t="s">
        <v>19</v>
      </c>
      <c r="N254" s="228" t="s">
        <v>43</v>
      </c>
      <c r="O254" s="66"/>
      <c r="P254" s="184">
        <f>O254*H254</f>
        <v>0</v>
      </c>
      <c r="Q254" s="184">
        <v>0</v>
      </c>
      <c r="R254" s="184">
        <f>Q254*H254</f>
        <v>0</v>
      </c>
      <c r="S254" s="184">
        <v>0</v>
      </c>
      <c r="T254" s="185">
        <f>S254*H254</f>
        <v>0</v>
      </c>
      <c r="U254" s="36"/>
      <c r="V254" s="36"/>
      <c r="W254" s="36"/>
      <c r="X254" s="36"/>
      <c r="Y254" s="36"/>
      <c r="Z254" s="36"/>
      <c r="AA254" s="36"/>
      <c r="AB254" s="36"/>
      <c r="AC254" s="36"/>
      <c r="AD254" s="36"/>
      <c r="AE254" s="36"/>
      <c r="AR254" s="186" t="s">
        <v>282</v>
      </c>
      <c r="AT254" s="186" t="s">
        <v>278</v>
      </c>
      <c r="AU254" s="186" t="s">
        <v>81</v>
      </c>
      <c r="AY254" s="19" t="s">
        <v>135</v>
      </c>
      <c r="BE254" s="187">
        <f>IF(N254="základní",J254,0)</f>
        <v>0</v>
      </c>
      <c r="BF254" s="187">
        <f>IF(N254="snížená",J254,0)</f>
        <v>0</v>
      </c>
      <c r="BG254" s="187">
        <f>IF(N254="zákl. přenesená",J254,0)</f>
        <v>0</v>
      </c>
      <c r="BH254" s="187">
        <f>IF(N254="sníž. přenesená",J254,0)</f>
        <v>0</v>
      </c>
      <c r="BI254" s="187">
        <f>IF(N254="nulová",J254,0)</f>
        <v>0</v>
      </c>
      <c r="BJ254" s="19" t="s">
        <v>79</v>
      </c>
      <c r="BK254" s="187">
        <f>ROUND(I254*H254,2)</f>
        <v>0</v>
      </c>
      <c r="BL254" s="19" t="s">
        <v>272</v>
      </c>
      <c r="BM254" s="186" t="s">
        <v>482</v>
      </c>
    </row>
    <row r="255" spans="1:65" s="13" customFormat="1" ht="11.25">
      <c r="B255" s="197"/>
      <c r="C255" s="198"/>
      <c r="D255" s="188" t="s">
        <v>187</v>
      </c>
      <c r="E255" s="198"/>
      <c r="F255" s="200" t="s">
        <v>483</v>
      </c>
      <c r="G255" s="198"/>
      <c r="H255" s="201">
        <v>77.078999999999994</v>
      </c>
      <c r="I255" s="202"/>
      <c r="J255" s="198"/>
      <c r="K255" s="198"/>
      <c r="L255" s="203"/>
      <c r="M255" s="204"/>
      <c r="N255" s="205"/>
      <c r="O255" s="205"/>
      <c r="P255" s="205"/>
      <c r="Q255" s="205"/>
      <c r="R255" s="205"/>
      <c r="S255" s="205"/>
      <c r="T255" s="206"/>
      <c r="AT255" s="207" t="s">
        <v>187</v>
      </c>
      <c r="AU255" s="207" t="s">
        <v>81</v>
      </c>
      <c r="AV255" s="13" t="s">
        <v>81</v>
      </c>
      <c r="AW255" s="13" t="s">
        <v>4</v>
      </c>
      <c r="AX255" s="13" t="s">
        <v>79</v>
      </c>
      <c r="AY255" s="207" t="s">
        <v>135</v>
      </c>
    </row>
    <row r="256" spans="1:65" s="2" customFormat="1" ht="16.5" customHeight="1">
      <c r="A256" s="36"/>
      <c r="B256" s="37"/>
      <c r="C256" s="219" t="s">
        <v>484</v>
      </c>
      <c r="D256" s="219" t="s">
        <v>278</v>
      </c>
      <c r="E256" s="220" t="s">
        <v>485</v>
      </c>
      <c r="F256" s="221" t="s">
        <v>486</v>
      </c>
      <c r="G256" s="222" t="s">
        <v>271</v>
      </c>
      <c r="H256" s="223">
        <v>200</v>
      </c>
      <c r="I256" s="224"/>
      <c r="J256" s="225">
        <f>ROUND(I256*H256,2)</f>
        <v>0</v>
      </c>
      <c r="K256" s="221" t="s">
        <v>142</v>
      </c>
      <c r="L256" s="226"/>
      <c r="M256" s="227" t="s">
        <v>19</v>
      </c>
      <c r="N256" s="228" t="s">
        <v>43</v>
      </c>
      <c r="O256" s="66"/>
      <c r="P256" s="184">
        <f>O256*H256</f>
        <v>0</v>
      </c>
      <c r="Q256" s="184">
        <v>0</v>
      </c>
      <c r="R256" s="184">
        <f>Q256*H256</f>
        <v>0</v>
      </c>
      <c r="S256" s="184">
        <v>0</v>
      </c>
      <c r="T256" s="185">
        <f>S256*H256</f>
        <v>0</v>
      </c>
      <c r="U256" s="36"/>
      <c r="V256" s="36"/>
      <c r="W256" s="36"/>
      <c r="X256" s="36"/>
      <c r="Y256" s="36"/>
      <c r="Z256" s="36"/>
      <c r="AA256" s="36"/>
      <c r="AB256" s="36"/>
      <c r="AC256" s="36"/>
      <c r="AD256" s="36"/>
      <c r="AE256" s="36"/>
      <c r="AR256" s="186" t="s">
        <v>282</v>
      </c>
      <c r="AT256" s="186" t="s">
        <v>278</v>
      </c>
      <c r="AU256" s="186" t="s">
        <v>81</v>
      </c>
      <c r="AY256" s="19" t="s">
        <v>135</v>
      </c>
      <c r="BE256" s="187">
        <f>IF(N256="základní",J256,0)</f>
        <v>0</v>
      </c>
      <c r="BF256" s="187">
        <f>IF(N256="snížená",J256,0)</f>
        <v>0</v>
      </c>
      <c r="BG256" s="187">
        <f>IF(N256="zákl. přenesená",J256,0)</f>
        <v>0</v>
      </c>
      <c r="BH256" s="187">
        <f>IF(N256="sníž. přenesená",J256,0)</f>
        <v>0</v>
      </c>
      <c r="BI256" s="187">
        <f>IF(N256="nulová",J256,0)</f>
        <v>0</v>
      </c>
      <c r="BJ256" s="19" t="s">
        <v>79</v>
      </c>
      <c r="BK256" s="187">
        <f>ROUND(I256*H256,2)</f>
        <v>0</v>
      </c>
      <c r="BL256" s="19" t="s">
        <v>272</v>
      </c>
      <c r="BM256" s="186" t="s">
        <v>487</v>
      </c>
    </row>
    <row r="257" spans="1:65" s="2" customFormat="1" ht="16.5" customHeight="1">
      <c r="A257" s="36"/>
      <c r="B257" s="37"/>
      <c r="C257" s="175" t="s">
        <v>488</v>
      </c>
      <c r="D257" s="175" t="s">
        <v>138</v>
      </c>
      <c r="E257" s="176" t="s">
        <v>489</v>
      </c>
      <c r="F257" s="177" t="s">
        <v>490</v>
      </c>
      <c r="G257" s="178" t="s">
        <v>184</v>
      </c>
      <c r="H257" s="179">
        <v>63.591000000000001</v>
      </c>
      <c r="I257" s="180"/>
      <c r="J257" s="181">
        <f>ROUND(I257*H257,2)</f>
        <v>0</v>
      </c>
      <c r="K257" s="177" t="s">
        <v>142</v>
      </c>
      <c r="L257" s="41"/>
      <c r="M257" s="182" t="s">
        <v>19</v>
      </c>
      <c r="N257" s="183" t="s">
        <v>43</v>
      </c>
      <c r="O257" s="66"/>
      <c r="P257" s="184">
        <f>O257*H257</f>
        <v>0</v>
      </c>
      <c r="Q257" s="184">
        <v>2.0000000000000001E-4</v>
      </c>
      <c r="R257" s="184">
        <f>Q257*H257</f>
        <v>1.2718200000000001E-2</v>
      </c>
      <c r="S257" s="184">
        <v>0</v>
      </c>
      <c r="T257" s="185">
        <f>S257*H257</f>
        <v>0</v>
      </c>
      <c r="U257" s="36"/>
      <c r="V257" s="36"/>
      <c r="W257" s="36"/>
      <c r="X257" s="36"/>
      <c r="Y257" s="36"/>
      <c r="Z257" s="36"/>
      <c r="AA257" s="36"/>
      <c r="AB257" s="36"/>
      <c r="AC257" s="36"/>
      <c r="AD257" s="36"/>
      <c r="AE257" s="36"/>
      <c r="AR257" s="186" t="s">
        <v>272</v>
      </c>
      <c r="AT257" s="186" t="s">
        <v>138</v>
      </c>
      <c r="AU257" s="186" t="s">
        <v>81</v>
      </c>
      <c r="AY257" s="19" t="s">
        <v>135</v>
      </c>
      <c r="BE257" s="187">
        <f>IF(N257="základní",J257,0)</f>
        <v>0</v>
      </c>
      <c r="BF257" s="187">
        <f>IF(N257="snížená",J257,0)</f>
        <v>0</v>
      </c>
      <c r="BG257" s="187">
        <f>IF(N257="zákl. přenesená",J257,0)</f>
        <v>0</v>
      </c>
      <c r="BH257" s="187">
        <f>IF(N257="sníž. přenesená",J257,0)</f>
        <v>0</v>
      </c>
      <c r="BI257" s="187">
        <f>IF(N257="nulová",J257,0)</f>
        <v>0</v>
      </c>
      <c r="BJ257" s="19" t="s">
        <v>79</v>
      </c>
      <c r="BK257" s="187">
        <f>ROUND(I257*H257,2)</f>
        <v>0</v>
      </c>
      <c r="BL257" s="19" t="s">
        <v>272</v>
      </c>
      <c r="BM257" s="186" t="s">
        <v>491</v>
      </c>
    </row>
    <row r="258" spans="1:65" s="2" customFormat="1" ht="24">
      <c r="A258" s="36"/>
      <c r="B258" s="37"/>
      <c r="C258" s="175" t="s">
        <v>492</v>
      </c>
      <c r="D258" s="175" t="s">
        <v>138</v>
      </c>
      <c r="E258" s="176" t="s">
        <v>493</v>
      </c>
      <c r="F258" s="177" t="s">
        <v>494</v>
      </c>
      <c r="G258" s="178" t="s">
        <v>184</v>
      </c>
      <c r="H258" s="179">
        <v>63.591000000000001</v>
      </c>
      <c r="I258" s="180"/>
      <c r="J258" s="181">
        <f>ROUND(I258*H258,2)</f>
        <v>0</v>
      </c>
      <c r="K258" s="177" t="s">
        <v>142</v>
      </c>
      <c r="L258" s="41"/>
      <c r="M258" s="251" t="s">
        <v>19</v>
      </c>
      <c r="N258" s="252" t="s">
        <v>43</v>
      </c>
      <c r="O258" s="195"/>
      <c r="P258" s="253">
        <f>O258*H258</f>
        <v>0</v>
      </c>
      <c r="Q258" s="253">
        <v>2.5999999999999998E-4</v>
      </c>
      <c r="R258" s="253">
        <f>Q258*H258</f>
        <v>1.6533659999999999E-2</v>
      </c>
      <c r="S258" s="253">
        <v>0</v>
      </c>
      <c r="T258" s="254">
        <f>S258*H258</f>
        <v>0</v>
      </c>
      <c r="U258" s="36"/>
      <c r="V258" s="36"/>
      <c r="W258" s="36"/>
      <c r="X258" s="36"/>
      <c r="Y258" s="36"/>
      <c r="Z258" s="36"/>
      <c r="AA258" s="36"/>
      <c r="AB258" s="36"/>
      <c r="AC258" s="36"/>
      <c r="AD258" s="36"/>
      <c r="AE258" s="36"/>
      <c r="AR258" s="186" t="s">
        <v>272</v>
      </c>
      <c r="AT258" s="186" t="s">
        <v>138</v>
      </c>
      <c r="AU258" s="186" t="s">
        <v>81</v>
      </c>
      <c r="AY258" s="19" t="s">
        <v>135</v>
      </c>
      <c r="BE258" s="187">
        <f>IF(N258="základní",J258,0)</f>
        <v>0</v>
      </c>
      <c r="BF258" s="187">
        <f>IF(N258="snížená",J258,0)</f>
        <v>0</v>
      </c>
      <c r="BG258" s="187">
        <f>IF(N258="zákl. přenesená",J258,0)</f>
        <v>0</v>
      </c>
      <c r="BH258" s="187">
        <f>IF(N258="sníž. přenesená",J258,0)</f>
        <v>0</v>
      </c>
      <c r="BI258" s="187">
        <f>IF(N258="nulová",J258,0)</f>
        <v>0</v>
      </c>
      <c r="BJ258" s="19" t="s">
        <v>79</v>
      </c>
      <c r="BK258" s="187">
        <f>ROUND(I258*H258,2)</f>
        <v>0</v>
      </c>
      <c r="BL258" s="19" t="s">
        <v>272</v>
      </c>
      <c r="BM258" s="186" t="s">
        <v>495</v>
      </c>
    </row>
    <row r="259" spans="1:65" s="2" customFormat="1" ht="6.95" customHeight="1">
      <c r="A259" s="36"/>
      <c r="B259" s="49"/>
      <c r="C259" s="50"/>
      <c r="D259" s="50"/>
      <c r="E259" s="50"/>
      <c r="F259" s="50"/>
      <c r="G259" s="50"/>
      <c r="H259" s="50"/>
      <c r="I259" s="50"/>
      <c r="J259" s="50"/>
      <c r="K259" s="50"/>
      <c r="L259" s="41"/>
      <c r="M259" s="36"/>
      <c r="O259" s="36"/>
      <c r="P259" s="36"/>
      <c r="Q259" s="36"/>
      <c r="R259" s="36"/>
      <c r="S259" s="36"/>
      <c r="T259" s="36"/>
      <c r="U259" s="36"/>
      <c r="V259" s="36"/>
      <c r="W259" s="36"/>
      <c r="X259" s="36"/>
      <c r="Y259" s="36"/>
      <c r="Z259" s="36"/>
      <c r="AA259" s="36"/>
      <c r="AB259" s="36"/>
      <c r="AC259" s="36"/>
      <c r="AD259" s="36"/>
      <c r="AE259" s="36"/>
    </row>
  </sheetData>
  <sheetProtection algorithmName="SHA-512" hashValue="Gy3lYWN+OEFkxOym2QimQ0/HOUcR4FCxxZ2UZYx2KZV0vBA9URo8VA62Q5H1bh8p6jTaFc8OnrKOzcBtyYM17w==" saltValue="va7xXCd40582CrMOMknDKPTR8XCX82iPU8ra4QnV2EQQgDu7SYqv5zRYRmCgaGv1gHH3A5h//H/X/yRJvO7eGw==" spinCount="100000" sheet="1" objects="1" scenarios="1" formatColumns="0" formatRows="0" autoFilter="0"/>
  <autoFilter ref="C91:K258" xr:uid="{00000000-0009-0000-0000-000002000000}"/>
  <mergeCells count="9">
    <mergeCell ref="E50:H50"/>
    <mergeCell ref="E82:H82"/>
    <mergeCell ref="E84:H8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3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2"/>
      <c r="M2" s="362"/>
      <c r="N2" s="362"/>
      <c r="O2" s="362"/>
      <c r="P2" s="362"/>
      <c r="Q2" s="362"/>
      <c r="R2" s="362"/>
      <c r="S2" s="362"/>
      <c r="T2" s="362"/>
      <c r="U2" s="362"/>
      <c r="V2" s="362"/>
      <c r="AT2" s="19" t="s">
        <v>87</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109</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6" t="str">
        <f>'Rekapitulace stavby'!K6</f>
        <v>Sokolov, ZŠ Švabinského 1728 - oprava hygienického zázemí</v>
      </c>
      <c r="F7" s="377"/>
      <c r="G7" s="377"/>
      <c r="H7" s="377"/>
      <c r="L7" s="22"/>
    </row>
    <row r="8" spans="1:46" s="2" customFormat="1" ht="12" customHeight="1">
      <c r="A8" s="36"/>
      <c r="B8" s="41"/>
      <c r="C8" s="36"/>
      <c r="D8" s="107" t="s">
        <v>110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8" t="s">
        <v>496</v>
      </c>
      <c r="F9" s="379"/>
      <c r="G9" s="379"/>
      <c r="H9" s="379"/>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3. 2. 2021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ROUND(J94,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ROUND((SUM(BE94:BE337)),  2)</f>
        <v>0</v>
      </c>
      <c r="G33" s="36"/>
      <c r="H33" s="36"/>
      <c r="I33" s="120">
        <v>0.21</v>
      </c>
      <c r="J33" s="119">
        <f>ROUND(((SUM(BE94:BE337))*I33),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ROUND((SUM(BF94:BF337)),  2)</f>
        <v>0</v>
      </c>
      <c r="G34" s="36"/>
      <c r="H34" s="36"/>
      <c r="I34" s="120">
        <v>0.15</v>
      </c>
      <c r="J34" s="119">
        <f>ROUND(((SUM(BF94:BF337))*I34),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45</v>
      </c>
      <c r="F35" s="119">
        <f>ROUND((SUM(BG94:BG337)),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46</v>
      </c>
      <c r="F36" s="119">
        <f>ROUND((SUM(BH94:BH337)),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47</v>
      </c>
      <c r="F37" s="119">
        <f>ROUND((SUM(BI94:BI337)),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112</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Sokolov, ZŠ Švabinského 1728 - oprava hygienického zázemí</v>
      </c>
      <c r="F48" s="384"/>
      <c r="G48" s="384"/>
      <c r="H48" s="384"/>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40" t="str">
        <f>E9</f>
        <v>02 - 1.NP - WC Dívky</v>
      </c>
      <c r="F50" s="385"/>
      <c r="G50" s="385"/>
      <c r="H50" s="385"/>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Sokolov, Švabinského 1728</v>
      </c>
      <c r="G52" s="38"/>
      <c r="H52" s="38"/>
      <c r="I52" s="31" t="s">
        <v>23</v>
      </c>
      <c r="J52" s="61" t="str">
        <f>IF(J12="","",J12)</f>
        <v>3. 2. 2021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Sokolov</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113</v>
      </c>
      <c r="D57" s="133"/>
      <c r="E57" s="133"/>
      <c r="F57" s="133"/>
      <c r="G57" s="133"/>
      <c r="H57" s="133"/>
      <c r="I57" s="133"/>
      <c r="J57" s="134" t="s">
        <v>114</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115</v>
      </c>
    </row>
    <row r="60" spans="1:47" s="9" customFormat="1" ht="24.95" customHeight="1">
      <c r="B60" s="136"/>
      <c r="C60" s="137"/>
      <c r="D60" s="138" t="s">
        <v>165</v>
      </c>
      <c r="E60" s="139"/>
      <c r="F60" s="139"/>
      <c r="G60" s="139"/>
      <c r="H60" s="139"/>
      <c r="I60" s="139"/>
      <c r="J60" s="140">
        <f>J95</f>
        <v>0</v>
      </c>
      <c r="K60" s="137"/>
      <c r="L60" s="141"/>
    </row>
    <row r="61" spans="1:47" s="10" customFormat="1" ht="19.899999999999999" customHeight="1">
      <c r="B61" s="142"/>
      <c r="C61" s="143"/>
      <c r="D61" s="144" t="s">
        <v>166</v>
      </c>
      <c r="E61" s="145"/>
      <c r="F61" s="145"/>
      <c r="G61" s="145"/>
      <c r="H61" s="145"/>
      <c r="I61" s="145"/>
      <c r="J61" s="146">
        <f>J96</f>
        <v>0</v>
      </c>
      <c r="K61" s="143"/>
      <c r="L61" s="147"/>
    </row>
    <row r="62" spans="1:47" s="10" customFormat="1" ht="19.899999999999999" customHeight="1">
      <c r="B62" s="142"/>
      <c r="C62" s="143"/>
      <c r="D62" s="144" t="s">
        <v>167</v>
      </c>
      <c r="E62" s="145"/>
      <c r="F62" s="145"/>
      <c r="G62" s="145"/>
      <c r="H62" s="145"/>
      <c r="I62" s="145"/>
      <c r="J62" s="146">
        <f>J108</f>
        <v>0</v>
      </c>
      <c r="K62" s="143"/>
      <c r="L62" s="147"/>
    </row>
    <row r="63" spans="1:47" s="10" customFormat="1" ht="19.899999999999999" customHeight="1">
      <c r="B63" s="142"/>
      <c r="C63" s="143"/>
      <c r="D63" s="144" t="s">
        <v>168</v>
      </c>
      <c r="E63" s="145"/>
      <c r="F63" s="145"/>
      <c r="G63" s="145"/>
      <c r="H63" s="145"/>
      <c r="I63" s="145"/>
      <c r="J63" s="146">
        <f>J167</f>
        <v>0</v>
      </c>
      <c r="K63" s="143"/>
      <c r="L63" s="147"/>
    </row>
    <row r="64" spans="1:47" s="10" customFormat="1" ht="19.899999999999999" customHeight="1">
      <c r="B64" s="142"/>
      <c r="C64" s="143"/>
      <c r="D64" s="144" t="s">
        <v>169</v>
      </c>
      <c r="E64" s="145"/>
      <c r="F64" s="145"/>
      <c r="G64" s="145"/>
      <c r="H64" s="145"/>
      <c r="I64" s="145"/>
      <c r="J64" s="146">
        <f>J179</f>
        <v>0</v>
      </c>
      <c r="K64" s="143"/>
      <c r="L64" s="147"/>
    </row>
    <row r="65" spans="1:31" s="9" customFormat="1" ht="24.95" customHeight="1">
      <c r="B65" s="136"/>
      <c r="C65" s="137"/>
      <c r="D65" s="138" t="s">
        <v>170</v>
      </c>
      <c r="E65" s="139"/>
      <c r="F65" s="139"/>
      <c r="G65" s="139"/>
      <c r="H65" s="139"/>
      <c r="I65" s="139"/>
      <c r="J65" s="140">
        <f>J182</f>
        <v>0</v>
      </c>
      <c r="K65" s="137"/>
      <c r="L65" s="141"/>
    </row>
    <row r="66" spans="1:31" s="10" customFormat="1" ht="19.899999999999999" customHeight="1">
      <c r="B66" s="142"/>
      <c r="C66" s="143"/>
      <c r="D66" s="144" t="s">
        <v>171</v>
      </c>
      <c r="E66" s="145"/>
      <c r="F66" s="145"/>
      <c r="G66" s="145"/>
      <c r="H66" s="145"/>
      <c r="I66" s="145"/>
      <c r="J66" s="146">
        <f>J183</f>
        <v>0</v>
      </c>
      <c r="K66" s="143"/>
      <c r="L66" s="147"/>
    </row>
    <row r="67" spans="1:31" s="10" customFormat="1" ht="19.899999999999999" customHeight="1">
      <c r="B67" s="142"/>
      <c r="C67" s="143"/>
      <c r="D67" s="144" t="s">
        <v>172</v>
      </c>
      <c r="E67" s="145"/>
      <c r="F67" s="145"/>
      <c r="G67" s="145"/>
      <c r="H67" s="145"/>
      <c r="I67" s="145"/>
      <c r="J67" s="146">
        <f>J197</f>
        <v>0</v>
      </c>
      <c r="K67" s="143"/>
      <c r="L67" s="147"/>
    </row>
    <row r="68" spans="1:31" s="10" customFormat="1" ht="19.899999999999999" customHeight="1">
      <c r="B68" s="142"/>
      <c r="C68" s="143"/>
      <c r="D68" s="144" t="s">
        <v>173</v>
      </c>
      <c r="E68" s="145"/>
      <c r="F68" s="145"/>
      <c r="G68" s="145"/>
      <c r="H68" s="145"/>
      <c r="I68" s="145"/>
      <c r="J68" s="146">
        <f>J202</f>
        <v>0</v>
      </c>
      <c r="K68" s="143"/>
      <c r="L68" s="147"/>
    </row>
    <row r="69" spans="1:31" s="10" customFormat="1" ht="19.899999999999999" customHeight="1">
      <c r="B69" s="142"/>
      <c r="C69" s="143"/>
      <c r="D69" s="144" t="s">
        <v>174</v>
      </c>
      <c r="E69" s="145"/>
      <c r="F69" s="145"/>
      <c r="G69" s="145"/>
      <c r="H69" s="145"/>
      <c r="I69" s="145"/>
      <c r="J69" s="146">
        <f>J221</f>
        <v>0</v>
      </c>
      <c r="K69" s="143"/>
      <c r="L69" s="147"/>
    </row>
    <row r="70" spans="1:31" s="10" customFormat="1" ht="19.899999999999999" customHeight="1">
      <c r="B70" s="142"/>
      <c r="C70" s="143"/>
      <c r="D70" s="144" t="s">
        <v>175</v>
      </c>
      <c r="E70" s="145"/>
      <c r="F70" s="145"/>
      <c r="G70" s="145"/>
      <c r="H70" s="145"/>
      <c r="I70" s="145"/>
      <c r="J70" s="146">
        <f>J226</f>
        <v>0</v>
      </c>
      <c r="K70" s="143"/>
      <c r="L70" s="147"/>
    </row>
    <row r="71" spans="1:31" s="10" customFormat="1" ht="19.899999999999999" customHeight="1">
      <c r="B71" s="142"/>
      <c r="C71" s="143"/>
      <c r="D71" s="144" t="s">
        <v>497</v>
      </c>
      <c r="E71" s="145"/>
      <c r="F71" s="145"/>
      <c r="G71" s="145"/>
      <c r="H71" s="145"/>
      <c r="I71" s="145"/>
      <c r="J71" s="146">
        <f>J239</f>
        <v>0</v>
      </c>
      <c r="K71" s="143"/>
      <c r="L71" s="147"/>
    </row>
    <row r="72" spans="1:31" s="10" customFormat="1" ht="19.899999999999999" customHeight="1">
      <c r="B72" s="142"/>
      <c r="C72" s="143"/>
      <c r="D72" s="144" t="s">
        <v>498</v>
      </c>
      <c r="E72" s="145"/>
      <c r="F72" s="145"/>
      <c r="G72" s="145"/>
      <c r="H72" s="145"/>
      <c r="I72" s="145"/>
      <c r="J72" s="146">
        <f>J259</f>
        <v>0</v>
      </c>
      <c r="K72" s="143"/>
      <c r="L72" s="147"/>
    </row>
    <row r="73" spans="1:31" s="10" customFormat="1" ht="19.899999999999999" customHeight="1">
      <c r="B73" s="142"/>
      <c r="C73" s="143"/>
      <c r="D73" s="144" t="s">
        <v>176</v>
      </c>
      <c r="E73" s="145"/>
      <c r="F73" s="145"/>
      <c r="G73" s="145"/>
      <c r="H73" s="145"/>
      <c r="I73" s="145"/>
      <c r="J73" s="146">
        <f>J277</f>
        <v>0</v>
      </c>
      <c r="K73" s="143"/>
      <c r="L73" s="147"/>
    </row>
    <row r="74" spans="1:31" s="10" customFormat="1" ht="19.899999999999999" customHeight="1">
      <c r="B74" s="142"/>
      <c r="C74" s="143"/>
      <c r="D74" s="144" t="s">
        <v>177</v>
      </c>
      <c r="E74" s="145"/>
      <c r="F74" s="145"/>
      <c r="G74" s="145"/>
      <c r="H74" s="145"/>
      <c r="I74" s="145"/>
      <c r="J74" s="146">
        <f>J298</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63" s="2" customFormat="1" ht="24.95" customHeight="1">
      <c r="A81" s="36"/>
      <c r="B81" s="37"/>
      <c r="C81" s="25" t="s">
        <v>120</v>
      </c>
      <c r="D81" s="38"/>
      <c r="E81" s="38"/>
      <c r="F81" s="38"/>
      <c r="G81" s="38"/>
      <c r="H81" s="38"/>
      <c r="I81" s="38"/>
      <c r="J81" s="38"/>
      <c r="K81" s="38"/>
      <c r="L81" s="108"/>
      <c r="S81" s="36"/>
      <c r="T81" s="36"/>
      <c r="U81" s="36"/>
      <c r="V81" s="36"/>
      <c r="W81" s="36"/>
      <c r="X81" s="36"/>
      <c r="Y81" s="36"/>
      <c r="Z81" s="36"/>
      <c r="AA81" s="36"/>
      <c r="AB81" s="36"/>
      <c r="AC81" s="36"/>
      <c r="AD81" s="36"/>
      <c r="AE81" s="36"/>
    </row>
    <row r="82" spans="1:63"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3"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63" s="2" customFormat="1" ht="16.5" customHeight="1">
      <c r="A84" s="36"/>
      <c r="B84" s="37"/>
      <c r="C84" s="38"/>
      <c r="D84" s="38"/>
      <c r="E84" s="383" t="str">
        <f>E7</f>
        <v>Sokolov, ZŠ Švabinského 1728 - oprava hygienického zázemí</v>
      </c>
      <c r="F84" s="384"/>
      <c r="G84" s="384"/>
      <c r="H84" s="384"/>
      <c r="I84" s="38"/>
      <c r="J84" s="38"/>
      <c r="K84" s="38"/>
      <c r="L84" s="108"/>
      <c r="S84" s="36"/>
      <c r="T84" s="36"/>
      <c r="U84" s="36"/>
      <c r="V84" s="36"/>
      <c r="W84" s="36"/>
      <c r="X84" s="36"/>
      <c r="Y84" s="36"/>
      <c r="Z84" s="36"/>
      <c r="AA84" s="36"/>
      <c r="AB84" s="36"/>
      <c r="AC84" s="36"/>
      <c r="AD84" s="36"/>
      <c r="AE84" s="36"/>
    </row>
    <row r="85" spans="1:63" s="2" customFormat="1" ht="12" customHeight="1">
      <c r="A85" s="36"/>
      <c r="B85" s="37"/>
      <c r="C85" s="31" t="s">
        <v>110</v>
      </c>
      <c r="D85" s="38"/>
      <c r="E85" s="38"/>
      <c r="F85" s="38"/>
      <c r="G85" s="38"/>
      <c r="H85" s="38"/>
      <c r="I85" s="38"/>
      <c r="J85" s="38"/>
      <c r="K85" s="38"/>
      <c r="L85" s="108"/>
      <c r="S85" s="36"/>
      <c r="T85" s="36"/>
      <c r="U85" s="36"/>
      <c r="V85" s="36"/>
      <c r="W85" s="36"/>
      <c r="X85" s="36"/>
      <c r="Y85" s="36"/>
      <c r="Z85" s="36"/>
      <c r="AA85" s="36"/>
      <c r="AB85" s="36"/>
      <c r="AC85" s="36"/>
      <c r="AD85" s="36"/>
      <c r="AE85" s="36"/>
    </row>
    <row r="86" spans="1:63" s="2" customFormat="1" ht="16.5" customHeight="1">
      <c r="A86" s="36"/>
      <c r="B86" s="37"/>
      <c r="C86" s="38"/>
      <c r="D86" s="38"/>
      <c r="E86" s="340" t="str">
        <f>E9</f>
        <v>02 - 1.NP - WC Dívky</v>
      </c>
      <c r="F86" s="385"/>
      <c r="G86" s="385"/>
      <c r="H86" s="385"/>
      <c r="I86" s="38"/>
      <c r="J86" s="38"/>
      <c r="K86" s="38"/>
      <c r="L86" s="108"/>
      <c r="S86" s="36"/>
      <c r="T86" s="36"/>
      <c r="U86" s="36"/>
      <c r="V86" s="36"/>
      <c r="W86" s="36"/>
      <c r="X86" s="36"/>
      <c r="Y86" s="36"/>
      <c r="Z86" s="36"/>
      <c r="AA86" s="36"/>
      <c r="AB86" s="36"/>
      <c r="AC86" s="36"/>
      <c r="AD86" s="36"/>
      <c r="AE86" s="36"/>
    </row>
    <row r="87" spans="1:63"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3" s="2" customFormat="1" ht="12" customHeight="1">
      <c r="A88" s="36"/>
      <c r="B88" s="37"/>
      <c r="C88" s="31" t="s">
        <v>21</v>
      </c>
      <c r="D88" s="38"/>
      <c r="E88" s="38"/>
      <c r="F88" s="29" t="str">
        <f>F12</f>
        <v>Sokolov, Švabinského 1728</v>
      </c>
      <c r="G88" s="38"/>
      <c r="H88" s="38"/>
      <c r="I88" s="31" t="s">
        <v>23</v>
      </c>
      <c r="J88" s="61" t="str">
        <f>IF(J12="","",J12)</f>
        <v>3. 2. 2021</v>
      </c>
      <c r="K88" s="38"/>
      <c r="L88" s="108"/>
      <c r="S88" s="36"/>
      <c r="T88" s="36"/>
      <c r="U88" s="36"/>
      <c r="V88" s="36"/>
      <c r="W88" s="36"/>
      <c r="X88" s="36"/>
      <c r="Y88" s="36"/>
      <c r="Z88" s="36"/>
      <c r="AA88" s="36"/>
      <c r="AB88" s="36"/>
      <c r="AC88" s="36"/>
      <c r="AD88" s="36"/>
      <c r="AE88" s="36"/>
    </row>
    <row r="89" spans="1:63"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63" s="2" customFormat="1" ht="15.2" customHeight="1">
      <c r="A90" s="36"/>
      <c r="B90" s="37"/>
      <c r="C90" s="31" t="s">
        <v>25</v>
      </c>
      <c r="D90" s="38"/>
      <c r="E90" s="38"/>
      <c r="F90" s="29" t="str">
        <f>E15</f>
        <v>Město Sokolov</v>
      </c>
      <c r="G90" s="38"/>
      <c r="H90" s="38"/>
      <c r="I90" s="31" t="s">
        <v>31</v>
      </c>
      <c r="J90" s="34" t="str">
        <f>E21</f>
        <v xml:space="preserve"> </v>
      </c>
      <c r="K90" s="38"/>
      <c r="L90" s="108"/>
      <c r="S90" s="36"/>
      <c r="T90" s="36"/>
      <c r="U90" s="36"/>
      <c r="V90" s="36"/>
      <c r="W90" s="36"/>
      <c r="X90" s="36"/>
      <c r="Y90" s="36"/>
      <c r="Z90" s="36"/>
      <c r="AA90" s="36"/>
      <c r="AB90" s="36"/>
      <c r="AC90" s="36"/>
      <c r="AD90" s="36"/>
      <c r="AE90" s="36"/>
    </row>
    <row r="91" spans="1:63" s="2" customFormat="1" ht="15.2" customHeight="1">
      <c r="A91" s="36"/>
      <c r="B91" s="37"/>
      <c r="C91" s="31" t="s">
        <v>29</v>
      </c>
      <c r="D91" s="38"/>
      <c r="E91" s="38"/>
      <c r="F91" s="29" t="str">
        <f>IF(E18="","",E18)</f>
        <v>Vyplň údaj</v>
      </c>
      <c r="G91" s="38"/>
      <c r="H91" s="38"/>
      <c r="I91" s="31" t="s">
        <v>34</v>
      </c>
      <c r="J91" s="34" t="str">
        <f>E24</f>
        <v>Michal Kubelka</v>
      </c>
      <c r="K91" s="38"/>
      <c r="L91" s="108"/>
      <c r="S91" s="36"/>
      <c r="T91" s="36"/>
      <c r="U91" s="36"/>
      <c r="V91" s="36"/>
      <c r="W91" s="36"/>
      <c r="X91" s="36"/>
      <c r="Y91" s="36"/>
      <c r="Z91" s="36"/>
      <c r="AA91" s="36"/>
      <c r="AB91" s="36"/>
      <c r="AC91" s="36"/>
      <c r="AD91" s="36"/>
      <c r="AE91" s="36"/>
    </row>
    <row r="92" spans="1:63"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63" s="11" customFormat="1" ht="29.25" customHeight="1">
      <c r="A93" s="148"/>
      <c r="B93" s="149"/>
      <c r="C93" s="150" t="s">
        <v>121</v>
      </c>
      <c r="D93" s="151" t="s">
        <v>57</v>
      </c>
      <c r="E93" s="151" t="s">
        <v>53</v>
      </c>
      <c r="F93" s="151" t="s">
        <v>54</v>
      </c>
      <c r="G93" s="151" t="s">
        <v>122</v>
      </c>
      <c r="H93" s="151" t="s">
        <v>123</v>
      </c>
      <c r="I93" s="151" t="s">
        <v>124</v>
      </c>
      <c r="J93" s="151" t="s">
        <v>114</v>
      </c>
      <c r="K93" s="152" t="s">
        <v>125</v>
      </c>
      <c r="L93" s="153"/>
      <c r="M93" s="70" t="s">
        <v>19</v>
      </c>
      <c r="N93" s="71" t="s">
        <v>42</v>
      </c>
      <c r="O93" s="71" t="s">
        <v>126</v>
      </c>
      <c r="P93" s="71" t="s">
        <v>127</v>
      </c>
      <c r="Q93" s="71" t="s">
        <v>128</v>
      </c>
      <c r="R93" s="71" t="s">
        <v>129</v>
      </c>
      <c r="S93" s="71" t="s">
        <v>130</v>
      </c>
      <c r="T93" s="72" t="s">
        <v>131</v>
      </c>
      <c r="U93" s="148"/>
      <c r="V93" s="148"/>
      <c r="W93" s="148"/>
      <c r="X93" s="148"/>
      <c r="Y93" s="148"/>
      <c r="Z93" s="148"/>
      <c r="AA93" s="148"/>
      <c r="AB93" s="148"/>
      <c r="AC93" s="148"/>
      <c r="AD93" s="148"/>
      <c r="AE93" s="148"/>
    </row>
    <row r="94" spans="1:63" s="2" customFormat="1" ht="22.9" customHeight="1">
      <c r="A94" s="36"/>
      <c r="B94" s="37"/>
      <c r="C94" s="77" t="s">
        <v>132</v>
      </c>
      <c r="D94" s="38"/>
      <c r="E94" s="38"/>
      <c r="F94" s="38"/>
      <c r="G94" s="38"/>
      <c r="H94" s="38"/>
      <c r="I94" s="38"/>
      <c r="J94" s="154">
        <f>BK94</f>
        <v>0</v>
      </c>
      <c r="K94" s="38"/>
      <c r="L94" s="41"/>
      <c r="M94" s="73"/>
      <c r="N94" s="155"/>
      <c r="O94" s="74"/>
      <c r="P94" s="156">
        <f>P95+P182</f>
        <v>0</v>
      </c>
      <c r="Q94" s="74"/>
      <c r="R94" s="156">
        <f>R95+R182</f>
        <v>3.4887836300000004</v>
      </c>
      <c r="S94" s="74"/>
      <c r="T94" s="157">
        <f>T95+T182</f>
        <v>3.8000833000000003</v>
      </c>
      <c r="U94" s="36"/>
      <c r="V94" s="36"/>
      <c r="W94" s="36"/>
      <c r="X94" s="36"/>
      <c r="Y94" s="36"/>
      <c r="Z94" s="36"/>
      <c r="AA94" s="36"/>
      <c r="AB94" s="36"/>
      <c r="AC94" s="36"/>
      <c r="AD94" s="36"/>
      <c r="AE94" s="36"/>
      <c r="AT94" s="19" t="s">
        <v>71</v>
      </c>
      <c r="AU94" s="19" t="s">
        <v>115</v>
      </c>
      <c r="BK94" s="158">
        <f>BK95+BK182</f>
        <v>0</v>
      </c>
    </row>
    <row r="95" spans="1:63" s="12" customFormat="1" ht="25.9" customHeight="1">
      <c r="B95" s="159"/>
      <c r="C95" s="160"/>
      <c r="D95" s="161" t="s">
        <v>71</v>
      </c>
      <c r="E95" s="162" t="s">
        <v>178</v>
      </c>
      <c r="F95" s="162" t="s">
        <v>179</v>
      </c>
      <c r="G95" s="160"/>
      <c r="H95" s="160"/>
      <c r="I95" s="163"/>
      <c r="J95" s="164">
        <f>BK95</f>
        <v>0</v>
      </c>
      <c r="K95" s="160"/>
      <c r="L95" s="165"/>
      <c r="M95" s="166"/>
      <c r="N95" s="167"/>
      <c r="O95" s="167"/>
      <c r="P95" s="168">
        <f>P96+P108+P167+P179</f>
        <v>0</v>
      </c>
      <c r="Q95" s="167"/>
      <c r="R95" s="168">
        <f>R96+R108+R167+R179</f>
        <v>1.8629355500000004</v>
      </c>
      <c r="S95" s="167"/>
      <c r="T95" s="169">
        <f>T96+T108+T167+T179</f>
        <v>3.3011290000000004</v>
      </c>
      <c r="AR95" s="170" t="s">
        <v>79</v>
      </c>
      <c r="AT95" s="171" t="s">
        <v>71</v>
      </c>
      <c r="AU95" s="171" t="s">
        <v>72</v>
      </c>
      <c r="AY95" s="170" t="s">
        <v>135</v>
      </c>
      <c r="BK95" s="172">
        <f>BK96+BK108+BK167+BK179</f>
        <v>0</v>
      </c>
    </row>
    <row r="96" spans="1:63" s="12" customFormat="1" ht="22.9" customHeight="1">
      <c r="B96" s="159"/>
      <c r="C96" s="160"/>
      <c r="D96" s="161" t="s">
        <v>71</v>
      </c>
      <c r="E96" s="173" t="s">
        <v>180</v>
      </c>
      <c r="F96" s="173" t="s">
        <v>181</v>
      </c>
      <c r="G96" s="160"/>
      <c r="H96" s="160"/>
      <c r="I96" s="163"/>
      <c r="J96" s="174">
        <f>BK96</f>
        <v>0</v>
      </c>
      <c r="K96" s="160"/>
      <c r="L96" s="165"/>
      <c r="M96" s="166"/>
      <c r="N96" s="167"/>
      <c r="O96" s="167"/>
      <c r="P96" s="168">
        <f>SUM(P97:P107)</f>
        <v>0</v>
      </c>
      <c r="Q96" s="167"/>
      <c r="R96" s="168">
        <f>SUM(R97:R107)</f>
        <v>1.8595092000000004</v>
      </c>
      <c r="S96" s="167"/>
      <c r="T96" s="169">
        <f>SUM(T97:T107)</f>
        <v>0</v>
      </c>
      <c r="AR96" s="170" t="s">
        <v>79</v>
      </c>
      <c r="AT96" s="171" t="s">
        <v>71</v>
      </c>
      <c r="AU96" s="171" t="s">
        <v>79</v>
      </c>
      <c r="AY96" s="170" t="s">
        <v>135</v>
      </c>
      <c r="BK96" s="172">
        <f>SUM(BK97:BK107)</f>
        <v>0</v>
      </c>
    </row>
    <row r="97" spans="1:65" s="2" customFormat="1" ht="24">
      <c r="A97" s="36"/>
      <c r="B97" s="37"/>
      <c r="C97" s="175" t="s">
        <v>79</v>
      </c>
      <c r="D97" s="175" t="s">
        <v>138</v>
      </c>
      <c r="E97" s="176" t="s">
        <v>198</v>
      </c>
      <c r="F97" s="177" t="s">
        <v>199</v>
      </c>
      <c r="G97" s="178" t="s">
        <v>184</v>
      </c>
      <c r="H97" s="179">
        <v>23.07</v>
      </c>
      <c r="I97" s="180"/>
      <c r="J97" s="181">
        <f>ROUND(I97*H97,2)</f>
        <v>0</v>
      </c>
      <c r="K97" s="177" t="s">
        <v>142</v>
      </c>
      <c r="L97" s="41"/>
      <c r="M97" s="182" t="s">
        <v>19</v>
      </c>
      <c r="N97" s="183" t="s">
        <v>43</v>
      </c>
      <c r="O97" s="66"/>
      <c r="P97" s="184">
        <f>O97*H97</f>
        <v>0</v>
      </c>
      <c r="Q97" s="184">
        <v>5.7000000000000002E-3</v>
      </c>
      <c r="R97" s="184">
        <f>Q97*H97</f>
        <v>0.131499</v>
      </c>
      <c r="S97" s="184">
        <v>0</v>
      </c>
      <c r="T97" s="185">
        <f>S97*H97</f>
        <v>0</v>
      </c>
      <c r="U97" s="36"/>
      <c r="V97" s="36"/>
      <c r="W97" s="36"/>
      <c r="X97" s="36"/>
      <c r="Y97" s="36"/>
      <c r="Z97" s="36"/>
      <c r="AA97" s="36"/>
      <c r="AB97" s="36"/>
      <c r="AC97" s="36"/>
      <c r="AD97" s="36"/>
      <c r="AE97" s="36"/>
      <c r="AR97" s="186" t="s">
        <v>160</v>
      </c>
      <c r="AT97" s="186" t="s">
        <v>138</v>
      </c>
      <c r="AU97" s="186" t="s">
        <v>81</v>
      </c>
      <c r="AY97" s="19" t="s">
        <v>135</v>
      </c>
      <c r="BE97" s="187">
        <f>IF(N97="základní",J97,0)</f>
        <v>0</v>
      </c>
      <c r="BF97" s="187">
        <f>IF(N97="snížená",J97,0)</f>
        <v>0</v>
      </c>
      <c r="BG97" s="187">
        <f>IF(N97="zákl. přenesená",J97,0)</f>
        <v>0</v>
      </c>
      <c r="BH97" s="187">
        <f>IF(N97="sníž. přenesená",J97,0)</f>
        <v>0</v>
      </c>
      <c r="BI97" s="187">
        <f>IF(N97="nulová",J97,0)</f>
        <v>0</v>
      </c>
      <c r="BJ97" s="19" t="s">
        <v>79</v>
      </c>
      <c r="BK97" s="187">
        <f>ROUND(I97*H97,2)</f>
        <v>0</v>
      </c>
      <c r="BL97" s="19" t="s">
        <v>160</v>
      </c>
      <c r="BM97" s="186" t="s">
        <v>499</v>
      </c>
    </row>
    <row r="98" spans="1:65" s="2" customFormat="1" ht="39">
      <c r="A98" s="36"/>
      <c r="B98" s="37"/>
      <c r="C98" s="38"/>
      <c r="D98" s="188" t="s">
        <v>145</v>
      </c>
      <c r="E98" s="38"/>
      <c r="F98" s="189" t="s">
        <v>201</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145</v>
      </c>
      <c r="AU98" s="19" t="s">
        <v>81</v>
      </c>
    </row>
    <row r="99" spans="1:65" s="2" customFormat="1" ht="24">
      <c r="A99" s="36"/>
      <c r="B99" s="37"/>
      <c r="C99" s="175" t="s">
        <v>81</v>
      </c>
      <c r="D99" s="175" t="s">
        <v>138</v>
      </c>
      <c r="E99" s="176" t="s">
        <v>202</v>
      </c>
      <c r="F99" s="177" t="s">
        <v>203</v>
      </c>
      <c r="G99" s="178" t="s">
        <v>184</v>
      </c>
      <c r="H99" s="179">
        <v>82.031000000000006</v>
      </c>
      <c r="I99" s="180"/>
      <c r="J99" s="181">
        <f>ROUND(I99*H99,2)</f>
        <v>0</v>
      </c>
      <c r="K99" s="177" t="s">
        <v>142</v>
      </c>
      <c r="L99" s="41"/>
      <c r="M99" s="182" t="s">
        <v>19</v>
      </c>
      <c r="N99" s="183" t="s">
        <v>43</v>
      </c>
      <c r="O99" s="66"/>
      <c r="P99" s="184">
        <f>O99*H99</f>
        <v>0</v>
      </c>
      <c r="Q99" s="184">
        <v>5.7000000000000002E-3</v>
      </c>
      <c r="R99" s="184">
        <f>Q99*H99</f>
        <v>0.46757670000000007</v>
      </c>
      <c r="S99" s="184">
        <v>0</v>
      </c>
      <c r="T99" s="185">
        <f>S99*H99</f>
        <v>0</v>
      </c>
      <c r="U99" s="36"/>
      <c r="V99" s="36"/>
      <c r="W99" s="36"/>
      <c r="X99" s="36"/>
      <c r="Y99" s="36"/>
      <c r="Z99" s="36"/>
      <c r="AA99" s="36"/>
      <c r="AB99" s="36"/>
      <c r="AC99" s="36"/>
      <c r="AD99" s="36"/>
      <c r="AE99" s="36"/>
      <c r="AR99" s="186" t="s">
        <v>160</v>
      </c>
      <c r="AT99" s="186" t="s">
        <v>138</v>
      </c>
      <c r="AU99" s="186" t="s">
        <v>81</v>
      </c>
      <c r="AY99" s="19" t="s">
        <v>135</v>
      </c>
      <c r="BE99" s="187">
        <f>IF(N99="základní",J99,0)</f>
        <v>0</v>
      </c>
      <c r="BF99" s="187">
        <f>IF(N99="snížená",J99,0)</f>
        <v>0</v>
      </c>
      <c r="BG99" s="187">
        <f>IF(N99="zákl. přenesená",J99,0)</f>
        <v>0</v>
      </c>
      <c r="BH99" s="187">
        <f>IF(N99="sníž. přenesená",J99,0)</f>
        <v>0</v>
      </c>
      <c r="BI99" s="187">
        <f>IF(N99="nulová",J99,0)</f>
        <v>0</v>
      </c>
      <c r="BJ99" s="19" t="s">
        <v>79</v>
      </c>
      <c r="BK99" s="187">
        <f>ROUND(I99*H99,2)</f>
        <v>0</v>
      </c>
      <c r="BL99" s="19" t="s">
        <v>160</v>
      </c>
      <c r="BM99" s="186" t="s">
        <v>500</v>
      </c>
    </row>
    <row r="100" spans="1:65" s="2" customFormat="1" ht="39">
      <c r="A100" s="36"/>
      <c r="B100" s="37"/>
      <c r="C100" s="38"/>
      <c r="D100" s="188" t="s">
        <v>145</v>
      </c>
      <c r="E100" s="38"/>
      <c r="F100" s="189" t="s">
        <v>201</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145</v>
      </c>
      <c r="AU100" s="19" t="s">
        <v>81</v>
      </c>
    </row>
    <row r="101" spans="1:65" s="2" customFormat="1" ht="21.75" customHeight="1">
      <c r="A101" s="36"/>
      <c r="B101" s="37"/>
      <c r="C101" s="175" t="s">
        <v>155</v>
      </c>
      <c r="D101" s="175" t="s">
        <v>138</v>
      </c>
      <c r="E101" s="176" t="s">
        <v>501</v>
      </c>
      <c r="F101" s="177" t="s">
        <v>502</v>
      </c>
      <c r="G101" s="178" t="s">
        <v>184</v>
      </c>
      <c r="H101" s="179">
        <v>29.925000000000001</v>
      </c>
      <c r="I101" s="180"/>
      <c r="J101" s="181">
        <f>ROUND(I101*H101,2)</f>
        <v>0</v>
      </c>
      <c r="K101" s="177" t="s">
        <v>142</v>
      </c>
      <c r="L101" s="41"/>
      <c r="M101" s="182" t="s">
        <v>19</v>
      </c>
      <c r="N101" s="183" t="s">
        <v>43</v>
      </c>
      <c r="O101" s="66"/>
      <c r="P101" s="184">
        <f>O101*H101</f>
        <v>0</v>
      </c>
      <c r="Q101" s="184">
        <v>2.0480000000000002E-2</v>
      </c>
      <c r="R101" s="184">
        <f>Q101*H101</f>
        <v>0.61286400000000008</v>
      </c>
      <c r="S101" s="184">
        <v>0</v>
      </c>
      <c r="T101" s="185">
        <f>S101*H101</f>
        <v>0</v>
      </c>
      <c r="U101" s="36"/>
      <c r="V101" s="36"/>
      <c r="W101" s="36"/>
      <c r="X101" s="36"/>
      <c r="Y101" s="36"/>
      <c r="Z101" s="36"/>
      <c r="AA101" s="36"/>
      <c r="AB101" s="36"/>
      <c r="AC101" s="36"/>
      <c r="AD101" s="36"/>
      <c r="AE101" s="36"/>
      <c r="AR101" s="186" t="s">
        <v>160</v>
      </c>
      <c r="AT101" s="186" t="s">
        <v>138</v>
      </c>
      <c r="AU101" s="186" t="s">
        <v>81</v>
      </c>
      <c r="AY101" s="19" t="s">
        <v>135</v>
      </c>
      <c r="BE101" s="187">
        <f>IF(N101="základní",J101,0)</f>
        <v>0</v>
      </c>
      <c r="BF101" s="187">
        <f>IF(N101="snížená",J101,0)</f>
        <v>0</v>
      </c>
      <c r="BG101" s="187">
        <f>IF(N101="zákl. přenesená",J101,0)</f>
        <v>0</v>
      </c>
      <c r="BH101" s="187">
        <f>IF(N101="sníž. přenesená",J101,0)</f>
        <v>0</v>
      </c>
      <c r="BI101" s="187">
        <f>IF(N101="nulová",J101,0)</f>
        <v>0</v>
      </c>
      <c r="BJ101" s="19" t="s">
        <v>79</v>
      </c>
      <c r="BK101" s="187">
        <f>ROUND(I101*H101,2)</f>
        <v>0</v>
      </c>
      <c r="BL101" s="19" t="s">
        <v>160</v>
      </c>
      <c r="BM101" s="186" t="s">
        <v>503</v>
      </c>
    </row>
    <row r="102" spans="1:65" s="2" customFormat="1" ht="97.5">
      <c r="A102" s="36"/>
      <c r="B102" s="37"/>
      <c r="C102" s="38"/>
      <c r="D102" s="188" t="s">
        <v>145</v>
      </c>
      <c r="E102" s="38"/>
      <c r="F102" s="189" t="s">
        <v>504</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145</v>
      </c>
      <c r="AU102" s="19" t="s">
        <v>81</v>
      </c>
    </row>
    <row r="103" spans="1:65" s="15" customFormat="1" ht="11.25">
      <c r="B103" s="230"/>
      <c r="C103" s="231"/>
      <c r="D103" s="188" t="s">
        <v>187</v>
      </c>
      <c r="E103" s="232" t="s">
        <v>19</v>
      </c>
      <c r="F103" s="233" t="s">
        <v>505</v>
      </c>
      <c r="G103" s="231"/>
      <c r="H103" s="232" t="s">
        <v>19</v>
      </c>
      <c r="I103" s="234"/>
      <c r="J103" s="231"/>
      <c r="K103" s="231"/>
      <c r="L103" s="235"/>
      <c r="M103" s="236"/>
      <c r="N103" s="237"/>
      <c r="O103" s="237"/>
      <c r="P103" s="237"/>
      <c r="Q103" s="237"/>
      <c r="R103" s="237"/>
      <c r="S103" s="237"/>
      <c r="T103" s="238"/>
      <c r="AT103" s="239" t="s">
        <v>187</v>
      </c>
      <c r="AU103" s="239" t="s">
        <v>81</v>
      </c>
      <c r="AV103" s="15" t="s">
        <v>79</v>
      </c>
      <c r="AW103" s="15" t="s">
        <v>33</v>
      </c>
      <c r="AX103" s="15" t="s">
        <v>72</v>
      </c>
      <c r="AY103" s="239" t="s">
        <v>135</v>
      </c>
    </row>
    <row r="104" spans="1:65" s="13" customFormat="1" ht="11.25">
      <c r="B104" s="197"/>
      <c r="C104" s="198"/>
      <c r="D104" s="188" t="s">
        <v>187</v>
      </c>
      <c r="E104" s="199" t="s">
        <v>19</v>
      </c>
      <c r="F104" s="200" t="s">
        <v>506</v>
      </c>
      <c r="G104" s="198"/>
      <c r="H104" s="201">
        <v>29.925000000000001</v>
      </c>
      <c r="I104" s="202"/>
      <c r="J104" s="198"/>
      <c r="K104" s="198"/>
      <c r="L104" s="203"/>
      <c r="M104" s="204"/>
      <c r="N104" s="205"/>
      <c r="O104" s="205"/>
      <c r="P104" s="205"/>
      <c r="Q104" s="205"/>
      <c r="R104" s="205"/>
      <c r="S104" s="205"/>
      <c r="T104" s="206"/>
      <c r="AT104" s="207" t="s">
        <v>187</v>
      </c>
      <c r="AU104" s="207" t="s">
        <v>81</v>
      </c>
      <c r="AV104" s="13" t="s">
        <v>81</v>
      </c>
      <c r="AW104" s="13" t="s">
        <v>33</v>
      </c>
      <c r="AX104" s="13" t="s">
        <v>79</v>
      </c>
      <c r="AY104" s="207" t="s">
        <v>135</v>
      </c>
    </row>
    <row r="105" spans="1:65" s="2" customFormat="1" ht="24">
      <c r="A105" s="36"/>
      <c r="B105" s="37"/>
      <c r="C105" s="175" t="s">
        <v>160</v>
      </c>
      <c r="D105" s="175" t="s">
        <v>138</v>
      </c>
      <c r="E105" s="176" t="s">
        <v>507</v>
      </c>
      <c r="F105" s="177" t="s">
        <v>508</v>
      </c>
      <c r="G105" s="178" t="s">
        <v>184</v>
      </c>
      <c r="H105" s="179">
        <v>29.925000000000001</v>
      </c>
      <c r="I105" s="180"/>
      <c r="J105" s="181">
        <f>ROUND(I105*H105,2)</f>
        <v>0</v>
      </c>
      <c r="K105" s="177" t="s">
        <v>142</v>
      </c>
      <c r="L105" s="41"/>
      <c r="M105" s="182" t="s">
        <v>19</v>
      </c>
      <c r="N105" s="183" t="s">
        <v>43</v>
      </c>
      <c r="O105" s="66"/>
      <c r="P105" s="184">
        <f>O105*H105</f>
        <v>0</v>
      </c>
      <c r="Q105" s="184">
        <v>7.9000000000000008E-3</v>
      </c>
      <c r="R105" s="184">
        <f>Q105*H105</f>
        <v>0.23640750000000002</v>
      </c>
      <c r="S105" s="184">
        <v>0</v>
      </c>
      <c r="T105" s="185">
        <f>S105*H105</f>
        <v>0</v>
      </c>
      <c r="U105" s="36"/>
      <c r="V105" s="36"/>
      <c r="W105" s="36"/>
      <c r="X105" s="36"/>
      <c r="Y105" s="36"/>
      <c r="Z105" s="36"/>
      <c r="AA105" s="36"/>
      <c r="AB105" s="36"/>
      <c r="AC105" s="36"/>
      <c r="AD105" s="36"/>
      <c r="AE105" s="36"/>
      <c r="AR105" s="186" t="s">
        <v>160</v>
      </c>
      <c r="AT105" s="186" t="s">
        <v>138</v>
      </c>
      <c r="AU105" s="186" t="s">
        <v>81</v>
      </c>
      <c r="AY105" s="19" t="s">
        <v>135</v>
      </c>
      <c r="BE105" s="187">
        <f>IF(N105="základní",J105,0)</f>
        <v>0</v>
      </c>
      <c r="BF105" s="187">
        <f>IF(N105="snížená",J105,0)</f>
        <v>0</v>
      </c>
      <c r="BG105" s="187">
        <f>IF(N105="zákl. přenesená",J105,0)</f>
        <v>0</v>
      </c>
      <c r="BH105" s="187">
        <f>IF(N105="sníž. přenesená",J105,0)</f>
        <v>0</v>
      </c>
      <c r="BI105" s="187">
        <f>IF(N105="nulová",J105,0)</f>
        <v>0</v>
      </c>
      <c r="BJ105" s="19" t="s">
        <v>79</v>
      </c>
      <c r="BK105" s="187">
        <f>ROUND(I105*H105,2)</f>
        <v>0</v>
      </c>
      <c r="BL105" s="19" t="s">
        <v>160</v>
      </c>
      <c r="BM105" s="186" t="s">
        <v>509</v>
      </c>
    </row>
    <row r="106" spans="1:65" s="2" customFormat="1" ht="97.5">
      <c r="A106" s="36"/>
      <c r="B106" s="37"/>
      <c r="C106" s="38"/>
      <c r="D106" s="188" t="s">
        <v>145</v>
      </c>
      <c r="E106" s="38"/>
      <c r="F106" s="189" t="s">
        <v>504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145</v>
      </c>
      <c r="AU106" s="19" t="s">
        <v>81</v>
      </c>
    </row>
    <row r="107" spans="1:65" s="2" customFormat="1" ht="21.75" customHeight="1">
      <c r="A107" s="36"/>
      <c r="B107" s="37"/>
      <c r="C107" s="175" t="s">
        <v>134</v>
      </c>
      <c r="D107" s="175" t="s">
        <v>138</v>
      </c>
      <c r="E107" s="176" t="s">
        <v>510</v>
      </c>
      <c r="F107" s="177" t="s">
        <v>511</v>
      </c>
      <c r="G107" s="178" t="s">
        <v>184</v>
      </c>
      <c r="H107" s="179">
        <v>20.155000000000001</v>
      </c>
      <c r="I107" s="180"/>
      <c r="J107" s="181">
        <f>ROUND(I107*H107,2)</f>
        <v>0</v>
      </c>
      <c r="K107" s="177" t="s">
        <v>19</v>
      </c>
      <c r="L107" s="41"/>
      <c r="M107" s="182" t="s">
        <v>19</v>
      </c>
      <c r="N107" s="183" t="s">
        <v>43</v>
      </c>
      <c r="O107" s="66"/>
      <c r="P107" s="184">
        <f>O107*H107</f>
        <v>0</v>
      </c>
      <c r="Q107" s="184">
        <v>2.0400000000000001E-2</v>
      </c>
      <c r="R107" s="184">
        <f>Q107*H107</f>
        <v>0.41116200000000003</v>
      </c>
      <c r="S107" s="184">
        <v>0</v>
      </c>
      <c r="T107" s="185">
        <f>S107*H107</f>
        <v>0</v>
      </c>
      <c r="U107" s="36"/>
      <c r="V107" s="36"/>
      <c r="W107" s="36"/>
      <c r="X107" s="36"/>
      <c r="Y107" s="36"/>
      <c r="Z107" s="36"/>
      <c r="AA107" s="36"/>
      <c r="AB107" s="36"/>
      <c r="AC107" s="36"/>
      <c r="AD107" s="36"/>
      <c r="AE107" s="36"/>
      <c r="AR107" s="186" t="s">
        <v>160</v>
      </c>
      <c r="AT107" s="186" t="s">
        <v>138</v>
      </c>
      <c r="AU107" s="186" t="s">
        <v>81</v>
      </c>
      <c r="AY107" s="19" t="s">
        <v>135</v>
      </c>
      <c r="BE107" s="187">
        <f>IF(N107="základní",J107,0)</f>
        <v>0</v>
      </c>
      <c r="BF107" s="187">
        <f>IF(N107="snížená",J107,0)</f>
        <v>0</v>
      </c>
      <c r="BG107" s="187">
        <f>IF(N107="zákl. přenesená",J107,0)</f>
        <v>0</v>
      </c>
      <c r="BH107" s="187">
        <f>IF(N107="sníž. přenesená",J107,0)</f>
        <v>0</v>
      </c>
      <c r="BI107" s="187">
        <f>IF(N107="nulová",J107,0)</f>
        <v>0</v>
      </c>
      <c r="BJ107" s="19" t="s">
        <v>79</v>
      </c>
      <c r="BK107" s="187">
        <f>ROUND(I107*H107,2)</f>
        <v>0</v>
      </c>
      <c r="BL107" s="19" t="s">
        <v>160</v>
      </c>
      <c r="BM107" s="186" t="s">
        <v>512</v>
      </c>
    </row>
    <row r="108" spans="1:65" s="12" customFormat="1" ht="22.9" customHeight="1">
      <c r="B108" s="159"/>
      <c r="C108" s="160"/>
      <c r="D108" s="161" t="s">
        <v>71</v>
      </c>
      <c r="E108" s="173" t="s">
        <v>205</v>
      </c>
      <c r="F108" s="173" t="s">
        <v>206</v>
      </c>
      <c r="G108" s="160"/>
      <c r="H108" s="160"/>
      <c r="I108" s="163"/>
      <c r="J108" s="174">
        <f>BK108</f>
        <v>0</v>
      </c>
      <c r="K108" s="160"/>
      <c r="L108" s="165"/>
      <c r="M108" s="166"/>
      <c r="N108" s="167"/>
      <c r="O108" s="167"/>
      <c r="P108" s="168">
        <f>SUM(P109:P166)</f>
        <v>0</v>
      </c>
      <c r="Q108" s="167"/>
      <c r="R108" s="168">
        <f>SUM(R109:R166)</f>
        <v>3.4263499999999999E-3</v>
      </c>
      <c r="S108" s="167"/>
      <c r="T108" s="169">
        <f>SUM(T109:T166)</f>
        <v>3.3011290000000004</v>
      </c>
      <c r="AR108" s="170" t="s">
        <v>79</v>
      </c>
      <c r="AT108" s="171" t="s">
        <v>71</v>
      </c>
      <c r="AU108" s="171" t="s">
        <v>79</v>
      </c>
      <c r="AY108" s="170" t="s">
        <v>135</v>
      </c>
      <c r="BK108" s="172">
        <f>SUM(BK109:BK166)</f>
        <v>0</v>
      </c>
    </row>
    <row r="109" spans="1:65" s="2" customFormat="1" ht="16.5" customHeight="1">
      <c r="A109" s="36"/>
      <c r="B109" s="37"/>
      <c r="C109" s="175" t="s">
        <v>180</v>
      </c>
      <c r="D109" s="175" t="s">
        <v>138</v>
      </c>
      <c r="E109" s="176" t="s">
        <v>513</v>
      </c>
      <c r="F109" s="177" t="s">
        <v>514</v>
      </c>
      <c r="G109" s="178" t="s">
        <v>271</v>
      </c>
      <c r="H109" s="179">
        <v>15.6</v>
      </c>
      <c r="I109" s="180"/>
      <c r="J109" s="181">
        <f>ROUND(I109*H109,2)</f>
        <v>0</v>
      </c>
      <c r="K109" s="177" t="s">
        <v>142</v>
      </c>
      <c r="L109" s="41"/>
      <c r="M109" s="182" t="s">
        <v>19</v>
      </c>
      <c r="N109" s="183" t="s">
        <v>43</v>
      </c>
      <c r="O109" s="66"/>
      <c r="P109" s="184">
        <f>O109*H109</f>
        <v>0</v>
      </c>
      <c r="Q109" s="184">
        <v>0</v>
      </c>
      <c r="R109" s="184">
        <f>Q109*H109</f>
        <v>0</v>
      </c>
      <c r="S109" s="184">
        <v>8.9999999999999993E-3</v>
      </c>
      <c r="T109" s="185">
        <f>S109*H109</f>
        <v>0.1404</v>
      </c>
      <c r="U109" s="36"/>
      <c r="V109" s="36"/>
      <c r="W109" s="36"/>
      <c r="X109" s="36"/>
      <c r="Y109" s="36"/>
      <c r="Z109" s="36"/>
      <c r="AA109" s="36"/>
      <c r="AB109" s="36"/>
      <c r="AC109" s="36"/>
      <c r="AD109" s="36"/>
      <c r="AE109" s="36"/>
      <c r="AR109" s="186" t="s">
        <v>160</v>
      </c>
      <c r="AT109" s="186" t="s">
        <v>138</v>
      </c>
      <c r="AU109" s="186" t="s">
        <v>81</v>
      </c>
      <c r="AY109" s="19" t="s">
        <v>135</v>
      </c>
      <c r="BE109" s="187">
        <f>IF(N109="základní",J109,0)</f>
        <v>0</v>
      </c>
      <c r="BF109" s="187">
        <f>IF(N109="snížená",J109,0)</f>
        <v>0</v>
      </c>
      <c r="BG109" s="187">
        <f>IF(N109="zákl. přenesená",J109,0)</f>
        <v>0</v>
      </c>
      <c r="BH109" s="187">
        <f>IF(N109="sníž. přenesená",J109,0)</f>
        <v>0</v>
      </c>
      <c r="BI109" s="187">
        <f>IF(N109="nulová",J109,0)</f>
        <v>0</v>
      </c>
      <c r="BJ109" s="19" t="s">
        <v>79</v>
      </c>
      <c r="BK109" s="187">
        <f>ROUND(I109*H109,2)</f>
        <v>0</v>
      </c>
      <c r="BL109" s="19" t="s">
        <v>160</v>
      </c>
      <c r="BM109" s="186" t="s">
        <v>515</v>
      </c>
    </row>
    <row r="110" spans="1:65" s="13" customFormat="1" ht="11.25">
      <c r="B110" s="197"/>
      <c r="C110" s="198"/>
      <c r="D110" s="188" t="s">
        <v>187</v>
      </c>
      <c r="E110" s="199" t="s">
        <v>19</v>
      </c>
      <c r="F110" s="200" t="s">
        <v>516</v>
      </c>
      <c r="G110" s="198"/>
      <c r="H110" s="201">
        <v>15.6</v>
      </c>
      <c r="I110" s="202"/>
      <c r="J110" s="198"/>
      <c r="K110" s="198"/>
      <c r="L110" s="203"/>
      <c r="M110" s="204"/>
      <c r="N110" s="205"/>
      <c r="O110" s="205"/>
      <c r="P110" s="205"/>
      <c r="Q110" s="205"/>
      <c r="R110" s="205"/>
      <c r="S110" s="205"/>
      <c r="T110" s="206"/>
      <c r="AT110" s="207" t="s">
        <v>187</v>
      </c>
      <c r="AU110" s="207" t="s">
        <v>81</v>
      </c>
      <c r="AV110" s="13" t="s">
        <v>81</v>
      </c>
      <c r="AW110" s="13" t="s">
        <v>33</v>
      </c>
      <c r="AX110" s="13" t="s">
        <v>79</v>
      </c>
      <c r="AY110" s="207" t="s">
        <v>135</v>
      </c>
    </row>
    <row r="111" spans="1:65" s="2" customFormat="1" ht="24">
      <c r="A111" s="36"/>
      <c r="B111" s="37"/>
      <c r="C111" s="175" t="s">
        <v>225</v>
      </c>
      <c r="D111" s="175" t="s">
        <v>138</v>
      </c>
      <c r="E111" s="176" t="s">
        <v>517</v>
      </c>
      <c r="F111" s="177" t="s">
        <v>518</v>
      </c>
      <c r="G111" s="178" t="s">
        <v>184</v>
      </c>
      <c r="H111" s="179">
        <v>20.155000000000001</v>
      </c>
      <c r="I111" s="180"/>
      <c r="J111" s="181">
        <f>ROUND(I111*H111,2)</f>
        <v>0</v>
      </c>
      <c r="K111" s="177" t="s">
        <v>142</v>
      </c>
      <c r="L111" s="41"/>
      <c r="M111" s="182" t="s">
        <v>19</v>
      </c>
      <c r="N111" s="183" t="s">
        <v>43</v>
      </c>
      <c r="O111" s="66"/>
      <c r="P111" s="184">
        <f>O111*H111</f>
        <v>0</v>
      </c>
      <c r="Q111" s="184">
        <v>0</v>
      </c>
      <c r="R111" s="184">
        <f>Q111*H111</f>
        <v>0</v>
      </c>
      <c r="S111" s="184">
        <v>3.5000000000000003E-2</v>
      </c>
      <c r="T111" s="185">
        <f>S111*H111</f>
        <v>0.70542500000000008</v>
      </c>
      <c r="U111" s="36"/>
      <c r="V111" s="36"/>
      <c r="W111" s="36"/>
      <c r="X111" s="36"/>
      <c r="Y111" s="36"/>
      <c r="Z111" s="36"/>
      <c r="AA111" s="36"/>
      <c r="AB111" s="36"/>
      <c r="AC111" s="36"/>
      <c r="AD111" s="36"/>
      <c r="AE111" s="36"/>
      <c r="AR111" s="186" t="s">
        <v>160</v>
      </c>
      <c r="AT111" s="186" t="s">
        <v>138</v>
      </c>
      <c r="AU111" s="186" t="s">
        <v>81</v>
      </c>
      <c r="AY111" s="19" t="s">
        <v>135</v>
      </c>
      <c r="BE111" s="187">
        <f>IF(N111="základní",J111,0)</f>
        <v>0</v>
      </c>
      <c r="BF111" s="187">
        <f>IF(N111="snížená",J111,0)</f>
        <v>0</v>
      </c>
      <c r="BG111" s="187">
        <f>IF(N111="zákl. přenesená",J111,0)</f>
        <v>0</v>
      </c>
      <c r="BH111" s="187">
        <f>IF(N111="sníž. přenesená",J111,0)</f>
        <v>0</v>
      </c>
      <c r="BI111" s="187">
        <f>IF(N111="nulová",J111,0)</f>
        <v>0</v>
      </c>
      <c r="BJ111" s="19" t="s">
        <v>79</v>
      </c>
      <c r="BK111" s="187">
        <f>ROUND(I111*H111,2)</f>
        <v>0</v>
      </c>
      <c r="BL111" s="19" t="s">
        <v>160</v>
      </c>
      <c r="BM111" s="186" t="s">
        <v>519</v>
      </c>
    </row>
    <row r="112" spans="1:65" s="2" customFormat="1" ht="29.25">
      <c r="A112" s="36"/>
      <c r="B112" s="37"/>
      <c r="C112" s="38"/>
      <c r="D112" s="188" t="s">
        <v>145</v>
      </c>
      <c r="E112" s="38"/>
      <c r="F112" s="189" t="s">
        <v>520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145</v>
      </c>
      <c r="AU112" s="19" t="s">
        <v>81</v>
      </c>
    </row>
    <row r="113" spans="1:65" s="13" customFormat="1" ht="11.25">
      <c r="B113" s="197"/>
      <c r="C113" s="198"/>
      <c r="D113" s="188" t="s">
        <v>187</v>
      </c>
      <c r="E113" s="199" t="s">
        <v>19</v>
      </c>
      <c r="F113" s="200" t="s">
        <v>521</v>
      </c>
      <c r="G113" s="198"/>
      <c r="H113" s="201">
        <v>9.4290000000000003</v>
      </c>
      <c r="I113" s="202"/>
      <c r="J113" s="198"/>
      <c r="K113" s="198"/>
      <c r="L113" s="203"/>
      <c r="M113" s="204"/>
      <c r="N113" s="205"/>
      <c r="O113" s="205"/>
      <c r="P113" s="205"/>
      <c r="Q113" s="205"/>
      <c r="R113" s="205"/>
      <c r="S113" s="205"/>
      <c r="T113" s="206"/>
      <c r="AT113" s="207" t="s">
        <v>187</v>
      </c>
      <c r="AU113" s="207" t="s">
        <v>81</v>
      </c>
      <c r="AV113" s="13" t="s">
        <v>81</v>
      </c>
      <c r="AW113" s="13" t="s">
        <v>33</v>
      </c>
      <c r="AX113" s="13" t="s">
        <v>72</v>
      </c>
      <c r="AY113" s="207" t="s">
        <v>135</v>
      </c>
    </row>
    <row r="114" spans="1:65" s="13" customFormat="1" ht="11.25">
      <c r="B114" s="197"/>
      <c r="C114" s="198"/>
      <c r="D114" s="188" t="s">
        <v>187</v>
      </c>
      <c r="E114" s="199" t="s">
        <v>19</v>
      </c>
      <c r="F114" s="200" t="s">
        <v>522</v>
      </c>
      <c r="G114" s="198"/>
      <c r="H114" s="201">
        <v>-0.34699999999999998</v>
      </c>
      <c r="I114" s="202"/>
      <c r="J114" s="198"/>
      <c r="K114" s="198"/>
      <c r="L114" s="203"/>
      <c r="M114" s="204"/>
      <c r="N114" s="205"/>
      <c r="O114" s="205"/>
      <c r="P114" s="205"/>
      <c r="Q114" s="205"/>
      <c r="R114" s="205"/>
      <c r="S114" s="205"/>
      <c r="T114" s="206"/>
      <c r="AT114" s="207" t="s">
        <v>187</v>
      </c>
      <c r="AU114" s="207" t="s">
        <v>81</v>
      </c>
      <c r="AV114" s="13" t="s">
        <v>81</v>
      </c>
      <c r="AW114" s="13" t="s">
        <v>33</v>
      </c>
      <c r="AX114" s="13" t="s">
        <v>72</v>
      </c>
      <c r="AY114" s="207" t="s">
        <v>135</v>
      </c>
    </row>
    <row r="115" spans="1:65" s="13" customFormat="1" ht="11.25">
      <c r="B115" s="197"/>
      <c r="C115" s="198"/>
      <c r="D115" s="188" t="s">
        <v>187</v>
      </c>
      <c r="E115" s="199" t="s">
        <v>19</v>
      </c>
      <c r="F115" s="200" t="s">
        <v>523</v>
      </c>
      <c r="G115" s="198"/>
      <c r="H115" s="201">
        <v>5.8929999999999998</v>
      </c>
      <c r="I115" s="202"/>
      <c r="J115" s="198"/>
      <c r="K115" s="198"/>
      <c r="L115" s="203"/>
      <c r="M115" s="204"/>
      <c r="N115" s="205"/>
      <c r="O115" s="205"/>
      <c r="P115" s="205"/>
      <c r="Q115" s="205"/>
      <c r="R115" s="205"/>
      <c r="S115" s="205"/>
      <c r="T115" s="206"/>
      <c r="AT115" s="207" t="s">
        <v>187</v>
      </c>
      <c r="AU115" s="207" t="s">
        <v>81</v>
      </c>
      <c r="AV115" s="13" t="s">
        <v>81</v>
      </c>
      <c r="AW115" s="13" t="s">
        <v>33</v>
      </c>
      <c r="AX115" s="13" t="s">
        <v>72</v>
      </c>
      <c r="AY115" s="207" t="s">
        <v>135</v>
      </c>
    </row>
    <row r="116" spans="1:65" s="13" customFormat="1" ht="11.25">
      <c r="B116" s="197"/>
      <c r="C116" s="198"/>
      <c r="D116" s="188" t="s">
        <v>187</v>
      </c>
      <c r="E116" s="199" t="s">
        <v>19</v>
      </c>
      <c r="F116" s="200" t="s">
        <v>524</v>
      </c>
      <c r="G116" s="198"/>
      <c r="H116" s="201">
        <v>0.89300000000000002</v>
      </c>
      <c r="I116" s="202"/>
      <c r="J116" s="198"/>
      <c r="K116" s="198"/>
      <c r="L116" s="203"/>
      <c r="M116" s="204"/>
      <c r="N116" s="205"/>
      <c r="O116" s="205"/>
      <c r="P116" s="205"/>
      <c r="Q116" s="205"/>
      <c r="R116" s="205"/>
      <c r="S116" s="205"/>
      <c r="T116" s="206"/>
      <c r="AT116" s="207" t="s">
        <v>187</v>
      </c>
      <c r="AU116" s="207" t="s">
        <v>81</v>
      </c>
      <c r="AV116" s="13" t="s">
        <v>81</v>
      </c>
      <c r="AW116" s="13" t="s">
        <v>33</v>
      </c>
      <c r="AX116" s="13" t="s">
        <v>72</v>
      </c>
      <c r="AY116" s="207" t="s">
        <v>135</v>
      </c>
    </row>
    <row r="117" spans="1:65" s="13" customFormat="1" ht="11.25">
      <c r="B117" s="197"/>
      <c r="C117" s="198"/>
      <c r="D117" s="188" t="s">
        <v>187</v>
      </c>
      <c r="E117" s="199" t="s">
        <v>19</v>
      </c>
      <c r="F117" s="200" t="s">
        <v>525</v>
      </c>
      <c r="G117" s="198"/>
      <c r="H117" s="201">
        <v>0.87</v>
      </c>
      <c r="I117" s="202"/>
      <c r="J117" s="198"/>
      <c r="K117" s="198"/>
      <c r="L117" s="203"/>
      <c r="M117" s="204"/>
      <c r="N117" s="205"/>
      <c r="O117" s="205"/>
      <c r="P117" s="205"/>
      <c r="Q117" s="205"/>
      <c r="R117" s="205"/>
      <c r="S117" s="205"/>
      <c r="T117" s="206"/>
      <c r="AT117" s="207" t="s">
        <v>187</v>
      </c>
      <c r="AU117" s="207" t="s">
        <v>81</v>
      </c>
      <c r="AV117" s="13" t="s">
        <v>81</v>
      </c>
      <c r="AW117" s="13" t="s">
        <v>33</v>
      </c>
      <c r="AX117" s="13" t="s">
        <v>72</v>
      </c>
      <c r="AY117" s="207" t="s">
        <v>135</v>
      </c>
    </row>
    <row r="118" spans="1:65" s="13" customFormat="1" ht="11.25">
      <c r="B118" s="197"/>
      <c r="C118" s="198"/>
      <c r="D118" s="188" t="s">
        <v>187</v>
      </c>
      <c r="E118" s="199" t="s">
        <v>19</v>
      </c>
      <c r="F118" s="200" t="s">
        <v>526</v>
      </c>
      <c r="G118" s="198"/>
      <c r="H118" s="201">
        <v>0.88600000000000001</v>
      </c>
      <c r="I118" s="202"/>
      <c r="J118" s="198"/>
      <c r="K118" s="198"/>
      <c r="L118" s="203"/>
      <c r="M118" s="204"/>
      <c r="N118" s="205"/>
      <c r="O118" s="205"/>
      <c r="P118" s="205"/>
      <c r="Q118" s="205"/>
      <c r="R118" s="205"/>
      <c r="S118" s="205"/>
      <c r="T118" s="206"/>
      <c r="AT118" s="207" t="s">
        <v>187</v>
      </c>
      <c r="AU118" s="207" t="s">
        <v>81</v>
      </c>
      <c r="AV118" s="13" t="s">
        <v>81</v>
      </c>
      <c r="AW118" s="13" t="s">
        <v>33</v>
      </c>
      <c r="AX118" s="13" t="s">
        <v>72</v>
      </c>
      <c r="AY118" s="207" t="s">
        <v>135</v>
      </c>
    </row>
    <row r="119" spans="1:65" s="13" customFormat="1" ht="11.25">
      <c r="B119" s="197"/>
      <c r="C119" s="198"/>
      <c r="D119" s="188" t="s">
        <v>187</v>
      </c>
      <c r="E119" s="199" t="s">
        <v>19</v>
      </c>
      <c r="F119" s="200" t="s">
        <v>527</v>
      </c>
      <c r="G119" s="198"/>
      <c r="H119" s="201">
        <v>1.8859999999999999</v>
      </c>
      <c r="I119" s="202"/>
      <c r="J119" s="198"/>
      <c r="K119" s="198"/>
      <c r="L119" s="203"/>
      <c r="M119" s="204"/>
      <c r="N119" s="205"/>
      <c r="O119" s="205"/>
      <c r="P119" s="205"/>
      <c r="Q119" s="205"/>
      <c r="R119" s="205"/>
      <c r="S119" s="205"/>
      <c r="T119" s="206"/>
      <c r="AT119" s="207" t="s">
        <v>187</v>
      </c>
      <c r="AU119" s="207" t="s">
        <v>81</v>
      </c>
      <c r="AV119" s="13" t="s">
        <v>81</v>
      </c>
      <c r="AW119" s="13" t="s">
        <v>33</v>
      </c>
      <c r="AX119" s="13" t="s">
        <v>72</v>
      </c>
      <c r="AY119" s="207" t="s">
        <v>135</v>
      </c>
    </row>
    <row r="120" spans="1:65" s="13" customFormat="1" ht="11.25">
      <c r="B120" s="197"/>
      <c r="C120" s="198"/>
      <c r="D120" s="188" t="s">
        <v>187</v>
      </c>
      <c r="E120" s="199" t="s">
        <v>19</v>
      </c>
      <c r="F120" s="200" t="s">
        <v>528</v>
      </c>
      <c r="G120" s="198"/>
      <c r="H120" s="201">
        <v>0.39</v>
      </c>
      <c r="I120" s="202"/>
      <c r="J120" s="198"/>
      <c r="K120" s="198"/>
      <c r="L120" s="203"/>
      <c r="M120" s="204"/>
      <c r="N120" s="205"/>
      <c r="O120" s="205"/>
      <c r="P120" s="205"/>
      <c r="Q120" s="205"/>
      <c r="R120" s="205"/>
      <c r="S120" s="205"/>
      <c r="T120" s="206"/>
      <c r="AT120" s="207" t="s">
        <v>187</v>
      </c>
      <c r="AU120" s="207" t="s">
        <v>81</v>
      </c>
      <c r="AV120" s="13" t="s">
        <v>81</v>
      </c>
      <c r="AW120" s="13" t="s">
        <v>33</v>
      </c>
      <c r="AX120" s="13" t="s">
        <v>72</v>
      </c>
      <c r="AY120" s="207" t="s">
        <v>135</v>
      </c>
    </row>
    <row r="121" spans="1:65" s="13" customFormat="1" ht="11.25">
      <c r="B121" s="197"/>
      <c r="C121" s="198"/>
      <c r="D121" s="188" t="s">
        <v>187</v>
      </c>
      <c r="E121" s="199" t="s">
        <v>19</v>
      </c>
      <c r="F121" s="200" t="s">
        <v>529</v>
      </c>
      <c r="G121" s="198"/>
      <c r="H121" s="201">
        <v>0.255</v>
      </c>
      <c r="I121" s="202"/>
      <c r="J121" s="198"/>
      <c r="K121" s="198"/>
      <c r="L121" s="203"/>
      <c r="M121" s="204"/>
      <c r="N121" s="205"/>
      <c r="O121" s="205"/>
      <c r="P121" s="205"/>
      <c r="Q121" s="205"/>
      <c r="R121" s="205"/>
      <c r="S121" s="205"/>
      <c r="T121" s="206"/>
      <c r="AT121" s="207" t="s">
        <v>187</v>
      </c>
      <c r="AU121" s="207" t="s">
        <v>81</v>
      </c>
      <c r="AV121" s="13" t="s">
        <v>81</v>
      </c>
      <c r="AW121" s="13" t="s">
        <v>33</v>
      </c>
      <c r="AX121" s="13" t="s">
        <v>72</v>
      </c>
      <c r="AY121" s="207" t="s">
        <v>135</v>
      </c>
    </row>
    <row r="122" spans="1:65" s="14" customFormat="1" ht="11.25">
      <c r="B122" s="208"/>
      <c r="C122" s="209"/>
      <c r="D122" s="188" t="s">
        <v>187</v>
      </c>
      <c r="E122" s="210" t="s">
        <v>19</v>
      </c>
      <c r="F122" s="211" t="s">
        <v>197</v>
      </c>
      <c r="G122" s="209"/>
      <c r="H122" s="212">
        <v>20.155000000000001</v>
      </c>
      <c r="I122" s="213"/>
      <c r="J122" s="209"/>
      <c r="K122" s="209"/>
      <c r="L122" s="214"/>
      <c r="M122" s="215"/>
      <c r="N122" s="216"/>
      <c r="O122" s="216"/>
      <c r="P122" s="216"/>
      <c r="Q122" s="216"/>
      <c r="R122" s="216"/>
      <c r="S122" s="216"/>
      <c r="T122" s="217"/>
      <c r="AT122" s="218" t="s">
        <v>187</v>
      </c>
      <c r="AU122" s="218" t="s">
        <v>81</v>
      </c>
      <c r="AV122" s="14" t="s">
        <v>160</v>
      </c>
      <c r="AW122" s="14" t="s">
        <v>33</v>
      </c>
      <c r="AX122" s="14" t="s">
        <v>79</v>
      </c>
      <c r="AY122" s="218" t="s">
        <v>135</v>
      </c>
    </row>
    <row r="123" spans="1:65" s="2" customFormat="1" ht="16.5" customHeight="1">
      <c r="A123" s="36"/>
      <c r="B123" s="37"/>
      <c r="C123" s="175" t="s">
        <v>232</v>
      </c>
      <c r="D123" s="175" t="s">
        <v>138</v>
      </c>
      <c r="E123" s="176" t="s">
        <v>530</v>
      </c>
      <c r="F123" s="177" t="s">
        <v>531</v>
      </c>
      <c r="G123" s="178" t="s">
        <v>184</v>
      </c>
      <c r="H123" s="179">
        <v>20.155000000000001</v>
      </c>
      <c r="I123" s="180"/>
      <c r="J123" s="181">
        <f>ROUND(I123*H123,2)</f>
        <v>0</v>
      </c>
      <c r="K123" s="177" t="s">
        <v>142</v>
      </c>
      <c r="L123" s="41"/>
      <c r="M123" s="182" t="s">
        <v>19</v>
      </c>
      <c r="N123" s="183" t="s">
        <v>43</v>
      </c>
      <c r="O123" s="66"/>
      <c r="P123" s="184">
        <f>O123*H123</f>
        <v>0</v>
      </c>
      <c r="Q123" s="184">
        <v>0</v>
      </c>
      <c r="R123" s="184">
        <f>Q123*H123</f>
        <v>0</v>
      </c>
      <c r="S123" s="184">
        <v>0</v>
      </c>
      <c r="T123" s="185">
        <f>S123*H123</f>
        <v>0</v>
      </c>
      <c r="U123" s="36"/>
      <c r="V123" s="36"/>
      <c r="W123" s="36"/>
      <c r="X123" s="36"/>
      <c r="Y123" s="36"/>
      <c r="Z123" s="36"/>
      <c r="AA123" s="36"/>
      <c r="AB123" s="36"/>
      <c r="AC123" s="36"/>
      <c r="AD123" s="36"/>
      <c r="AE123" s="36"/>
      <c r="AR123" s="186" t="s">
        <v>160</v>
      </c>
      <c r="AT123" s="186" t="s">
        <v>138</v>
      </c>
      <c r="AU123" s="186" t="s">
        <v>81</v>
      </c>
      <c r="AY123" s="19" t="s">
        <v>135</v>
      </c>
      <c r="BE123" s="187">
        <f>IF(N123="základní",J123,0)</f>
        <v>0</v>
      </c>
      <c r="BF123" s="187">
        <f>IF(N123="snížená",J123,0)</f>
        <v>0</v>
      </c>
      <c r="BG123" s="187">
        <f>IF(N123="zákl. přenesená",J123,0)</f>
        <v>0</v>
      </c>
      <c r="BH123" s="187">
        <f>IF(N123="sníž. přenesená",J123,0)</f>
        <v>0</v>
      </c>
      <c r="BI123" s="187">
        <f>IF(N123="nulová",J123,0)</f>
        <v>0</v>
      </c>
      <c r="BJ123" s="19" t="s">
        <v>79</v>
      </c>
      <c r="BK123" s="187">
        <f>ROUND(I123*H123,2)</f>
        <v>0</v>
      </c>
      <c r="BL123" s="19" t="s">
        <v>160</v>
      </c>
      <c r="BM123" s="186" t="s">
        <v>532</v>
      </c>
    </row>
    <row r="124" spans="1:65" s="2" customFormat="1" ht="39">
      <c r="A124" s="36"/>
      <c r="B124" s="37"/>
      <c r="C124" s="38"/>
      <c r="D124" s="188" t="s">
        <v>145</v>
      </c>
      <c r="E124" s="38"/>
      <c r="F124" s="189" t="s">
        <v>533</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145</v>
      </c>
      <c r="AU124" s="19" t="s">
        <v>81</v>
      </c>
    </row>
    <row r="125" spans="1:65" s="2" customFormat="1" ht="16.5" customHeight="1">
      <c r="A125" s="36"/>
      <c r="B125" s="37"/>
      <c r="C125" s="175" t="s">
        <v>205</v>
      </c>
      <c r="D125" s="175" t="s">
        <v>138</v>
      </c>
      <c r="E125" s="176" t="s">
        <v>534</v>
      </c>
      <c r="F125" s="177" t="s">
        <v>535</v>
      </c>
      <c r="G125" s="178" t="s">
        <v>184</v>
      </c>
      <c r="H125" s="179">
        <v>40.31</v>
      </c>
      <c r="I125" s="180"/>
      <c r="J125" s="181">
        <f>ROUND(I125*H125,2)</f>
        <v>0</v>
      </c>
      <c r="K125" s="177" t="s">
        <v>142</v>
      </c>
      <c r="L125" s="41"/>
      <c r="M125" s="182" t="s">
        <v>19</v>
      </c>
      <c r="N125" s="183" t="s">
        <v>43</v>
      </c>
      <c r="O125" s="66"/>
      <c r="P125" s="184">
        <f>O125*H125</f>
        <v>0</v>
      </c>
      <c r="Q125" s="184">
        <v>0</v>
      </c>
      <c r="R125" s="184">
        <f>Q125*H125</f>
        <v>0</v>
      </c>
      <c r="S125" s="184">
        <v>0</v>
      </c>
      <c r="T125" s="185">
        <f>S125*H125</f>
        <v>0</v>
      </c>
      <c r="U125" s="36"/>
      <c r="V125" s="36"/>
      <c r="W125" s="36"/>
      <c r="X125" s="36"/>
      <c r="Y125" s="36"/>
      <c r="Z125" s="36"/>
      <c r="AA125" s="36"/>
      <c r="AB125" s="36"/>
      <c r="AC125" s="36"/>
      <c r="AD125" s="36"/>
      <c r="AE125" s="36"/>
      <c r="AR125" s="186" t="s">
        <v>160</v>
      </c>
      <c r="AT125" s="186" t="s">
        <v>138</v>
      </c>
      <c r="AU125" s="186" t="s">
        <v>81</v>
      </c>
      <c r="AY125" s="19" t="s">
        <v>135</v>
      </c>
      <c r="BE125" s="187">
        <f>IF(N125="základní",J125,0)</f>
        <v>0</v>
      </c>
      <c r="BF125" s="187">
        <f>IF(N125="snížená",J125,0)</f>
        <v>0</v>
      </c>
      <c r="BG125" s="187">
        <f>IF(N125="zákl. přenesená",J125,0)</f>
        <v>0</v>
      </c>
      <c r="BH125" s="187">
        <f>IF(N125="sníž. přenesená",J125,0)</f>
        <v>0</v>
      </c>
      <c r="BI125" s="187">
        <f>IF(N125="nulová",J125,0)</f>
        <v>0</v>
      </c>
      <c r="BJ125" s="19" t="s">
        <v>79</v>
      </c>
      <c r="BK125" s="187">
        <f>ROUND(I125*H125,2)</f>
        <v>0</v>
      </c>
      <c r="BL125" s="19" t="s">
        <v>160</v>
      </c>
      <c r="BM125" s="186" t="s">
        <v>536</v>
      </c>
    </row>
    <row r="126" spans="1:65" s="2" customFormat="1" ht="39">
      <c r="A126" s="36"/>
      <c r="B126" s="37"/>
      <c r="C126" s="38"/>
      <c r="D126" s="188" t="s">
        <v>145</v>
      </c>
      <c r="E126" s="38"/>
      <c r="F126" s="189" t="s">
        <v>533</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145</v>
      </c>
      <c r="AU126" s="19" t="s">
        <v>81</v>
      </c>
    </row>
    <row r="127" spans="1:65" s="13" customFormat="1" ht="11.25">
      <c r="B127" s="197"/>
      <c r="C127" s="198"/>
      <c r="D127" s="188" t="s">
        <v>187</v>
      </c>
      <c r="E127" s="199" t="s">
        <v>19</v>
      </c>
      <c r="F127" s="200" t="s">
        <v>537</v>
      </c>
      <c r="G127" s="198"/>
      <c r="H127" s="201">
        <v>40.31</v>
      </c>
      <c r="I127" s="202"/>
      <c r="J127" s="198"/>
      <c r="K127" s="198"/>
      <c r="L127" s="203"/>
      <c r="M127" s="204"/>
      <c r="N127" s="205"/>
      <c r="O127" s="205"/>
      <c r="P127" s="205"/>
      <c r="Q127" s="205"/>
      <c r="R127" s="205"/>
      <c r="S127" s="205"/>
      <c r="T127" s="206"/>
      <c r="AT127" s="207" t="s">
        <v>187</v>
      </c>
      <c r="AU127" s="207" t="s">
        <v>81</v>
      </c>
      <c r="AV127" s="13" t="s">
        <v>81</v>
      </c>
      <c r="AW127" s="13" t="s">
        <v>33</v>
      </c>
      <c r="AX127" s="13" t="s">
        <v>79</v>
      </c>
      <c r="AY127" s="207" t="s">
        <v>135</v>
      </c>
    </row>
    <row r="128" spans="1:65" s="2" customFormat="1" ht="16.5" customHeight="1">
      <c r="A128" s="36"/>
      <c r="B128" s="37"/>
      <c r="C128" s="175" t="s">
        <v>242</v>
      </c>
      <c r="D128" s="175" t="s">
        <v>138</v>
      </c>
      <c r="E128" s="176" t="s">
        <v>538</v>
      </c>
      <c r="F128" s="177" t="s">
        <v>539</v>
      </c>
      <c r="G128" s="178" t="s">
        <v>184</v>
      </c>
      <c r="H128" s="179">
        <v>20.155000000000001</v>
      </c>
      <c r="I128" s="180"/>
      <c r="J128" s="181">
        <f>ROUND(I128*H128,2)</f>
        <v>0</v>
      </c>
      <c r="K128" s="177" t="s">
        <v>142</v>
      </c>
      <c r="L128" s="41"/>
      <c r="M128" s="182" t="s">
        <v>19</v>
      </c>
      <c r="N128" s="183" t="s">
        <v>43</v>
      </c>
      <c r="O128" s="66"/>
      <c r="P128" s="184">
        <f>O128*H128</f>
        <v>0</v>
      </c>
      <c r="Q128" s="184">
        <v>0</v>
      </c>
      <c r="R128" s="184">
        <f>Q128*H128</f>
        <v>0</v>
      </c>
      <c r="S128" s="184">
        <v>0</v>
      </c>
      <c r="T128" s="185">
        <f>S128*H128</f>
        <v>0</v>
      </c>
      <c r="U128" s="36"/>
      <c r="V128" s="36"/>
      <c r="W128" s="36"/>
      <c r="X128" s="36"/>
      <c r="Y128" s="36"/>
      <c r="Z128" s="36"/>
      <c r="AA128" s="36"/>
      <c r="AB128" s="36"/>
      <c r="AC128" s="36"/>
      <c r="AD128" s="36"/>
      <c r="AE128" s="36"/>
      <c r="AR128" s="186" t="s">
        <v>160</v>
      </c>
      <c r="AT128" s="186" t="s">
        <v>138</v>
      </c>
      <c r="AU128" s="186" t="s">
        <v>81</v>
      </c>
      <c r="AY128" s="19" t="s">
        <v>135</v>
      </c>
      <c r="BE128" s="187">
        <f>IF(N128="základní",J128,0)</f>
        <v>0</v>
      </c>
      <c r="BF128" s="187">
        <f>IF(N128="snížená",J128,0)</f>
        <v>0</v>
      </c>
      <c r="BG128" s="187">
        <f>IF(N128="zákl. přenesená",J128,0)</f>
        <v>0</v>
      </c>
      <c r="BH128" s="187">
        <f>IF(N128="sníž. přenesená",J128,0)</f>
        <v>0</v>
      </c>
      <c r="BI128" s="187">
        <f>IF(N128="nulová",J128,0)</f>
        <v>0</v>
      </c>
      <c r="BJ128" s="19" t="s">
        <v>79</v>
      </c>
      <c r="BK128" s="187">
        <f>ROUND(I128*H128,2)</f>
        <v>0</v>
      </c>
      <c r="BL128" s="19" t="s">
        <v>160</v>
      </c>
      <c r="BM128" s="186" t="s">
        <v>540</v>
      </c>
    </row>
    <row r="129" spans="1:65" s="2" customFormat="1" ht="195">
      <c r="A129" s="36"/>
      <c r="B129" s="37"/>
      <c r="C129" s="38"/>
      <c r="D129" s="188" t="s">
        <v>145</v>
      </c>
      <c r="E129" s="38"/>
      <c r="F129" s="189" t="s">
        <v>541</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145</v>
      </c>
      <c r="AU129" s="19" t="s">
        <v>81</v>
      </c>
    </row>
    <row r="130" spans="1:65" s="15" customFormat="1" ht="11.25">
      <c r="B130" s="230"/>
      <c r="C130" s="231"/>
      <c r="D130" s="188" t="s">
        <v>187</v>
      </c>
      <c r="E130" s="232" t="s">
        <v>19</v>
      </c>
      <c r="F130" s="233" t="s">
        <v>542</v>
      </c>
      <c r="G130" s="231"/>
      <c r="H130" s="232" t="s">
        <v>19</v>
      </c>
      <c r="I130" s="234"/>
      <c r="J130" s="231"/>
      <c r="K130" s="231"/>
      <c r="L130" s="235"/>
      <c r="M130" s="236"/>
      <c r="N130" s="237"/>
      <c r="O130" s="237"/>
      <c r="P130" s="237"/>
      <c r="Q130" s="237"/>
      <c r="R130" s="237"/>
      <c r="S130" s="237"/>
      <c r="T130" s="238"/>
      <c r="AT130" s="239" t="s">
        <v>187</v>
      </c>
      <c r="AU130" s="239" t="s">
        <v>81</v>
      </c>
      <c r="AV130" s="15" t="s">
        <v>79</v>
      </c>
      <c r="AW130" s="15" t="s">
        <v>33</v>
      </c>
      <c r="AX130" s="15" t="s">
        <v>72</v>
      </c>
      <c r="AY130" s="239" t="s">
        <v>135</v>
      </c>
    </row>
    <row r="131" spans="1:65" s="13" customFormat="1" ht="11.25">
      <c r="B131" s="197"/>
      <c r="C131" s="198"/>
      <c r="D131" s="188" t="s">
        <v>187</v>
      </c>
      <c r="E131" s="199" t="s">
        <v>19</v>
      </c>
      <c r="F131" s="200" t="s">
        <v>543</v>
      </c>
      <c r="G131" s="198"/>
      <c r="H131" s="201">
        <v>20.155000000000001</v>
      </c>
      <c r="I131" s="202"/>
      <c r="J131" s="198"/>
      <c r="K131" s="198"/>
      <c r="L131" s="203"/>
      <c r="M131" s="204"/>
      <c r="N131" s="205"/>
      <c r="O131" s="205"/>
      <c r="P131" s="205"/>
      <c r="Q131" s="205"/>
      <c r="R131" s="205"/>
      <c r="S131" s="205"/>
      <c r="T131" s="206"/>
      <c r="AT131" s="207" t="s">
        <v>187</v>
      </c>
      <c r="AU131" s="207" t="s">
        <v>81</v>
      </c>
      <c r="AV131" s="13" t="s">
        <v>81</v>
      </c>
      <c r="AW131" s="13" t="s">
        <v>33</v>
      </c>
      <c r="AX131" s="13" t="s">
        <v>79</v>
      </c>
      <c r="AY131" s="207" t="s">
        <v>135</v>
      </c>
    </row>
    <row r="132" spans="1:65" s="2" customFormat="1" ht="21.75" customHeight="1">
      <c r="A132" s="36"/>
      <c r="B132" s="37"/>
      <c r="C132" s="175" t="s">
        <v>247</v>
      </c>
      <c r="D132" s="175" t="s">
        <v>138</v>
      </c>
      <c r="E132" s="176" t="s">
        <v>207</v>
      </c>
      <c r="F132" s="177" t="s">
        <v>208</v>
      </c>
      <c r="G132" s="178" t="s">
        <v>184</v>
      </c>
      <c r="H132" s="179">
        <v>23.07</v>
      </c>
      <c r="I132" s="180"/>
      <c r="J132" s="181">
        <f>ROUND(I132*H132,2)</f>
        <v>0</v>
      </c>
      <c r="K132" s="177" t="s">
        <v>142</v>
      </c>
      <c r="L132" s="41"/>
      <c r="M132" s="182" t="s">
        <v>19</v>
      </c>
      <c r="N132" s="183" t="s">
        <v>43</v>
      </c>
      <c r="O132" s="66"/>
      <c r="P132" s="184">
        <f>O132*H132</f>
        <v>0</v>
      </c>
      <c r="Q132" s="184">
        <v>0</v>
      </c>
      <c r="R132" s="184">
        <f>Q132*H132</f>
        <v>0</v>
      </c>
      <c r="S132" s="184">
        <v>4.0000000000000001E-3</v>
      </c>
      <c r="T132" s="185">
        <f>S132*H132</f>
        <v>9.2280000000000001E-2</v>
      </c>
      <c r="U132" s="36"/>
      <c r="V132" s="36"/>
      <c r="W132" s="36"/>
      <c r="X132" s="36"/>
      <c r="Y132" s="36"/>
      <c r="Z132" s="36"/>
      <c r="AA132" s="36"/>
      <c r="AB132" s="36"/>
      <c r="AC132" s="36"/>
      <c r="AD132" s="36"/>
      <c r="AE132" s="36"/>
      <c r="AR132" s="186" t="s">
        <v>160</v>
      </c>
      <c r="AT132" s="186" t="s">
        <v>138</v>
      </c>
      <c r="AU132" s="186" t="s">
        <v>81</v>
      </c>
      <c r="AY132" s="19" t="s">
        <v>135</v>
      </c>
      <c r="BE132" s="187">
        <f>IF(N132="základní",J132,0)</f>
        <v>0</v>
      </c>
      <c r="BF132" s="187">
        <f>IF(N132="snížená",J132,0)</f>
        <v>0</v>
      </c>
      <c r="BG132" s="187">
        <f>IF(N132="zákl. přenesená",J132,0)</f>
        <v>0</v>
      </c>
      <c r="BH132" s="187">
        <f>IF(N132="sníž. přenesená",J132,0)</f>
        <v>0</v>
      </c>
      <c r="BI132" s="187">
        <f>IF(N132="nulová",J132,0)</f>
        <v>0</v>
      </c>
      <c r="BJ132" s="19" t="s">
        <v>79</v>
      </c>
      <c r="BK132" s="187">
        <f>ROUND(I132*H132,2)</f>
        <v>0</v>
      </c>
      <c r="BL132" s="19" t="s">
        <v>160</v>
      </c>
      <c r="BM132" s="186" t="s">
        <v>544</v>
      </c>
    </row>
    <row r="133" spans="1:65" s="2" customFormat="1" ht="29.25">
      <c r="A133" s="36"/>
      <c r="B133" s="37"/>
      <c r="C133" s="38"/>
      <c r="D133" s="188" t="s">
        <v>145</v>
      </c>
      <c r="E133" s="38"/>
      <c r="F133" s="189" t="s">
        <v>210</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145</v>
      </c>
      <c r="AU133" s="19" t="s">
        <v>81</v>
      </c>
    </row>
    <row r="134" spans="1:65" s="13" customFormat="1" ht="11.25">
      <c r="B134" s="197"/>
      <c r="C134" s="198"/>
      <c r="D134" s="188" t="s">
        <v>187</v>
      </c>
      <c r="E134" s="199" t="s">
        <v>19</v>
      </c>
      <c r="F134" s="200" t="s">
        <v>545</v>
      </c>
      <c r="G134" s="198"/>
      <c r="H134" s="201">
        <v>10.371</v>
      </c>
      <c r="I134" s="202"/>
      <c r="J134" s="198"/>
      <c r="K134" s="198"/>
      <c r="L134" s="203"/>
      <c r="M134" s="204"/>
      <c r="N134" s="205"/>
      <c r="O134" s="205"/>
      <c r="P134" s="205"/>
      <c r="Q134" s="205"/>
      <c r="R134" s="205"/>
      <c r="S134" s="205"/>
      <c r="T134" s="206"/>
      <c r="AT134" s="207" t="s">
        <v>187</v>
      </c>
      <c r="AU134" s="207" t="s">
        <v>81</v>
      </c>
      <c r="AV134" s="13" t="s">
        <v>81</v>
      </c>
      <c r="AW134" s="13" t="s">
        <v>33</v>
      </c>
      <c r="AX134" s="13" t="s">
        <v>72</v>
      </c>
      <c r="AY134" s="207" t="s">
        <v>135</v>
      </c>
    </row>
    <row r="135" spans="1:65" s="13" customFormat="1" ht="11.25">
      <c r="B135" s="197"/>
      <c r="C135" s="198"/>
      <c r="D135" s="188" t="s">
        <v>187</v>
      </c>
      <c r="E135" s="199" t="s">
        <v>19</v>
      </c>
      <c r="F135" s="200" t="s">
        <v>546</v>
      </c>
      <c r="G135" s="198"/>
      <c r="H135" s="201">
        <v>12.699</v>
      </c>
      <c r="I135" s="202"/>
      <c r="J135" s="198"/>
      <c r="K135" s="198"/>
      <c r="L135" s="203"/>
      <c r="M135" s="204"/>
      <c r="N135" s="205"/>
      <c r="O135" s="205"/>
      <c r="P135" s="205"/>
      <c r="Q135" s="205"/>
      <c r="R135" s="205"/>
      <c r="S135" s="205"/>
      <c r="T135" s="206"/>
      <c r="AT135" s="207" t="s">
        <v>187</v>
      </c>
      <c r="AU135" s="207" t="s">
        <v>81</v>
      </c>
      <c r="AV135" s="13" t="s">
        <v>81</v>
      </c>
      <c r="AW135" s="13" t="s">
        <v>33</v>
      </c>
      <c r="AX135" s="13" t="s">
        <v>72</v>
      </c>
      <c r="AY135" s="207" t="s">
        <v>135</v>
      </c>
    </row>
    <row r="136" spans="1:65" s="14" customFormat="1" ht="11.25">
      <c r="B136" s="208"/>
      <c r="C136" s="209"/>
      <c r="D136" s="188" t="s">
        <v>187</v>
      </c>
      <c r="E136" s="210" t="s">
        <v>19</v>
      </c>
      <c r="F136" s="211" t="s">
        <v>197</v>
      </c>
      <c r="G136" s="209"/>
      <c r="H136" s="212">
        <v>23.07</v>
      </c>
      <c r="I136" s="213"/>
      <c r="J136" s="209"/>
      <c r="K136" s="209"/>
      <c r="L136" s="214"/>
      <c r="M136" s="215"/>
      <c r="N136" s="216"/>
      <c r="O136" s="216"/>
      <c r="P136" s="216"/>
      <c r="Q136" s="216"/>
      <c r="R136" s="216"/>
      <c r="S136" s="216"/>
      <c r="T136" s="217"/>
      <c r="AT136" s="218" t="s">
        <v>187</v>
      </c>
      <c r="AU136" s="218" t="s">
        <v>81</v>
      </c>
      <c r="AV136" s="14" t="s">
        <v>160</v>
      </c>
      <c r="AW136" s="14" t="s">
        <v>33</v>
      </c>
      <c r="AX136" s="14" t="s">
        <v>79</v>
      </c>
      <c r="AY136" s="218" t="s">
        <v>135</v>
      </c>
    </row>
    <row r="137" spans="1:65" s="2" customFormat="1" ht="24">
      <c r="A137" s="36"/>
      <c r="B137" s="37"/>
      <c r="C137" s="175" t="s">
        <v>252</v>
      </c>
      <c r="D137" s="175" t="s">
        <v>138</v>
      </c>
      <c r="E137" s="176" t="s">
        <v>547</v>
      </c>
      <c r="F137" s="177" t="s">
        <v>548</v>
      </c>
      <c r="G137" s="178" t="s">
        <v>184</v>
      </c>
      <c r="H137" s="179">
        <v>29.925000000000001</v>
      </c>
      <c r="I137" s="180"/>
      <c r="J137" s="181">
        <f>ROUND(I137*H137,2)</f>
        <v>0</v>
      </c>
      <c r="K137" s="177" t="s">
        <v>142</v>
      </c>
      <c r="L137" s="41"/>
      <c r="M137" s="182" t="s">
        <v>19</v>
      </c>
      <c r="N137" s="183" t="s">
        <v>43</v>
      </c>
      <c r="O137" s="66"/>
      <c r="P137" s="184">
        <f>O137*H137</f>
        <v>0</v>
      </c>
      <c r="Q137" s="184">
        <v>0</v>
      </c>
      <c r="R137" s="184">
        <f>Q137*H137</f>
        <v>0</v>
      </c>
      <c r="S137" s="184">
        <v>6.8000000000000005E-2</v>
      </c>
      <c r="T137" s="185">
        <f>S137*H137</f>
        <v>2.0349000000000004</v>
      </c>
      <c r="U137" s="36"/>
      <c r="V137" s="36"/>
      <c r="W137" s="36"/>
      <c r="X137" s="36"/>
      <c r="Y137" s="36"/>
      <c r="Z137" s="36"/>
      <c r="AA137" s="36"/>
      <c r="AB137" s="36"/>
      <c r="AC137" s="36"/>
      <c r="AD137" s="36"/>
      <c r="AE137" s="36"/>
      <c r="AR137" s="186" t="s">
        <v>160</v>
      </c>
      <c r="AT137" s="186" t="s">
        <v>138</v>
      </c>
      <c r="AU137" s="186" t="s">
        <v>81</v>
      </c>
      <c r="AY137" s="19" t="s">
        <v>135</v>
      </c>
      <c r="BE137" s="187">
        <f>IF(N137="základní",J137,0)</f>
        <v>0</v>
      </c>
      <c r="BF137" s="187">
        <f>IF(N137="snížená",J137,0)</f>
        <v>0</v>
      </c>
      <c r="BG137" s="187">
        <f>IF(N137="zákl. přenesená",J137,0)</f>
        <v>0</v>
      </c>
      <c r="BH137" s="187">
        <f>IF(N137="sníž. přenesená",J137,0)</f>
        <v>0</v>
      </c>
      <c r="BI137" s="187">
        <f>IF(N137="nulová",J137,0)</f>
        <v>0</v>
      </c>
      <c r="BJ137" s="19" t="s">
        <v>79</v>
      </c>
      <c r="BK137" s="187">
        <f>ROUND(I137*H137,2)</f>
        <v>0</v>
      </c>
      <c r="BL137" s="19" t="s">
        <v>160</v>
      </c>
      <c r="BM137" s="186" t="s">
        <v>549</v>
      </c>
    </row>
    <row r="138" spans="1:65" s="2" customFormat="1" ht="29.25">
      <c r="A138" s="36"/>
      <c r="B138" s="37"/>
      <c r="C138" s="38"/>
      <c r="D138" s="188" t="s">
        <v>145</v>
      </c>
      <c r="E138" s="38"/>
      <c r="F138" s="189" t="s">
        <v>520</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145</v>
      </c>
      <c r="AU138" s="19" t="s">
        <v>81</v>
      </c>
    </row>
    <row r="139" spans="1:65" s="13" customFormat="1" ht="11.25">
      <c r="B139" s="197"/>
      <c r="C139" s="198"/>
      <c r="D139" s="188" t="s">
        <v>187</v>
      </c>
      <c r="E139" s="199" t="s">
        <v>19</v>
      </c>
      <c r="F139" s="200" t="s">
        <v>550</v>
      </c>
      <c r="G139" s="198"/>
      <c r="H139" s="201">
        <v>8.1750000000000007</v>
      </c>
      <c r="I139" s="202"/>
      <c r="J139" s="198"/>
      <c r="K139" s="198"/>
      <c r="L139" s="203"/>
      <c r="M139" s="204"/>
      <c r="N139" s="205"/>
      <c r="O139" s="205"/>
      <c r="P139" s="205"/>
      <c r="Q139" s="205"/>
      <c r="R139" s="205"/>
      <c r="S139" s="205"/>
      <c r="T139" s="206"/>
      <c r="AT139" s="207" t="s">
        <v>187</v>
      </c>
      <c r="AU139" s="207" t="s">
        <v>81</v>
      </c>
      <c r="AV139" s="13" t="s">
        <v>81</v>
      </c>
      <c r="AW139" s="13" t="s">
        <v>33</v>
      </c>
      <c r="AX139" s="13" t="s">
        <v>72</v>
      </c>
      <c r="AY139" s="207" t="s">
        <v>135</v>
      </c>
    </row>
    <row r="140" spans="1:65" s="13" customFormat="1" ht="11.25">
      <c r="B140" s="197"/>
      <c r="C140" s="198"/>
      <c r="D140" s="188" t="s">
        <v>187</v>
      </c>
      <c r="E140" s="199" t="s">
        <v>19</v>
      </c>
      <c r="F140" s="200" t="s">
        <v>551</v>
      </c>
      <c r="G140" s="198"/>
      <c r="H140" s="201">
        <v>25.65</v>
      </c>
      <c r="I140" s="202"/>
      <c r="J140" s="198"/>
      <c r="K140" s="198"/>
      <c r="L140" s="203"/>
      <c r="M140" s="204"/>
      <c r="N140" s="205"/>
      <c r="O140" s="205"/>
      <c r="P140" s="205"/>
      <c r="Q140" s="205"/>
      <c r="R140" s="205"/>
      <c r="S140" s="205"/>
      <c r="T140" s="206"/>
      <c r="AT140" s="207" t="s">
        <v>187</v>
      </c>
      <c r="AU140" s="207" t="s">
        <v>81</v>
      </c>
      <c r="AV140" s="13" t="s">
        <v>81</v>
      </c>
      <c r="AW140" s="13" t="s">
        <v>33</v>
      </c>
      <c r="AX140" s="13" t="s">
        <v>72</v>
      </c>
      <c r="AY140" s="207" t="s">
        <v>135</v>
      </c>
    </row>
    <row r="141" spans="1:65" s="13" customFormat="1" ht="11.25">
      <c r="B141" s="197"/>
      <c r="C141" s="198"/>
      <c r="D141" s="188" t="s">
        <v>187</v>
      </c>
      <c r="E141" s="199" t="s">
        <v>19</v>
      </c>
      <c r="F141" s="200" t="s">
        <v>552</v>
      </c>
      <c r="G141" s="198"/>
      <c r="H141" s="201">
        <v>-3.9</v>
      </c>
      <c r="I141" s="202"/>
      <c r="J141" s="198"/>
      <c r="K141" s="198"/>
      <c r="L141" s="203"/>
      <c r="M141" s="204"/>
      <c r="N141" s="205"/>
      <c r="O141" s="205"/>
      <c r="P141" s="205"/>
      <c r="Q141" s="205"/>
      <c r="R141" s="205"/>
      <c r="S141" s="205"/>
      <c r="T141" s="206"/>
      <c r="AT141" s="207" t="s">
        <v>187</v>
      </c>
      <c r="AU141" s="207" t="s">
        <v>81</v>
      </c>
      <c r="AV141" s="13" t="s">
        <v>81</v>
      </c>
      <c r="AW141" s="13" t="s">
        <v>33</v>
      </c>
      <c r="AX141" s="13" t="s">
        <v>72</v>
      </c>
      <c r="AY141" s="207" t="s">
        <v>135</v>
      </c>
    </row>
    <row r="142" spans="1:65" s="14" customFormat="1" ht="11.25">
      <c r="B142" s="208"/>
      <c r="C142" s="209"/>
      <c r="D142" s="188" t="s">
        <v>187</v>
      </c>
      <c r="E142" s="210" t="s">
        <v>19</v>
      </c>
      <c r="F142" s="211" t="s">
        <v>197</v>
      </c>
      <c r="G142" s="209"/>
      <c r="H142" s="212">
        <v>29.925000000000004</v>
      </c>
      <c r="I142" s="213"/>
      <c r="J142" s="209"/>
      <c r="K142" s="209"/>
      <c r="L142" s="214"/>
      <c r="M142" s="215"/>
      <c r="N142" s="216"/>
      <c r="O142" s="216"/>
      <c r="P142" s="216"/>
      <c r="Q142" s="216"/>
      <c r="R142" s="216"/>
      <c r="S142" s="216"/>
      <c r="T142" s="217"/>
      <c r="AT142" s="218" t="s">
        <v>187</v>
      </c>
      <c r="AU142" s="218" t="s">
        <v>81</v>
      </c>
      <c r="AV142" s="14" t="s">
        <v>160</v>
      </c>
      <c r="AW142" s="14" t="s">
        <v>33</v>
      </c>
      <c r="AX142" s="14" t="s">
        <v>79</v>
      </c>
      <c r="AY142" s="218" t="s">
        <v>135</v>
      </c>
    </row>
    <row r="143" spans="1:65" s="2" customFormat="1" ht="24">
      <c r="A143" s="36"/>
      <c r="B143" s="37"/>
      <c r="C143" s="175" t="s">
        <v>259</v>
      </c>
      <c r="D143" s="175" t="s">
        <v>138</v>
      </c>
      <c r="E143" s="176" t="s">
        <v>213</v>
      </c>
      <c r="F143" s="177" t="s">
        <v>214</v>
      </c>
      <c r="G143" s="178" t="s">
        <v>184</v>
      </c>
      <c r="H143" s="179">
        <v>82.031000000000006</v>
      </c>
      <c r="I143" s="180"/>
      <c r="J143" s="181">
        <f>ROUND(I143*H143,2)</f>
        <v>0</v>
      </c>
      <c r="K143" s="177" t="s">
        <v>142</v>
      </c>
      <c r="L143" s="41"/>
      <c r="M143" s="182" t="s">
        <v>19</v>
      </c>
      <c r="N143" s="183" t="s">
        <v>43</v>
      </c>
      <c r="O143" s="66"/>
      <c r="P143" s="184">
        <f>O143*H143</f>
        <v>0</v>
      </c>
      <c r="Q143" s="184">
        <v>0</v>
      </c>
      <c r="R143" s="184">
        <f>Q143*H143</f>
        <v>0</v>
      </c>
      <c r="S143" s="184">
        <v>4.0000000000000001E-3</v>
      </c>
      <c r="T143" s="185">
        <f>S143*H143</f>
        <v>0.32812400000000003</v>
      </c>
      <c r="U143" s="36"/>
      <c r="V143" s="36"/>
      <c r="W143" s="36"/>
      <c r="X143" s="36"/>
      <c r="Y143" s="36"/>
      <c r="Z143" s="36"/>
      <c r="AA143" s="36"/>
      <c r="AB143" s="36"/>
      <c r="AC143" s="36"/>
      <c r="AD143" s="36"/>
      <c r="AE143" s="36"/>
      <c r="AR143" s="186" t="s">
        <v>160</v>
      </c>
      <c r="AT143" s="186" t="s">
        <v>138</v>
      </c>
      <c r="AU143" s="186" t="s">
        <v>81</v>
      </c>
      <c r="AY143" s="19" t="s">
        <v>135</v>
      </c>
      <c r="BE143" s="187">
        <f>IF(N143="základní",J143,0)</f>
        <v>0</v>
      </c>
      <c r="BF143" s="187">
        <f>IF(N143="snížená",J143,0)</f>
        <v>0</v>
      </c>
      <c r="BG143" s="187">
        <f>IF(N143="zákl. přenesená",J143,0)</f>
        <v>0</v>
      </c>
      <c r="BH143" s="187">
        <f>IF(N143="sníž. přenesená",J143,0)</f>
        <v>0</v>
      </c>
      <c r="BI143" s="187">
        <f>IF(N143="nulová",J143,0)</f>
        <v>0</v>
      </c>
      <c r="BJ143" s="19" t="s">
        <v>79</v>
      </c>
      <c r="BK143" s="187">
        <f>ROUND(I143*H143,2)</f>
        <v>0</v>
      </c>
      <c r="BL143" s="19" t="s">
        <v>160</v>
      </c>
      <c r="BM143" s="186" t="s">
        <v>553</v>
      </c>
    </row>
    <row r="144" spans="1:65" s="2" customFormat="1" ht="29.25">
      <c r="A144" s="36"/>
      <c r="B144" s="37"/>
      <c r="C144" s="38"/>
      <c r="D144" s="188" t="s">
        <v>145</v>
      </c>
      <c r="E144" s="38"/>
      <c r="F144" s="189" t="s">
        <v>210</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145</v>
      </c>
      <c r="AU144" s="19" t="s">
        <v>81</v>
      </c>
    </row>
    <row r="145" spans="1:65" s="13" customFormat="1" ht="11.25">
      <c r="B145" s="197"/>
      <c r="C145" s="198"/>
      <c r="D145" s="188" t="s">
        <v>187</v>
      </c>
      <c r="E145" s="199" t="s">
        <v>19</v>
      </c>
      <c r="F145" s="200" t="s">
        <v>554</v>
      </c>
      <c r="G145" s="198"/>
      <c r="H145" s="201">
        <v>28.574999999999999</v>
      </c>
      <c r="I145" s="202"/>
      <c r="J145" s="198"/>
      <c r="K145" s="198"/>
      <c r="L145" s="203"/>
      <c r="M145" s="204"/>
      <c r="N145" s="205"/>
      <c r="O145" s="205"/>
      <c r="P145" s="205"/>
      <c r="Q145" s="205"/>
      <c r="R145" s="205"/>
      <c r="S145" s="205"/>
      <c r="T145" s="206"/>
      <c r="AT145" s="207" t="s">
        <v>187</v>
      </c>
      <c r="AU145" s="207" t="s">
        <v>81</v>
      </c>
      <c r="AV145" s="13" t="s">
        <v>81</v>
      </c>
      <c r="AW145" s="13" t="s">
        <v>33</v>
      </c>
      <c r="AX145" s="13" t="s">
        <v>72</v>
      </c>
      <c r="AY145" s="207" t="s">
        <v>135</v>
      </c>
    </row>
    <row r="146" spans="1:65" s="13" customFormat="1" ht="11.25">
      <c r="B146" s="197"/>
      <c r="C146" s="198"/>
      <c r="D146" s="188" t="s">
        <v>187</v>
      </c>
      <c r="E146" s="199" t="s">
        <v>19</v>
      </c>
      <c r="F146" s="200" t="s">
        <v>555</v>
      </c>
      <c r="G146" s="198"/>
      <c r="H146" s="201">
        <v>-3.9</v>
      </c>
      <c r="I146" s="202"/>
      <c r="J146" s="198"/>
      <c r="K146" s="198"/>
      <c r="L146" s="203"/>
      <c r="M146" s="204"/>
      <c r="N146" s="205"/>
      <c r="O146" s="205"/>
      <c r="P146" s="205"/>
      <c r="Q146" s="205"/>
      <c r="R146" s="205"/>
      <c r="S146" s="205"/>
      <c r="T146" s="206"/>
      <c r="AT146" s="207" t="s">
        <v>187</v>
      </c>
      <c r="AU146" s="207" t="s">
        <v>81</v>
      </c>
      <c r="AV146" s="13" t="s">
        <v>81</v>
      </c>
      <c r="AW146" s="13" t="s">
        <v>33</v>
      </c>
      <c r="AX146" s="13" t="s">
        <v>72</v>
      </c>
      <c r="AY146" s="207" t="s">
        <v>135</v>
      </c>
    </row>
    <row r="147" spans="1:65" s="13" customFormat="1" ht="11.25">
      <c r="B147" s="197"/>
      <c r="C147" s="198"/>
      <c r="D147" s="188" t="s">
        <v>187</v>
      </c>
      <c r="E147" s="199" t="s">
        <v>19</v>
      </c>
      <c r="F147" s="200" t="s">
        <v>556</v>
      </c>
      <c r="G147" s="198"/>
      <c r="H147" s="201">
        <v>-1.2749999999999999</v>
      </c>
      <c r="I147" s="202"/>
      <c r="J147" s="198"/>
      <c r="K147" s="198"/>
      <c r="L147" s="203"/>
      <c r="M147" s="204"/>
      <c r="N147" s="205"/>
      <c r="O147" s="205"/>
      <c r="P147" s="205"/>
      <c r="Q147" s="205"/>
      <c r="R147" s="205"/>
      <c r="S147" s="205"/>
      <c r="T147" s="206"/>
      <c r="AT147" s="207" t="s">
        <v>187</v>
      </c>
      <c r="AU147" s="207" t="s">
        <v>81</v>
      </c>
      <c r="AV147" s="13" t="s">
        <v>81</v>
      </c>
      <c r="AW147" s="13" t="s">
        <v>33</v>
      </c>
      <c r="AX147" s="13" t="s">
        <v>72</v>
      </c>
      <c r="AY147" s="207" t="s">
        <v>135</v>
      </c>
    </row>
    <row r="148" spans="1:65" s="13" customFormat="1" ht="11.25">
      <c r="B148" s="197"/>
      <c r="C148" s="198"/>
      <c r="D148" s="188" t="s">
        <v>187</v>
      </c>
      <c r="E148" s="199" t="s">
        <v>19</v>
      </c>
      <c r="F148" s="200" t="s">
        <v>557</v>
      </c>
      <c r="G148" s="198"/>
      <c r="H148" s="201">
        <v>53.206000000000003</v>
      </c>
      <c r="I148" s="202"/>
      <c r="J148" s="198"/>
      <c r="K148" s="198"/>
      <c r="L148" s="203"/>
      <c r="M148" s="204"/>
      <c r="N148" s="205"/>
      <c r="O148" s="205"/>
      <c r="P148" s="205"/>
      <c r="Q148" s="205"/>
      <c r="R148" s="205"/>
      <c r="S148" s="205"/>
      <c r="T148" s="206"/>
      <c r="AT148" s="207" t="s">
        <v>187</v>
      </c>
      <c r="AU148" s="207" t="s">
        <v>81</v>
      </c>
      <c r="AV148" s="13" t="s">
        <v>81</v>
      </c>
      <c r="AW148" s="13" t="s">
        <v>33</v>
      </c>
      <c r="AX148" s="13" t="s">
        <v>72</v>
      </c>
      <c r="AY148" s="207" t="s">
        <v>135</v>
      </c>
    </row>
    <row r="149" spans="1:65" s="13" customFormat="1" ht="11.25">
      <c r="B149" s="197"/>
      <c r="C149" s="198"/>
      <c r="D149" s="188" t="s">
        <v>187</v>
      </c>
      <c r="E149" s="199" t="s">
        <v>19</v>
      </c>
      <c r="F149" s="200" t="s">
        <v>558</v>
      </c>
      <c r="G149" s="198"/>
      <c r="H149" s="201">
        <v>-1.2749999999999999</v>
      </c>
      <c r="I149" s="202"/>
      <c r="J149" s="198"/>
      <c r="K149" s="198"/>
      <c r="L149" s="203"/>
      <c r="M149" s="204"/>
      <c r="N149" s="205"/>
      <c r="O149" s="205"/>
      <c r="P149" s="205"/>
      <c r="Q149" s="205"/>
      <c r="R149" s="205"/>
      <c r="S149" s="205"/>
      <c r="T149" s="206"/>
      <c r="AT149" s="207" t="s">
        <v>187</v>
      </c>
      <c r="AU149" s="207" t="s">
        <v>81</v>
      </c>
      <c r="AV149" s="13" t="s">
        <v>81</v>
      </c>
      <c r="AW149" s="13" t="s">
        <v>33</v>
      </c>
      <c r="AX149" s="13" t="s">
        <v>72</v>
      </c>
      <c r="AY149" s="207" t="s">
        <v>135</v>
      </c>
    </row>
    <row r="150" spans="1:65" s="13" customFormat="1" ht="11.25">
      <c r="B150" s="197"/>
      <c r="C150" s="198"/>
      <c r="D150" s="188" t="s">
        <v>187</v>
      </c>
      <c r="E150" s="199" t="s">
        <v>19</v>
      </c>
      <c r="F150" s="200" t="s">
        <v>559</v>
      </c>
      <c r="G150" s="198"/>
      <c r="H150" s="201">
        <v>9.3000000000000007</v>
      </c>
      <c r="I150" s="202"/>
      <c r="J150" s="198"/>
      <c r="K150" s="198"/>
      <c r="L150" s="203"/>
      <c r="M150" s="204"/>
      <c r="N150" s="205"/>
      <c r="O150" s="205"/>
      <c r="P150" s="205"/>
      <c r="Q150" s="205"/>
      <c r="R150" s="205"/>
      <c r="S150" s="205"/>
      <c r="T150" s="206"/>
      <c r="AT150" s="207" t="s">
        <v>187</v>
      </c>
      <c r="AU150" s="207" t="s">
        <v>81</v>
      </c>
      <c r="AV150" s="13" t="s">
        <v>81</v>
      </c>
      <c r="AW150" s="13" t="s">
        <v>33</v>
      </c>
      <c r="AX150" s="13" t="s">
        <v>72</v>
      </c>
      <c r="AY150" s="207" t="s">
        <v>135</v>
      </c>
    </row>
    <row r="151" spans="1:65" s="13" customFormat="1" ht="11.25">
      <c r="B151" s="197"/>
      <c r="C151" s="198"/>
      <c r="D151" s="188" t="s">
        <v>187</v>
      </c>
      <c r="E151" s="199" t="s">
        <v>19</v>
      </c>
      <c r="F151" s="200" t="s">
        <v>560</v>
      </c>
      <c r="G151" s="198"/>
      <c r="H151" s="201">
        <v>-2.6</v>
      </c>
      <c r="I151" s="202"/>
      <c r="J151" s="198"/>
      <c r="K151" s="198"/>
      <c r="L151" s="203"/>
      <c r="M151" s="204"/>
      <c r="N151" s="205"/>
      <c r="O151" s="205"/>
      <c r="P151" s="205"/>
      <c r="Q151" s="205"/>
      <c r="R151" s="205"/>
      <c r="S151" s="205"/>
      <c r="T151" s="206"/>
      <c r="AT151" s="207" t="s">
        <v>187</v>
      </c>
      <c r="AU151" s="207" t="s">
        <v>81</v>
      </c>
      <c r="AV151" s="13" t="s">
        <v>81</v>
      </c>
      <c r="AW151" s="13" t="s">
        <v>33</v>
      </c>
      <c r="AX151" s="13" t="s">
        <v>72</v>
      </c>
      <c r="AY151" s="207" t="s">
        <v>135</v>
      </c>
    </row>
    <row r="152" spans="1:65" s="14" customFormat="1" ht="11.25">
      <c r="B152" s="208"/>
      <c r="C152" s="209"/>
      <c r="D152" s="188" t="s">
        <v>187</v>
      </c>
      <c r="E152" s="210" t="s">
        <v>19</v>
      </c>
      <c r="F152" s="211" t="s">
        <v>197</v>
      </c>
      <c r="G152" s="209"/>
      <c r="H152" s="212">
        <v>82.031000000000006</v>
      </c>
      <c r="I152" s="213"/>
      <c r="J152" s="209"/>
      <c r="K152" s="209"/>
      <c r="L152" s="214"/>
      <c r="M152" s="215"/>
      <c r="N152" s="216"/>
      <c r="O152" s="216"/>
      <c r="P152" s="216"/>
      <c r="Q152" s="216"/>
      <c r="R152" s="216"/>
      <c r="S152" s="216"/>
      <c r="T152" s="217"/>
      <c r="AT152" s="218" t="s">
        <v>187</v>
      </c>
      <c r="AU152" s="218" t="s">
        <v>81</v>
      </c>
      <c r="AV152" s="14" t="s">
        <v>160</v>
      </c>
      <c r="AW152" s="14" t="s">
        <v>33</v>
      </c>
      <c r="AX152" s="14" t="s">
        <v>79</v>
      </c>
      <c r="AY152" s="218" t="s">
        <v>135</v>
      </c>
    </row>
    <row r="153" spans="1:65" s="2" customFormat="1" ht="24">
      <c r="A153" s="36"/>
      <c r="B153" s="37"/>
      <c r="C153" s="175" t="s">
        <v>268</v>
      </c>
      <c r="D153" s="175" t="s">
        <v>138</v>
      </c>
      <c r="E153" s="176" t="s">
        <v>221</v>
      </c>
      <c r="F153" s="177" t="s">
        <v>222</v>
      </c>
      <c r="G153" s="178" t="s">
        <v>184</v>
      </c>
      <c r="H153" s="179">
        <v>20.155000000000001</v>
      </c>
      <c r="I153" s="180"/>
      <c r="J153" s="181">
        <f>ROUND(I153*H153,2)</f>
        <v>0</v>
      </c>
      <c r="K153" s="177" t="s">
        <v>142</v>
      </c>
      <c r="L153" s="41"/>
      <c r="M153" s="182" t="s">
        <v>19</v>
      </c>
      <c r="N153" s="183" t="s">
        <v>43</v>
      </c>
      <c r="O153" s="66"/>
      <c r="P153" s="184">
        <f>O153*H153</f>
        <v>0</v>
      </c>
      <c r="Q153" s="184">
        <v>1.2999999999999999E-4</v>
      </c>
      <c r="R153" s="184">
        <f>Q153*H153</f>
        <v>2.6201499999999999E-3</v>
      </c>
      <c r="S153" s="184">
        <v>0</v>
      </c>
      <c r="T153" s="185">
        <f>S153*H153</f>
        <v>0</v>
      </c>
      <c r="U153" s="36"/>
      <c r="V153" s="36"/>
      <c r="W153" s="36"/>
      <c r="X153" s="36"/>
      <c r="Y153" s="36"/>
      <c r="Z153" s="36"/>
      <c r="AA153" s="36"/>
      <c r="AB153" s="36"/>
      <c r="AC153" s="36"/>
      <c r="AD153" s="36"/>
      <c r="AE153" s="36"/>
      <c r="AR153" s="186" t="s">
        <v>160</v>
      </c>
      <c r="AT153" s="186" t="s">
        <v>138</v>
      </c>
      <c r="AU153" s="186" t="s">
        <v>81</v>
      </c>
      <c r="AY153" s="19" t="s">
        <v>135</v>
      </c>
      <c r="BE153" s="187">
        <f>IF(N153="základní",J153,0)</f>
        <v>0</v>
      </c>
      <c r="BF153" s="187">
        <f>IF(N153="snížená",J153,0)</f>
        <v>0</v>
      </c>
      <c r="BG153" s="187">
        <f>IF(N153="zákl. přenesená",J153,0)</f>
        <v>0</v>
      </c>
      <c r="BH153" s="187">
        <f>IF(N153="sníž. přenesená",J153,0)</f>
        <v>0</v>
      </c>
      <c r="BI153" s="187">
        <f>IF(N153="nulová",J153,0)</f>
        <v>0</v>
      </c>
      <c r="BJ153" s="19" t="s">
        <v>79</v>
      </c>
      <c r="BK153" s="187">
        <f>ROUND(I153*H153,2)</f>
        <v>0</v>
      </c>
      <c r="BL153" s="19" t="s">
        <v>160</v>
      </c>
      <c r="BM153" s="186" t="s">
        <v>561</v>
      </c>
    </row>
    <row r="154" spans="1:65" s="2" customFormat="1" ht="48.75">
      <c r="A154" s="36"/>
      <c r="B154" s="37"/>
      <c r="C154" s="38"/>
      <c r="D154" s="188" t="s">
        <v>145</v>
      </c>
      <c r="E154" s="38"/>
      <c r="F154" s="189" t="s">
        <v>224</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145</v>
      </c>
      <c r="AU154" s="19" t="s">
        <v>81</v>
      </c>
    </row>
    <row r="155" spans="1:65" s="13" customFormat="1" ht="11.25">
      <c r="B155" s="197"/>
      <c r="C155" s="198"/>
      <c r="D155" s="188" t="s">
        <v>187</v>
      </c>
      <c r="E155" s="199" t="s">
        <v>19</v>
      </c>
      <c r="F155" s="200" t="s">
        <v>521</v>
      </c>
      <c r="G155" s="198"/>
      <c r="H155" s="201">
        <v>9.4290000000000003</v>
      </c>
      <c r="I155" s="202"/>
      <c r="J155" s="198"/>
      <c r="K155" s="198"/>
      <c r="L155" s="203"/>
      <c r="M155" s="204"/>
      <c r="N155" s="205"/>
      <c r="O155" s="205"/>
      <c r="P155" s="205"/>
      <c r="Q155" s="205"/>
      <c r="R155" s="205"/>
      <c r="S155" s="205"/>
      <c r="T155" s="206"/>
      <c r="AT155" s="207" t="s">
        <v>187</v>
      </c>
      <c r="AU155" s="207" t="s">
        <v>81</v>
      </c>
      <c r="AV155" s="13" t="s">
        <v>81</v>
      </c>
      <c r="AW155" s="13" t="s">
        <v>33</v>
      </c>
      <c r="AX155" s="13" t="s">
        <v>72</v>
      </c>
      <c r="AY155" s="207" t="s">
        <v>135</v>
      </c>
    </row>
    <row r="156" spans="1:65" s="13" customFormat="1" ht="11.25">
      <c r="B156" s="197"/>
      <c r="C156" s="198"/>
      <c r="D156" s="188" t="s">
        <v>187</v>
      </c>
      <c r="E156" s="199" t="s">
        <v>19</v>
      </c>
      <c r="F156" s="200" t="s">
        <v>522</v>
      </c>
      <c r="G156" s="198"/>
      <c r="H156" s="201">
        <v>-0.34699999999999998</v>
      </c>
      <c r="I156" s="202"/>
      <c r="J156" s="198"/>
      <c r="K156" s="198"/>
      <c r="L156" s="203"/>
      <c r="M156" s="204"/>
      <c r="N156" s="205"/>
      <c r="O156" s="205"/>
      <c r="P156" s="205"/>
      <c r="Q156" s="205"/>
      <c r="R156" s="205"/>
      <c r="S156" s="205"/>
      <c r="T156" s="206"/>
      <c r="AT156" s="207" t="s">
        <v>187</v>
      </c>
      <c r="AU156" s="207" t="s">
        <v>81</v>
      </c>
      <c r="AV156" s="13" t="s">
        <v>81</v>
      </c>
      <c r="AW156" s="13" t="s">
        <v>33</v>
      </c>
      <c r="AX156" s="13" t="s">
        <v>72</v>
      </c>
      <c r="AY156" s="207" t="s">
        <v>135</v>
      </c>
    </row>
    <row r="157" spans="1:65" s="13" customFormat="1" ht="11.25">
      <c r="B157" s="197"/>
      <c r="C157" s="198"/>
      <c r="D157" s="188" t="s">
        <v>187</v>
      </c>
      <c r="E157" s="199" t="s">
        <v>19</v>
      </c>
      <c r="F157" s="200" t="s">
        <v>523</v>
      </c>
      <c r="G157" s="198"/>
      <c r="H157" s="201">
        <v>5.8929999999999998</v>
      </c>
      <c r="I157" s="202"/>
      <c r="J157" s="198"/>
      <c r="K157" s="198"/>
      <c r="L157" s="203"/>
      <c r="M157" s="204"/>
      <c r="N157" s="205"/>
      <c r="O157" s="205"/>
      <c r="P157" s="205"/>
      <c r="Q157" s="205"/>
      <c r="R157" s="205"/>
      <c r="S157" s="205"/>
      <c r="T157" s="206"/>
      <c r="AT157" s="207" t="s">
        <v>187</v>
      </c>
      <c r="AU157" s="207" t="s">
        <v>81</v>
      </c>
      <c r="AV157" s="13" t="s">
        <v>81</v>
      </c>
      <c r="AW157" s="13" t="s">
        <v>33</v>
      </c>
      <c r="AX157" s="13" t="s">
        <v>72</v>
      </c>
      <c r="AY157" s="207" t="s">
        <v>135</v>
      </c>
    </row>
    <row r="158" spans="1:65" s="13" customFormat="1" ht="11.25">
      <c r="B158" s="197"/>
      <c r="C158" s="198"/>
      <c r="D158" s="188" t="s">
        <v>187</v>
      </c>
      <c r="E158" s="199" t="s">
        <v>19</v>
      </c>
      <c r="F158" s="200" t="s">
        <v>524</v>
      </c>
      <c r="G158" s="198"/>
      <c r="H158" s="201">
        <v>0.89300000000000002</v>
      </c>
      <c r="I158" s="202"/>
      <c r="J158" s="198"/>
      <c r="K158" s="198"/>
      <c r="L158" s="203"/>
      <c r="M158" s="204"/>
      <c r="N158" s="205"/>
      <c r="O158" s="205"/>
      <c r="P158" s="205"/>
      <c r="Q158" s="205"/>
      <c r="R158" s="205"/>
      <c r="S158" s="205"/>
      <c r="T158" s="206"/>
      <c r="AT158" s="207" t="s">
        <v>187</v>
      </c>
      <c r="AU158" s="207" t="s">
        <v>81</v>
      </c>
      <c r="AV158" s="13" t="s">
        <v>81</v>
      </c>
      <c r="AW158" s="13" t="s">
        <v>33</v>
      </c>
      <c r="AX158" s="13" t="s">
        <v>72</v>
      </c>
      <c r="AY158" s="207" t="s">
        <v>135</v>
      </c>
    </row>
    <row r="159" spans="1:65" s="13" customFormat="1" ht="11.25">
      <c r="B159" s="197"/>
      <c r="C159" s="198"/>
      <c r="D159" s="188" t="s">
        <v>187</v>
      </c>
      <c r="E159" s="199" t="s">
        <v>19</v>
      </c>
      <c r="F159" s="200" t="s">
        <v>525</v>
      </c>
      <c r="G159" s="198"/>
      <c r="H159" s="201">
        <v>0.87</v>
      </c>
      <c r="I159" s="202"/>
      <c r="J159" s="198"/>
      <c r="K159" s="198"/>
      <c r="L159" s="203"/>
      <c r="M159" s="204"/>
      <c r="N159" s="205"/>
      <c r="O159" s="205"/>
      <c r="P159" s="205"/>
      <c r="Q159" s="205"/>
      <c r="R159" s="205"/>
      <c r="S159" s="205"/>
      <c r="T159" s="206"/>
      <c r="AT159" s="207" t="s">
        <v>187</v>
      </c>
      <c r="AU159" s="207" t="s">
        <v>81</v>
      </c>
      <c r="AV159" s="13" t="s">
        <v>81</v>
      </c>
      <c r="AW159" s="13" t="s">
        <v>33</v>
      </c>
      <c r="AX159" s="13" t="s">
        <v>72</v>
      </c>
      <c r="AY159" s="207" t="s">
        <v>135</v>
      </c>
    </row>
    <row r="160" spans="1:65" s="13" customFormat="1" ht="11.25">
      <c r="B160" s="197"/>
      <c r="C160" s="198"/>
      <c r="D160" s="188" t="s">
        <v>187</v>
      </c>
      <c r="E160" s="199" t="s">
        <v>19</v>
      </c>
      <c r="F160" s="200" t="s">
        <v>526</v>
      </c>
      <c r="G160" s="198"/>
      <c r="H160" s="201">
        <v>0.88600000000000001</v>
      </c>
      <c r="I160" s="202"/>
      <c r="J160" s="198"/>
      <c r="K160" s="198"/>
      <c r="L160" s="203"/>
      <c r="M160" s="204"/>
      <c r="N160" s="205"/>
      <c r="O160" s="205"/>
      <c r="P160" s="205"/>
      <c r="Q160" s="205"/>
      <c r="R160" s="205"/>
      <c r="S160" s="205"/>
      <c r="T160" s="206"/>
      <c r="AT160" s="207" t="s">
        <v>187</v>
      </c>
      <c r="AU160" s="207" t="s">
        <v>81</v>
      </c>
      <c r="AV160" s="13" t="s">
        <v>81</v>
      </c>
      <c r="AW160" s="13" t="s">
        <v>33</v>
      </c>
      <c r="AX160" s="13" t="s">
        <v>72</v>
      </c>
      <c r="AY160" s="207" t="s">
        <v>135</v>
      </c>
    </row>
    <row r="161" spans="1:65" s="13" customFormat="1" ht="11.25">
      <c r="B161" s="197"/>
      <c r="C161" s="198"/>
      <c r="D161" s="188" t="s">
        <v>187</v>
      </c>
      <c r="E161" s="199" t="s">
        <v>19</v>
      </c>
      <c r="F161" s="200" t="s">
        <v>527</v>
      </c>
      <c r="G161" s="198"/>
      <c r="H161" s="201">
        <v>1.8859999999999999</v>
      </c>
      <c r="I161" s="202"/>
      <c r="J161" s="198"/>
      <c r="K161" s="198"/>
      <c r="L161" s="203"/>
      <c r="M161" s="204"/>
      <c r="N161" s="205"/>
      <c r="O161" s="205"/>
      <c r="P161" s="205"/>
      <c r="Q161" s="205"/>
      <c r="R161" s="205"/>
      <c r="S161" s="205"/>
      <c r="T161" s="206"/>
      <c r="AT161" s="207" t="s">
        <v>187</v>
      </c>
      <c r="AU161" s="207" t="s">
        <v>81</v>
      </c>
      <c r="AV161" s="13" t="s">
        <v>81</v>
      </c>
      <c r="AW161" s="13" t="s">
        <v>33</v>
      </c>
      <c r="AX161" s="13" t="s">
        <v>72</v>
      </c>
      <c r="AY161" s="207" t="s">
        <v>135</v>
      </c>
    </row>
    <row r="162" spans="1:65" s="13" customFormat="1" ht="11.25">
      <c r="B162" s="197"/>
      <c r="C162" s="198"/>
      <c r="D162" s="188" t="s">
        <v>187</v>
      </c>
      <c r="E162" s="199" t="s">
        <v>19</v>
      </c>
      <c r="F162" s="200" t="s">
        <v>528</v>
      </c>
      <c r="G162" s="198"/>
      <c r="H162" s="201">
        <v>0.39</v>
      </c>
      <c r="I162" s="202"/>
      <c r="J162" s="198"/>
      <c r="K162" s="198"/>
      <c r="L162" s="203"/>
      <c r="M162" s="204"/>
      <c r="N162" s="205"/>
      <c r="O162" s="205"/>
      <c r="P162" s="205"/>
      <c r="Q162" s="205"/>
      <c r="R162" s="205"/>
      <c r="S162" s="205"/>
      <c r="T162" s="206"/>
      <c r="AT162" s="207" t="s">
        <v>187</v>
      </c>
      <c r="AU162" s="207" t="s">
        <v>81</v>
      </c>
      <c r="AV162" s="13" t="s">
        <v>81</v>
      </c>
      <c r="AW162" s="13" t="s">
        <v>33</v>
      </c>
      <c r="AX162" s="13" t="s">
        <v>72</v>
      </c>
      <c r="AY162" s="207" t="s">
        <v>135</v>
      </c>
    </row>
    <row r="163" spans="1:65" s="13" customFormat="1" ht="11.25">
      <c r="B163" s="197"/>
      <c r="C163" s="198"/>
      <c r="D163" s="188" t="s">
        <v>187</v>
      </c>
      <c r="E163" s="199" t="s">
        <v>19</v>
      </c>
      <c r="F163" s="200" t="s">
        <v>529</v>
      </c>
      <c r="G163" s="198"/>
      <c r="H163" s="201">
        <v>0.255</v>
      </c>
      <c r="I163" s="202"/>
      <c r="J163" s="198"/>
      <c r="K163" s="198"/>
      <c r="L163" s="203"/>
      <c r="M163" s="204"/>
      <c r="N163" s="205"/>
      <c r="O163" s="205"/>
      <c r="P163" s="205"/>
      <c r="Q163" s="205"/>
      <c r="R163" s="205"/>
      <c r="S163" s="205"/>
      <c r="T163" s="206"/>
      <c r="AT163" s="207" t="s">
        <v>187</v>
      </c>
      <c r="AU163" s="207" t="s">
        <v>81</v>
      </c>
      <c r="AV163" s="13" t="s">
        <v>81</v>
      </c>
      <c r="AW163" s="13" t="s">
        <v>33</v>
      </c>
      <c r="AX163" s="13" t="s">
        <v>72</v>
      </c>
      <c r="AY163" s="207" t="s">
        <v>135</v>
      </c>
    </row>
    <row r="164" spans="1:65" s="14" customFormat="1" ht="11.25">
      <c r="B164" s="208"/>
      <c r="C164" s="209"/>
      <c r="D164" s="188" t="s">
        <v>187</v>
      </c>
      <c r="E164" s="210" t="s">
        <v>19</v>
      </c>
      <c r="F164" s="211" t="s">
        <v>197</v>
      </c>
      <c r="G164" s="209"/>
      <c r="H164" s="212">
        <v>20.155000000000001</v>
      </c>
      <c r="I164" s="213"/>
      <c r="J164" s="209"/>
      <c r="K164" s="209"/>
      <c r="L164" s="214"/>
      <c r="M164" s="215"/>
      <c r="N164" s="216"/>
      <c r="O164" s="216"/>
      <c r="P164" s="216"/>
      <c r="Q164" s="216"/>
      <c r="R164" s="216"/>
      <c r="S164" s="216"/>
      <c r="T164" s="217"/>
      <c r="AT164" s="218" t="s">
        <v>187</v>
      </c>
      <c r="AU164" s="218" t="s">
        <v>81</v>
      </c>
      <c r="AV164" s="14" t="s">
        <v>160</v>
      </c>
      <c r="AW164" s="14" t="s">
        <v>33</v>
      </c>
      <c r="AX164" s="14" t="s">
        <v>79</v>
      </c>
      <c r="AY164" s="218" t="s">
        <v>135</v>
      </c>
    </row>
    <row r="165" spans="1:65" s="2" customFormat="1" ht="24">
      <c r="A165" s="36"/>
      <c r="B165" s="37"/>
      <c r="C165" s="175" t="s">
        <v>8</v>
      </c>
      <c r="D165" s="175" t="s">
        <v>138</v>
      </c>
      <c r="E165" s="176" t="s">
        <v>226</v>
      </c>
      <c r="F165" s="177" t="s">
        <v>227</v>
      </c>
      <c r="G165" s="178" t="s">
        <v>184</v>
      </c>
      <c r="H165" s="179">
        <v>20.155000000000001</v>
      </c>
      <c r="I165" s="180"/>
      <c r="J165" s="181">
        <f>ROUND(I165*H165,2)</f>
        <v>0</v>
      </c>
      <c r="K165" s="177" t="s">
        <v>142</v>
      </c>
      <c r="L165" s="41"/>
      <c r="M165" s="182" t="s">
        <v>19</v>
      </c>
      <c r="N165" s="183" t="s">
        <v>43</v>
      </c>
      <c r="O165" s="66"/>
      <c r="P165" s="184">
        <f>O165*H165</f>
        <v>0</v>
      </c>
      <c r="Q165" s="184">
        <v>4.0000000000000003E-5</v>
      </c>
      <c r="R165" s="184">
        <f>Q165*H165</f>
        <v>8.0620000000000008E-4</v>
      </c>
      <c r="S165" s="184">
        <v>0</v>
      </c>
      <c r="T165" s="185">
        <f>S165*H165</f>
        <v>0</v>
      </c>
      <c r="U165" s="36"/>
      <c r="V165" s="36"/>
      <c r="W165" s="36"/>
      <c r="X165" s="36"/>
      <c r="Y165" s="36"/>
      <c r="Z165" s="36"/>
      <c r="AA165" s="36"/>
      <c r="AB165" s="36"/>
      <c r="AC165" s="36"/>
      <c r="AD165" s="36"/>
      <c r="AE165" s="36"/>
      <c r="AR165" s="186" t="s">
        <v>160</v>
      </c>
      <c r="AT165" s="186" t="s">
        <v>138</v>
      </c>
      <c r="AU165" s="186" t="s">
        <v>81</v>
      </c>
      <c r="AY165" s="19" t="s">
        <v>135</v>
      </c>
      <c r="BE165" s="187">
        <f>IF(N165="základní",J165,0)</f>
        <v>0</v>
      </c>
      <c r="BF165" s="187">
        <f>IF(N165="snížená",J165,0)</f>
        <v>0</v>
      </c>
      <c r="BG165" s="187">
        <f>IF(N165="zákl. přenesená",J165,0)</f>
        <v>0</v>
      </c>
      <c r="BH165" s="187">
        <f>IF(N165="sníž. přenesená",J165,0)</f>
        <v>0</v>
      </c>
      <c r="BI165" s="187">
        <f>IF(N165="nulová",J165,0)</f>
        <v>0</v>
      </c>
      <c r="BJ165" s="19" t="s">
        <v>79</v>
      </c>
      <c r="BK165" s="187">
        <f>ROUND(I165*H165,2)</f>
        <v>0</v>
      </c>
      <c r="BL165" s="19" t="s">
        <v>160</v>
      </c>
      <c r="BM165" s="186" t="s">
        <v>562</v>
      </c>
    </row>
    <row r="166" spans="1:65" s="2" customFormat="1" ht="175.5">
      <c r="A166" s="36"/>
      <c r="B166" s="37"/>
      <c r="C166" s="38"/>
      <c r="D166" s="188" t="s">
        <v>145</v>
      </c>
      <c r="E166" s="38"/>
      <c r="F166" s="189" t="s">
        <v>229</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145</v>
      </c>
      <c r="AU166" s="19" t="s">
        <v>81</v>
      </c>
    </row>
    <row r="167" spans="1:65" s="12" customFormat="1" ht="22.9" customHeight="1">
      <c r="B167" s="159"/>
      <c r="C167" s="160"/>
      <c r="D167" s="161" t="s">
        <v>71</v>
      </c>
      <c r="E167" s="173" t="s">
        <v>230</v>
      </c>
      <c r="F167" s="173" t="s">
        <v>231</v>
      </c>
      <c r="G167" s="160"/>
      <c r="H167" s="160"/>
      <c r="I167" s="163"/>
      <c r="J167" s="174">
        <f>BK167</f>
        <v>0</v>
      </c>
      <c r="K167" s="160"/>
      <c r="L167" s="165"/>
      <c r="M167" s="166"/>
      <c r="N167" s="167"/>
      <c r="O167" s="167"/>
      <c r="P167" s="168">
        <f>SUM(P168:P178)</f>
        <v>0</v>
      </c>
      <c r="Q167" s="167"/>
      <c r="R167" s="168">
        <f>SUM(R168:R178)</f>
        <v>0</v>
      </c>
      <c r="S167" s="167"/>
      <c r="T167" s="169">
        <f>SUM(T168:T178)</f>
        <v>0</v>
      </c>
      <c r="AR167" s="170" t="s">
        <v>79</v>
      </c>
      <c r="AT167" s="171" t="s">
        <v>71</v>
      </c>
      <c r="AU167" s="171" t="s">
        <v>79</v>
      </c>
      <c r="AY167" s="170" t="s">
        <v>135</v>
      </c>
      <c r="BK167" s="172">
        <f>SUM(BK168:BK178)</f>
        <v>0</v>
      </c>
    </row>
    <row r="168" spans="1:65" s="2" customFormat="1" ht="24">
      <c r="A168" s="36"/>
      <c r="B168" s="37"/>
      <c r="C168" s="175" t="s">
        <v>272</v>
      </c>
      <c r="D168" s="175" t="s">
        <v>138</v>
      </c>
      <c r="E168" s="176" t="s">
        <v>233</v>
      </c>
      <c r="F168" s="177" t="s">
        <v>234</v>
      </c>
      <c r="G168" s="178" t="s">
        <v>235</v>
      </c>
      <c r="H168" s="179">
        <v>3.8</v>
      </c>
      <c r="I168" s="180"/>
      <c r="J168" s="181">
        <f>ROUND(I168*H168,2)</f>
        <v>0</v>
      </c>
      <c r="K168" s="177" t="s">
        <v>142</v>
      </c>
      <c r="L168" s="41"/>
      <c r="M168" s="182" t="s">
        <v>19</v>
      </c>
      <c r="N168" s="183" t="s">
        <v>43</v>
      </c>
      <c r="O168" s="66"/>
      <c r="P168" s="184">
        <f>O168*H168</f>
        <v>0</v>
      </c>
      <c r="Q168" s="184">
        <v>0</v>
      </c>
      <c r="R168" s="184">
        <f>Q168*H168</f>
        <v>0</v>
      </c>
      <c r="S168" s="184">
        <v>0</v>
      </c>
      <c r="T168" s="185">
        <f>S168*H168</f>
        <v>0</v>
      </c>
      <c r="U168" s="36"/>
      <c r="V168" s="36"/>
      <c r="W168" s="36"/>
      <c r="X168" s="36"/>
      <c r="Y168" s="36"/>
      <c r="Z168" s="36"/>
      <c r="AA168" s="36"/>
      <c r="AB168" s="36"/>
      <c r="AC168" s="36"/>
      <c r="AD168" s="36"/>
      <c r="AE168" s="36"/>
      <c r="AR168" s="186" t="s">
        <v>160</v>
      </c>
      <c r="AT168" s="186" t="s">
        <v>138</v>
      </c>
      <c r="AU168" s="186" t="s">
        <v>81</v>
      </c>
      <c r="AY168" s="19" t="s">
        <v>135</v>
      </c>
      <c r="BE168" s="187">
        <f>IF(N168="základní",J168,0)</f>
        <v>0</v>
      </c>
      <c r="BF168" s="187">
        <f>IF(N168="snížená",J168,0)</f>
        <v>0</v>
      </c>
      <c r="BG168" s="187">
        <f>IF(N168="zákl. přenesená",J168,0)</f>
        <v>0</v>
      </c>
      <c r="BH168" s="187">
        <f>IF(N168="sníž. přenesená",J168,0)</f>
        <v>0</v>
      </c>
      <c r="BI168" s="187">
        <f>IF(N168="nulová",J168,0)</f>
        <v>0</v>
      </c>
      <c r="BJ168" s="19" t="s">
        <v>79</v>
      </c>
      <c r="BK168" s="187">
        <f>ROUND(I168*H168,2)</f>
        <v>0</v>
      </c>
      <c r="BL168" s="19" t="s">
        <v>160</v>
      </c>
      <c r="BM168" s="186" t="s">
        <v>563</v>
      </c>
    </row>
    <row r="169" spans="1:65" s="2" customFormat="1" ht="107.25">
      <c r="A169" s="36"/>
      <c r="B169" s="37"/>
      <c r="C169" s="38"/>
      <c r="D169" s="188" t="s">
        <v>145</v>
      </c>
      <c r="E169" s="38"/>
      <c r="F169" s="189" t="s">
        <v>237</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145</v>
      </c>
      <c r="AU169" s="19" t="s">
        <v>81</v>
      </c>
    </row>
    <row r="170" spans="1:65" s="2" customFormat="1" ht="16.5" customHeight="1">
      <c r="A170" s="36"/>
      <c r="B170" s="37"/>
      <c r="C170" s="175" t="s">
        <v>284</v>
      </c>
      <c r="D170" s="175" t="s">
        <v>138</v>
      </c>
      <c r="E170" s="176" t="s">
        <v>238</v>
      </c>
      <c r="F170" s="177" t="s">
        <v>239</v>
      </c>
      <c r="G170" s="178" t="s">
        <v>235</v>
      </c>
      <c r="H170" s="179">
        <v>3.8</v>
      </c>
      <c r="I170" s="180"/>
      <c r="J170" s="181">
        <f>ROUND(I170*H170,2)</f>
        <v>0</v>
      </c>
      <c r="K170" s="177" t="s">
        <v>142</v>
      </c>
      <c r="L170" s="41"/>
      <c r="M170" s="182" t="s">
        <v>19</v>
      </c>
      <c r="N170" s="183" t="s">
        <v>43</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160</v>
      </c>
      <c r="AT170" s="186" t="s">
        <v>138</v>
      </c>
      <c r="AU170" s="186" t="s">
        <v>81</v>
      </c>
      <c r="AY170" s="19" t="s">
        <v>135</v>
      </c>
      <c r="BE170" s="187">
        <f>IF(N170="základní",J170,0)</f>
        <v>0</v>
      </c>
      <c r="BF170" s="187">
        <f>IF(N170="snížená",J170,0)</f>
        <v>0</v>
      </c>
      <c r="BG170" s="187">
        <f>IF(N170="zákl. přenesená",J170,0)</f>
        <v>0</v>
      </c>
      <c r="BH170" s="187">
        <f>IF(N170="sníž. přenesená",J170,0)</f>
        <v>0</v>
      </c>
      <c r="BI170" s="187">
        <f>IF(N170="nulová",J170,0)</f>
        <v>0</v>
      </c>
      <c r="BJ170" s="19" t="s">
        <v>79</v>
      </c>
      <c r="BK170" s="187">
        <f>ROUND(I170*H170,2)</f>
        <v>0</v>
      </c>
      <c r="BL170" s="19" t="s">
        <v>160</v>
      </c>
      <c r="BM170" s="186" t="s">
        <v>564</v>
      </c>
    </row>
    <row r="171" spans="1:65" s="2" customFormat="1" ht="39">
      <c r="A171" s="36"/>
      <c r="B171" s="37"/>
      <c r="C171" s="38"/>
      <c r="D171" s="188" t="s">
        <v>145</v>
      </c>
      <c r="E171" s="38"/>
      <c r="F171" s="189" t="s">
        <v>241</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145</v>
      </c>
      <c r="AU171" s="19" t="s">
        <v>81</v>
      </c>
    </row>
    <row r="172" spans="1:65" s="2" customFormat="1" ht="21.75" customHeight="1">
      <c r="A172" s="36"/>
      <c r="B172" s="37"/>
      <c r="C172" s="175" t="s">
        <v>288</v>
      </c>
      <c r="D172" s="175" t="s">
        <v>138</v>
      </c>
      <c r="E172" s="176" t="s">
        <v>243</v>
      </c>
      <c r="F172" s="177" t="s">
        <v>244</v>
      </c>
      <c r="G172" s="178" t="s">
        <v>235</v>
      </c>
      <c r="H172" s="179">
        <v>3.8</v>
      </c>
      <c r="I172" s="180"/>
      <c r="J172" s="181">
        <f>ROUND(I172*H172,2)</f>
        <v>0</v>
      </c>
      <c r="K172" s="177" t="s">
        <v>142</v>
      </c>
      <c r="L172" s="41"/>
      <c r="M172" s="182" t="s">
        <v>19</v>
      </c>
      <c r="N172" s="183" t="s">
        <v>43</v>
      </c>
      <c r="O172" s="66"/>
      <c r="P172" s="184">
        <f>O172*H172</f>
        <v>0</v>
      </c>
      <c r="Q172" s="184">
        <v>0</v>
      </c>
      <c r="R172" s="184">
        <f>Q172*H172</f>
        <v>0</v>
      </c>
      <c r="S172" s="184">
        <v>0</v>
      </c>
      <c r="T172" s="185">
        <f>S172*H172</f>
        <v>0</v>
      </c>
      <c r="U172" s="36"/>
      <c r="V172" s="36"/>
      <c r="W172" s="36"/>
      <c r="X172" s="36"/>
      <c r="Y172" s="36"/>
      <c r="Z172" s="36"/>
      <c r="AA172" s="36"/>
      <c r="AB172" s="36"/>
      <c r="AC172" s="36"/>
      <c r="AD172" s="36"/>
      <c r="AE172" s="36"/>
      <c r="AR172" s="186" t="s">
        <v>160</v>
      </c>
      <c r="AT172" s="186" t="s">
        <v>138</v>
      </c>
      <c r="AU172" s="186" t="s">
        <v>81</v>
      </c>
      <c r="AY172" s="19" t="s">
        <v>135</v>
      </c>
      <c r="BE172" s="187">
        <f>IF(N172="základní",J172,0)</f>
        <v>0</v>
      </c>
      <c r="BF172" s="187">
        <f>IF(N172="snížená",J172,0)</f>
        <v>0</v>
      </c>
      <c r="BG172" s="187">
        <f>IF(N172="zákl. přenesená",J172,0)</f>
        <v>0</v>
      </c>
      <c r="BH172" s="187">
        <f>IF(N172="sníž. přenesená",J172,0)</f>
        <v>0</v>
      </c>
      <c r="BI172" s="187">
        <f>IF(N172="nulová",J172,0)</f>
        <v>0</v>
      </c>
      <c r="BJ172" s="19" t="s">
        <v>79</v>
      </c>
      <c r="BK172" s="187">
        <f>ROUND(I172*H172,2)</f>
        <v>0</v>
      </c>
      <c r="BL172" s="19" t="s">
        <v>160</v>
      </c>
      <c r="BM172" s="186" t="s">
        <v>565</v>
      </c>
    </row>
    <row r="173" spans="1:65" s="2" customFormat="1" ht="68.25">
      <c r="A173" s="36"/>
      <c r="B173" s="37"/>
      <c r="C173" s="38"/>
      <c r="D173" s="188" t="s">
        <v>145</v>
      </c>
      <c r="E173" s="38"/>
      <c r="F173" s="189" t="s">
        <v>246</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145</v>
      </c>
      <c r="AU173" s="19" t="s">
        <v>81</v>
      </c>
    </row>
    <row r="174" spans="1:65" s="2" customFormat="1" ht="24">
      <c r="A174" s="36"/>
      <c r="B174" s="37"/>
      <c r="C174" s="175" t="s">
        <v>292</v>
      </c>
      <c r="D174" s="175" t="s">
        <v>138</v>
      </c>
      <c r="E174" s="176" t="s">
        <v>248</v>
      </c>
      <c r="F174" s="177" t="s">
        <v>249</v>
      </c>
      <c r="G174" s="178" t="s">
        <v>235</v>
      </c>
      <c r="H174" s="179">
        <v>38</v>
      </c>
      <c r="I174" s="180"/>
      <c r="J174" s="181">
        <f>ROUND(I174*H174,2)</f>
        <v>0</v>
      </c>
      <c r="K174" s="177" t="s">
        <v>142</v>
      </c>
      <c r="L174" s="41"/>
      <c r="M174" s="182" t="s">
        <v>19</v>
      </c>
      <c r="N174" s="183" t="s">
        <v>43</v>
      </c>
      <c r="O174" s="66"/>
      <c r="P174" s="184">
        <f>O174*H174</f>
        <v>0</v>
      </c>
      <c r="Q174" s="184">
        <v>0</v>
      </c>
      <c r="R174" s="184">
        <f>Q174*H174</f>
        <v>0</v>
      </c>
      <c r="S174" s="184">
        <v>0</v>
      </c>
      <c r="T174" s="185">
        <f>S174*H174</f>
        <v>0</v>
      </c>
      <c r="U174" s="36"/>
      <c r="V174" s="36"/>
      <c r="W174" s="36"/>
      <c r="X174" s="36"/>
      <c r="Y174" s="36"/>
      <c r="Z174" s="36"/>
      <c r="AA174" s="36"/>
      <c r="AB174" s="36"/>
      <c r="AC174" s="36"/>
      <c r="AD174" s="36"/>
      <c r="AE174" s="36"/>
      <c r="AR174" s="186" t="s">
        <v>160</v>
      </c>
      <c r="AT174" s="186" t="s">
        <v>138</v>
      </c>
      <c r="AU174" s="186" t="s">
        <v>81</v>
      </c>
      <c r="AY174" s="19" t="s">
        <v>135</v>
      </c>
      <c r="BE174" s="187">
        <f>IF(N174="základní",J174,0)</f>
        <v>0</v>
      </c>
      <c r="BF174" s="187">
        <f>IF(N174="snížená",J174,0)</f>
        <v>0</v>
      </c>
      <c r="BG174" s="187">
        <f>IF(N174="zákl. přenesená",J174,0)</f>
        <v>0</v>
      </c>
      <c r="BH174" s="187">
        <f>IF(N174="sníž. přenesená",J174,0)</f>
        <v>0</v>
      </c>
      <c r="BI174" s="187">
        <f>IF(N174="nulová",J174,0)</f>
        <v>0</v>
      </c>
      <c r="BJ174" s="19" t="s">
        <v>79</v>
      </c>
      <c r="BK174" s="187">
        <f>ROUND(I174*H174,2)</f>
        <v>0</v>
      </c>
      <c r="BL174" s="19" t="s">
        <v>160</v>
      </c>
      <c r="BM174" s="186" t="s">
        <v>566</v>
      </c>
    </row>
    <row r="175" spans="1:65" s="2" customFormat="1" ht="68.25">
      <c r="A175" s="36"/>
      <c r="B175" s="37"/>
      <c r="C175" s="38"/>
      <c r="D175" s="188" t="s">
        <v>145</v>
      </c>
      <c r="E175" s="38"/>
      <c r="F175" s="189" t="s">
        <v>246</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145</v>
      </c>
      <c r="AU175" s="19" t="s">
        <v>81</v>
      </c>
    </row>
    <row r="176" spans="1:65" s="13" customFormat="1" ht="11.25">
      <c r="B176" s="197"/>
      <c r="C176" s="198"/>
      <c r="D176" s="188" t="s">
        <v>187</v>
      </c>
      <c r="E176" s="199" t="s">
        <v>19</v>
      </c>
      <c r="F176" s="200" t="s">
        <v>567</v>
      </c>
      <c r="G176" s="198"/>
      <c r="H176" s="201">
        <v>38</v>
      </c>
      <c r="I176" s="202"/>
      <c r="J176" s="198"/>
      <c r="K176" s="198"/>
      <c r="L176" s="203"/>
      <c r="M176" s="204"/>
      <c r="N176" s="205"/>
      <c r="O176" s="205"/>
      <c r="P176" s="205"/>
      <c r="Q176" s="205"/>
      <c r="R176" s="205"/>
      <c r="S176" s="205"/>
      <c r="T176" s="206"/>
      <c r="AT176" s="207" t="s">
        <v>187</v>
      </c>
      <c r="AU176" s="207" t="s">
        <v>81</v>
      </c>
      <c r="AV176" s="13" t="s">
        <v>81</v>
      </c>
      <c r="AW176" s="13" t="s">
        <v>33</v>
      </c>
      <c r="AX176" s="13" t="s">
        <v>79</v>
      </c>
      <c r="AY176" s="207" t="s">
        <v>135</v>
      </c>
    </row>
    <row r="177" spans="1:65" s="2" customFormat="1" ht="24">
      <c r="A177" s="36"/>
      <c r="B177" s="37"/>
      <c r="C177" s="175" t="s">
        <v>300</v>
      </c>
      <c r="D177" s="175" t="s">
        <v>138</v>
      </c>
      <c r="E177" s="176" t="s">
        <v>253</v>
      </c>
      <c r="F177" s="177" t="s">
        <v>254</v>
      </c>
      <c r="G177" s="178" t="s">
        <v>235</v>
      </c>
      <c r="H177" s="179">
        <v>3.8</v>
      </c>
      <c r="I177" s="180"/>
      <c r="J177" s="181">
        <f>ROUND(I177*H177,2)</f>
        <v>0</v>
      </c>
      <c r="K177" s="177" t="s">
        <v>142</v>
      </c>
      <c r="L177" s="41"/>
      <c r="M177" s="182" t="s">
        <v>19</v>
      </c>
      <c r="N177" s="183" t="s">
        <v>43</v>
      </c>
      <c r="O177" s="66"/>
      <c r="P177" s="184">
        <f>O177*H177</f>
        <v>0</v>
      </c>
      <c r="Q177" s="184">
        <v>0</v>
      </c>
      <c r="R177" s="184">
        <f>Q177*H177</f>
        <v>0</v>
      </c>
      <c r="S177" s="184">
        <v>0</v>
      </c>
      <c r="T177" s="185">
        <f>S177*H177</f>
        <v>0</v>
      </c>
      <c r="U177" s="36"/>
      <c r="V177" s="36"/>
      <c r="W177" s="36"/>
      <c r="X177" s="36"/>
      <c r="Y177" s="36"/>
      <c r="Z177" s="36"/>
      <c r="AA177" s="36"/>
      <c r="AB177" s="36"/>
      <c r="AC177" s="36"/>
      <c r="AD177" s="36"/>
      <c r="AE177" s="36"/>
      <c r="AR177" s="186" t="s">
        <v>160</v>
      </c>
      <c r="AT177" s="186" t="s">
        <v>138</v>
      </c>
      <c r="AU177" s="186" t="s">
        <v>81</v>
      </c>
      <c r="AY177" s="19" t="s">
        <v>135</v>
      </c>
      <c r="BE177" s="187">
        <f>IF(N177="základní",J177,0)</f>
        <v>0</v>
      </c>
      <c r="BF177" s="187">
        <f>IF(N177="snížená",J177,0)</f>
        <v>0</v>
      </c>
      <c r="BG177" s="187">
        <f>IF(N177="zákl. přenesená",J177,0)</f>
        <v>0</v>
      </c>
      <c r="BH177" s="187">
        <f>IF(N177="sníž. přenesená",J177,0)</f>
        <v>0</v>
      </c>
      <c r="BI177" s="187">
        <f>IF(N177="nulová",J177,0)</f>
        <v>0</v>
      </c>
      <c r="BJ177" s="19" t="s">
        <v>79</v>
      </c>
      <c r="BK177" s="187">
        <f>ROUND(I177*H177,2)</f>
        <v>0</v>
      </c>
      <c r="BL177" s="19" t="s">
        <v>160</v>
      </c>
      <c r="BM177" s="186" t="s">
        <v>568</v>
      </c>
    </row>
    <row r="178" spans="1:65" s="2" customFormat="1" ht="58.5">
      <c r="A178" s="36"/>
      <c r="B178" s="37"/>
      <c r="C178" s="38"/>
      <c r="D178" s="188" t="s">
        <v>145</v>
      </c>
      <c r="E178" s="38"/>
      <c r="F178" s="189" t="s">
        <v>256</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145</v>
      </c>
      <c r="AU178" s="19" t="s">
        <v>81</v>
      </c>
    </row>
    <row r="179" spans="1:65" s="12" customFormat="1" ht="22.9" customHeight="1">
      <c r="B179" s="159"/>
      <c r="C179" s="160"/>
      <c r="D179" s="161" t="s">
        <v>71</v>
      </c>
      <c r="E179" s="173" t="s">
        <v>257</v>
      </c>
      <c r="F179" s="173" t="s">
        <v>258</v>
      </c>
      <c r="G179" s="160"/>
      <c r="H179" s="160"/>
      <c r="I179" s="163"/>
      <c r="J179" s="174">
        <f>BK179</f>
        <v>0</v>
      </c>
      <c r="K179" s="160"/>
      <c r="L179" s="165"/>
      <c r="M179" s="166"/>
      <c r="N179" s="167"/>
      <c r="O179" s="167"/>
      <c r="P179" s="168">
        <f>SUM(P180:P181)</f>
        <v>0</v>
      </c>
      <c r="Q179" s="167"/>
      <c r="R179" s="168">
        <f>SUM(R180:R181)</f>
        <v>0</v>
      </c>
      <c r="S179" s="167"/>
      <c r="T179" s="169">
        <f>SUM(T180:T181)</f>
        <v>0</v>
      </c>
      <c r="AR179" s="170" t="s">
        <v>79</v>
      </c>
      <c r="AT179" s="171" t="s">
        <v>71</v>
      </c>
      <c r="AU179" s="171" t="s">
        <v>79</v>
      </c>
      <c r="AY179" s="170" t="s">
        <v>135</v>
      </c>
      <c r="BK179" s="172">
        <f>SUM(BK180:BK181)</f>
        <v>0</v>
      </c>
    </row>
    <row r="180" spans="1:65" s="2" customFormat="1" ht="33" customHeight="1">
      <c r="A180" s="36"/>
      <c r="B180" s="37"/>
      <c r="C180" s="175" t="s">
        <v>7</v>
      </c>
      <c r="D180" s="175" t="s">
        <v>138</v>
      </c>
      <c r="E180" s="176" t="s">
        <v>260</v>
      </c>
      <c r="F180" s="177" t="s">
        <v>261</v>
      </c>
      <c r="G180" s="178" t="s">
        <v>235</v>
      </c>
      <c r="H180" s="179">
        <v>1.863</v>
      </c>
      <c r="I180" s="180"/>
      <c r="J180" s="181">
        <f>ROUND(I180*H180,2)</f>
        <v>0</v>
      </c>
      <c r="K180" s="177" t="s">
        <v>142</v>
      </c>
      <c r="L180" s="41"/>
      <c r="M180" s="182" t="s">
        <v>19</v>
      </c>
      <c r="N180" s="183" t="s">
        <v>43</v>
      </c>
      <c r="O180" s="66"/>
      <c r="P180" s="184">
        <f>O180*H180</f>
        <v>0</v>
      </c>
      <c r="Q180" s="184">
        <v>0</v>
      </c>
      <c r="R180" s="184">
        <f>Q180*H180</f>
        <v>0</v>
      </c>
      <c r="S180" s="184">
        <v>0</v>
      </c>
      <c r="T180" s="185">
        <f>S180*H180</f>
        <v>0</v>
      </c>
      <c r="U180" s="36"/>
      <c r="V180" s="36"/>
      <c r="W180" s="36"/>
      <c r="X180" s="36"/>
      <c r="Y180" s="36"/>
      <c r="Z180" s="36"/>
      <c r="AA180" s="36"/>
      <c r="AB180" s="36"/>
      <c r="AC180" s="36"/>
      <c r="AD180" s="36"/>
      <c r="AE180" s="36"/>
      <c r="AR180" s="186" t="s">
        <v>160</v>
      </c>
      <c r="AT180" s="186" t="s">
        <v>138</v>
      </c>
      <c r="AU180" s="186" t="s">
        <v>81</v>
      </c>
      <c r="AY180" s="19" t="s">
        <v>135</v>
      </c>
      <c r="BE180" s="187">
        <f>IF(N180="základní",J180,0)</f>
        <v>0</v>
      </c>
      <c r="BF180" s="187">
        <f>IF(N180="snížená",J180,0)</f>
        <v>0</v>
      </c>
      <c r="BG180" s="187">
        <f>IF(N180="zákl. přenesená",J180,0)</f>
        <v>0</v>
      </c>
      <c r="BH180" s="187">
        <f>IF(N180="sníž. přenesená",J180,0)</f>
        <v>0</v>
      </c>
      <c r="BI180" s="187">
        <f>IF(N180="nulová",J180,0)</f>
        <v>0</v>
      </c>
      <c r="BJ180" s="19" t="s">
        <v>79</v>
      </c>
      <c r="BK180" s="187">
        <f>ROUND(I180*H180,2)</f>
        <v>0</v>
      </c>
      <c r="BL180" s="19" t="s">
        <v>160</v>
      </c>
      <c r="BM180" s="186" t="s">
        <v>569</v>
      </c>
    </row>
    <row r="181" spans="1:65" s="2" customFormat="1" ht="58.5">
      <c r="A181" s="36"/>
      <c r="B181" s="37"/>
      <c r="C181" s="38"/>
      <c r="D181" s="188" t="s">
        <v>145</v>
      </c>
      <c r="E181" s="38"/>
      <c r="F181" s="189" t="s">
        <v>263</v>
      </c>
      <c r="G181" s="38"/>
      <c r="H181" s="38"/>
      <c r="I181" s="190"/>
      <c r="J181" s="38"/>
      <c r="K181" s="38"/>
      <c r="L181" s="41"/>
      <c r="M181" s="191"/>
      <c r="N181" s="192"/>
      <c r="O181" s="66"/>
      <c r="P181" s="66"/>
      <c r="Q181" s="66"/>
      <c r="R181" s="66"/>
      <c r="S181" s="66"/>
      <c r="T181" s="67"/>
      <c r="U181" s="36"/>
      <c r="V181" s="36"/>
      <c r="W181" s="36"/>
      <c r="X181" s="36"/>
      <c r="Y181" s="36"/>
      <c r="Z181" s="36"/>
      <c r="AA181" s="36"/>
      <c r="AB181" s="36"/>
      <c r="AC181" s="36"/>
      <c r="AD181" s="36"/>
      <c r="AE181" s="36"/>
      <c r="AT181" s="19" t="s">
        <v>145</v>
      </c>
      <c r="AU181" s="19" t="s">
        <v>81</v>
      </c>
    </row>
    <row r="182" spans="1:65" s="12" customFormat="1" ht="25.9" customHeight="1">
      <c r="B182" s="159"/>
      <c r="C182" s="160"/>
      <c r="D182" s="161" t="s">
        <v>71</v>
      </c>
      <c r="E182" s="162" t="s">
        <v>264</v>
      </c>
      <c r="F182" s="162" t="s">
        <v>265</v>
      </c>
      <c r="G182" s="160"/>
      <c r="H182" s="160"/>
      <c r="I182" s="163"/>
      <c r="J182" s="164">
        <f>BK182</f>
        <v>0</v>
      </c>
      <c r="K182" s="160"/>
      <c r="L182" s="165"/>
      <c r="M182" s="166"/>
      <c r="N182" s="167"/>
      <c r="O182" s="167"/>
      <c r="P182" s="168">
        <f>P183+P197+P202+P221+P226+P239+P259+P277+P298</f>
        <v>0</v>
      </c>
      <c r="Q182" s="167"/>
      <c r="R182" s="168">
        <f>R183+R197+R202+R221+R226+R239+R259+R277+R298</f>
        <v>1.6258480800000001</v>
      </c>
      <c r="S182" s="167"/>
      <c r="T182" s="169">
        <f>T183+T197+T202+T221+T226+T239+T259+T277+T298</f>
        <v>0.49895430000000002</v>
      </c>
      <c r="AR182" s="170" t="s">
        <v>81</v>
      </c>
      <c r="AT182" s="171" t="s">
        <v>71</v>
      </c>
      <c r="AU182" s="171" t="s">
        <v>72</v>
      </c>
      <c r="AY182" s="170" t="s">
        <v>135</v>
      </c>
      <c r="BK182" s="172">
        <f>BK183+BK197+BK202+BK221+BK226+BK239+BK259+BK277+BK298</f>
        <v>0</v>
      </c>
    </row>
    <row r="183" spans="1:65" s="12" customFormat="1" ht="22.9" customHeight="1">
      <c r="B183" s="159"/>
      <c r="C183" s="160"/>
      <c r="D183" s="161" t="s">
        <v>71</v>
      </c>
      <c r="E183" s="173" t="s">
        <v>266</v>
      </c>
      <c r="F183" s="173" t="s">
        <v>267</v>
      </c>
      <c r="G183" s="160"/>
      <c r="H183" s="160"/>
      <c r="I183" s="163"/>
      <c r="J183" s="174">
        <f>BK183</f>
        <v>0</v>
      </c>
      <c r="K183" s="160"/>
      <c r="L183" s="165"/>
      <c r="M183" s="166"/>
      <c r="N183" s="167"/>
      <c r="O183" s="167"/>
      <c r="P183" s="168">
        <f>SUM(P184:P196)</f>
        <v>0</v>
      </c>
      <c r="Q183" s="167"/>
      <c r="R183" s="168">
        <f>SUM(R184:R196)</f>
        <v>1.6029999999999999E-2</v>
      </c>
      <c r="S183" s="167"/>
      <c r="T183" s="169">
        <f>SUM(T184:T196)</f>
        <v>0.16736000000000001</v>
      </c>
      <c r="AR183" s="170" t="s">
        <v>81</v>
      </c>
      <c r="AT183" s="171" t="s">
        <v>71</v>
      </c>
      <c r="AU183" s="171" t="s">
        <v>79</v>
      </c>
      <c r="AY183" s="170" t="s">
        <v>135</v>
      </c>
      <c r="BK183" s="172">
        <f>SUM(BK184:BK196)</f>
        <v>0</v>
      </c>
    </row>
    <row r="184" spans="1:65" s="2" customFormat="1" ht="16.5" customHeight="1">
      <c r="A184" s="36"/>
      <c r="B184" s="37"/>
      <c r="C184" s="175" t="s">
        <v>310</v>
      </c>
      <c r="D184" s="175" t="s">
        <v>138</v>
      </c>
      <c r="E184" s="176" t="s">
        <v>269</v>
      </c>
      <c r="F184" s="177" t="s">
        <v>270</v>
      </c>
      <c r="G184" s="178" t="s">
        <v>271</v>
      </c>
      <c r="H184" s="179">
        <v>3</v>
      </c>
      <c r="I184" s="180"/>
      <c r="J184" s="181">
        <f>ROUND(I184*H184,2)</f>
        <v>0</v>
      </c>
      <c r="K184" s="177" t="s">
        <v>142</v>
      </c>
      <c r="L184" s="41"/>
      <c r="M184" s="182" t="s">
        <v>19</v>
      </c>
      <c r="N184" s="183" t="s">
        <v>43</v>
      </c>
      <c r="O184" s="66"/>
      <c r="P184" s="184">
        <f>O184*H184</f>
        <v>0</v>
      </c>
      <c r="Q184" s="184">
        <v>0</v>
      </c>
      <c r="R184" s="184">
        <f>Q184*H184</f>
        <v>0</v>
      </c>
      <c r="S184" s="184">
        <v>1.4919999999999999E-2</v>
      </c>
      <c r="T184" s="185">
        <f>S184*H184</f>
        <v>4.4759999999999994E-2</v>
      </c>
      <c r="U184" s="36"/>
      <c r="V184" s="36"/>
      <c r="W184" s="36"/>
      <c r="X184" s="36"/>
      <c r="Y184" s="36"/>
      <c r="Z184" s="36"/>
      <c r="AA184" s="36"/>
      <c r="AB184" s="36"/>
      <c r="AC184" s="36"/>
      <c r="AD184" s="36"/>
      <c r="AE184" s="36"/>
      <c r="AR184" s="186" t="s">
        <v>272</v>
      </c>
      <c r="AT184" s="186" t="s">
        <v>138</v>
      </c>
      <c r="AU184" s="186" t="s">
        <v>81</v>
      </c>
      <c r="AY184" s="19" t="s">
        <v>135</v>
      </c>
      <c r="BE184" s="187">
        <f>IF(N184="základní",J184,0)</f>
        <v>0</v>
      </c>
      <c r="BF184" s="187">
        <f>IF(N184="snížená",J184,0)</f>
        <v>0</v>
      </c>
      <c r="BG184" s="187">
        <f>IF(N184="zákl. přenesená",J184,0)</f>
        <v>0</v>
      </c>
      <c r="BH184" s="187">
        <f>IF(N184="sníž. přenesená",J184,0)</f>
        <v>0</v>
      </c>
      <c r="BI184" s="187">
        <f>IF(N184="nulová",J184,0)</f>
        <v>0</v>
      </c>
      <c r="BJ184" s="19" t="s">
        <v>79</v>
      </c>
      <c r="BK184" s="187">
        <f>ROUND(I184*H184,2)</f>
        <v>0</v>
      </c>
      <c r="BL184" s="19" t="s">
        <v>272</v>
      </c>
      <c r="BM184" s="186" t="s">
        <v>570</v>
      </c>
    </row>
    <row r="185" spans="1:65" s="2" customFormat="1" ht="16.5" customHeight="1">
      <c r="A185" s="36"/>
      <c r="B185" s="37"/>
      <c r="C185" s="175" t="s">
        <v>314</v>
      </c>
      <c r="D185" s="175" t="s">
        <v>138</v>
      </c>
      <c r="E185" s="176" t="s">
        <v>571</v>
      </c>
      <c r="F185" s="177" t="s">
        <v>572</v>
      </c>
      <c r="G185" s="178" t="s">
        <v>271</v>
      </c>
      <c r="H185" s="179">
        <v>4</v>
      </c>
      <c r="I185" s="180"/>
      <c r="J185" s="181">
        <f>ROUND(I185*H185,2)</f>
        <v>0</v>
      </c>
      <c r="K185" s="177" t="s">
        <v>142</v>
      </c>
      <c r="L185" s="41"/>
      <c r="M185" s="182" t="s">
        <v>19</v>
      </c>
      <c r="N185" s="183" t="s">
        <v>43</v>
      </c>
      <c r="O185" s="66"/>
      <c r="P185" s="184">
        <f>O185*H185</f>
        <v>0</v>
      </c>
      <c r="Q185" s="184">
        <v>0</v>
      </c>
      <c r="R185" s="184">
        <f>Q185*H185</f>
        <v>0</v>
      </c>
      <c r="S185" s="184">
        <v>3.065E-2</v>
      </c>
      <c r="T185" s="185">
        <f>S185*H185</f>
        <v>0.1226</v>
      </c>
      <c r="U185" s="36"/>
      <c r="V185" s="36"/>
      <c r="W185" s="36"/>
      <c r="X185" s="36"/>
      <c r="Y185" s="36"/>
      <c r="Z185" s="36"/>
      <c r="AA185" s="36"/>
      <c r="AB185" s="36"/>
      <c r="AC185" s="36"/>
      <c r="AD185" s="36"/>
      <c r="AE185" s="36"/>
      <c r="AR185" s="186" t="s">
        <v>272</v>
      </c>
      <c r="AT185" s="186" t="s">
        <v>138</v>
      </c>
      <c r="AU185" s="186" t="s">
        <v>81</v>
      </c>
      <c r="AY185" s="19" t="s">
        <v>135</v>
      </c>
      <c r="BE185" s="187">
        <f>IF(N185="základní",J185,0)</f>
        <v>0</v>
      </c>
      <c r="BF185" s="187">
        <f>IF(N185="snížená",J185,0)</f>
        <v>0</v>
      </c>
      <c r="BG185" s="187">
        <f>IF(N185="zákl. přenesená",J185,0)</f>
        <v>0</v>
      </c>
      <c r="BH185" s="187">
        <f>IF(N185="sníž. přenesená",J185,0)</f>
        <v>0</v>
      </c>
      <c r="BI185" s="187">
        <f>IF(N185="nulová",J185,0)</f>
        <v>0</v>
      </c>
      <c r="BJ185" s="19" t="s">
        <v>79</v>
      </c>
      <c r="BK185" s="187">
        <f>ROUND(I185*H185,2)</f>
        <v>0</v>
      </c>
      <c r="BL185" s="19" t="s">
        <v>272</v>
      </c>
      <c r="BM185" s="186" t="s">
        <v>573</v>
      </c>
    </row>
    <row r="186" spans="1:65" s="2" customFormat="1" ht="16.5" customHeight="1">
      <c r="A186" s="36"/>
      <c r="B186" s="37"/>
      <c r="C186" s="175" t="s">
        <v>318</v>
      </c>
      <c r="D186" s="175" t="s">
        <v>138</v>
      </c>
      <c r="E186" s="176" t="s">
        <v>574</v>
      </c>
      <c r="F186" s="177" t="s">
        <v>575</v>
      </c>
      <c r="G186" s="178" t="s">
        <v>271</v>
      </c>
      <c r="H186" s="179">
        <v>3</v>
      </c>
      <c r="I186" s="180"/>
      <c r="J186" s="181">
        <f>ROUND(I186*H186,2)</f>
        <v>0</v>
      </c>
      <c r="K186" s="177" t="s">
        <v>142</v>
      </c>
      <c r="L186" s="41"/>
      <c r="M186" s="182" t="s">
        <v>19</v>
      </c>
      <c r="N186" s="183" t="s">
        <v>43</v>
      </c>
      <c r="O186" s="66"/>
      <c r="P186" s="184">
        <f>O186*H186</f>
        <v>0</v>
      </c>
      <c r="Q186" s="184">
        <v>2.0100000000000001E-3</v>
      </c>
      <c r="R186" s="184">
        <f>Q186*H186</f>
        <v>6.0300000000000006E-3</v>
      </c>
      <c r="S186" s="184">
        <v>0</v>
      </c>
      <c r="T186" s="185">
        <f>S186*H186</f>
        <v>0</v>
      </c>
      <c r="U186" s="36"/>
      <c r="V186" s="36"/>
      <c r="W186" s="36"/>
      <c r="X186" s="36"/>
      <c r="Y186" s="36"/>
      <c r="Z186" s="36"/>
      <c r="AA186" s="36"/>
      <c r="AB186" s="36"/>
      <c r="AC186" s="36"/>
      <c r="AD186" s="36"/>
      <c r="AE186" s="36"/>
      <c r="AR186" s="186" t="s">
        <v>272</v>
      </c>
      <c r="AT186" s="186" t="s">
        <v>138</v>
      </c>
      <c r="AU186" s="186" t="s">
        <v>81</v>
      </c>
      <c r="AY186" s="19" t="s">
        <v>135</v>
      </c>
      <c r="BE186" s="187">
        <f>IF(N186="základní",J186,0)</f>
        <v>0</v>
      </c>
      <c r="BF186" s="187">
        <f>IF(N186="snížená",J186,0)</f>
        <v>0</v>
      </c>
      <c r="BG186" s="187">
        <f>IF(N186="zákl. přenesená",J186,0)</f>
        <v>0</v>
      </c>
      <c r="BH186" s="187">
        <f>IF(N186="sníž. přenesená",J186,0)</f>
        <v>0</v>
      </c>
      <c r="BI186" s="187">
        <f>IF(N186="nulová",J186,0)</f>
        <v>0</v>
      </c>
      <c r="BJ186" s="19" t="s">
        <v>79</v>
      </c>
      <c r="BK186" s="187">
        <f>ROUND(I186*H186,2)</f>
        <v>0</v>
      </c>
      <c r="BL186" s="19" t="s">
        <v>272</v>
      </c>
      <c r="BM186" s="186" t="s">
        <v>576</v>
      </c>
    </row>
    <row r="187" spans="1:65" s="2" customFormat="1" ht="39">
      <c r="A187" s="36"/>
      <c r="B187" s="37"/>
      <c r="C187" s="38"/>
      <c r="D187" s="188" t="s">
        <v>145</v>
      </c>
      <c r="E187" s="38"/>
      <c r="F187" s="189" t="s">
        <v>277</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145</v>
      </c>
      <c r="AU187" s="19" t="s">
        <v>81</v>
      </c>
    </row>
    <row r="188" spans="1:65" s="2" customFormat="1" ht="16.5" customHeight="1">
      <c r="A188" s="36"/>
      <c r="B188" s="37"/>
      <c r="C188" s="219" t="s">
        <v>322</v>
      </c>
      <c r="D188" s="219" t="s">
        <v>278</v>
      </c>
      <c r="E188" s="220" t="s">
        <v>577</v>
      </c>
      <c r="F188" s="221" t="s">
        <v>578</v>
      </c>
      <c r="G188" s="222" t="s">
        <v>281</v>
      </c>
      <c r="H188" s="223">
        <v>5</v>
      </c>
      <c r="I188" s="224"/>
      <c r="J188" s="225">
        <f>ROUND(I188*H188,2)</f>
        <v>0</v>
      </c>
      <c r="K188" s="221" t="s">
        <v>19</v>
      </c>
      <c r="L188" s="226"/>
      <c r="M188" s="227" t="s">
        <v>19</v>
      </c>
      <c r="N188" s="228" t="s">
        <v>43</v>
      </c>
      <c r="O188" s="66"/>
      <c r="P188" s="184">
        <f>O188*H188</f>
        <v>0</v>
      </c>
      <c r="Q188" s="184">
        <v>4.0000000000000002E-4</v>
      </c>
      <c r="R188" s="184">
        <f>Q188*H188</f>
        <v>2E-3</v>
      </c>
      <c r="S188" s="184">
        <v>0</v>
      </c>
      <c r="T188" s="185">
        <f>S188*H188</f>
        <v>0</v>
      </c>
      <c r="U188" s="36"/>
      <c r="V188" s="36"/>
      <c r="W188" s="36"/>
      <c r="X188" s="36"/>
      <c r="Y188" s="36"/>
      <c r="Z188" s="36"/>
      <c r="AA188" s="36"/>
      <c r="AB188" s="36"/>
      <c r="AC188" s="36"/>
      <c r="AD188" s="36"/>
      <c r="AE188" s="36"/>
      <c r="AR188" s="186" t="s">
        <v>282</v>
      </c>
      <c r="AT188" s="186" t="s">
        <v>278</v>
      </c>
      <c r="AU188" s="186" t="s">
        <v>81</v>
      </c>
      <c r="AY188" s="19" t="s">
        <v>135</v>
      </c>
      <c r="BE188" s="187">
        <f>IF(N188="základní",J188,0)</f>
        <v>0</v>
      </c>
      <c r="BF188" s="187">
        <f>IF(N188="snížená",J188,0)</f>
        <v>0</v>
      </c>
      <c r="BG188" s="187">
        <f>IF(N188="zákl. přenesená",J188,0)</f>
        <v>0</v>
      </c>
      <c r="BH188" s="187">
        <f>IF(N188="sníž. přenesená",J188,0)</f>
        <v>0</v>
      </c>
      <c r="BI188" s="187">
        <f>IF(N188="nulová",J188,0)</f>
        <v>0</v>
      </c>
      <c r="BJ188" s="19" t="s">
        <v>79</v>
      </c>
      <c r="BK188" s="187">
        <f>ROUND(I188*H188,2)</f>
        <v>0</v>
      </c>
      <c r="BL188" s="19" t="s">
        <v>272</v>
      </c>
      <c r="BM188" s="186" t="s">
        <v>579</v>
      </c>
    </row>
    <row r="189" spans="1:65" s="2" customFormat="1" ht="16.5" customHeight="1">
      <c r="A189" s="36"/>
      <c r="B189" s="37"/>
      <c r="C189" s="175" t="s">
        <v>327</v>
      </c>
      <c r="D189" s="175" t="s">
        <v>138</v>
      </c>
      <c r="E189" s="176" t="s">
        <v>580</v>
      </c>
      <c r="F189" s="177" t="s">
        <v>581</v>
      </c>
      <c r="G189" s="178" t="s">
        <v>271</v>
      </c>
      <c r="H189" s="179">
        <v>4</v>
      </c>
      <c r="I189" s="180"/>
      <c r="J189" s="181">
        <f>ROUND(I189*H189,2)</f>
        <v>0</v>
      </c>
      <c r="K189" s="177" t="s">
        <v>142</v>
      </c>
      <c r="L189" s="41"/>
      <c r="M189" s="182" t="s">
        <v>19</v>
      </c>
      <c r="N189" s="183" t="s">
        <v>43</v>
      </c>
      <c r="O189" s="66"/>
      <c r="P189" s="184">
        <f>O189*H189</f>
        <v>0</v>
      </c>
      <c r="Q189" s="184">
        <v>1.4499999999999999E-3</v>
      </c>
      <c r="R189" s="184">
        <f>Q189*H189</f>
        <v>5.7999999999999996E-3</v>
      </c>
      <c r="S189" s="184">
        <v>0</v>
      </c>
      <c r="T189" s="185">
        <f>S189*H189</f>
        <v>0</v>
      </c>
      <c r="U189" s="36"/>
      <c r="V189" s="36"/>
      <c r="W189" s="36"/>
      <c r="X189" s="36"/>
      <c r="Y189" s="36"/>
      <c r="Z189" s="36"/>
      <c r="AA189" s="36"/>
      <c r="AB189" s="36"/>
      <c r="AC189" s="36"/>
      <c r="AD189" s="36"/>
      <c r="AE189" s="36"/>
      <c r="AR189" s="186" t="s">
        <v>272</v>
      </c>
      <c r="AT189" s="186" t="s">
        <v>138</v>
      </c>
      <c r="AU189" s="186" t="s">
        <v>81</v>
      </c>
      <c r="AY189" s="19" t="s">
        <v>135</v>
      </c>
      <c r="BE189" s="187">
        <f>IF(N189="základní",J189,0)</f>
        <v>0</v>
      </c>
      <c r="BF189" s="187">
        <f>IF(N189="snížená",J189,0)</f>
        <v>0</v>
      </c>
      <c r="BG189" s="187">
        <f>IF(N189="zákl. přenesená",J189,0)</f>
        <v>0</v>
      </c>
      <c r="BH189" s="187">
        <f>IF(N189="sníž. přenesená",J189,0)</f>
        <v>0</v>
      </c>
      <c r="BI189" s="187">
        <f>IF(N189="nulová",J189,0)</f>
        <v>0</v>
      </c>
      <c r="BJ189" s="19" t="s">
        <v>79</v>
      </c>
      <c r="BK189" s="187">
        <f>ROUND(I189*H189,2)</f>
        <v>0</v>
      </c>
      <c r="BL189" s="19" t="s">
        <v>272</v>
      </c>
      <c r="BM189" s="186" t="s">
        <v>582</v>
      </c>
    </row>
    <row r="190" spans="1:65" s="2" customFormat="1" ht="39">
      <c r="A190" s="36"/>
      <c r="B190" s="37"/>
      <c r="C190" s="38"/>
      <c r="D190" s="188" t="s">
        <v>145</v>
      </c>
      <c r="E190" s="38"/>
      <c r="F190" s="189" t="s">
        <v>277</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145</v>
      </c>
      <c r="AU190" s="19" t="s">
        <v>81</v>
      </c>
    </row>
    <row r="191" spans="1:65" s="2" customFormat="1" ht="16.5" customHeight="1">
      <c r="A191" s="36"/>
      <c r="B191" s="37"/>
      <c r="C191" s="219" t="s">
        <v>331</v>
      </c>
      <c r="D191" s="219" t="s">
        <v>278</v>
      </c>
      <c r="E191" s="220" t="s">
        <v>583</v>
      </c>
      <c r="F191" s="221" t="s">
        <v>584</v>
      </c>
      <c r="G191" s="222" t="s">
        <v>281</v>
      </c>
      <c r="H191" s="223">
        <v>2</v>
      </c>
      <c r="I191" s="224"/>
      <c r="J191" s="225">
        <f>ROUND(I191*H191,2)</f>
        <v>0</v>
      </c>
      <c r="K191" s="221" t="s">
        <v>19</v>
      </c>
      <c r="L191" s="226"/>
      <c r="M191" s="227" t="s">
        <v>19</v>
      </c>
      <c r="N191" s="228" t="s">
        <v>43</v>
      </c>
      <c r="O191" s="66"/>
      <c r="P191" s="184">
        <f>O191*H191</f>
        <v>0</v>
      </c>
      <c r="Q191" s="184">
        <v>1.1000000000000001E-3</v>
      </c>
      <c r="R191" s="184">
        <f>Q191*H191</f>
        <v>2.2000000000000001E-3</v>
      </c>
      <c r="S191" s="184">
        <v>0</v>
      </c>
      <c r="T191" s="185">
        <f>S191*H191</f>
        <v>0</v>
      </c>
      <c r="U191" s="36"/>
      <c r="V191" s="36"/>
      <c r="W191" s="36"/>
      <c r="X191" s="36"/>
      <c r="Y191" s="36"/>
      <c r="Z191" s="36"/>
      <c r="AA191" s="36"/>
      <c r="AB191" s="36"/>
      <c r="AC191" s="36"/>
      <c r="AD191" s="36"/>
      <c r="AE191" s="36"/>
      <c r="AR191" s="186" t="s">
        <v>282</v>
      </c>
      <c r="AT191" s="186" t="s">
        <v>278</v>
      </c>
      <c r="AU191" s="186" t="s">
        <v>81</v>
      </c>
      <c r="AY191" s="19" t="s">
        <v>135</v>
      </c>
      <c r="BE191" s="187">
        <f>IF(N191="základní",J191,0)</f>
        <v>0</v>
      </c>
      <c r="BF191" s="187">
        <f>IF(N191="snížená",J191,0)</f>
        <v>0</v>
      </c>
      <c r="BG191" s="187">
        <f>IF(N191="zákl. přenesená",J191,0)</f>
        <v>0</v>
      </c>
      <c r="BH191" s="187">
        <f>IF(N191="sníž. přenesená",J191,0)</f>
        <v>0</v>
      </c>
      <c r="BI191" s="187">
        <f>IF(N191="nulová",J191,0)</f>
        <v>0</v>
      </c>
      <c r="BJ191" s="19" t="s">
        <v>79</v>
      </c>
      <c r="BK191" s="187">
        <f>ROUND(I191*H191,2)</f>
        <v>0</v>
      </c>
      <c r="BL191" s="19" t="s">
        <v>272</v>
      </c>
      <c r="BM191" s="186" t="s">
        <v>585</v>
      </c>
    </row>
    <row r="192" spans="1:65" s="2" customFormat="1" ht="16.5" customHeight="1">
      <c r="A192" s="36"/>
      <c r="B192" s="37"/>
      <c r="C192" s="175" t="s">
        <v>335</v>
      </c>
      <c r="D192" s="175" t="s">
        <v>138</v>
      </c>
      <c r="E192" s="176" t="s">
        <v>285</v>
      </c>
      <c r="F192" s="177" t="s">
        <v>286</v>
      </c>
      <c r="G192" s="178" t="s">
        <v>271</v>
      </c>
      <c r="H192" s="179">
        <v>7</v>
      </c>
      <c r="I192" s="180"/>
      <c r="J192" s="181">
        <f>ROUND(I192*H192,2)</f>
        <v>0</v>
      </c>
      <c r="K192" s="177" t="s">
        <v>142</v>
      </c>
      <c r="L192" s="41"/>
      <c r="M192" s="182" t="s">
        <v>19</v>
      </c>
      <c r="N192" s="183" t="s">
        <v>43</v>
      </c>
      <c r="O192" s="66"/>
      <c r="P192" s="184">
        <f>O192*H192</f>
        <v>0</v>
      </c>
      <c r="Q192" s="184">
        <v>0</v>
      </c>
      <c r="R192" s="184">
        <f>Q192*H192</f>
        <v>0</v>
      </c>
      <c r="S192" s="184">
        <v>0</v>
      </c>
      <c r="T192" s="185">
        <f>S192*H192</f>
        <v>0</v>
      </c>
      <c r="U192" s="36"/>
      <c r="V192" s="36"/>
      <c r="W192" s="36"/>
      <c r="X192" s="36"/>
      <c r="Y192" s="36"/>
      <c r="Z192" s="36"/>
      <c r="AA192" s="36"/>
      <c r="AB192" s="36"/>
      <c r="AC192" s="36"/>
      <c r="AD192" s="36"/>
      <c r="AE192" s="36"/>
      <c r="AR192" s="186" t="s">
        <v>272</v>
      </c>
      <c r="AT192" s="186" t="s">
        <v>138</v>
      </c>
      <c r="AU192" s="186" t="s">
        <v>81</v>
      </c>
      <c r="AY192" s="19" t="s">
        <v>135</v>
      </c>
      <c r="BE192" s="187">
        <f>IF(N192="základní",J192,0)</f>
        <v>0</v>
      </c>
      <c r="BF192" s="187">
        <f>IF(N192="snížená",J192,0)</f>
        <v>0</v>
      </c>
      <c r="BG192" s="187">
        <f>IF(N192="zákl. přenesená",J192,0)</f>
        <v>0</v>
      </c>
      <c r="BH192" s="187">
        <f>IF(N192="sníž. přenesená",J192,0)</f>
        <v>0</v>
      </c>
      <c r="BI192" s="187">
        <f>IF(N192="nulová",J192,0)</f>
        <v>0</v>
      </c>
      <c r="BJ192" s="19" t="s">
        <v>79</v>
      </c>
      <c r="BK192" s="187">
        <f>ROUND(I192*H192,2)</f>
        <v>0</v>
      </c>
      <c r="BL192" s="19" t="s">
        <v>272</v>
      </c>
      <c r="BM192" s="186" t="s">
        <v>586</v>
      </c>
    </row>
    <row r="193" spans="1:65" s="2" customFormat="1" ht="16.5" customHeight="1">
      <c r="A193" s="36"/>
      <c r="B193" s="37"/>
      <c r="C193" s="175" t="s">
        <v>339</v>
      </c>
      <c r="D193" s="175" t="s">
        <v>138</v>
      </c>
      <c r="E193" s="176" t="s">
        <v>289</v>
      </c>
      <c r="F193" s="177" t="s">
        <v>587</v>
      </c>
      <c r="G193" s="178" t="s">
        <v>141</v>
      </c>
      <c r="H193" s="179">
        <v>5</v>
      </c>
      <c r="I193" s="180"/>
      <c r="J193" s="181">
        <f>ROUND(I193*H193,2)</f>
        <v>0</v>
      </c>
      <c r="K193" s="177" t="s">
        <v>19</v>
      </c>
      <c r="L193" s="41"/>
      <c r="M193" s="182" t="s">
        <v>19</v>
      </c>
      <c r="N193" s="183" t="s">
        <v>43</v>
      </c>
      <c r="O193" s="66"/>
      <c r="P193" s="184">
        <f>O193*H193</f>
        <v>0</v>
      </c>
      <c r="Q193" s="184">
        <v>0</v>
      </c>
      <c r="R193" s="184">
        <f>Q193*H193</f>
        <v>0</v>
      </c>
      <c r="S193" s="184">
        <v>0</v>
      </c>
      <c r="T193" s="185">
        <f>S193*H193</f>
        <v>0</v>
      </c>
      <c r="U193" s="36"/>
      <c r="V193" s="36"/>
      <c r="W193" s="36"/>
      <c r="X193" s="36"/>
      <c r="Y193" s="36"/>
      <c r="Z193" s="36"/>
      <c r="AA193" s="36"/>
      <c r="AB193" s="36"/>
      <c r="AC193" s="36"/>
      <c r="AD193" s="36"/>
      <c r="AE193" s="36"/>
      <c r="AR193" s="186" t="s">
        <v>272</v>
      </c>
      <c r="AT193" s="186" t="s">
        <v>138</v>
      </c>
      <c r="AU193" s="186" t="s">
        <v>81</v>
      </c>
      <c r="AY193" s="19" t="s">
        <v>135</v>
      </c>
      <c r="BE193" s="187">
        <f>IF(N193="základní",J193,0)</f>
        <v>0</v>
      </c>
      <c r="BF193" s="187">
        <f>IF(N193="snížená",J193,0)</f>
        <v>0</v>
      </c>
      <c r="BG193" s="187">
        <f>IF(N193="zákl. přenesená",J193,0)</f>
        <v>0</v>
      </c>
      <c r="BH193" s="187">
        <f>IF(N193="sníž. přenesená",J193,0)</f>
        <v>0</v>
      </c>
      <c r="BI193" s="187">
        <f>IF(N193="nulová",J193,0)</f>
        <v>0</v>
      </c>
      <c r="BJ193" s="19" t="s">
        <v>79</v>
      </c>
      <c r="BK193" s="187">
        <f>ROUND(I193*H193,2)</f>
        <v>0</v>
      </c>
      <c r="BL193" s="19" t="s">
        <v>272</v>
      </c>
      <c r="BM193" s="186" t="s">
        <v>588</v>
      </c>
    </row>
    <row r="194" spans="1:65" s="2" customFormat="1" ht="24">
      <c r="A194" s="36"/>
      <c r="B194" s="37"/>
      <c r="C194" s="175" t="s">
        <v>343</v>
      </c>
      <c r="D194" s="175" t="s">
        <v>138</v>
      </c>
      <c r="E194" s="176" t="s">
        <v>589</v>
      </c>
      <c r="F194" s="177" t="s">
        <v>590</v>
      </c>
      <c r="G194" s="178" t="s">
        <v>141</v>
      </c>
      <c r="H194" s="179">
        <v>1</v>
      </c>
      <c r="I194" s="180"/>
      <c r="J194" s="181">
        <f>ROUND(I194*H194,2)</f>
        <v>0</v>
      </c>
      <c r="K194" s="177" t="s">
        <v>19</v>
      </c>
      <c r="L194" s="41"/>
      <c r="M194" s="182" t="s">
        <v>19</v>
      </c>
      <c r="N194" s="183" t="s">
        <v>43</v>
      </c>
      <c r="O194" s="66"/>
      <c r="P194" s="184">
        <f>O194*H194</f>
        <v>0</v>
      </c>
      <c r="Q194" s="184">
        <v>0</v>
      </c>
      <c r="R194" s="184">
        <f>Q194*H194</f>
        <v>0</v>
      </c>
      <c r="S194" s="184">
        <v>0</v>
      </c>
      <c r="T194" s="185">
        <f>S194*H194</f>
        <v>0</v>
      </c>
      <c r="U194" s="36"/>
      <c r="V194" s="36"/>
      <c r="W194" s="36"/>
      <c r="X194" s="36"/>
      <c r="Y194" s="36"/>
      <c r="Z194" s="36"/>
      <c r="AA194" s="36"/>
      <c r="AB194" s="36"/>
      <c r="AC194" s="36"/>
      <c r="AD194" s="36"/>
      <c r="AE194" s="36"/>
      <c r="AR194" s="186" t="s">
        <v>272</v>
      </c>
      <c r="AT194" s="186" t="s">
        <v>138</v>
      </c>
      <c r="AU194" s="186" t="s">
        <v>81</v>
      </c>
      <c r="AY194" s="19" t="s">
        <v>135</v>
      </c>
      <c r="BE194" s="187">
        <f>IF(N194="základní",J194,0)</f>
        <v>0</v>
      </c>
      <c r="BF194" s="187">
        <f>IF(N194="snížená",J194,0)</f>
        <v>0</v>
      </c>
      <c r="BG194" s="187">
        <f>IF(N194="zákl. přenesená",J194,0)</f>
        <v>0</v>
      </c>
      <c r="BH194" s="187">
        <f>IF(N194="sníž. přenesená",J194,0)</f>
        <v>0</v>
      </c>
      <c r="BI194" s="187">
        <f>IF(N194="nulová",J194,0)</f>
        <v>0</v>
      </c>
      <c r="BJ194" s="19" t="s">
        <v>79</v>
      </c>
      <c r="BK194" s="187">
        <f>ROUND(I194*H194,2)</f>
        <v>0</v>
      </c>
      <c r="BL194" s="19" t="s">
        <v>272</v>
      </c>
      <c r="BM194" s="186" t="s">
        <v>591</v>
      </c>
    </row>
    <row r="195" spans="1:65" s="2" customFormat="1" ht="24">
      <c r="A195" s="36"/>
      <c r="B195" s="37"/>
      <c r="C195" s="175" t="s">
        <v>350</v>
      </c>
      <c r="D195" s="175" t="s">
        <v>138</v>
      </c>
      <c r="E195" s="176" t="s">
        <v>293</v>
      </c>
      <c r="F195" s="177" t="s">
        <v>294</v>
      </c>
      <c r="G195" s="178" t="s">
        <v>295</v>
      </c>
      <c r="H195" s="229"/>
      <c r="I195" s="180"/>
      <c r="J195" s="181">
        <f>ROUND(I195*H195,2)</f>
        <v>0</v>
      </c>
      <c r="K195" s="177" t="s">
        <v>142</v>
      </c>
      <c r="L195" s="41"/>
      <c r="M195" s="182" t="s">
        <v>19</v>
      </c>
      <c r="N195" s="183" t="s">
        <v>43</v>
      </c>
      <c r="O195" s="66"/>
      <c r="P195" s="184">
        <f>O195*H195</f>
        <v>0</v>
      </c>
      <c r="Q195" s="184">
        <v>0</v>
      </c>
      <c r="R195" s="184">
        <f>Q195*H195</f>
        <v>0</v>
      </c>
      <c r="S195" s="184">
        <v>0</v>
      </c>
      <c r="T195" s="185">
        <f>S195*H195</f>
        <v>0</v>
      </c>
      <c r="U195" s="36"/>
      <c r="V195" s="36"/>
      <c r="W195" s="36"/>
      <c r="X195" s="36"/>
      <c r="Y195" s="36"/>
      <c r="Z195" s="36"/>
      <c r="AA195" s="36"/>
      <c r="AB195" s="36"/>
      <c r="AC195" s="36"/>
      <c r="AD195" s="36"/>
      <c r="AE195" s="36"/>
      <c r="AR195" s="186" t="s">
        <v>272</v>
      </c>
      <c r="AT195" s="186" t="s">
        <v>138</v>
      </c>
      <c r="AU195" s="186" t="s">
        <v>81</v>
      </c>
      <c r="AY195" s="19" t="s">
        <v>135</v>
      </c>
      <c r="BE195" s="187">
        <f>IF(N195="základní",J195,0)</f>
        <v>0</v>
      </c>
      <c r="BF195" s="187">
        <f>IF(N195="snížená",J195,0)</f>
        <v>0</v>
      </c>
      <c r="BG195" s="187">
        <f>IF(N195="zákl. přenesená",J195,0)</f>
        <v>0</v>
      </c>
      <c r="BH195" s="187">
        <f>IF(N195="sníž. přenesená",J195,0)</f>
        <v>0</v>
      </c>
      <c r="BI195" s="187">
        <f>IF(N195="nulová",J195,0)</f>
        <v>0</v>
      </c>
      <c r="BJ195" s="19" t="s">
        <v>79</v>
      </c>
      <c r="BK195" s="187">
        <f>ROUND(I195*H195,2)</f>
        <v>0</v>
      </c>
      <c r="BL195" s="19" t="s">
        <v>272</v>
      </c>
      <c r="BM195" s="186" t="s">
        <v>592</v>
      </c>
    </row>
    <row r="196" spans="1:65" s="2" customFormat="1" ht="78">
      <c r="A196" s="36"/>
      <c r="B196" s="37"/>
      <c r="C196" s="38"/>
      <c r="D196" s="188" t="s">
        <v>145</v>
      </c>
      <c r="E196" s="38"/>
      <c r="F196" s="189" t="s">
        <v>297</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145</v>
      </c>
      <c r="AU196" s="19" t="s">
        <v>81</v>
      </c>
    </row>
    <row r="197" spans="1:65" s="12" customFormat="1" ht="22.9" customHeight="1">
      <c r="B197" s="159"/>
      <c r="C197" s="160"/>
      <c r="D197" s="161" t="s">
        <v>71</v>
      </c>
      <c r="E197" s="173" t="s">
        <v>298</v>
      </c>
      <c r="F197" s="173" t="s">
        <v>299</v>
      </c>
      <c r="G197" s="160"/>
      <c r="H197" s="160"/>
      <c r="I197" s="163"/>
      <c r="J197" s="174">
        <f>BK197</f>
        <v>0</v>
      </c>
      <c r="K197" s="160"/>
      <c r="L197" s="165"/>
      <c r="M197" s="166"/>
      <c r="N197" s="167"/>
      <c r="O197" s="167"/>
      <c r="P197" s="168">
        <f>SUM(P198:P201)</f>
        <v>0</v>
      </c>
      <c r="Q197" s="167"/>
      <c r="R197" s="168">
        <f>SUM(R198:R201)</f>
        <v>0</v>
      </c>
      <c r="S197" s="167"/>
      <c r="T197" s="169">
        <f>SUM(T198:T201)</f>
        <v>0</v>
      </c>
      <c r="AR197" s="170" t="s">
        <v>81</v>
      </c>
      <c r="AT197" s="171" t="s">
        <v>71</v>
      </c>
      <c r="AU197" s="171" t="s">
        <v>79</v>
      </c>
      <c r="AY197" s="170" t="s">
        <v>135</v>
      </c>
      <c r="BK197" s="172">
        <f>SUM(BK198:BK201)</f>
        <v>0</v>
      </c>
    </row>
    <row r="198" spans="1:65" s="2" customFormat="1" ht="24">
      <c r="A198" s="36"/>
      <c r="B198" s="37"/>
      <c r="C198" s="175" t="s">
        <v>282</v>
      </c>
      <c r="D198" s="175" t="s">
        <v>138</v>
      </c>
      <c r="E198" s="176" t="s">
        <v>301</v>
      </c>
      <c r="F198" s="177" t="s">
        <v>593</v>
      </c>
      <c r="G198" s="178" t="s">
        <v>141</v>
      </c>
      <c r="H198" s="179">
        <v>1</v>
      </c>
      <c r="I198" s="180"/>
      <c r="J198" s="181">
        <f>ROUND(I198*H198,2)</f>
        <v>0</v>
      </c>
      <c r="K198" s="177" t="s">
        <v>19</v>
      </c>
      <c r="L198" s="41"/>
      <c r="M198" s="182" t="s">
        <v>19</v>
      </c>
      <c r="N198" s="183" t="s">
        <v>43</v>
      </c>
      <c r="O198" s="66"/>
      <c r="P198" s="184">
        <f>O198*H198</f>
        <v>0</v>
      </c>
      <c r="Q198" s="184">
        <v>0</v>
      </c>
      <c r="R198" s="184">
        <f>Q198*H198</f>
        <v>0</v>
      </c>
      <c r="S198" s="184">
        <v>0</v>
      </c>
      <c r="T198" s="185">
        <f>S198*H198</f>
        <v>0</v>
      </c>
      <c r="U198" s="36"/>
      <c r="V198" s="36"/>
      <c r="W198" s="36"/>
      <c r="X198" s="36"/>
      <c r="Y198" s="36"/>
      <c r="Z198" s="36"/>
      <c r="AA198" s="36"/>
      <c r="AB198" s="36"/>
      <c r="AC198" s="36"/>
      <c r="AD198" s="36"/>
      <c r="AE198" s="36"/>
      <c r="AR198" s="186" t="s">
        <v>272</v>
      </c>
      <c r="AT198" s="186" t="s">
        <v>138</v>
      </c>
      <c r="AU198" s="186" t="s">
        <v>81</v>
      </c>
      <c r="AY198" s="19" t="s">
        <v>135</v>
      </c>
      <c r="BE198" s="187">
        <f>IF(N198="základní",J198,0)</f>
        <v>0</v>
      </c>
      <c r="BF198" s="187">
        <f>IF(N198="snížená",J198,0)</f>
        <v>0</v>
      </c>
      <c r="BG198" s="187">
        <f>IF(N198="zákl. přenesená",J198,0)</f>
        <v>0</v>
      </c>
      <c r="BH198" s="187">
        <f>IF(N198="sníž. přenesená",J198,0)</f>
        <v>0</v>
      </c>
      <c r="BI198" s="187">
        <f>IF(N198="nulová",J198,0)</f>
        <v>0</v>
      </c>
      <c r="BJ198" s="19" t="s">
        <v>79</v>
      </c>
      <c r="BK198" s="187">
        <f>ROUND(I198*H198,2)</f>
        <v>0</v>
      </c>
      <c r="BL198" s="19" t="s">
        <v>272</v>
      </c>
      <c r="BM198" s="186" t="s">
        <v>594</v>
      </c>
    </row>
    <row r="199" spans="1:65" s="2" customFormat="1" ht="24">
      <c r="A199" s="36"/>
      <c r="B199" s="37"/>
      <c r="C199" s="175" t="s">
        <v>359</v>
      </c>
      <c r="D199" s="175" t="s">
        <v>138</v>
      </c>
      <c r="E199" s="176" t="s">
        <v>595</v>
      </c>
      <c r="F199" s="177" t="s">
        <v>596</v>
      </c>
      <c r="G199" s="178" t="s">
        <v>141</v>
      </c>
      <c r="H199" s="179">
        <v>1</v>
      </c>
      <c r="I199" s="180"/>
      <c r="J199" s="181">
        <f>ROUND(I199*H199,2)</f>
        <v>0</v>
      </c>
      <c r="K199" s="177" t="s">
        <v>19</v>
      </c>
      <c r="L199" s="41"/>
      <c r="M199" s="182" t="s">
        <v>19</v>
      </c>
      <c r="N199" s="183" t="s">
        <v>43</v>
      </c>
      <c r="O199" s="66"/>
      <c r="P199" s="184">
        <f>O199*H199</f>
        <v>0</v>
      </c>
      <c r="Q199" s="184">
        <v>0</v>
      </c>
      <c r="R199" s="184">
        <f>Q199*H199</f>
        <v>0</v>
      </c>
      <c r="S199" s="184">
        <v>0</v>
      </c>
      <c r="T199" s="185">
        <f>S199*H199</f>
        <v>0</v>
      </c>
      <c r="U199" s="36"/>
      <c r="V199" s="36"/>
      <c r="W199" s="36"/>
      <c r="X199" s="36"/>
      <c r="Y199" s="36"/>
      <c r="Z199" s="36"/>
      <c r="AA199" s="36"/>
      <c r="AB199" s="36"/>
      <c r="AC199" s="36"/>
      <c r="AD199" s="36"/>
      <c r="AE199" s="36"/>
      <c r="AR199" s="186" t="s">
        <v>272</v>
      </c>
      <c r="AT199" s="186" t="s">
        <v>138</v>
      </c>
      <c r="AU199" s="186" t="s">
        <v>81</v>
      </c>
      <c r="AY199" s="19" t="s">
        <v>135</v>
      </c>
      <c r="BE199" s="187">
        <f>IF(N199="základní",J199,0)</f>
        <v>0</v>
      </c>
      <c r="BF199" s="187">
        <f>IF(N199="snížená",J199,0)</f>
        <v>0</v>
      </c>
      <c r="BG199" s="187">
        <f>IF(N199="zákl. přenesená",J199,0)</f>
        <v>0</v>
      </c>
      <c r="BH199" s="187">
        <f>IF(N199="sníž. přenesená",J199,0)</f>
        <v>0</v>
      </c>
      <c r="BI199" s="187">
        <f>IF(N199="nulová",J199,0)</f>
        <v>0</v>
      </c>
      <c r="BJ199" s="19" t="s">
        <v>79</v>
      </c>
      <c r="BK199" s="187">
        <f>ROUND(I199*H199,2)</f>
        <v>0</v>
      </c>
      <c r="BL199" s="19" t="s">
        <v>272</v>
      </c>
      <c r="BM199" s="186" t="s">
        <v>597</v>
      </c>
    </row>
    <row r="200" spans="1:65" s="2" customFormat="1" ht="24">
      <c r="A200" s="36"/>
      <c r="B200" s="37"/>
      <c r="C200" s="175" t="s">
        <v>364</v>
      </c>
      <c r="D200" s="175" t="s">
        <v>138</v>
      </c>
      <c r="E200" s="176" t="s">
        <v>304</v>
      </c>
      <c r="F200" s="177" t="s">
        <v>305</v>
      </c>
      <c r="G200" s="178" t="s">
        <v>295</v>
      </c>
      <c r="H200" s="229"/>
      <c r="I200" s="180"/>
      <c r="J200" s="181">
        <f>ROUND(I200*H200,2)</f>
        <v>0</v>
      </c>
      <c r="K200" s="177" t="s">
        <v>142</v>
      </c>
      <c r="L200" s="41"/>
      <c r="M200" s="182" t="s">
        <v>19</v>
      </c>
      <c r="N200" s="183" t="s">
        <v>43</v>
      </c>
      <c r="O200" s="66"/>
      <c r="P200" s="184">
        <f>O200*H200</f>
        <v>0</v>
      </c>
      <c r="Q200" s="184">
        <v>0</v>
      </c>
      <c r="R200" s="184">
        <f>Q200*H200</f>
        <v>0</v>
      </c>
      <c r="S200" s="184">
        <v>0</v>
      </c>
      <c r="T200" s="185">
        <f>S200*H200</f>
        <v>0</v>
      </c>
      <c r="U200" s="36"/>
      <c r="V200" s="36"/>
      <c r="W200" s="36"/>
      <c r="X200" s="36"/>
      <c r="Y200" s="36"/>
      <c r="Z200" s="36"/>
      <c r="AA200" s="36"/>
      <c r="AB200" s="36"/>
      <c r="AC200" s="36"/>
      <c r="AD200" s="36"/>
      <c r="AE200" s="36"/>
      <c r="AR200" s="186" t="s">
        <v>272</v>
      </c>
      <c r="AT200" s="186" t="s">
        <v>138</v>
      </c>
      <c r="AU200" s="186" t="s">
        <v>81</v>
      </c>
      <c r="AY200" s="19" t="s">
        <v>135</v>
      </c>
      <c r="BE200" s="187">
        <f>IF(N200="základní",J200,0)</f>
        <v>0</v>
      </c>
      <c r="BF200" s="187">
        <f>IF(N200="snížená",J200,0)</f>
        <v>0</v>
      </c>
      <c r="BG200" s="187">
        <f>IF(N200="zákl. přenesená",J200,0)</f>
        <v>0</v>
      </c>
      <c r="BH200" s="187">
        <f>IF(N200="sníž. přenesená",J200,0)</f>
        <v>0</v>
      </c>
      <c r="BI200" s="187">
        <f>IF(N200="nulová",J200,0)</f>
        <v>0</v>
      </c>
      <c r="BJ200" s="19" t="s">
        <v>79</v>
      </c>
      <c r="BK200" s="187">
        <f>ROUND(I200*H200,2)</f>
        <v>0</v>
      </c>
      <c r="BL200" s="19" t="s">
        <v>272</v>
      </c>
      <c r="BM200" s="186" t="s">
        <v>598</v>
      </c>
    </row>
    <row r="201" spans="1:65" s="2" customFormat="1" ht="78">
      <c r="A201" s="36"/>
      <c r="B201" s="37"/>
      <c r="C201" s="38"/>
      <c r="D201" s="188" t="s">
        <v>145</v>
      </c>
      <c r="E201" s="38"/>
      <c r="F201" s="189" t="s">
        <v>307</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145</v>
      </c>
      <c r="AU201" s="19" t="s">
        <v>81</v>
      </c>
    </row>
    <row r="202" spans="1:65" s="12" customFormat="1" ht="22.9" customHeight="1">
      <c r="B202" s="159"/>
      <c r="C202" s="160"/>
      <c r="D202" s="161" t="s">
        <v>71</v>
      </c>
      <c r="E202" s="173" t="s">
        <v>308</v>
      </c>
      <c r="F202" s="173" t="s">
        <v>309</v>
      </c>
      <c r="G202" s="160"/>
      <c r="H202" s="160"/>
      <c r="I202" s="163"/>
      <c r="J202" s="174">
        <f>BK202</f>
        <v>0</v>
      </c>
      <c r="K202" s="160"/>
      <c r="L202" s="165"/>
      <c r="M202" s="166"/>
      <c r="N202" s="167"/>
      <c r="O202" s="167"/>
      <c r="P202" s="168">
        <f>SUM(P203:P220)</f>
        <v>0</v>
      </c>
      <c r="Q202" s="167"/>
      <c r="R202" s="168">
        <f>SUM(R203:R220)</f>
        <v>0.13412000000000002</v>
      </c>
      <c r="S202" s="167"/>
      <c r="T202" s="169">
        <f>SUM(T203:T220)</f>
        <v>0.1648</v>
      </c>
      <c r="AR202" s="170" t="s">
        <v>81</v>
      </c>
      <c r="AT202" s="171" t="s">
        <v>71</v>
      </c>
      <c r="AU202" s="171" t="s">
        <v>79</v>
      </c>
      <c r="AY202" s="170" t="s">
        <v>135</v>
      </c>
      <c r="BK202" s="172">
        <f>SUM(BK203:BK220)</f>
        <v>0</v>
      </c>
    </row>
    <row r="203" spans="1:65" s="2" customFormat="1" ht="16.5" customHeight="1">
      <c r="A203" s="36"/>
      <c r="B203" s="37"/>
      <c r="C203" s="175" t="s">
        <v>369</v>
      </c>
      <c r="D203" s="175" t="s">
        <v>138</v>
      </c>
      <c r="E203" s="176" t="s">
        <v>311</v>
      </c>
      <c r="F203" s="177" t="s">
        <v>312</v>
      </c>
      <c r="G203" s="178" t="s">
        <v>141</v>
      </c>
      <c r="H203" s="179">
        <v>4</v>
      </c>
      <c r="I203" s="180"/>
      <c r="J203" s="181">
        <f t="shared" ref="J203:J208" si="0">ROUND(I203*H203,2)</f>
        <v>0</v>
      </c>
      <c r="K203" s="177" t="s">
        <v>142</v>
      </c>
      <c r="L203" s="41"/>
      <c r="M203" s="182" t="s">
        <v>19</v>
      </c>
      <c r="N203" s="183" t="s">
        <v>43</v>
      </c>
      <c r="O203" s="66"/>
      <c r="P203" s="184">
        <f t="shared" ref="P203:P208" si="1">O203*H203</f>
        <v>0</v>
      </c>
      <c r="Q203" s="184">
        <v>0</v>
      </c>
      <c r="R203" s="184">
        <f t="shared" ref="R203:R208" si="2">Q203*H203</f>
        <v>0</v>
      </c>
      <c r="S203" s="184">
        <v>1.933E-2</v>
      </c>
      <c r="T203" s="185">
        <f t="shared" ref="T203:T208" si="3">S203*H203</f>
        <v>7.732E-2</v>
      </c>
      <c r="U203" s="36"/>
      <c r="V203" s="36"/>
      <c r="W203" s="36"/>
      <c r="X203" s="36"/>
      <c r="Y203" s="36"/>
      <c r="Z203" s="36"/>
      <c r="AA203" s="36"/>
      <c r="AB203" s="36"/>
      <c r="AC203" s="36"/>
      <c r="AD203" s="36"/>
      <c r="AE203" s="36"/>
      <c r="AR203" s="186" t="s">
        <v>272</v>
      </c>
      <c r="AT203" s="186" t="s">
        <v>138</v>
      </c>
      <c r="AU203" s="186" t="s">
        <v>81</v>
      </c>
      <c r="AY203" s="19" t="s">
        <v>135</v>
      </c>
      <c r="BE203" s="187">
        <f t="shared" ref="BE203:BE208" si="4">IF(N203="základní",J203,0)</f>
        <v>0</v>
      </c>
      <c r="BF203" s="187">
        <f t="shared" ref="BF203:BF208" si="5">IF(N203="snížená",J203,0)</f>
        <v>0</v>
      </c>
      <c r="BG203" s="187">
        <f t="shared" ref="BG203:BG208" si="6">IF(N203="zákl. přenesená",J203,0)</f>
        <v>0</v>
      </c>
      <c r="BH203" s="187">
        <f t="shared" ref="BH203:BH208" si="7">IF(N203="sníž. přenesená",J203,0)</f>
        <v>0</v>
      </c>
      <c r="BI203" s="187">
        <f t="shared" ref="BI203:BI208" si="8">IF(N203="nulová",J203,0)</f>
        <v>0</v>
      </c>
      <c r="BJ203" s="19" t="s">
        <v>79</v>
      </c>
      <c r="BK203" s="187">
        <f t="shared" ref="BK203:BK208" si="9">ROUND(I203*H203,2)</f>
        <v>0</v>
      </c>
      <c r="BL203" s="19" t="s">
        <v>272</v>
      </c>
      <c r="BM203" s="186" t="s">
        <v>599</v>
      </c>
    </row>
    <row r="204" spans="1:65" s="2" customFormat="1" ht="16.5" customHeight="1">
      <c r="A204" s="36"/>
      <c r="B204" s="37"/>
      <c r="C204" s="175" t="s">
        <v>373</v>
      </c>
      <c r="D204" s="175" t="s">
        <v>138</v>
      </c>
      <c r="E204" s="176" t="s">
        <v>600</v>
      </c>
      <c r="F204" s="177" t="s">
        <v>601</v>
      </c>
      <c r="G204" s="178" t="s">
        <v>141</v>
      </c>
      <c r="H204" s="179">
        <v>4</v>
      </c>
      <c r="I204" s="180"/>
      <c r="J204" s="181">
        <f t="shared" si="0"/>
        <v>0</v>
      </c>
      <c r="K204" s="177" t="s">
        <v>142</v>
      </c>
      <c r="L204" s="41"/>
      <c r="M204" s="182" t="s">
        <v>19</v>
      </c>
      <c r="N204" s="183" t="s">
        <v>43</v>
      </c>
      <c r="O204" s="66"/>
      <c r="P204" s="184">
        <f t="shared" si="1"/>
        <v>0</v>
      </c>
      <c r="Q204" s="184">
        <v>0</v>
      </c>
      <c r="R204" s="184">
        <f t="shared" si="2"/>
        <v>0</v>
      </c>
      <c r="S204" s="184">
        <v>1.9460000000000002E-2</v>
      </c>
      <c r="T204" s="185">
        <f t="shared" si="3"/>
        <v>7.7840000000000006E-2</v>
      </c>
      <c r="U204" s="36"/>
      <c r="V204" s="36"/>
      <c r="W204" s="36"/>
      <c r="X204" s="36"/>
      <c r="Y204" s="36"/>
      <c r="Z204" s="36"/>
      <c r="AA204" s="36"/>
      <c r="AB204" s="36"/>
      <c r="AC204" s="36"/>
      <c r="AD204" s="36"/>
      <c r="AE204" s="36"/>
      <c r="AR204" s="186" t="s">
        <v>272</v>
      </c>
      <c r="AT204" s="186" t="s">
        <v>138</v>
      </c>
      <c r="AU204" s="186" t="s">
        <v>81</v>
      </c>
      <c r="AY204" s="19" t="s">
        <v>135</v>
      </c>
      <c r="BE204" s="187">
        <f t="shared" si="4"/>
        <v>0</v>
      </c>
      <c r="BF204" s="187">
        <f t="shared" si="5"/>
        <v>0</v>
      </c>
      <c r="BG204" s="187">
        <f t="shared" si="6"/>
        <v>0</v>
      </c>
      <c r="BH204" s="187">
        <f t="shared" si="7"/>
        <v>0</v>
      </c>
      <c r="BI204" s="187">
        <f t="shared" si="8"/>
        <v>0</v>
      </c>
      <c r="BJ204" s="19" t="s">
        <v>79</v>
      </c>
      <c r="BK204" s="187">
        <f t="shared" si="9"/>
        <v>0</v>
      </c>
      <c r="BL204" s="19" t="s">
        <v>272</v>
      </c>
      <c r="BM204" s="186" t="s">
        <v>602</v>
      </c>
    </row>
    <row r="205" spans="1:65" s="2" customFormat="1" ht="16.5" customHeight="1">
      <c r="A205" s="36"/>
      <c r="B205" s="37"/>
      <c r="C205" s="175" t="s">
        <v>377</v>
      </c>
      <c r="D205" s="175" t="s">
        <v>138</v>
      </c>
      <c r="E205" s="176" t="s">
        <v>603</v>
      </c>
      <c r="F205" s="177" t="s">
        <v>604</v>
      </c>
      <c r="G205" s="178" t="s">
        <v>141</v>
      </c>
      <c r="H205" s="179">
        <v>4</v>
      </c>
      <c r="I205" s="180"/>
      <c r="J205" s="181">
        <f t="shared" si="0"/>
        <v>0</v>
      </c>
      <c r="K205" s="177" t="s">
        <v>142</v>
      </c>
      <c r="L205" s="41"/>
      <c r="M205" s="182" t="s">
        <v>19</v>
      </c>
      <c r="N205" s="183" t="s">
        <v>43</v>
      </c>
      <c r="O205" s="66"/>
      <c r="P205" s="184">
        <f t="shared" si="1"/>
        <v>0</v>
      </c>
      <c r="Q205" s="184">
        <v>0</v>
      </c>
      <c r="R205" s="184">
        <f t="shared" si="2"/>
        <v>0</v>
      </c>
      <c r="S205" s="184">
        <v>1.56E-3</v>
      </c>
      <c r="T205" s="185">
        <f t="shared" si="3"/>
        <v>6.2399999999999999E-3</v>
      </c>
      <c r="U205" s="36"/>
      <c r="V205" s="36"/>
      <c r="W205" s="36"/>
      <c r="X205" s="36"/>
      <c r="Y205" s="36"/>
      <c r="Z205" s="36"/>
      <c r="AA205" s="36"/>
      <c r="AB205" s="36"/>
      <c r="AC205" s="36"/>
      <c r="AD205" s="36"/>
      <c r="AE205" s="36"/>
      <c r="AR205" s="186" t="s">
        <v>272</v>
      </c>
      <c r="AT205" s="186" t="s">
        <v>138</v>
      </c>
      <c r="AU205" s="186" t="s">
        <v>81</v>
      </c>
      <c r="AY205" s="19" t="s">
        <v>135</v>
      </c>
      <c r="BE205" s="187">
        <f t="shared" si="4"/>
        <v>0</v>
      </c>
      <c r="BF205" s="187">
        <f t="shared" si="5"/>
        <v>0</v>
      </c>
      <c r="BG205" s="187">
        <f t="shared" si="6"/>
        <v>0</v>
      </c>
      <c r="BH205" s="187">
        <f t="shared" si="7"/>
        <v>0</v>
      </c>
      <c r="BI205" s="187">
        <f t="shared" si="8"/>
        <v>0</v>
      </c>
      <c r="BJ205" s="19" t="s">
        <v>79</v>
      </c>
      <c r="BK205" s="187">
        <f t="shared" si="9"/>
        <v>0</v>
      </c>
      <c r="BL205" s="19" t="s">
        <v>272</v>
      </c>
      <c r="BM205" s="186" t="s">
        <v>605</v>
      </c>
    </row>
    <row r="206" spans="1:65" s="2" customFormat="1" ht="16.5" customHeight="1">
      <c r="A206" s="36"/>
      <c r="B206" s="37"/>
      <c r="C206" s="175" t="s">
        <v>381</v>
      </c>
      <c r="D206" s="175" t="s">
        <v>138</v>
      </c>
      <c r="E206" s="176" t="s">
        <v>606</v>
      </c>
      <c r="F206" s="177" t="s">
        <v>607</v>
      </c>
      <c r="G206" s="178" t="s">
        <v>281</v>
      </c>
      <c r="H206" s="179">
        <v>4</v>
      </c>
      <c r="I206" s="180"/>
      <c r="J206" s="181">
        <f t="shared" si="0"/>
        <v>0</v>
      </c>
      <c r="K206" s="177" t="s">
        <v>142</v>
      </c>
      <c r="L206" s="41"/>
      <c r="M206" s="182" t="s">
        <v>19</v>
      </c>
      <c r="N206" s="183" t="s">
        <v>43</v>
      </c>
      <c r="O206" s="66"/>
      <c r="P206" s="184">
        <f t="shared" si="1"/>
        <v>0</v>
      </c>
      <c r="Q206" s="184">
        <v>0</v>
      </c>
      <c r="R206" s="184">
        <f t="shared" si="2"/>
        <v>0</v>
      </c>
      <c r="S206" s="184">
        <v>8.4999999999999995E-4</v>
      </c>
      <c r="T206" s="185">
        <f t="shared" si="3"/>
        <v>3.3999999999999998E-3</v>
      </c>
      <c r="U206" s="36"/>
      <c r="V206" s="36"/>
      <c r="W206" s="36"/>
      <c r="X206" s="36"/>
      <c r="Y206" s="36"/>
      <c r="Z206" s="36"/>
      <c r="AA206" s="36"/>
      <c r="AB206" s="36"/>
      <c r="AC206" s="36"/>
      <c r="AD206" s="36"/>
      <c r="AE206" s="36"/>
      <c r="AR206" s="186" t="s">
        <v>272</v>
      </c>
      <c r="AT206" s="186" t="s">
        <v>138</v>
      </c>
      <c r="AU206" s="186" t="s">
        <v>81</v>
      </c>
      <c r="AY206" s="19" t="s">
        <v>135</v>
      </c>
      <c r="BE206" s="187">
        <f t="shared" si="4"/>
        <v>0</v>
      </c>
      <c r="BF206" s="187">
        <f t="shared" si="5"/>
        <v>0</v>
      </c>
      <c r="BG206" s="187">
        <f t="shared" si="6"/>
        <v>0</v>
      </c>
      <c r="BH206" s="187">
        <f t="shared" si="7"/>
        <v>0</v>
      </c>
      <c r="BI206" s="187">
        <f t="shared" si="8"/>
        <v>0</v>
      </c>
      <c r="BJ206" s="19" t="s">
        <v>79</v>
      </c>
      <c r="BK206" s="187">
        <f t="shared" si="9"/>
        <v>0</v>
      </c>
      <c r="BL206" s="19" t="s">
        <v>272</v>
      </c>
      <c r="BM206" s="186" t="s">
        <v>608</v>
      </c>
    </row>
    <row r="207" spans="1:65" s="2" customFormat="1" ht="16.5" customHeight="1">
      <c r="A207" s="36"/>
      <c r="B207" s="37"/>
      <c r="C207" s="175" t="s">
        <v>385</v>
      </c>
      <c r="D207" s="175" t="s">
        <v>138</v>
      </c>
      <c r="E207" s="176" t="s">
        <v>315</v>
      </c>
      <c r="F207" s="177" t="s">
        <v>316</v>
      </c>
      <c r="G207" s="178" t="s">
        <v>281</v>
      </c>
      <c r="H207" s="179">
        <v>2</v>
      </c>
      <c r="I207" s="180"/>
      <c r="J207" s="181">
        <f t="shared" si="0"/>
        <v>0</v>
      </c>
      <c r="K207" s="177" t="s">
        <v>19</v>
      </c>
      <c r="L207" s="41"/>
      <c r="M207" s="182" t="s">
        <v>19</v>
      </c>
      <c r="N207" s="183" t="s">
        <v>43</v>
      </c>
      <c r="O207" s="66"/>
      <c r="P207" s="184">
        <f t="shared" si="1"/>
        <v>0</v>
      </c>
      <c r="Q207" s="184">
        <v>0</v>
      </c>
      <c r="R207" s="184">
        <f t="shared" si="2"/>
        <v>0</v>
      </c>
      <c r="S207" s="184">
        <v>0</v>
      </c>
      <c r="T207" s="185">
        <f t="shared" si="3"/>
        <v>0</v>
      </c>
      <c r="U207" s="36"/>
      <c r="V207" s="36"/>
      <c r="W207" s="36"/>
      <c r="X207" s="36"/>
      <c r="Y207" s="36"/>
      <c r="Z207" s="36"/>
      <c r="AA207" s="36"/>
      <c r="AB207" s="36"/>
      <c r="AC207" s="36"/>
      <c r="AD207" s="36"/>
      <c r="AE207" s="36"/>
      <c r="AR207" s="186" t="s">
        <v>272</v>
      </c>
      <c r="AT207" s="186" t="s">
        <v>138</v>
      </c>
      <c r="AU207" s="186" t="s">
        <v>81</v>
      </c>
      <c r="AY207" s="19" t="s">
        <v>135</v>
      </c>
      <c r="BE207" s="187">
        <f t="shared" si="4"/>
        <v>0</v>
      </c>
      <c r="BF207" s="187">
        <f t="shared" si="5"/>
        <v>0</v>
      </c>
      <c r="BG207" s="187">
        <f t="shared" si="6"/>
        <v>0</v>
      </c>
      <c r="BH207" s="187">
        <f t="shared" si="7"/>
        <v>0</v>
      </c>
      <c r="BI207" s="187">
        <f t="shared" si="8"/>
        <v>0</v>
      </c>
      <c r="BJ207" s="19" t="s">
        <v>79</v>
      </c>
      <c r="BK207" s="187">
        <f t="shared" si="9"/>
        <v>0</v>
      </c>
      <c r="BL207" s="19" t="s">
        <v>272</v>
      </c>
      <c r="BM207" s="186" t="s">
        <v>609</v>
      </c>
    </row>
    <row r="208" spans="1:65" s="2" customFormat="1" ht="24">
      <c r="A208" s="36"/>
      <c r="B208" s="37"/>
      <c r="C208" s="175" t="s">
        <v>389</v>
      </c>
      <c r="D208" s="175" t="s">
        <v>138</v>
      </c>
      <c r="E208" s="176" t="s">
        <v>323</v>
      </c>
      <c r="F208" s="177" t="s">
        <v>324</v>
      </c>
      <c r="G208" s="178" t="s">
        <v>141</v>
      </c>
      <c r="H208" s="179">
        <v>4</v>
      </c>
      <c r="I208" s="180"/>
      <c r="J208" s="181">
        <f t="shared" si="0"/>
        <v>0</v>
      </c>
      <c r="K208" s="177" t="s">
        <v>142</v>
      </c>
      <c r="L208" s="41"/>
      <c r="M208" s="182" t="s">
        <v>19</v>
      </c>
      <c r="N208" s="183" t="s">
        <v>43</v>
      </c>
      <c r="O208" s="66"/>
      <c r="P208" s="184">
        <f t="shared" si="1"/>
        <v>0</v>
      </c>
      <c r="Q208" s="184">
        <v>1.4760000000000001E-2</v>
      </c>
      <c r="R208" s="184">
        <f t="shared" si="2"/>
        <v>5.9040000000000002E-2</v>
      </c>
      <c r="S208" s="184">
        <v>0</v>
      </c>
      <c r="T208" s="185">
        <f t="shared" si="3"/>
        <v>0</v>
      </c>
      <c r="U208" s="36"/>
      <c r="V208" s="36"/>
      <c r="W208" s="36"/>
      <c r="X208" s="36"/>
      <c r="Y208" s="36"/>
      <c r="Z208" s="36"/>
      <c r="AA208" s="36"/>
      <c r="AB208" s="36"/>
      <c r="AC208" s="36"/>
      <c r="AD208" s="36"/>
      <c r="AE208" s="36"/>
      <c r="AR208" s="186" t="s">
        <v>272</v>
      </c>
      <c r="AT208" s="186" t="s">
        <v>138</v>
      </c>
      <c r="AU208" s="186" t="s">
        <v>81</v>
      </c>
      <c r="AY208" s="19" t="s">
        <v>135</v>
      </c>
      <c r="BE208" s="187">
        <f t="shared" si="4"/>
        <v>0</v>
      </c>
      <c r="BF208" s="187">
        <f t="shared" si="5"/>
        <v>0</v>
      </c>
      <c r="BG208" s="187">
        <f t="shared" si="6"/>
        <v>0</v>
      </c>
      <c r="BH208" s="187">
        <f t="shared" si="7"/>
        <v>0</v>
      </c>
      <c r="BI208" s="187">
        <f t="shared" si="8"/>
        <v>0</v>
      </c>
      <c r="BJ208" s="19" t="s">
        <v>79</v>
      </c>
      <c r="BK208" s="187">
        <f t="shared" si="9"/>
        <v>0</v>
      </c>
      <c r="BL208" s="19" t="s">
        <v>272</v>
      </c>
      <c r="BM208" s="186" t="s">
        <v>610</v>
      </c>
    </row>
    <row r="209" spans="1:65" s="2" customFormat="1" ht="39">
      <c r="A209" s="36"/>
      <c r="B209" s="37"/>
      <c r="C209" s="38"/>
      <c r="D209" s="188" t="s">
        <v>145</v>
      </c>
      <c r="E209" s="38"/>
      <c r="F209" s="189" t="s">
        <v>326</v>
      </c>
      <c r="G209" s="38"/>
      <c r="H209" s="38"/>
      <c r="I209" s="190"/>
      <c r="J209" s="38"/>
      <c r="K209" s="38"/>
      <c r="L209" s="41"/>
      <c r="M209" s="191"/>
      <c r="N209" s="192"/>
      <c r="O209" s="66"/>
      <c r="P209" s="66"/>
      <c r="Q209" s="66"/>
      <c r="R209" s="66"/>
      <c r="S209" s="66"/>
      <c r="T209" s="67"/>
      <c r="U209" s="36"/>
      <c r="V209" s="36"/>
      <c r="W209" s="36"/>
      <c r="X209" s="36"/>
      <c r="Y209" s="36"/>
      <c r="Z209" s="36"/>
      <c r="AA209" s="36"/>
      <c r="AB209" s="36"/>
      <c r="AC209" s="36"/>
      <c r="AD209" s="36"/>
      <c r="AE209" s="36"/>
      <c r="AT209" s="19" t="s">
        <v>145</v>
      </c>
      <c r="AU209" s="19" t="s">
        <v>81</v>
      </c>
    </row>
    <row r="210" spans="1:65" s="2" customFormat="1" ht="24">
      <c r="A210" s="36"/>
      <c r="B210" s="37"/>
      <c r="C210" s="175" t="s">
        <v>393</v>
      </c>
      <c r="D210" s="175" t="s">
        <v>138</v>
      </c>
      <c r="E210" s="176" t="s">
        <v>611</v>
      </c>
      <c r="F210" s="177" t="s">
        <v>612</v>
      </c>
      <c r="G210" s="178" t="s">
        <v>141</v>
      </c>
      <c r="H210" s="179">
        <v>4</v>
      </c>
      <c r="I210" s="180"/>
      <c r="J210" s="181">
        <f>ROUND(I210*H210,2)</f>
        <v>0</v>
      </c>
      <c r="K210" s="177" t="s">
        <v>142</v>
      </c>
      <c r="L210" s="41"/>
      <c r="M210" s="182" t="s">
        <v>19</v>
      </c>
      <c r="N210" s="183" t="s">
        <v>43</v>
      </c>
      <c r="O210" s="66"/>
      <c r="P210" s="184">
        <f>O210*H210</f>
        <v>0</v>
      </c>
      <c r="Q210" s="184">
        <v>1.6469999999999999E-2</v>
      </c>
      <c r="R210" s="184">
        <f>Q210*H210</f>
        <v>6.5879999999999994E-2</v>
      </c>
      <c r="S210" s="184">
        <v>0</v>
      </c>
      <c r="T210" s="185">
        <f>S210*H210</f>
        <v>0</v>
      </c>
      <c r="U210" s="36"/>
      <c r="V210" s="36"/>
      <c r="W210" s="36"/>
      <c r="X210" s="36"/>
      <c r="Y210" s="36"/>
      <c r="Z210" s="36"/>
      <c r="AA210" s="36"/>
      <c r="AB210" s="36"/>
      <c r="AC210" s="36"/>
      <c r="AD210" s="36"/>
      <c r="AE210" s="36"/>
      <c r="AR210" s="186" t="s">
        <v>272</v>
      </c>
      <c r="AT210" s="186" t="s">
        <v>138</v>
      </c>
      <c r="AU210" s="186" t="s">
        <v>81</v>
      </c>
      <c r="AY210" s="19" t="s">
        <v>135</v>
      </c>
      <c r="BE210" s="187">
        <f>IF(N210="základní",J210,0)</f>
        <v>0</v>
      </c>
      <c r="BF210" s="187">
        <f>IF(N210="snížená",J210,0)</f>
        <v>0</v>
      </c>
      <c r="BG210" s="187">
        <f>IF(N210="zákl. přenesená",J210,0)</f>
        <v>0</v>
      </c>
      <c r="BH210" s="187">
        <f>IF(N210="sníž. přenesená",J210,0)</f>
        <v>0</v>
      </c>
      <c r="BI210" s="187">
        <f>IF(N210="nulová",J210,0)</f>
        <v>0</v>
      </c>
      <c r="BJ210" s="19" t="s">
        <v>79</v>
      </c>
      <c r="BK210" s="187">
        <f>ROUND(I210*H210,2)</f>
        <v>0</v>
      </c>
      <c r="BL210" s="19" t="s">
        <v>272</v>
      </c>
      <c r="BM210" s="186" t="s">
        <v>613</v>
      </c>
    </row>
    <row r="211" spans="1:65" s="2" customFormat="1" ht="58.5">
      <c r="A211" s="36"/>
      <c r="B211" s="37"/>
      <c r="C211" s="38"/>
      <c r="D211" s="188" t="s">
        <v>145</v>
      </c>
      <c r="E211" s="38"/>
      <c r="F211" s="189" t="s">
        <v>614</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145</v>
      </c>
      <c r="AU211" s="19" t="s">
        <v>81</v>
      </c>
    </row>
    <row r="212" spans="1:65" s="2" customFormat="1" ht="16.5" customHeight="1">
      <c r="A212" s="36"/>
      <c r="B212" s="37"/>
      <c r="C212" s="175" t="s">
        <v>400</v>
      </c>
      <c r="D212" s="175" t="s">
        <v>138</v>
      </c>
      <c r="E212" s="176" t="s">
        <v>615</v>
      </c>
      <c r="F212" s="177" t="s">
        <v>616</v>
      </c>
      <c r="G212" s="178" t="s">
        <v>141</v>
      </c>
      <c r="H212" s="179">
        <v>4</v>
      </c>
      <c r="I212" s="180"/>
      <c r="J212" s="181">
        <f>ROUND(I212*H212,2)</f>
        <v>0</v>
      </c>
      <c r="K212" s="177" t="s">
        <v>142</v>
      </c>
      <c r="L212" s="41"/>
      <c r="M212" s="182" t="s">
        <v>19</v>
      </c>
      <c r="N212" s="183" t="s">
        <v>43</v>
      </c>
      <c r="O212" s="66"/>
      <c r="P212" s="184">
        <f>O212*H212</f>
        <v>0</v>
      </c>
      <c r="Q212" s="184">
        <v>1.8E-3</v>
      </c>
      <c r="R212" s="184">
        <f>Q212*H212</f>
        <v>7.1999999999999998E-3</v>
      </c>
      <c r="S212" s="184">
        <v>0</v>
      </c>
      <c r="T212" s="185">
        <f>S212*H212</f>
        <v>0</v>
      </c>
      <c r="U212" s="36"/>
      <c r="V212" s="36"/>
      <c r="W212" s="36"/>
      <c r="X212" s="36"/>
      <c r="Y212" s="36"/>
      <c r="Z212" s="36"/>
      <c r="AA212" s="36"/>
      <c r="AB212" s="36"/>
      <c r="AC212" s="36"/>
      <c r="AD212" s="36"/>
      <c r="AE212" s="36"/>
      <c r="AR212" s="186" t="s">
        <v>272</v>
      </c>
      <c r="AT212" s="186" t="s">
        <v>138</v>
      </c>
      <c r="AU212" s="186" t="s">
        <v>81</v>
      </c>
      <c r="AY212" s="19" t="s">
        <v>135</v>
      </c>
      <c r="BE212" s="187">
        <f>IF(N212="základní",J212,0)</f>
        <v>0</v>
      </c>
      <c r="BF212" s="187">
        <f>IF(N212="snížená",J212,0)</f>
        <v>0</v>
      </c>
      <c r="BG212" s="187">
        <f>IF(N212="zákl. přenesená",J212,0)</f>
        <v>0</v>
      </c>
      <c r="BH212" s="187">
        <f>IF(N212="sníž. přenesená",J212,0)</f>
        <v>0</v>
      </c>
      <c r="BI212" s="187">
        <f>IF(N212="nulová",J212,0)</f>
        <v>0</v>
      </c>
      <c r="BJ212" s="19" t="s">
        <v>79</v>
      </c>
      <c r="BK212" s="187">
        <f>ROUND(I212*H212,2)</f>
        <v>0</v>
      </c>
      <c r="BL212" s="19" t="s">
        <v>272</v>
      </c>
      <c r="BM212" s="186" t="s">
        <v>617</v>
      </c>
    </row>
    <row r="213" spans="1:65" s="2" customFormat="1" ht="29.25">
      <c r="A213" s="36"/>
      <c r="B213" s="37"/>
      <c r="C213" s="38"/>
      <c r="D213" s="188" t="s">
        <v>145</v>
      </c>
      <c r="E213" s="38"/>
      <c r="F213" s="189" t="s">
        <v>618</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145</v>
      </c>
      <c r="AU213" s="19" t="s">
        <v>81</v>
      </c>
    </row>
    <row r="214" spans="1:65" s="2" customFormat="1" ht="16.5" customHeight="1">
      <c r="A214" s="36"/>
      <c r="B214" s="37"/>
      <c r="C214" s="175" t="s">
        <v>408</v>
      </c>
      <c r="D214" s="175" t="s">
        <v>138</v>
      </c>
      <c r="E214" s="176" t="s">
        <v>619</v>
      </c>
      <c r="F214" s="177" t="s">
        <v>620</v>
      </c>
      <c r="G214" s="178" t="s">
        <v>281</v>
      </c>
      <c r="H214" s="179">
        <v>4</v>
      </c>
      <c r="I214" s="180"/>
      <c r="J214" s="181">
        <f>ROUND(I214*H214,2)</f>
        <v>0</v>
      </c>
      <c r="K214" s="177" t="s">
        <v>142</v>
      </c>
      <c r="L214" s="41"/>
      <c r="M214" s="182" t="s">
        <v>19</v>
      </c>
      <c r="N214" s="183" t="s">
        <v>43</v>
      </c>
      <c r="O214" s="66"/>
      <c r="P214" s="184">
        <f>O214*H214</f>
        <v>0</v>
      </c>
      <c r="Q214" s="184">
        <v>2.4000000000000001E-4</v>
      </c>
      <c r="R214" s="184">
        <f>Q214*H214</f>
        <v>9.6000000000000002E-4</v>
      </c>
      <c r="S214" s="184">
        <v>0</v>
      </c>
      <c r="T214" s="185">
        <f>S214*H214</f>
        <v>0</v>
      </c>
      <c r="U214" s="36"/>
      <c r="V214" s="36"/>
      <c r="W214" s="36"/>
      <c r="X214" s="36"/>
      <c r="Y214" s="36"/>
      <c r="Z214" s="36"/>
      <c r="AA214" s="36"/>
      <c r="AB214" s="36"/>
      <c r="AC214" s="36"/>
      <c r="AD214" s="36"/>
      <c r="AE214" s="36"/>
      <c r="AR214" s="186" t="s">
        <v>272</v>
      </c>
      <c r="AT214" s="186" t="s">
        <v>138</v>
      </c>
      <c r="AU214" s="186" t="s">
        <v>81</v>
      </c>
      <c r="AY214" s="19" t="s">
        <v>135</v>
      </c>
      <c r="BE214" s="187">
        <f>IF(N214="základní",J214,0)</f>
        <v>0</v>
      </c>
      <c r="BF214" s="187">
        <f>IF(N214="snížená",J214,0)</f>
        <v>0</v>
      </c>
      <c r="BG214" s="187">
        <f>IF(N214="zákl. přenesená",J214,0)</f>
        <v>0</v>
      </c>
      <c r="BH214" s="187">
        <f>IF(N214="sníž. přenesená",J214,0)</f>
        <v>0</v>
      </c>
      <c r="BI214" s="187">
        <f>IF(N214="nulová",J214,0)</f>
        <v>0</v>
      </c>
      <c r="BJ214" s="19" t="s">
        <v>79</v>
      </c>
      <c r="BK214" s="187">
        <f>ROUND(I214*H214,2)</f>
        <v>0</v>
      </c>
      <c r="BL214" s="19" t="s">
        <v>272</v>
      </c>
      <c r="BM214" s="186" t="s">
        <v>621</v>
      </c>
    </row>
    <row r="215" spans="1:65" s="2" customFormat="1" ht="58.5">
      <c r="A215" s="36"/>
      <c r="B215" s="37"/>
      <c r="C215" s="38"/>
      <c r="D215" s="188" t="s">
        <v>145</v>
      </c>
      <c r="E215" s="38"/>
      <c r="F215" s="189" t="s">
        <v>622</v>
      </c>
      <c r="G215" s="38"/>
      <c r="H215" s="38"/>
      <c r="I215" s="190"/>
      <c r="J215" s="38"/>
      <c r="K215" s="38"/>
      <c r="L215" s="41"/>
      <c r="M215" s="191"/>
      <c r="N215" s="192"/>
      <c r="O215" s="66"/>
      <c r="P215" s="66"/>
      <c r="Q215" s="66"/>
      <c r="R215" s="66"/>
      <c r="S215" s="66"/>
      <c r="T215" s="67"/>
      <c r="U215" s="36"/>
      <c r="V215" s="36"/>
      <c r="W215" s="36"/>
      <c r="X215" s="36"/>
      <c r="Y215" s="36"/>
      <c r="Z215" s="36"/>
      <c r="AA215" s="36"/>
      <c r="AB215" s="36"/>
      <c r="AC215" s="36"/>
      <c r="AD215" s="36"/>
      <c r="AE215" s="36"/>
      <c r="AT215" s="19" t="s">
        <v>145</v>
      </c>
      <c r="AU215" s="19" t="s">
        <v>81</v>
      </c>
    </row>
    <row r="216" spans="1:65" s="2" customFormat="1" ht="16.5" customHeight="1">
      <c r="A216" s="36"/>
      <c r="B216" s="37"/>
      <c r="C216" s="175" t="s">
        <v>413</v>
      </c>
      <c r="D216" s="175" t="s">
        <v>138</v>
      </c>
      <c r="E216" s="176" t="s">
        <v>328</v>
      </c>
      <c r="F216" s="177" t="s">
        <v>329</v>
      </c>
      <c r="G216" s="178" t="s">
        <v>141</v>
      </c>
      <c r="H216" s="179">
        <v>2</v>
      </c>
      <c r="I216" s="180"/>
      <c r="J216" s="181">
        <f>ROUND(I216*H216,2)</f>
        <v>0</v>
      </c>
      <c r="K216" s="177" t="s">
        <v>142</v>
      </c>
      <c r="L216" s="41"/>
      <c r="M216" s="182" t="s">
        <v>19</v>
      </c>
      <c r="N216" s="183" t="s">
        <v>43</v>
      </c>
      <c r="O216" s="66"/>
      <c r="P216" s="184">
        <f>O216*H216</f>
        <v>0</v>
      </c>
      <c r="Q216" s="184">
        <v>5.1999999999999995E-4</v>
      </c>
      <c r="R216" s="184">
        <f>Q216*H216</f>
        <v>1.0399999999999999E-3</v>
      </c>
      <c r="S216" s="184">
        <v>0</v>
      </c>
      <c r="T216" s="185">
        <f>S216*H216</f>
        <v>0</v>
      </c>
      <c r="U216" s="36"/>
      <c r="V216" s="36"/>
      <c r="W216" s="36"/>
      <c r="X216" s="36"/>
      <c r="Y216" s="36"/>
      <c r="Z216" s="36"/>
      <c r="AA216" s="36"/>
      <c r="AB216" s="36"/>
      <c r="AC216" s="36"/>
      <c r="AD216" s="36"/>
      <c r="AE216" s="36"/>
      <c r="AR216" s="186" t="s">
        <v>272</v>
      </c>
      <c r="AT216" s="186" t="s">
        <v>138</v>
      </c>
      <c r="AU216" s="186" t="s">
        <v>81</v>
      </c>
      <c r="AY216" s="19" t="s">
        <v>135</v>
      </c>
      <c r="BE216" s="187">
        <f>IF(N216="základní",J216,0)</f>
        <v>0</v>
      </c>
      <c r="BF216" s="187">
        <f>IF(N216="snížená",J216,0)</f>
        <v>0</v>
      </c>
      <c r="BG216" s="187">
        <f>IF(N216="zákl. přenesená",J216,0)</f>
        <v>0</v>
      </c>
      <c r="BH216" s="187">
        <f>IF(N216="sníž. přenesená",J216,0)</f>
        <v>0</v>
      </c>
      <c r="BI216" s="187">
        <f>IF(N216="nulová",J216,0)</f>
        <v>0</v>
      </c>
      <c r="BJ216" s="19" t="s">
        <v>79</v>
      </c>
      <c r="BK216" s="187">
        <f>ROUND(I216*H216,2)</f>
        <v>0</v>
      </c>
      <c r="BL216" s="19" t="s">
        <v>272</v>
      </c>
      <c r="BM216" s="186" t="s">
        <v>623</v>
      </c>
    </row>
    <row r="217" spans="1:65" s="2" customFormat="1" ht="16.5" customHeight="1">
      <c r="A217" s="36"/>
      <c r="B217" s="37"/>
      <c r="C217" s="175" t="s">
        <v>417</v>
      </c>
      <c r="D217" s="175" t="s">
        <v>138</v>
      </c>
      <c r="E217" s="176" t="s">
        <v>624</v>
      </c>
      <c r="F217" s="177" t="s">
        <v>625</v>
      </c>
      <c r="G217" s="178" t="s">
        <v>141</v>
      </c>
      <c r="H217" s="179">
        <v>1</v>
      </c>
      <c r="I217" s="180"/>
      <c r="J217" s="181">
        <f>ROUND(I217*H217,2)</f>
        <v>0</v>
      </c>
      <c r="K217" s="177" t="s">
        <v>19</v>
      </c>
      <c r="L217" s="41"/>
      <c r="M217" s="182" t="s">
        <v>19</v>
      </c>
      <c r="N217" s="183" t="s">
        <v>43</v>
      </c>
      <c r="O217" s="66"/>
      <c r="P217" s="184">
        <f>O217*H217</f>
        <v>0</v>
      </c>
      <c r="Q217" s="184">
        <v>0</v>
      </c>
      <c r="R217" s="184">
        <f>Q217*H217</f>
        <v>0</v>
      </c>
      <c r="S217" s="184">
        <v>0</v>
      </c>
      <c r="T217" s="185">
        <f>S217*H217</f>
        <v>0</v>
      </c>
      <c r="U217" s="36"/>
      <c r="V217" s="36"/>
      <c r="W217" s="36"/>
      <c r="X217" s="36"/>
      <c r="Y217" s="36"/>
      <c r="Z217" s="36"/>
      <c r="AA217" s="36"/>
      <c r="AB217" s="36"/>
      <c r="AC217" s="36"/>
      <c r="AD217" s="36"/>
      <c r="AE217" s="36"/>
      <c r="AR217" s="186" t="s">
        <v>272</v>
      </c>
      <c r="AT217" s="186" t="s">
        <v>138</v>
      </c>
      <c r="AU217" s="186" t="s">
        <v>81</v>
      </c>
      <c r="AY217" s="19" t="s">
        <v>135</v>
      </c>
      <c r="BE217" s="187">
        <f>IF(N217="základní",J217,0)</f>
        <v>0</v>
      </c>
      <c r="BF217" s="187">
        <f>IF(N217="snížená",J217,0)</f>
        <v>0</v>
      </c>
      <c r="BG217" s="187">
        <f>IF(N217="zákl. přenesená",J217,0)</f>
        <v>0</v>
      </c>
      <c r="BH217" s="187">
        <f>IF(N217="sníž. přenesená",J217,0)</f>
        <v>0</v>
      </c>
      <c r="BI217" s="187">
        <f>IF(N217="nulová",J217,0)</f>
        <v>0</v>
      </c>
      <c r="BJ217" s="19" t="s">
        <v>79</v>
      </c>
      <c r="BK217" s="187">
        <f>ROUND(I217*H217,2)</f>
        <v>0</v>
      </c>
      <c r="BL217" s="19" t="s">
        <v>272</v>
      </c>
      <c r="BM217" s="186" t="s">
        <v>626</v>
      </c>
    </row>
    <row r="218" spans="1:65" s="2" customFormat="1" ht="16.5" customHeight="1">
      <c r="A218" s="36"/>
      <c r="B218" s="37"/>
      <c r="C218" s="175" t="s">
        <v>421</v>
      </c>
      <c r="D218" s="175" t="s">
        <v>138</v>
      </c>
      <c r="E218" s="176" t="s">
        <v>627</v>
      </c>
      <c r="F218" s="177" t="s">
        <v>628</v>
      </c>
      <c r="G218" s="178" t="s">
        <v>141</v>
      </c>
      <c r="H218" s="179">
        <v>1</v>
      </c>
      <c r="I218" s="180"/>
      <c r="J218" s="181">
        <f>ROUND(I218*H218,2)</f>
        <v>0</v>
      </c>
      <c r="K218" s="177" t="s">
        <v>19</v>
      </c>
      <c r="L218" s="41"/>
      <c r="M218" s="182" t="s">
        <v>19</v>
      </c>
      <c r="N218" s="183" t="s">
        <v>43</v>
      </c>
      <c r="O218" s="66"/>
      <c r="P218" s="184">
        <f>O218*H218</f>
        <v>0</v>
      </c>
      <c r="Q218" s="184">
        <v>0</v>
      </c>
      <c r="R218" s="184">
        <f>Q218*H218</f>
        <v>0</v>
      </c>
      <c r="S218" s="184">
        <v>0</v>
      </c>
      <c r="T218" s="185">
        <f>S218*H218</f>
        <v>0</v>
      </c>
      <c r="U218" s="36"/>
      <c r="V218" s="36"/>
      <c r="W218" s="36"/>
      <c r="X218" s="36"/>
      <c r="Y218" s="36"/>
      <c r="Z218" s="36"/>
      <c r="AA218" s="36"/>
      <c r="AB218" s="36"/>
      <c r="AC218" s="36"/>
      <c r="AD218" s="36"/>
      <c r="AE218" s="36"/>
      <c r="AR218" s="186" t="s">
        <v>272</v>
      </c>
      <c r="AT218" s="186" t="s">
        <v>138</v>
      </c>
      <c r="AU218" s="186" t="s">
        <v>81</v>
      </c>
      <c r="AY218" s="19" t="s">
        <v>135</v>
      </c>
      <c r="BE218" s="187">
        <f>IF(N218="základní",J218,0)</f>
        <v>0</v>
      </c>
      <c r="BF218" s="187">
        <f>IF(N218="snížená",J218,0)</f>
        <v>0</v>
      </c>
      <c r="BG218" s="187">
        <f>IF(N218="zákl. přenesená",J218,0)</f>
        <v>0</v>
      </c>
      <c r="BH218" s="187">
        <f>IF(N218="sníž. přenesená",J218,0)</f>
        <v>0</v>
      </c>
      <c r="BI218" s="187">
        <f>IF(N218="nulová",J218,0)</f>
        <v>0</v>
      </c>
      <c r="BJ218" s="19" t="s">
        <v>79</v>
      </c>
      <c r="BK218" s="187">
        <f>ROUND(I218*H218,2)</f>
        <v>0</v>
      </c>
      <c r="BL218" s="19" t="s">
        <v>272</v>
      </c>
      <c r="BM218" s="186" t="s">
        <v>629</v>
      </c>
    </row>
    <row r="219" spans="1:65" s="2" customFormat="1" ht="24">
      <c r="A219" s="36"/>
      <c r="B219" s="37"/>
      <c r="C219" s="175" t="s">
        <v>425</v>
      </c>
      <c r="D219" s="175" t="s">
        <v>138</v>
      </c>
      <c r="E219" s="176" t="s">
        <v>344</v>
      </c>
      <c r="F219" s="177" t="s">
        <v>345</v>
      </c>
      <c r="G219" s="178" t="s">
        <v>295</v>
      </c>
      <c r="H219" s="229"/>
      <c r="I219" s="180"/>
      <c r="J219" s="181">
        <f>ROUND(I219*H219,2)</f>
        <v>0</v>
      </c>
      <c r="K219" s="177" t="s">
        <v>142</v>
      </c>
      <c r="L219" s="41"/>
      <c r="M219" s="182" t="s">
        <v>19</v>
      </c>
      <c r="N219" s="183" t="s">
        <v>43</v>
      </c>
      <c r="O219" s="66"/>
      <c r="P219" s="184">
        <f>O219*H219</f>
        <v>0</v>
      </c>
      <c r="Q219" s="184">
        <v>0</v>
      </c>
      <c r="R219" s="184">
        <f>Q219*H219</f>
        <v>0</v>
      </c>
      <c r="S219" s="184">
        <v>0</v>
      </c>
      <c r="T219" s="185">
        <f>S219*H219</f>
        <v>0</v>
      </c>
      <c r="U219" s="36"/>
      <c r="V219" s="36"/>
      <c r="W219" s="36"/>
      <c r="X219" s="36"/>
      <c r="Y219" s="36"/>
      <c r="Z219" s="36"/>
      <c r="AA219" s="36"/>
      <c r="AB219" s="36"/>
      <c r="AC219" s="36"/>
      <c r="AD219" s="36"/>
      <c r="AE219" s="36"/>
      <c r="AR219" s="186" t="s">
        <v>272</v>
      </c>
      <c r="AT219" s="186" t="s">
        <v>138</v>
      </c>
      <c r="AU219" s="186" t="s">
        <v>81</v>
      </c>
      <c r="AY219" s="19" t="s">
        <v>135</v>
      </c>
      <c r="BE219" s="187">
        <f>IF(N219="základní",J219,0)</f>
        <v>0</v>
      </c>
      <c r="BF219" s="187">
        <f>IF(N219="snížená",J219,0)</f>
        <v>0</v>
      </c>
      <c r="BG219" s="187">
        <f>IF(N219="zákl. přenesená",J219,0)</f>
        <v>0</v>
      </c>
      <c r="BH219" s="187">
        <f>IF(N219="sníž. přenesená",J219,0)</f>
        <v>0</v>
      </c>
      <c r="BI219" s="187">
        <f>IF(N219="nulová",J219,0)</f>
        <v>0</v>
      </c>
      <c r="BJ219" s="19" t="s">
        <v>79</v>
      </c>
      <c r="BK219" s="187">
        <f>ROUND(I219*H219,2)</f>
        <v>0</v>
      </c>
      <c r="BL219" s="19" t="s">
        <v>272</v>
      </c>
      <c r="BM219" s="186" t="s">
        <v>630</v>
      </c>
    </row>
    <row r="220" spans="1:65" s="2" customFormat="1" ht="78">
      <c r="A220" s="36"/>
      <c r="B220" s="37"/>
      <c r="C220" s="38"/>
      <c r="D220" s="188" t="s">
        <v>145</v>
      </c>
      <c r="E220" s="38"/>
      <c r="F220" s="189" t="s">
        <v>347</v>
      </c>
      <c r="G220" s="38"/>
      <c r="H220" s="38"/>
      <c r="I220" s="190"/>
      <c r="J220" s="38"/>
      <c r="K220" s="38"/>
      <c r="L220" s="41"/>
      <c r="M220" s="191"/>
      <c r="N220" s="192"/>
      <c r="O220" s="66"/>
      <c r="P220" s="66"/>
      <c r="Q220" s="66"/>
      <c r="R220" s="66"/>
      <c r="S220" s="66"/>
      <c r="T220" s="67"/>
      <c r="U220" s="36"/>
      <c r="V220" s="36"/>
      <c r="W220" s="36"/>
      <c r="X220" s="36"/>
      <c r="Y220" s="36"/>
      <c r="Z220" s="36"/>
      <c r="AA220" s="36"/>
      <c r="AB220" s="36"/>
      <c r="AC220" s="36"/>
      <c r="AD220" s="36"/>
      <c r="AE220" s="36"/>
      <c r="AT220" s="19" t="s">
        <v>145</v>
      </c>
      <c r="AU220" s="19" t="s">
        <v>81</v>
      </c>
    </row>
    <row r="221" spans="1:65" s="12" customFormat="1" ht="22.9" customHeight="1">
      <c r="B221" s="159"/>
      <c r="C221" s="160"/>
      <c r="D221" s="161" t="s">
        <v>71</v>
      </c>
      <c r="E221" s="173" t="s">
        <v>348</v>
      </c>
      <c r="F221" s="173" t="s">
        <v>349</v>
      </c>
      <c r="G221" s="160"/>
      <c r="H221" s="160"/>
      <c r="I221" s="163"/>
      <c r="J221" s="174">
        <f>BK221</f>
        <v>0</v>
      </c>
      <c r="K221" s="160"/>
      <c r="L221" s="165"/>
      <c r="M221" s="166"/>
      <c r="N221" s="167"/>
      <c r="O221" s="167"/>
      <c r="P221" s="168">
        <f>SUM(P222:P225)</f>
        <v>0</v>
      </c>
      <c r="Q221" s="167"/>
      <c r="R221" s="168">
        <f>SUM(R222:R225)</f>
        <v>0</v>
      </c>
      <c r="S221" s="167"/>
      <c r="T221" s="169">
        <f>SUM(T222:T225)</f>
        <v>0</v>
      </c>
      <c r="AR221" s="170" t="s">
        <v>81</v>
      </c>
      <c r="AT221" s="171" t="s">
        <v>71</v>
      </c>
      <c r="AU221" s="171" t="s">
        <v>79</v>
      </c>
      <c r="AY221" s="170" t="s">
        <v>135</v>
      </c>
      <c r="BK221" s="172">
        <f>SUM(BK222:BK225)</f>
        <v>0</v>
      </c>
    </row>
    <row r="222" spans="1:65" s="2" customFormat="1" ht="16.5" customHeight="1">
      <c r="A222" s="36"/>
      <c r="B222" s="37"/>
      <c r="C222" s="175" t="s">
        <v>429</v>
      </c>
      <c r="D222" s="175" t="s">
        <v>138</v>
      </c>
      <c r="E222" s="176" t="s">
        <v>351</v>
      </c>
      <c r="F222" s="177" t="s">
        <v>352</v>
      </c>
      <c r="G222" s="178" t="s">
        <v>281</v>
      </c>
      <c r="H222" s="179">
        <v>1</v>
      </c>
      <c r="I222" s="180"/>
      <c r="J222" s="181">
        <f>ROUND(I222*H222,2)</f>
        <v>0</v>
      </c>
      <c r="K222" s="177" t="s">
        <v>19</v>
      </c>
      <c r="L222" s="41"/>
      <c r="M222" s="182" t="s">
        <v>19</v>
      </c>
      <c r="N222" s="183" t="s">
        <v>43</v>
      </c>
      <c r="O222" s="66"/>
      <c r="P222" s="184">
        <f>O222*H222</f>
        <v>0</v>
      </c>
      <c r="Q222" s="184">
        <v>0</v>
      </c>
      <c r="R222" s="184">
        <f>Q222*H222</f>
        <v>0</v>
      </c>
      <c r="S222" s="184">
        <v>0</v>
      </c>
      <c r="T222" s="185">
        <f>S222*H222</f>
        <v>0</v>
      </c>
      <c r="U222" s="36"/>
      <c r="V222" s="36"/>
      <c r="W222" s="36"/>
      <c r="X222" s="36"/>
      <c r="Y222" s="36"/>
      <c r="Z222" s="36"/>
      <c r="AA222" s="36"/>
      <c r="AB222" s="36"/>
      <c r="AC222" s="36"/>
      <c r="AD222" s="36"/>
      <c r="AE222" s="36"/>
      <c r="AR222" s="186" t="s">
        <v>272</v>
      </c>
      <c r="AT222" s="186" t="s">
        <v>138</v>
      </c>
      <c r="AU222" s="186" t="s">
        <v>81</v>
      </c>
      <c r="AY222" s="19" t="s">
        <v>135</v>
      </c>
      <c r="BE222" s="187">
        <f>IF(N222="základní",J222,0)</f>
        <v>0</v>
      </c>
      <c r="BF222" s="187">
        <f>IF(N222="snížená",J222,0)</f>
        <v>0</v>
      </c>
      <c r="BG222" s="187">
        <f>IF(N222="zákl. přenesená",J222,0)</f>
        <v>0</v>
      </c>
      <c r="BH222" s="187">
        <f>IF(N222="sníž. přenesená",J222,0)</f>
        <v>0</v>
      </c>
      <c r="BI222" s="187">
        <f>IF(N222="nulová",J222,0)</f>
        <v>0</v>
      </c>
      <c r="BJ222" s="19" t="s">
        <v>79</v>
      </c>
      <c r="BK222" s="187">
        <f>ROUND(I222*H222,2)</f>
        <v>0</v>
      </c>
      <c r="BL222" s="19" t="s">
        <v>272</v>
      </c>
      <c r="BM222" s="186" t="s">
        <v>631</v>
      </c>
    </row>
    <row r="223" spans="1:65" s="2" customFormat="1" ht="16.5" customHeight="1">
      <c r="A223" s="36"/>
      <c r="B223" s="37"/>
      <c r="C223" s="175" t="s">
        <v>433</v>
      </c>
      <c r="D223" s="175" t="s">
        <v>138</v>
      </c>
      <c r="E223" s="176" t="s">
        <v>632</v>
      </c>
      <c r="F223" s="177" t="s">
        <v>633</v>
      </c>
      <c r="G223" s="178" t="s">
        <v>281</v>
      </c>
      <c r="H223" s="179">
        <v>1</v>
      </c>
      <c r="I223" s="180"/>
      <c r="J223" s="181">
        <f>ROUND(I223*H223,2)</f>
        <v>0</v>
      </c>
      <c r="K223" s="177" t="s">
        <v>19</v>
      </c>
      <c r="L223" s="41"/>
      <c r="M223" s="182" t="s">
        <v>19</v>
      </c>
      <c r="N223" s="183" t="s">
        <v>43</v>
      </c>
      <c r="O223" s="66"/>
      <c r="P223" s="184">
        <f>O223*H223</f>
        <v>0</v>
      </c>
      <c r="Q223" s="184">
        <v>0</v>
      </c>
      <c r="R223" s="184">
        <f>Q223*H223</f>
        <v>0</v>
      </c>
      <c r="S223" s="184">
        <v>0</v>
      </c>
      <c r="T223" s="185">
        <f>S223*H223</f>
        <v>0</v>
      </c>
      <c r="U223" s="36"/>
      <c r="V223" s="36"/>
      <c r="W223" s="36"/>
      <c r="X223" s="36"/>
      <c r="Y223" s="36"/>
      <c r="Z223" s="36"/>
      <c r="AA223" s="36"/>
      <c r="AB223" s="36"/>
      <c r="AC223" s="36"/>
      <c r="AD223" s="36"/>
      <c r="AE223" s="36"/>
      <c r="AR223" s="186" t="s">
        <v>272</v>
      </c>
      <c r="AT223" s="186" t="s">
        <v>138</v>
      </c>
      <c r="AU223" s="186" t="s">
        <v>81</v>
      </c>
      <c r="AY223" s="19" t="s">
        <v>135</v>
      </c>
      <c r="BE223" s="187">
        <f>IF(N223="základní",J223,0)</f>
        <v>0</v>
      </c>
      <c r="BF223" s="187">
        <f>IF(N223="snížená",J223,0)</f>
        <v>0</v>
      </c>
      <c r="BG223" s="187">
        <f>IF(N223="zákl. přenesená",J223,0)</f>
        <v>0</v>
      </c>
      <c r="BH223" s="187">
        <f>IF(N223="sníž. přenesená",J223,0)</f>
        <v>0</v>
      </c>
      <c r="BI223" s="187">
        <f>IF(N223="nulová",J223,0)</f>
        <v>0</v>
      </c>
      <c r="BJ223" s="19" t="s">
        <v>79</v>
      </c>
      <c r="BK223" s="187">
        <f>ROUND(I223*H223,2)</f>
        <v>0</v>
      </c>
      <c r="BL223" s="19" t="s">
        <v>272</v>
      </c>
      <c r="BM223" s="186" t="s">
        <v>634</v>
      </c>
    </row>
    <row r="224" spans="1:65" s="2" customFormat="1" ht="24">
      <c r="A224" s="36"/>
      <c r="B224" s="37"/>
      <c r="C224" s="175" t="s">
        <v>437</v>
      </c>
      <c r="D224" s="175" t="s">
        <v>138</v>
      </c>
      <c r="E224" s="176" t="s">
        <v>354</v>
      </c>
      <c r="F224" s="177" t="s">
        <v>355</v>
      </c>
      <c r="G224" s="178" t="s">
        <v>295</v>
      </c>
      <c r="H224" s="229"/>
      <c r="I224" s="180"/>
      <c r="J224" s="181">
        <f>ROUND(I224*H224,2)</f>
        <v>0</v>
      </c>
      <c r="K224" s="177" t="s">
        <v>142</v>
      </c>
      <c r="L224" s="41"/>
      <c r="M224" s="182" t="s">
        <v>19</v>
      </c>
      <c r="N224" s="183" t="s">
        <v>43</v>
      </c>
      <c r="O224" s="66"/>
      <c r="P224" s="184">
        <f>O224*H224</f>
        <v>0</v>
      </c>
      <c r="Q224" s="184">
        <v>0</v>
      </c>
      <c r="R224" s="184">
        <f>Q224*H224</f>
        <v>0</v>
      </c>
      <c r="S224" s="184">
        <v>0</v>
      </c>
      <c r="T224" s="185">
        <f>S224*H224</f>
        <v>0</v>
      </c>
      <c r="U224" s="36"/>
      <c r="V224" s="36"/>
      <c r="W224" s="36"/>
      <c r="X224" s="36"/>
      <c r="Y224" s="36"/>
      <c r="Z224" s="36"/>
      <c r="AA224" s="36"/>
      <c r="AB224" s="36"/>
      <c r="AC224" s="36"/>
      <c r="AD224" s="36"/>
      <c r="AE224" s="36"/>
      <c r="AR224" s="186" t="s">
        <v>272</v>
      </c>
      <c r="AT224" s="186" t="s">
        <v>138</v>
      </c>
      <c r="AU224" s="186" t="s">
        <v>81</v>
      </c>
      <c r="AY224" s="19" t="s">
        <v>135</v>
      </c>
      <c r="BE224" s="187">
        <f>IF(N224="základní",J224,0)</f>
        <v>0</v>
      </c>
      <c r="BF224" s="187">
        <f>IF(N224="snížená",J224,0)</f>
        <v>0</v>
      </c>
      <c r="BG224" s="187">
        <f>IF(N224="zákl. přenesená",J224,0)</f>
        <v>0</v>
      </c>
      <c r="BH224" s="187">
        <f>IF(N224="sníž. přenesená",J224,0)</f>
        <v>0</v>
      </c>
      <c r="BI224" s="187">
        <f>IF(N224="nulová",J224,0)</f>
        <v>0</v>
      </c>
      <c r="BJ224" s="19" t="s">
        <v>79</v>
      </c>
      <c r="BK224" s="187">
        <f>ROUND(I224*H224,2)</f>
        <v>0</v>
      </c>
      <c r="BL224" s="19" t="s">
        <v>272</v>
      </c>
      <c r="BM224" s="186" t="s">
        <v>635</v>
      </c>
    </row>
    <row r="225" spans="1:65" s="2" customFormat="1" ht="78">
      <c r="A225" s="36"/>
      <c r="B225" s="37"/>
      <c r="C225" s="38"/>
      <c r="D225" s="188" t="s">
        <v>145</v>
      </c>
      <c r="E225" s="38"/>
      <c r="F225" s="189" t="s">
        <v>297</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145</v>
      </c>
      <c r="AU225" s="19" t="s">
        <v>81</v>
      </c>
    </row>
    <row r="226" spans="1:65" s="12" customFormat="1" ht="22.9" customHeight="1">
      <c r="B226" s="159"/>
      <c r="C226" s="160"/>
      <c r="D226" s="161" t="s">
        <v>71</v>
      </c>
      <c r="E226" s="173" t="s">
        <v>357</v>
      </c>
      <c r="F226" s="173" t="s">
        <v>358</v>
      </c>
      <c r="G226" s="160"/>
      <c r="H226" s="160"/>
      <c r="I226" s="163"/>
      <c r="J226" s="174">
        <f>BK226</f>
        <v>0</v>
      </c>
      <c r="K226" s="160"/>
      <c r="L226" s="165"/>
      <c r="M226" s="166"/>
      <c r="N226" s="167"/>
      <c r="O226" s="167"/>
      <c r="P226" s="168">
        <f>SUM(P227:P238)</f>
        <v>0</v>
      </c>
      <c r="Q226" s="167"/>
      <c r="R226" s="168">
        <f>SUM(R227:R238)</f>
        <v>8.9650000000000007E-2</v>
      </c>
      <c r="S226" s="167"/>
      <c r="T226" s="169">
        <f>SUM(T227:T238)</f>
        <v>0.14400000000000002</v>
      </c>
      <c r="AR226" s="170" t="s">
        <v>81</v>
      </c>
      <c r="AT226" s="171" t="s">
        <v>71</v>
      </c>
      <c r="AU226" s="171" t="s">
        <v>79</v>
      </c>
      <c r="AY226" s="170" t="s">
        <v>135</v>
      </c>
      <c r="BK226" s="172">
        <f>SUM(BK227:BK238)</f>
        <v>0</v>
      </c>
    </row>
    <row r="227" spans="1:65" s="2" customFormat="1" ht="24">
      <c r="A227" s="36"/>
      <c r="B227" s="37"/>
      <c r="C227" s="175" t="s">
        <v>443</v>
      </c>
      <c r="D227" s="175" t="s">
        <v>138</v>
      </c>
      <c r="E227" s="176" t="s">
        <v>360</v>
      </c>
      <c r="F227" s="177" t="s">
        <v>361</v>
      </c>
      <c r="G227" s="178" t="s">
        <v>281</v>
      </c>
      <c r="H227" s="179">
        <v>6</v>
      </c>
      <c r="I227" s="180"/>
      <c r="J227" s="181">
        <f>ROUND(I227*H227,2)</f>
        <v>0</v>
      </c>
      <c r="K227" s="177" t="s">
        <v>142</v>
      </c>
      <c r="L227" s="41"/>
      <c r="M227" s="182" t="s">
        <v>19</v>
      </c>
      <c r="N227" s="183" t="s">
        <v>43</v>
      </c>
      <c r="O227" s="66"/>
      <c r="P227" s="184">
        <f>O227*H227</f>
        <v>0</v>
      </c>
      <c r="Q227" s="184">
        <v>0</v>
      </c>
      <c r="R227" s="184">
        <f>Q227*H227</f>
        <v>0</v>
      </c>
      <c r="S227" s="184">
        <v>2.4E-2</v>
      </c>
      <c r="T227" s="185">
        <f>S227*H227</f>
        <v>0.14400000000000002</v>
      </c>
      <c r="U227" s="36"/>
      <c r="V227" s="36"/>
      <c r="W227" s="36"/>
      <c r="X227" s="36"/>
      <c r="Y227" s="36"/>
      <c r="Z227" s="36"/>
      <c r="AA227" s="36"/>
      <c r="AB227" s="36"/>
      <c r="AC227" s="36"/>
      <c r="AD227" s="36"/>
      <c r="AE227" s="36"/>
      <c r="AR227" s="186" t="s">
        <v>272</v>
      </c>
      <c r="AT227" s="186" t="s">
        <v>138</v>
      </c>
      <c r="AU227" s="186" t="s">
        <v>81</v>
      </c>
      <c r="AY227" s="19" t="s">
        <v>135</v>
      </c>
      <c r="BE227" s="187">
        <f>IF(N227="základní",J227,0)</f>
        <v>0</v>
      </c>
      <c r="BF227" s="187">
        <f>IF(N227="snížená",J227,0)</f>
        <v>0</v>
      </c>
      <c r="BG227" s="187">
        <f>IF(N227="zákl. přenesená",J227,0)</f>
        <v>0</v>
      </c>
      <c r="BH227" s="187">
        <f>IF(N227="sníž. přenesená",J227,0)</f>
        <v>0</v>
      </c>
      <c r="BI227" s="187">
        <f>IF(N227="nulová",J227,0)</f>
        <v>0</v>
      </c>
      <c r="BJ227" s="19" t="s">
        <v>79</v>
      </c>
      <c r="BK227" s="187">
        <f>ROUND(I227*H227,2)</f>
        <v>0</v>
      </c>
      <c r="BL227" s="19" t="s">
        <v>272</v>
      </c>
      <c r="BM227" s="186" t="s">
        <v>636</v>
      </c>
    </row>
    <row r="228" spans="1:65" s="2" customFormat="1" ht="29.25">
      <c r="A228" s="36"/>
      <c r="B228" s="37"/>
      <c r="C228" s="38"/>
      <c r="D228" s="188" t="s">
        <v>145</v>
      </c>
      <c r="E228" s="38"/>
      <c r="F228" s="189" t="s">
        <v>363</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145</v>
      </c>
      <c r="AU228" s="19" t="s">
        <v>81</v>
      </c>
    </row>
    <row r="229" spans="1:65" s="2" customFormat="1" ht="24">
      <c r="A229" s="36"/>
      <c r="B229" s="37"/>
      <c r="C229" s="175" t="s">
        <v>457</v>
      </c>
      <c r="D229" s="175" t="s">
        <v>138</v>
      </c>
      <c r="E229" s="176" t="s">
        <v>365</v>
      </c>
      <c r="F229" s="177" t="s">
        <v>366</v>
      </c>
      <c r="G229" s="178" t="s">
        <v>281</v>
      </c>
      <c r="H229" s="179">
        <v>5</v>
      </c>
      <c r="I229" s="180"/>
      <c r="J229" s="181">
        <f>ROUND(I229*H229,2)</f>
        <v>0</v>
      </c>
      <c r="K229" s="177" t="s">
        <v>142</v>
      </c>
      <c r="L229" s="41"/>
      <c r="M229" s="182" t="s">
        <v>19</v>
      </c>
      <c r="N229" s="183" t="s">
        <v>43</v>
      </c>
      <c r="O229" s="66"/>
      <c r="P229" s="184">
        <f>O229*H229</f>
        <v>0</v>
      </c>
      <c r="Q229" s="184">
        <v>0</v>
      </c>
      <c r="R229" s="184">
        <f>Q229*H229</f>
        <v>0</v>
      </c>
      <c r="S229" s="184">
        <v>0</v>
      </c>
      <c r="T229" s="185">
        <f>S229*H229</f>
        <v>0</v>
      </c>
      <c r="U229" s="36"/>
      <c r="V229" s="36"/>
      <c r="W229" s="36"/>
      <c r="X229" s="36"/>
      <c r="Y229" s="36"/>
      <c r="Z229" s="36"/>
      <c r="AA229" s="36"/>
      <c r="AB229" s="36"/>
      <c r="AC229" s="36"/>
      <c r="AD229" s="36"/>
      <c r="AE229" s="36"/>
      <c r="AR229" s="186" t="s">
        <v>272</v>
      </c>
      <c r="AT229" s="186" t="s">
        <v>138</v>
      </c>
      <c r="AU229" s="186" t="s">
        <v>81</v>
      </c>
      <c r="AY229" s="19" t="s">
        <v>135</v>
      </c>
      <c r="BE229" s="187">
        <f>IF(N229="základní",J229,0)</f>
        <v>0</v>
      </c>
      <c r="BF229" s="187">
        <f>IF(N229="snížená",J229,0)</f>
        <v>0</v>
      </c>
      <c r="BG229" s="187">
        <f>IF(N229="zákl. přenesená",J229,0)</f>
        <v>0</v>
      </c>
      <c r="BH229" s="187">
        <f>IF(N229="sníž. přenesená",J229,0)</f>
        <v>0</v>
      </c>
      <c r="BI229" s="187">
        <f>IF(N229="nulová",J229,0)</f>
        <v>0</v>
      </c>
      <c r="BJ229" s="19" t="s">
        <v>79</v>
      </c>
      <c r="BK229" s="187">
        <f>ROUND(I229*H229,2)</f>
        <v>0</v>
      </c>
      <c r="BL229" s="19" t="s">
        <v>272</v>
      </c>
      <c r="BM229" s="186" t="s">
        <v>637</v>
      </c>
    </row>
    <row r="230" spans="1:65" s="2" customFormat="1" ht="117">
      <c r="A230" s="36"/>
      <c r="B230" s="37"/>
      <c r="C230" s="38"/>
      <c r="D230" s="188" t="s">
        <v>145</v>
      </c>
      <c r="E230" s="38"/>
      <c r="F230" s="189" t="s">
        <v>368</v>
      </c>
      <c r="G230" s="38"/>
      <c r="H230" s="38"/>
      <c r="I230" s="190"/>
      <c r="J230" s="38"/>
      <c r="K230" s="38"/>
      <c r="L230" s="41"/>
      <c r="M230" s="191"/>
      <c r="N230" s="192"/>
      <c r="O230" s="66"/>
      <c r="P230" s="66"/>
      <c r="Q230" s="66"/>
      <c r="R230" s="66"/>
      <c r="S230" s="66"/>
      <c r="T230" s="67"/>
      <c r="U230" s="36"/>
      <c r="V230" s="36"/>
      <c r="W230" s="36"/>
      <c r="X230" s="36"/>
      <c r="Y230" s="36"/>
      <c r="Z230" s="36"/>
      <c r="AA230" s="36"/>
      <c r="AB230" s="36"/>
      <c r="AC230" s="36"/>
      <c r="AD230" s="36"/>
      <c r="AE230" s="36"/>
      <c r="AT230" s="19" t="s">
        <v>145</v>
      </c>
      <c r="AU230" s="19" t="s">
        <v>81</v>
      </c>
    </row>
    <row r="231" spans="1:65" s="2" customFormat="1" ht="16.5" customHeight="1">
      <c r="A231" s="36"/>
      <c r="B231" s="37"/>
      <c r="C231" s="219" t="s">
        <v>461</v>
      </c>
      <c r="D231" s="219" t="s">
        <v>278</v>
      </c>
      <c r="E231" s="220" t="s">
        <v>370</v>
      </c>
      <c r="F231" s="221" t="s">
        <v>371</v>
      </c>
      <c r="G231" s="222" t="s">
        <v>281</v>
      </c>
      <c r="H231" s="223">
        <v>4</v>
      </c>
      <c r="I231" s="224"/>
      <c r="J231" s="225">
        <f t="shared" ref="J231:J237" si="10">ROUND(I231*H231,2)</f>
        <v>0</v>
      </c>
      <c r="K231" s="221" t="s">
        <v>142</v>
      </c>
      <c r="L231" s="226"/>
      <c r="M231" s="227" t="s">
        <v>19</v>
      </c>
      <c r="N231" s="228" t="s">
        <v>43</v>
      </c>
      <c r="O231" s="66"/>
      <c r="P231" s="184">
        <f t="shared" ref="P231:P237" si="11">O231*H231</f>
        <v>0</v>
      </c>
      <c r="Q231" s="184">
        <v>1.6E-2</v>
      </c>
      <c r="R231" s="184">
        <f t="shared" ref="R231:R237" si="12">Q231*H231</f>
        <v>6.4000000000000001E-2</v>
      </c>
      <c r="S231" s="184">
        <v>0</v>
      </c>
      <c r="T231" s="185">
        <f t="shared" ref="T231:T237" si="13">S231*H231</f>
        <v>0</v>
      </c>
      <c r="U231" s="36"/>
      <c r="V231" s="36"/>
      <c r="W231" s="36"/>
      <c r="X231" s="36"/>
      <c r="Y231" s="36"/>
      <c r="Z231" s="36"/>
      <c r="AA231" s="36"/>
      <c r="AB231" s="36"/>
      <c r="AC231" s="36"/>
      <c r="AD231" s="36"/>
      <c r="AE231" s="36"/>
      <c r="AR231" s="186" t="s">
        <v>282</v>
      </c>
      <c r="AT231" s="186" t="s">
        <v>278</v>
      </c>
      <c r="AU231" s="186" t="s">
        <v>81</v>
      </c>
      <c r="AY231" s="19" t="s">
        <v>135</v>
      </c>
      <c r="BE231" s="187">
        <f t="shared" ref="BE231:BE237" si="14">IF(N231="základní",J231,0)</f>
        <v>0</v>
      </c>
      <c r="BF231" s="187">
        <f t="shared" ref="BF231:BF237" si="15">IF(N231="snížená",J231,0)</f>
        <v>0</v>
      </c>
      <c r="BG231" s="187">
        <f t="shared" ref="BG231:BG237" si="16">IF(N231="zákl. přenesená",J231,0)</f>
        <v>0</v>
      </c>
      <c r="BH231" s="187">
        <f t="shared" ref="BH231:BH237" si="17">IF(N231="sníž. přenesená",J231,0)</f>
        <v>0</v>
      </c>
      <c r="BI231" s="187">
        <f t="shared" ref="BI231:BI237" si="18">IF(N231="nulová",J231,0)</f>
        <v>0</v>
      </c>
      <c r="BJ231" s="19" t="s">
        <v>79</v>
      </c>
      <c r="BK231" s="187">
        <f t="shared" ref="BK231:BK237" si="19">ROUND(I231*H231,2)</f>
        <v>0</v>
      </c>
      <c r="BL231" s="19" t="s">
        <v>272</v>
      </c>
      <c r="BM231" s="186" t="s">
        <v>638</v>
      </c>
    </row>
    <row r="232" spans="1:65" s="2" customFormat="1" ht="16.5" customHeight="1">
      <c r="A232" s="36"/>
      <c r="B232" s="37"/>
      <c r="C232" s="219" t="s">
        <v>479</v>
      </c>
      <c r="D232" s="219" t="s">
        <v>278</v>
      </c>
      <c r="E232" s="220" t="s">
        <v>374</v>
      </c>
      <c r="F232" s="221" t="s">
        <v>375</v>
      </c>
      <c r="G232" s="222" t="s">
        <v>281</v>
      </c>
      <c r="H232" s="223">
        <v>1</v>
      </c>
      <c r="I232" s="224"/>
      <c r="J232" s="225">
        <f t="shared" si="10"/>
        <v>0</v>
      </c>
      <c r="K232" s="221" t="s">
        <v>142</v>
      </c>
      <c r="L232" s="226"/>
      <c r="M232" s="227" t="s">
        <v>19</v>
      </c>
      <c r="N232" s="228" t="s">
        <v>43</v>
      </c>
      <c r="O232" s="66"/>
      <c r="P232" s="184">
        <f t="shared" si="11"/>
        <v>0</v>
      </c>
      <c r="Q232" s="184">
        <v>1.95E-2</v>
      </c>
      <c r="R232" s="184">
        <f t="shared" si="12"/>
        <v>1.95E-2</v>
      </c>
      <c r="S232" s="184">
        <v>0</v>
      </c>
      <c r="T232" s="185">
        <f t="shared" si="13"/>
        <v>0</v>
      </c>
      <c r="U232" s="36"/>
      <c r="V232" s="36"/>
      <c r="W232" s="36"/>
      <c r="X232" s="36"/>
      <c r="Y232" s="36"/>
      <c r="Z232" s="36"/>
      <c r="AA232" s="36"/>
      <c r="AB232" s="36"/>
      <c r="AC232" s="36"/>
      <c r="AD232" s="36"/>
      <c r="AE232" s="36"/>
      <c r="AR232" s="186" t="s">
        <v>282</v>
      </c>
      <c r="AT232" s="186" t="s">
        <v>278</v>
      </c>
      <c r="AU232" s="186" t="s">
        <v>81</v>
      </c>
      <c r="AY232" s="19" t="s">
        <v>135</v>
      </c>
      <c r="BE232" s="187">
        <f t="shared" si="14"/>
        <v>0</v>
      </c>
      <c r="BF232" s="187">
        <f t="shared" si="15"/>
        <v>0</v>
      </c>
      <c r="BG232" s="187">
        <f t="shared" si="16"/>
        <v>0</v>
      </c>
      <c r="BH232" s="187">
        <f t="shared" si="17"/>
        <v>0</v>
      </c>
      <c r="BI232" s="187">
        <f t="shared" si="18"/>
        <v>0</v>
      </c>
      <c r="BJ232" s="19" t="s">
        <v>79</v>
      </c>
      <c r="BK232" s="187">
        <f t="shared" si="19"/>
        <v>0</v>
      </c>
      <c r="BL232" s="19" t="s">
        <v>272</v>
      </c>
      <c r="BM232" s="186" t="s">
        <v>639</v>
      </c>
    </row>
    <row r="233" spans="1:65" s="2" customFormat="1" ht="16.5" customHeight="1">
      <c r="A233" s="36"/>
      <c r="B233" s="37"/>
      <c r="C233" s="175" t="s">
        <v>484</v>
      </c>
      <c r="D233" s="175" t="s">
        <v>138</v>
      </c>
      <c r="E233" s="176" t="s">
        <v>378</v>
      </c>
      <c r="F233" s="177" t="s">
        <v>379</v>
      </c>
      <c r="G233" s="178" t="s">
        <v>281</v>
      </c>
      <c r="H233" s="179">
        <v>1</v>
      </c>
      <c r="I233" s="180"/>
      <c r="J233" s="181">
        <f t="shared" si="10"/>
        <v>0</v>
      </c>
      <c r="K233" s="177" t="s">
        <v>142</v>
      </c>
      <c r="L233" s="41"/>
      <c r="M233" s="182" t="s">
        <v>19</v>
      </c>
      <c r="N233" s="183" t="s">
        <v>43</v>
      </c>
      <c r="O233" s="66"/>
      <c r="P233" s="184">
        <f t="shared" si="11"/>
        <v>0</v>
      </c>
      <c r="Q233" s="184">
        <v>0</v>
      </c>
      <c r="R233" s="184">
        <f t="shared" si="12"/>
        <v>0</v>
      </c>
      <c r="S233" s="184">
        <v>0</v>
      </c>
      <c r="T233" s="185">
        <f t="shared" si="13"/>
        <v>0</v>
      </c>
      <c r="U233" s="36"/>
      <c r="V233" s="36"/>
      <c r="W233" s="36"/>
      <c r="X233" s="36"/>
      <c r="Y233" s="36"/>
      <c r="Z233" s="36"/>
      <c r="AA233" s="36"/>
      <c r="AB233" s="36"/>
      <c r="AC233" s="36"/>
      <c r="AD233" s="36"/>
      <c r="AE233" s="36"/>
      <c r="AR233" s="186" t="s">
        <v>272</v>
      </c>
      <c r="AT233" s="186" t="s">
        <v>138</v>
      </c>
      <c r="AU233" s="186" t="s">
        <v>81</v>
      </c>
      <c r="AY233" s="19" t="s">
        <v>135</v>
      </c>
      <c r="BE233" s="187">
        <f t="shared" si="14"/>
        <v>0</v>
      </c>
      <c r="BF233" s="187">
        <f t="shared" si="15"/>
        <v>0</v>
      </c>
      <c r="BG233" s="187">
        <f t="shared" si="16"/>
        <v>0</v>
      </c>
      <c r="BH233" s="187">
        <f t="shared" si="17"/>
        <v>0</v>
      </c>
      <c r="BI233" s="187">
        <f t="shared" si="18"/>
        <v>0</v>
      </c>
      <c r="BJ233" s="19" t="s">
        <v>79</v>
      </c>
      <c r="BK233" s="187">
        <f t="shared" si="19"/>
        <v>0</v>
      </c>
      <c r="BL233" s="19" t="s">
        <v>272</v>
      </c>
      <c r="BM233" s="186" t="s">
        <v>640</v>
      </c>
    </row>
    <row r="234" spans="1:65" s="2" customFormat="1" ht="16.5" customHeight="1">
      <c r="A234" s="36"/>
      <c r="B234" s="37"/>
      <c r="C234" s="219" t="s">
        <v>488</v>
      </c>
      <c r="D234" s="219" t="s">
        <v>278</v>
      </c>
      <c r="E234" s="220" t="s">
        <v>382</v>
      </c>
      <c r="F234" s="221" t="s">
        <v>383</v>
      </c>
      <c r="G234" s="222" t="s">
        <v>281</v>
      </c>
      <c r="H234" s="223">
        <v>1</v>
      </c>
      <c r="I234" s="224"/>
      <c r="J234" s="225">
        <f t="shared" si="10"/>
        <v>0</v>
      </c>
      <c r="K234" s="221" t="s">
        <v>142</v>
      </c>
      <c r="L234" s="226"/>
      <c r="M234" s="227" t="s">
        <v>19</v>
      </c>
      <c r="N234" s="228" t="s">
        <v>43</v>
      </c>
      <c r="O234" s="66"/>
      <c r="P234" s="184">
        <f t="shared" si="11"/>
        <v>0</v>
      </c>
      <c r="Q234" s="184">
        <v>1.4999999999999999E-4</v>
      </c>
      <c r="R234" s="184">
        <f t="shared" si="12"/>
        <v>1.4999999999999999E-4</v>
      </c>
      <c r="S234" s="184">
        <v>0</v>
      </c>
      <c r="T234" s="185">
        <f t="shared" si="13"/>
        <v>0</v>
      </c>
      <c r="U234" s="36"/>
      <c r="V234" s="36"/>
      <c r="W234" s="36"/>
      <c r="X234" s="36"/>
      <c r="Y234" s="36"/>
      <c r="Z234" s="36"/>
      <c r="AA234" s="36"/>
      <c r="AB234" s="36"/>
      <c r="AC234" s="36"/>
      <c r="AD234" s="36"/>
      <c r="AE234" s="36"/>
      <c r="AR234" s="186" t="s">
        <v>282</v>
      </c>
      <c r="AT234" s="186" t="s">
        <v>278</v>
      </c>
      <c r="AU234" s="186" t="s">
        <v>81</v>
      </c>
      <c r="AY234" s="19" t="s">
        <v>135</v>
      </c>
      <c r="BE234" s="187">
        <f t="shared" si="14"/>
        <v>0</v>
      </c>
      <c r="BF234" s="187">
        <f t="shared" si="15"/>
        <v>0</v>
      </c>
      <c r="BG234" s="187">
        <f t="shared" si="16"/>
        <v>0</v>
      </c>
      <c r="BH234" s="187">
        <f t="shared" si="17"/>
        <v>0</v>
      </c>
      <c r="BI234" s="187">
        <f t="shared" si="18"/>
        <v>0</v>
      </c>
      <c r="BJ234" s="19" t="s">
        <v>79</v>
      </c>
      <c r="BK234" s="187">
        <f t="shared" si="19"/>
        <v>0</v>
      </c>
      <c r="BL234" s="19" t="s">
        <v>272</v>
      </c>
      <c r="BM234" s="186" t="s">
        <v>641</v>
      </c>
    </row>
    <row r="235" spans="1:65" s="2" customFormat="1" ht="16.5" customHeight="1">
      <c r="A235" s="36"/>
      <c r="B235" s="37"/>
      <c r="C235" s="175" t="s">
        <v>492</v>
      </c>
      <c r="D235" s="175" t="s">
        <v>138</v>
      </c>
      <c r="E235" s="176" t="s">
        <v>386</v>
      </c>
      <c r="F235" s="177" t="s">
        <v>387</v>
      </c>
      <c r="G235" s="178" t="s">
        <v>281</v>
      </c>
      <c r="H235" s="179">
        <v>5</v>
      </c>
      <c r="I235" s="180"/>
      <c r="J235" s="181">
        <f t="shared" si="10"/>
        <v>0</v>
      </c>
      <c r="K235" s="177" t="s">
        <v>142</v>
      </c>
      <c r="L235" s="41"/>
      <c r="M235" s="182" t="s">
        <v>19</v>
      </c>
      <c r="N235" s="183" t="s">
        <v>43</v>
      </c>
      <c r="O235" s="66"/>
      <c r="P235" s="184">
        <f t="shared" si="11"/>
        <v>0</v>
      </c>
      <c r="Q235" s="184">
        <v>0</v>
      </c>
      <c r="R235" s="184">
        <f t="shared" si="12"/>
        <v>0</v>
      </c>
      <c r="S235" s="184">
        <v>0</v>
      </c>
      <c r="T235" s="185">
        <f t="shared" si="13"/>
        <v>0</v>
      </c>
      <c r="U235" s="36"/>
      <c r="V235" s="36"/>
      <c r="W235" s="36"/>
      <c r="X235" s="36"/>
      <c r="Y235" s="36"/>
      <c r="Z235" s="36"/>
      <c r="AA235" s="36"/>
      <c r="AB235" s="36"/>
      <c r="AC235" s="36"/>
      <c r="AD235" s="36"/>
      <c r="AE235" s="36"/>
      <c r="AR235" s="186" t="s">
        <v>272</v>
      </c>
      <c r="AT235" s="186" t="s">
        <v>138</v>
      </c>
      <c r="AU235" s="186" t="s">
        <v>81</v>
      </c>
      <c r="AY235" s="19" t="s">
        <v>135</v>
      </c>
      <c r="BE235" s="187">
        <f t="shared" si="14"/>
        <v>0</v>
      </c>
      <c r="BF235" s="187">
        <f t="shared" si="15"/>
        <v>0</v>
      </c>
      <c r="BG235" s="187">
        <f t="shared" si="16"/>
        <v>0</v>
      </c>
      <c r="BH235" s="187">
        <f t="shared" si="17"/>
        <v>0</v>
      </c>
      <c r="BI235" s="187">
        <f t="shared" si="18"/>
        <v>0</v>
      </c>
      <c r="BJ235" s="19" t="s">
        <v>79</v>
      </c>
      <c r="BK235" s="187">
        <f t="shared" si="19"/>
        <v>0</v>
      </c>
      <c r="BL235" s="19" t="s">
        <v>272</v>
      </c>
      <c r="BM235" s="186" t="s">
        <v>642</v>
      </c>
    </row>
    <row r="236" spans="1:65" s="2" customFormat="1" ht="16.5" customHeight="1">
      <c r="A236" s="36"/>
      <c r="B236" s="37"/>
      <c r="C236" s="219" t="s">
        <v>643</v>
      </c>
      <c r="D236" s="219" t="s">
        <v>278</v>
      </c>
      <c r="E236" s="220" t="s">
        <v>390</v>
      </c>
      <c r="F236" s="221" t="s">
        <v>391</v>
      </c>
      <c r="G236" s="222" t="s">
        <v>281</v>
      </c>
      <c r="H236" s="223">
        <v>5</v>
      </c>
      <c r="I236" s="224"/>
      <c r="J236" s="225">
        <f t="shared" si="10"/>
        <v>0</v>
      </c>
      <c r="K236" s="221" t="s">
        <v>19</v>
      </c>
      <c r="L236" s="226"/>
      <c r="M236" s="227" t="s">
        <v>19</v>
      </c>
      <c r="N236" s="228" t="s">
        <v>43</v>
      </c>
      <c r="O236" s="66"/>
      <c r="P236" s="184">
        <f t="shared" si="11"/>
        <v>0</v>
      </c>
      <c r="Q236" s="184">
        <v>1.1999999999999999E-3</v>
      </c>
      <c r="R236" s="184">
        <f t="shared" si="12"/>
        <v>5.9999999999999993E-3</v>
      </c>
      <c r="S236" s="184">
        <v>0</v>
      </c>
      <c r="T236" s="185">
        <f t="shared" si="13"/>
        <v>0</v>
      </c>
      <c r="U236" s="36"/>
      <c r="V236" s="36"/>
      <c r="W236" s="36"/>
      <c r="X236" s="36"/>
      <c r="Y236" s="36"/>
      <c r="Z236" s="36"/>
      <c r="AA236" s="36"/>
      <c r="AB236" s="36"/>
      <c r="AC236" s="36"/>
      <c r="AD236" s="36"/>
      <c r="AE236" s="36"/>
      <c r="AR236" s="186" t="s">
        <v>282</v>
      </c>
      <c r="AT236" s="186" t="s">
        <v>278</v>
      </c>
      <c r="AU236" s="186" t="s">
        <v>81</v>
      </c>
      <c r="AY236" s="19" t="s">
        <v>135</v>
      </c>
      <c r="BE236" s="187">
        <f t="shared" si="14"/>
        <v>0</v>
      </c>
      <c r="BF236" s="187">
        <f t="shared" si="15"/>
        <v>0</v>
      </c>
      <c r="BG236" s="187">
        <f t="shared" si="16"/>
        <v>0</v>
      </c>
      <c r="BH236" s="187">
        <f t="shared" si="17"/>
        <v>0</v>
      </c>
      <c r="BI236" s="187">
        <f t="shared" si="18"/>
        <v>0</v>
      </c>
      <c r="BJ236" s="19" t="s">
        <v>79</v>
      </c>
      <c r="BK236" s="187">
        <f t="shared" si="19"/>
        <v>0</v>
      </c>
      <c r="BL236" s="19" t="s">
        <v>272</v>
      </c>
      <c r="BM236" s="186" t="s">
        <v>644</v>
      </c>
    </row>
    <row r="237" spans="1:65" s="2" customFormat="1" ht="24">
      <c r="A237" s="36"/>
      <c r="B237" s="37"/>
      <c r="C237" s="175" t="s">
        <v>645</v>
      </c>
      <c r="D237" s="175" t="s">
        <v>138</v>
      </c>
      <c r="E237" s="176" t="s">
        <v>394</v>
      </c>
      <c r="F237" s="177" t="s">
        <v>395</v>
      </c>
      <c r="G237" s="178" t="s">
        <v>295</v>
      </c>
      <c r="H237" s="229"/>
      <c r="I237" s="180"/>
      <c r="J237" s="181">
        <f t="shared" si="10"/>
        <v>0</v>
      </c>
      <c r="K237" s="177" t="s">
        <v>142</v>
      </c>
      <c r="L237" s="41"/>
      <c r="M237" s="182" t="s">
        <v>19</v>
      </c>
      <c r="N237" s="183" t="s">
        <v>43</v>
      </c>
      <c r="O237" s="66"/>
      <c r="P237" s="184">
        <f t="shared" si="11"/>
        <v>0</v>
      </c>
      <c r="Q237" s="184">
        <v>0</v>
      </c>
      <c r="R237" s="184">
        <f t="shared" si="12"/>
        <v>0</v>
      </c>
      <c r="S237" s="184">
        <v>0</v>
      </c>
      <c r="T237" s="185">
        <f t="shared" si="13"/>
        <v>0</v>
      </c>
      <c r="U237" s="36"/>
      <c r="V237" s="36"/>
      <c r="W237" s="36"/>
      <c r="X237" s="36"/>
      <c r="Y237" s="36"/>
      <c r="Z237" s="36"/>
      <c r="AA237" s="36"/>
      <c r="AB237" s="36"/>
      <c r="AC237" s="36"/>
      <c r="AD237" s="36"/>
      <c r="AE237" s="36"/>
      <c r="AR237" s="186" t="s">
        <v>272</v>
      </c>
      <c r="AT237" s="186" t="s">
        <v>138</v>
      </c>
      <c r="AU237" s="186" t="s">
        <v>81</v>
      </c>
      <c r="AY237" s="19" t="s">
        <v>135</v>
      </c>
      <c r="BE237" s="187">
        <f t="shared" si="14"/>
        <v>0</v>
      </c>
      <c r="BF237" s="187">
        <f t="shared" si="15"/>
        <v>0</v>
      </c>
      <c r="BG237" s="187">
        <f t="shared" si="16"/>
        <v>0</v>
      </c>
      <c r="BH237" s="187">
        <f t="shared" si="17"/>
        <v>0</v>
      </c>
      <c r="BI237" s="187">
        <f t="shared" si="18"/>
        <v>0</v>
      </c>
      <c r="BJ237" s="19" t="s">
        <v>79</v>
      </c>
      <c r="BK237" s="187">
        <f t="shared" si="19"/>
        <v>0</v>
      </c>
      <c r="BL237" s="19" t="s">
        <v>272</v>
      </c>
      <c r="BM237" s="186" t="s">
        <v>646</v>
      </c>
    </row>
    <row r="238" spans="1:65" s="2" customFormat="1" ht="78">
      <c r="A238" s="36"/>
      <c r="B238" s="37"/>
      <c r="C238" s="38"/>
      <c r="D238" s="188" t="s">
        <v>145</v>
      </c>
      <c r="E238" s="38"/>
      <c r="F238" s="189" t="s">
        <v>397</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145</v>
      </c>
      <c r="AU238" s="19" t="s">
        <v>81</v>
      </c>
    </row>
    <row r="239" spans="1:65" s="12" customFormat="1" ht="22.9" customHeight="1">
      <c r="B239" s="159"/>
      <c r="C239" s="160"/>
      <c r="D239" s="161" t="s">
        <v>71</v>
      </c>
      <c r="E239" s="173" t="s">
        <v>647</v>
      </c>
      <c r="F239" s="173" t="s">
        <v>648</v>
      </c>
      <c r="G239" s="160"/>
      <c r="H239" s="160"/>
      <c r="I239" s="163"/>
      <c r="J239" s="174">
        <f>BK239</f>
        <v>0</v>
      </c>
      <c r="K239" s="160"/>
      <c r="L239" s="165"/>
      <c r="M239" s="166"/>
      <c r="N239" s="167"/>
      <c r="O239" s="167"/>
      <c r="P239" s="168">
        <f>SUM(P240:P258)</f>
        <v>0</v>
      </c>
      <c r="Q239" s="167"/>
      <c r="R239" s="168">
        <f>SUM(R240:R258)</f>
        <v>0.67353900000000011</v>
      </c>
      <c r="S239" s="167"/>
      <c r="T239" s="169">
        <f>SUM(T240:T258)</f>
        <v>0</v>
      </c>
      <c r="AR239" s="170" t="s">
        <v>81</v>
      </c>
      <c r="AT239" s="171" t="s">
        <v>71</v>
      </c>
      <c r="AU239" s="171" t="s">
        <v>79</v>
      </c>
      <c r="AY239" s="170" t="s">
        <v>135</v>
      </c>
      <c r="BK239" s="172">
        <f>SUM(BK240:BK258)</f>
        <v>0</v>
      </c>
    </row>
    <row r="240" spans="1:65" s="2" customFormat="1" ht="16.5" customHeight="1">
      <c r="A240" s="36"/>
      <c r="B240" s="37"/>
      <c r="C240" s="175" t="s">
        <v>649</v>
      </c>
      <c r="D240" s="175" t="s">
        <v>138</v>
      </c>
      <c r="E240" s="176" t="s">
        <v>650</v>
      </c>
      <c r="F240" s="177" t="s">
        <v>651</v>
      </c>
      <c r="G240" s="178" t="s">
        <v>184</v>
      </c>
      <c r="H240" s="179">
        <v>20.155000000000001</v>
      </c>
      <c r="I240" s="180"/>
      <c r="J240" s="181">
        <f>ROUND(I240*H240,2)</f>
        <v>0</v>
      </c>
      <c r="K240" s="177" t="s">
        <v>142</v>
      </c>
      <c r="L240" s="41"/>
      <c r="M240" s="182" t="s">
        <v>19</v>
      </c>
      <c r="N240" s="183" t="s">
        <v>43</v>
      </c>
      <c r="O240" s="66"/>
      <c r="P240" s="184">
        <f>O240*H240</f>
        <v>0</v>
      </c>
      <c r="Q240" s="184">
        <v>2.9999999999999997E-4</v>
      </c>
      <c r="R240" s="184">
        <f>Q240*H240</f>
        <v>6.0464999999999998E-3</v>
      </c>
      <c r="S240" s="184">
        <v>0</v>
      </c>
      <c r="T240" s="185">
        <f>S240*H240</f>
        <v>0</v>
      </c>
      <c r="U240" s="36"/>
      <c r="V240" s="36"/>
      <c r="W240" s="36"/>
      <c r="X240" s="36"/>
      <c r="Y240" s="36"/>
      <c r="Z240" s="36"/>
      <c r="AA240" s="36"/>
      <c r="AB240" s="36"/>
      <c r="AC240" s="36"/>
      <c r="AD240" s="36"/>
      <c r="AE240" s="36"/>
      <c r="AR240" s="186" t="s">
        <v>272</v>
      </c>
      <c r="AT240" s="186" t="s">
        <v>138</v>
      </c>
      <c r="AU240" s="186" t="s">
        <v>81</v>
      </c>
      <c r="AY240" s="19" t="s">
        <v>135</v>
      </c>
      <c r="BE240" s="187">
        <f>IF(N240="základní",J240,0)</f>
        <v>0</v>
      </c>
      <c r="BF240" s="187">
        <f>IF(N240="snížená",J240,0)</f>
        <v>0</v>
      </c>
      <c r="BG240" s="187">
        <f>IF(N240="zákl. přenesená",J240,0)</f>
        <v>0</v>
      </c>
      <c r="BH240" s="187">
        <f>IF(N240="sníž. přenesená",J240,0)</f>
        <v>0</v>
      </c>
      <c r="BI240" s="187">
        <f>IF(N240="nulová",J240,0)</f>
        <v>0</v>
      </c>
      <c r="BJ240" s="19" t="s">
        <v>79</v>
      </c>
      <c r="BK240" s="187">
        <f>ROUND(I240*H240,2)</f>
        <v>0</v>
      </c>
      <c r="BL240" s="19" t="s">
        <v>272</v>
      </c>
      <c r="BM240" s="186" t="s">
        <v>652</v>
      </c>
    </row>
    <row r="241" spans="1:65" s="2" customFormat="1" ht="48.75">
      <c r="A241" s="36"/>
      <c r="B241" s="37"/>
      <c r="C241" s="38"/>
      <c r="D241" s="188" t="s">
        <v>145</v>
      </c>
      <c r="E241" s="38"/>
      <c r="F241" s="189" t="s">
        <v>653</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145</v>
      </c>
      <c r="AU241" s="19" t="s">
        <v>81</v>
      </c>
    </row>
    <row r="242" spans="1:65" s="2" customFormat="1" ht="24">
      <c r="A242" s="36"/>
      <c r="B242" s="37"/>
      <c r="C242" s="175" t="s">
        <v>654</v>
      </c>
      <c r="D242" s="175" t="s">
        <v>138</v>
      </c>
      <c r="E242" s="176" t="s">
        <v>655</v>
      </c>
      <c r="F242" s="177" t="s">
        <v>656</v>
      </c>
      <c r="G242" s="178" t="s">
        <v>184</v>
      </c>
      <c r="H242" s="179">
        <v>20.155000000000001</v>
      </c>
      <c r="I242" s="180"/>
      <c r="J242" s="181">
        <f>ROUND(I242*H242,2)</f>
        <v>0</v>
      </c>
      <c r="K242" s="177" t="s">
        <v>142</v>
      </c>
      <c r="L242" s="41"/>
      <c r="M242" s="182" t="s">
        <v>19</v>
      </c>
      <c r="N242" s="183" t="s">
        <v>43</v>
      </c>
      <c r="O242" s="66"/>
      <c r="P242" s="184">
        <f>O242*H242</f>
        <v>0</v>
      </c>
      <c r="Q242" s="184">
        <v>5.4000000000000003E-3</v>
      </c>
      <c r="R242" s="184">
        <f>Q242*H242</f>
        <v>0.10883700000000002</v>
      </c>
      <c r="S242" s="184">
        <v>0</v>
      </c>
      <c r="T242" s="185">
        <f>S242*H242</f>
        <v>0</v>
      </c>
      <c r="U242" s="36"/>
      <c r="V242" s="36"/>
      <c r="W242" s="36"/>
      <c r="X242" s="36"/>
      <c r="Y242" s="36"/>
      <c r="Z242" s="36"/>
      <c r="AA242" s="36"/>
      <c r="AB242" s="36"/>
      <c r="AC242" s="36"/>
      <c r="AD242" s="36"/>
      <c r="AE242" s="36"/>
      <c r="AR242" s="186" t="s">
        <v>272</v>
      </c>
      <c r="AT242" s="186" t="s">
        <v>138</v>
      </c>
      <c r="AU242" s="186" t="s">
        <v>81</v>
      </c>
      <c r="AY242" s="19" t="s">
        <v>135</v>
      </c>
      <c r="BE242" s="187">
        <f>IF(N242="základní",J242,0)</f>
        <v>0</v>
      </c>
      <c r="BF242" s="187">
        <f>IF(N242="snížená",J242,0)</f>
        <v>0</v>
      </c>
      <c r="BG242" s="187">
        <f>IF(N242="zákl. přenesená",J242,0)</f>
        <v>0</v>
      </c>
      <c r="BH242" s="187">
        <f>IF(N242="sníž. přenesená",J242,0)</f>
        <v>0</v>
      </c>
      <c r="BI242" s="187">
        <f>IF(N242="nulová",J242,0)</f>
        <v>0</v>
      </c>
      <c r="BJ242" s="19" t="s">
        <v>79</v>
      </c>
      <c r="BK242" s="187">
        <f>ROUND(I242*H242,2)</f>
        <v>0</v>
      </c>
      <c r="BL242" s="19" t="s">
        <v>272</v>
      </c>
      <c r="BM242" s="186" t="s">
        <v>657</v>
      </c>
    </row>
    <row r="243" spans="1:65" s="2" customFormat="1" ht="29.25">
      <c r="A243" s="36"/>
      <c r="B243" s="37"/>
      <c r="C243" s="38"/>
      <c r="D243" s="188" t="s">
        <v>145</v>
      </c>
      <c r="E243" s="38"/>
      <c r="F243" s="189" t="s">
        <v>658</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145</v>
      </c>
      <c r="AU243" s="19" t="s">
        <v>81</v>
      </c>
    </row>
    <row r="244" spans="1:65" s="2" customFormat="1" ht="21.75" customHeight="1">
      <c r="A244" s="36"/>
      <c r="B244" s="37"/>
      <c r="C244" s="175" t="s">
        <v>659</v>
      </c>
      <c r="D244" s="175" t="s">
        <v>138</v>
      </c>
      <c r="E244" s="176" t="s">
        <v>660</v>
      </c>
      <c r="F244" s="177" t="s">
        <v>661</v>
      </c>
      <c r="G244" s="178" t="s">
        <v>271</v>
      </c>
      <c r="H244" s="179">
        <v>15.6</v>
      </c>
      <c r="I244" s="180"/>
      <c r="J244" s="181">
        <f>ROUND(I244*H244,2)</f>
        <v>0</v>
      </c>
      <c r="K244" s="177" t="s">
        <v>142</v>
      </c>
      <c r="L244" s="41"/>
      <c r="M244" s="182" t="s">
        <v>19</v>
      </c>
      <c r="N244" s="183" t="s">
        <v>43</v>
      </c>
      <c r="O244" s="66"/>
      <c r="P244" s="184">
        <f>O244*H244</f>
        <v>0</v>
      </c>
      <c r="Q244" s="184">
        <v>4.2999999999999999E-4</v>
      </c>
      <c r="R244" s="184">
        <f>Q244*H244</f>
        <v>6.7079999999999996E-3</v>
      </c>
      <c r="S244" s="184">
        <v>0</v>
      </c>
      <c r="T244" s="185">
        <f>S244*H244</f>
        <v>0</v>
      </c>
      <c r="U244" s="36"/>
      <c r="V244" s="36"/>
      <c r="W244" s="36"/>
      <c r="X244" s="36"/>
      <c r="Y244" s="36"/>
      <c r="Z244" s="36"/>
      <c r="AA244" s="36"/>
      <c r="AB244" s="36"/>
      <c r="AC244" s="36"/>
      <c r="AD244" s="36"/>
      <c r="AE244" s="36"/>
      <c r="AR244" s="186" t="s">
        <v>272</v>
      </c>
      <c r="AT244" s="186" t="s">
        <v>138</v>
      </c>
      <c r="AU244" s="186" t="s">
        <v>81</v>
      </c>
      <c r="AY244" s="19" t="s">
        <v>135</v>
      </c>
      <c r="BE244" s="187">
        <f>IF(N244="základní",J244,0)</f>
        <v>0</v>
      </c>
      <c r="BF244" s="187">
        <f>IF(N244="snížená",J244,0)</f>
        <v>0</v>
      </c>
      <c r="BG244" s="187">
        <f>IF(N244="zákl. přenesená",J244,0)</f>
        <v>0</v>
      </c>
      <c r="BH244" s="187">
        <f>IF(N244="sníž. přenesená",J244,0)</f>
        <v>0</v>
      </c>
      <c r="BI244" s="187">
        <f>IF(N244="nulová",J244,0)</f>
        <v>0</v>
      </c>
      <c r="BJ244" s="19" t="s">
        <v>79</v>
      </c>
      <c r="BK244" s="187">
        <f>ROUND(I244*H244,2)</f>
        <v>0</v>
      </c>
      <c r="BL244" s="19" t="s">
        <v>272</v>
      </c>
      <c r="BM244" s="186" t="s">
        <v>662</v>
      </c>
    </row>
    <row r="245" spans="1:65" s="2" customFormat="1" ht="16.5" customHeight="1">
      <c r="A245" s="36"/>
      <c r="B245" s="37"/>
      <c r="C245" s="219" t="s">
        <v>663</v>
      </c>
      <c r="D245" s="219" t="s">
        <v>278</v>
      </c>
      <c r="E245" s="220" t="s">
        <v>664</v>
      </c>
      <c r="F245" s="221" t="s">
        <v>665</v>
      </c>
      <c r="G245" s="222" t="s">
        <v>184</v>
      </c>
      <c r="H245" s="223">
        <v>23.887</v>
      </c>
      <c r="I245" s="224"/>
      <c r="J245" s="225">
        <f>ROUND(I245*H245,2)</f>
        <v>0</v>
      </c>
      <c r="K245" s="221" t="s">
        <v>19</v>
      </c>
      <c r="L245" s="226"/>
      <c r="M245" s="227" t="s">
        <v>19</v>
      </c>
      <c r="N245" s="228" t="s">
        <v>43</v>
      </c>
      <c r="O245" s="66"/>
      <c r="P245" s="184">
        <f>O245*H245</f>
        <v>0</v>
      </c>
      <c r="Q245" s="184">
        <v>2.3E-2</v>
      </c>
      <c r="R245" s="184">
        <f>Q245*H245</f>
        <v>0.54940100000000003</v>
      </c>
      <c r="S245" s="184">
        <v>0</v>
      </c>
      <c r="T245" s="185">
        <f>S245*H245</f>
        <v>0</v>
      </c>
      <c r="U245" s="36"/>
      <c r="V245" s="36"/>
      <c r="W245" s="36"/>
      <c r="X245" s="36"/>
      <c r="Y245" s="36"/>
      <c r="Z245" s="36"/>
      <c r="AA245" s="36"/>
      <c r="AB245" s="36"/>
      <c r="AC245" s="36"/>
      <c r="AD245" s="36"/>
      <c r="AE245" s="36"/>
      <c r="AR245" s="186" t="s">
        <v>282</v>
      </c>
      <c r="AT245" s="186" t="s">
        <v>278</v>
      </c>
      <c r="AU245" s="186" t="s">
        <v>81</v>
      </c>
      <c r="AY245" s="19" t="s">
        <v>135</v>
      </c>
      <c r="BE245" s="187">
        <f>IF(N245="základní",J245,0)</f>
        <v>0</v>
      </c>
      <c r="BF245" s="187">
        <f>IF(N245="snížená",J245,0)</f>
        <v>0</v>
      </c>
      <c r="BG245" s="187">
        <f>IF(N245="zákl. přenesená",J245,0)</f>
        <v>0</v>
      </c>
      <c r="BH245" s="187">
        <f>IF(N245="sníž. přenesená",J245,0)</f>
        <v>0</v>
      </c>
      <c r="BI245" s="187">
        <f>IF(N245="nulová",J245,0)</f>
        <v>0</v>
      </c>
      <c r="BJ245" s="19" t="s">
        <v>79</v>
      </c>
      <c r="BK245" s="187">
        <f>ROUND(I245*H245,2)</f>
        <v>0</v>
      </c>
      <c r="BL245" s="19" t="s">
        <v>272</v>
      </c>
      <c r="BM245" s="186" t="s">
        <v>666</v>
      </c>
    </row>
    <row r="246" spans="1:65" s="13" customFormat="1" ht="11.25">
      <c r="B246" s="197"/>
      <c r="C246" s="198"/>
      <c r="D246" s="188" t="s">
        <v>187</v>
      </c>
      <c r="E246" s="199" t="s">
        <v>19</v>
      </c>
      <c r="F246" s="200" t="s">
        <v>543</v>
      </c>
      <c r="G246" s="198"/>
      <c r="H246" s="201">
        <v>20.155000000000001</v>
      </c>
      <c r="I246" s="202"/>
      <c r="J246" s="198"/>
      <c r="K246" s="198"/>
      <c r="L246" s="203"/>
      <c r="M246" s="204"/>
      <c r="N246" s="205"/>
      <c r="O246" s="205"/>
      <c r="P246" s="205"/>
      <c r="Q246" s="205"/>
      <c r="R246" s="205"/>
      <c r="S246" s="205"/>
      <c r="T246" s="206"/>
      <c r="AT246" s="207" t="s">
        <v>187</v>
      </c>
      <c r="AU246" s="207" t="s">
        <v>81</v>
      </c>
      <c r="AV246" s="13" t="s">
        <v>81</v>
      </c>
      <c r="AW246" s="13" t="s">
        <v>33</v>
      </c>
      <c r="AX246" s="13" t="s">
        <v>72</v>
      </c>
      <c r="AY246" s="207" t="s">
        <v>135</v>
      </c>
    </row>
    <row r="247" spans="1:65" s="13" customFormat="1" ht="11.25">
      <c r="B247" s="197"/>
      <c r="C247" s="198"/>
      <c r="D247" s="188" t="s">
        <v>187</v>
      </c>
      <c r="E247" s="199" t="s">
        <v>19</v>
      </c>
      <c r="F247" s="200" t="s">
        <v>667</v>
      </c>
      <c r="G247" s="198"/>
      <c r="H247" s="201">
        <v>1.56</v>
      </c>
      <c r="I247" s="202"/>
      <c r="J247" s="198"/>
      <c r="K247" s="198"/>
      <c r="L247" s="203"/>
      <c r="M247" s="204"/>
      <c r="N247" s="205"/>
      <c r="O247" s="205"/>
      <c r="P247" s="205"/>
      <c r="Q247" s="205"/>
      <c r="R247" s="205"/>
      <c r="S247" s="205"/>
      <c r="T247" s="206"/>
      <c r="AT247" s="207" t="s">
        <v>187</v>
      </c>
      <c r="AU247" s="207" t="s">
        <v>81</v>
      </c>
      <c r="AV247" s="13" t="s">
        <v>81</v>
      </c>
      <c r="AW247" s="13" t="s">
        <v>33</v>
      </c>
      <c r="AX247" s="13" t="s">
        <v>72</v>
      </c>
      <c r="AY247" s="207" t="s">
        <v>135</v>
      </c>
    </row>
    <row r="248" spans="1:65" s="14" customFormat="1" ht="11.25">
      <c r="B248" s="208"/>
      <c r="C248" s="209"/>
      <c r="D248" s="188" t="s">
        <v>187</v>
      </c>
      <c r="E248" s="210" t="s">
        <v>19</v>
      </c>
      <c r="F248" s="211" t="s">
        <v>197</v>
      </c>
      <c r="G248" s="209"/>
      <c r="H248" s="212">
        <v>21.715</v>
      </c>
      <c r="I248" s="213"/>
      <c r="J248" s="209"/>
      <c r="K248" s="209"/>
      <c r="L248" s="214"/>
      <c r="M248" s="215"/>
      <c r="N248" s="216"/>
      <c r="O248" s="216"/>
      <c r="P248" s="216"/>
      <c r="Q248" s="216"/>
      <c r="R248" s="216"/>
      <c r="S248" s="216"/>
      <c r="T248" s="217"/>
      <c r="AT248" s="218" t="s">
        <v>187</v>
      </c>
      <c r="AU248" s="218" t="s">
        <v>81</v>
      </c>
      <c r="AV248" s="14" t="s">
        <v>160</v>
      </c>
      <c r="AW248" s="14" t="s">
        <v>33</v>
      </c>
      <c r="AX248" s="14" t="s">
        <v>79</v>
      </c>
      <c r="AY248" s="218" t="s">
        <v>135</v>
      </c>
    </row>
    <row r="249" spans="1:65" s="13" customFormat="1" ht="11.25">
      <c r="B249" s="197"/>
      <c r="C249" s="198"/>
      <c r="D249" s="188" t="s">
        <v>187</v>
      </c>
      <c r="E249" s="198"/>
      <c r="F249" s="200" t="s">
        <v>668</v>
      </c>
      <c r="G249" s="198"/>
      <c r="H249" s="201">
        <v>23.887</v>
      </c>
      <c r="I249" s="202"/>
      <c r="J249" s="198"/>
      <c r="K249" s="198"/>
      <c r="L249" s="203"/>
      <c r="M249" s="204"/>
      <c r="N249" s="205"/>
      <c r="O249" s="205"/>
      <c r="P249" s="205"/>
      <c r="Q249" s="205"/>
      <c r="R249" s="205"/>
      <c r="S249" s="205"/>
      <c r="T249" s="206"/>
      <c r="AT249" s="207" t="s">
        <v>187</v>
      </c>
      <c r="AU249" s="207" t="s">
        <v>81</v>
      </c>
      <c r="AV249" s="13" t="s">
        <v>81</v>
      </c>
      <c r="AW249" s="13" t="s">
        <v>4</v>
      </c>
      <c r="AX249" s="13" t="s">
        <v>79</v>
      </c>
      <c r="AY249" s="207" t="s">
        <v>135</v>
      </c>
    </row>
    <row r="250" spans="1:65" s="2" customFormat="1" ht="16.5" customHeight="1">
      <c r="A250" s="36"/>
      <c r="B250" s="37"/>
      <c r="C250" s="175" t="s">
        <v>669</v>
      </c>
      <c r="D250" s="175" t="s">
        <v>138</v>
      </c>
      <c r="E250" s="176" t="s">
        <v>670</v>
      </c>
      <c r="F250" s="177" t="s">
        <v>671</v>
      </c>
      <c r="G250" s="178" t="s">
        <v>271</v>
      </c>
      <c r="H250" s="179">
        <v>35.549999999999997</v>
      </c>
      <c r="I250" s="180"/>
      <c r="J250" s="181">
        <f>ROUND(I250*H250,2)</f>
        <v>0</v>
      </c>
      <c r="K250" s="177" t="s">
        <v>142</v>
      </c>
      <c r="L250" s="41"/>
      <c r="M250" s="182" t="s">
        <v>19</v>
      </c>
      <c r="N250" s="183" t="s">
        <v>43</v>
      </c>
      <c r="O250" s="66"/>
      <c r="P250" s="184">
        <f>O250*H250</f>
        <v>0</v>
      </c>
      <c r="Q250" s="184">
        <v>3.0000000000000001E-5</v>
      </c>
      <c r="R250" s="184">
        <f>Q250*H250</f>
        <v>1.0665E-3</v>
      </c>
      <c r="S250" s="184">
        <v>0</v>
      </c>
      <c r="T250" s="185">
        <f>S250*H250</f>
        <v>0</v>
      </c>
      <c r="U250" s="36"/>
      <c r="V250" s="36"/>
      <c r="W250" s="36"/>
      <c r="X250" s="36"/>
      <c r="Y250" s="36"/>
      <c r="Z250" s="36"/>
      <c r="AA250" s="36"/>
      <c r="AB250" s="36"/>
      <c r="AC250" s="36"/>
      <c r="AD250" s="36"/>
      <c r="AE250" s="36"/>
      <c r="AR250" s="186" t="s">
        <v>272</v>
      </c>
      <c r="AT250" s="186" t="s">
        <v>138</v>
      </c>
      <c r="AU250" s="186" t="s">
        <v>81</v>
      </c>
      <c r="AY250" s="19" t="s">
        <v>135</v>
      </c>
      <c r="BE250" s="187">
        <f>IF(N250="základní",J250,0)</f>
        <v>0</v>
      </c>
      <c r="BF250" s="187">
        <f>IF(N250="snížená",J250,0)</f>
        <v>0</v>
      </c>
      <c r="BG250" s="187">
        <f>IF(N250="zákl. přenesená",J250,0)</f>
        <v>0</v>
      </c>
      <c r="BH250" s="187">
        <f>IF(N250="sníž. přenesená",J250,0)</f>
        <v>0</v>
      </c>
      <c r="BI250" s="187">
        <f>IF(N250="nulová",J250,0)</f>
        <v>0</v>
      </c>
      <c r="BJ250" s="19" t="s">
        <v>79</v>
      </c>
      <c r="BK250" s="187">
        <f>ROUND(I250*H250,2)</f>
        <v>0</v>
      </c>
      <c r="BL250" s="19" t="s">
        <v>272</v>
      </c>
      <c r="BM250" s="186" t="s">
        <v>672</v>
      </c>
    </row>
    <row r="251" spans="1:65" s="2" customFormat="1" ht="48.75">
      <c r="A251" s="36"/>
      <c r="B251" s="37"/>
      <c r="C251" s="38"/>
      <c r="D251" s="188" t="s">
        <v>145</v>
      </c>
      <c r="E251" s="38"/>
      <c r="F251" s="189" t="s">
        <v>673</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145</v>
      </c>
      <c r="AU251" s="19" t="s">
        <v>81</v>
      </c>
    </row>
    <row r="252" spans="1:65" s="13" customFormat="1" ht="22.5">
      <c r="B252" s="197"/>
      <c r="C252" s="198"/>
      <c r="D252" s="188" t="s">
        <v>187</v>
      </c>
      <c r="E252" s="199" t="s">
        <v>19</v>
      </c>
      <c r="F252" s="200" t="s">
        <v>674</v>
      </c>
      <c r="G252" s="198"/>
      <c r="H252" s="201">
        <v>35.549999999999997</v>
      </c>
      <c r="I252" s="202"/>
      <c r="J252" s="198"/>
      <c r="K252" s="198"/>
      <c r="L252" s="203"/>
      <c r="M252" s="204"/>
      <c r="N252" s="205"/>
      <c r="O252" s="205"/>
      <c r="P252" s="205"/>
      <c r="Q252" s="205"/>
      <c r="R252" s="205"/>
      <c r="S252" s="205"/>
      <c r="T252" s="206"/>
      <c r="AT252" s="207" t="s">
        <v>187</v>
      </c>
      <c r="AU252" s="207" t="s">
        <v>81</v>
      </c>
      <c r="AV252" s="13" t="s">
        <v>81</v>
      </c>
      <c r="AW252" s="13" t="s">
        <v>33</v>
      </c>
      <c r="AX252" s="13" t="s">
        <v>79</v>
      </c>
      <c r="AY252" s="207" t="s">
        <v>135</v>
      </c>
    </row>
    <row r="253" spans="1:65" s="2" customFormat="1" ht="24">
      <c r="A253" s="36"/>
      <c r="B253" s="37"/>
      <c r="C253" s="175" t="s">
        <v>675</v>
      </c>
      <c r="D253" s="175" t="s">
        <v>138</v>
      </c>
      <c r="E253" s="176" t="s">
        <v>676</v>
      </c>
      <c r="F253" s="177" t="s">
        <v>677</v>
      </c>
      <c r="G253" s="178" t="s">
        <v>271</v>
      </c>
      <c r="H253" s="179">
        <v>4</v>
      </c>
      <c r="I253" s="180"/>
      <c r="J253" s="181">
        <f>ROUND(I253*H253,2)</f>
        <v>0</v>
      </c>
      <c r="K253" s="177" t="s">
        <v>142</v>
      </c>
      <c r="L253" s="41"/>
      <c r="M253" s="182" t="s">
        <v>19</v>
      </c>
      <c r="N253" s="183" t="s">
        <v>43</v>
      </c>
      <c r="O253" s="66"/>
      <c r="P253" s="184">
        <f>O253*H253</f>
        <v>0</v>
      </c>
      <c r="Q253" s="184">
        <v>2.0000000000000001E-4</v>
      </c>
      <c r="R253" s="184">
        <f>Q253*H253</f>
        <v>8.0000000000000004E-4</v>
      </c>
      <c r="S253" s="184">
        <v>0</v>
      </c>
      <c r="T253" s="185">
        <f>S253*H253</f>
        <v>0</v>
      </c>
      <c r="U253" s="36"/>
      <c r="V253" s="36"/>
      <c r="W253" s="36"/>
      <c r="X253" s="36"/>
      <c r="Y253" s="36"/>
      <c r="Z253" s="36"/>
      <c r="AA253" s="36"/>
      <c r="AB253" s="36"/>
      <c r="AC253" s="36"/>
      <c r="AD253" s="36"/>
      <c r="AE253" s="36"/>
      <c r="AR253" s="186" t="s">
        <v>272</v>
      </c>
      <c r="AT253" s="186" t="s">
        <v>138</v>
      </c>
      <c r="AU253" s="186" t="s">
        <v>81</v>
      </c>
      <c r="AY253" s="19" t="s">
        <v>135</v>
      </c>
      <c r="BE253" s="187">
        <f>IF(N253="základní",J253,0)</f>
        <v>0</v>
      </c>
      <c r="BF253" s="187">
        <f>IF(N253="snížená",J253,0)</f>
        <v>0</v>
      </c>
      <c r="BG253" s="187">
        <f>IF(N253="zákl. přenesená",J253,0)</f>
        <v>0</v>
      </c>
      <c r="BH253" s="187">
        <f>IF(N253="sníž. přenesená",J253,0)</f>
        <v>0</v>
      </c>
      <c r="BI253" s="187">
        <f>IF(N253="nulová",J253,0)</f>
        <v>0</v>
      </c>
      <c r="BJ253" s="19" t="s">
        <v>79</v>
      </c>
      <c r="BK253" s="187">
        <f>ROUND(I253*H253,2)</f>
        <v>0</v>
      </c>
      <c r="BL253" s="19" t="s">
        <v>272</v>
      </c>
      <c r="BM253" s="186" t="s">
        <v>678</v>
      </c>
    </row>
    <row r="254" spans="1:65" s="2" customFormat="1" ht="48.75">
      <c r="A254" s="36"/>
      <c r="B254" s="37"/>
      <c r="C254" s="38"/>
      <c r="D254" s="188" t="s">
        <v>145</v>
      </c>
      <c r="E254" s="38"/>
      <c r="F254" s="189" t="s">
        <v>653</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145</v>
      </c>
      <c r="AU254" s="19" t="s">
        <v>81</v>
      </c>
    </row>
    <row r="255" spans="1:65" s="13" customFormat="1" ht="11.25">
      <c r="B255" s="197"/>
      <c r="C255" s="198"/>
      <c r="D255" s="188" t="s">
        <v>187</v>
      </c>
      <c r="E255" s="199" t="s">
        <v>19</v>
      </c>
      <c r="F255" s="200" t="s">
        <v>679</v>
      </c>
      <c r="G255" s="198"/>
      <c r="H255" s="201">
        <v>4</v>
      </c>
      <c r="I255" s="202"/>
      <c r="J255" s="198"/>
      <c r="K255" s="198"/>
      <c r="L255" s="203"/>
      <c r="M255" s="204"/>
      <c r="N255" s="205"/>
      <c r="O255" s="205"/>
      <c r="P255" s="205"/>
      <c r="Q255" s="205"/>
      <c r="R255" s="205"/>
      <c r="S255" s="205"/>
      <c r="T255" s="206"/>
      <c r="AT255" s="207" t="s">
        <v>187</v>
      </c>
      <c r="AU255" s="207" t="s">
        <v>81</v>
      </c>
      <c r="AV255" s="13" t="s">
        <v>81</v>
      </c>
      <c r="AW255" s="13" t="s">
        <v>33</v>
      </c>
      <c r="AX255" s="13" t="s">
        <v>79</v>
      </c>
      <c r="AY255" s="207" t="s">
        <v>135</v>
      </c>
    </row>
    <row r="256" spans="1:65" s="2" customFormat="1" ht="16.5" customHeight="1">
      <c r="A256" s="36"/>
      <c r="B256" s="37"/>
      <c r="C256" s="219" t="s">
        <v>680</v>
      </c>
      <c r="D256" s="219" t="s">
        <v>278</v>
      </c>
      <c r="E256" s="220" t="s">
        <v>681</v>
      </c>
      <c r="F256" s="221" t="s">
        <v>682</v>
      </c>
      <c r="G256" s="222" t="s">
        <v>271</v>
      </c>
      <c r="H256" s="223">
        <v>4</v>
      </c>
      <c r="I256" s="224"/>
      <c r="J256" s="225">
        <f>ROUND(I256*H256,2)</f>
        <v>0</v>
      </c>
      <c r="K256" s="221" t="s">
        <v>142</v>
      </c>
      <c r="L256" s="226"/>
      <c r="M256" s="227" t="s">
        <v>19</v>
      </c>
      <c r="N256" s="228" t="s">
        <v>43</v>
      </c>
      <c r="O256" s="66"/>
      <c r="P256" s="184">
        <f>O256*H256</f>
        <v>0</v>
      </c>
      <c r="Q256" s="184">
        <v>1.7000000000000001E-4</v>
      </c>
      <c r="R256" s="184">
        <f>Q256*H256</f>
        <v>6.8000000000000005E-4</v>
      </c>
      <c r="S256" s="184">
        <v>0</v>
      </c>
      <c r="T256" s="185">
        <f>S256*H256</f>
        <v>0</v>
      </c>
      <c r="U256" s="36"/>
      <c r="V256" s="36"/>
      <c r="W256" s="36"/>
      <c r="X256" s="36"/>
      <c r="Y256" s="36"/>
      <c r="Z256" s="36"/>
      <c r="AA256" s="36"/>
      <c r="AB256" s="36"/>
      <c r="AC256" s="36"/>
      <c r="AD256" s="36"/>
      <c r="AE256" s="36"/>
      <c r="AR256" s="186" t="s">
        <v>282</v>
      </c>
      <c r="AT256" s="186" t="s">
        <v>278</v>
      </c>
      <c r="AU256" s="186" t="s">
        <v>81</v>
      </c>
      <c r="AY256" s="19" t="s">
        <v>135</v>
      </c>
      <c r="BE256" s="187">
        <f>IF(N256="základní",J256,0)</f>
        <v>0</v>
      </c>
      <c r="BF256" s="187">
        <f>IF(N256="snížená",J256,0)</f>
        <v>0</v>
      </c>
      <c r="BG256" s="187">
        <f>IF(N256="zákl. přenesená",J256,0)</f>
        <v>0</v>
      </c>
      <c r="BH256" s="187">
        <f>IF(N256="sníž. přenesená",J256,0)</f>
        <v>0</v>
      </c>
      <c r="BI256" s="187">
        <f>IF(N256="nulová",J256,0)</f>
        <v>0</v>
      </c>
      <c r="BJ256" s="19" t="s">
        <v>79</v>
      </c>
      <c r="BK256" s="187">
        <f>ROUND(I256*H256,2)</f>
        <v>0</v>
      </c>
      <c r="BL256" s="19" t="s">
        <v>272</v>
      </c>
      <c r="BM256" s="186" t="s">
        <v>683</v>
      </c>
    </row>
    <row r="257" spans="1:65" s="2" customFormat="1" ht="24">
      <c r="A257" s="36"/>
      <c r="B257" s="37"/>
      <c r="C257" s="175" t="s">
        <v>684</v>
      </c>
      <c r="D257" s="175" t="s">
        <v>138</v>
      </c>
      <c r="E257" s="176" t="s">
        <v>685</v>
      </c>
      <c r="F257" s="177" t="s">
        <v>686</v>
      </c>
      <c r="G257" s="178" t="s">
        <v>295</v>
      </c>
      <c r="H257" s="229"/>
      <c r="I257" s="180"/>
      <c r="J257" s="181">
        <f>ROUND(I257*H257,2)</f>
        <v>0</v>
      </c>
      <c r="K257" s="177" t="s">
        <v>142</v>
      </c>
      <c r="L257" s="41"/>
      <c r="M257" s="182" t="s">
        <v>19</v>
      </c>
      <c r="N257" s="183" t="s">
        <v>43</v>
      </c>
      <c r="O257" s="66"/>
      <c r="P257" s="184">
        <f>O257*H257</f>
        <v>0</v>
      </c>
      <c r="Q257" s="184">
        <v>0</v>
      </c>
      <c r="R257" s="184">
        <f>Q257*H257</f>
        <v>0</v>
      </c>
      <c r="S257" s="184">
        <v>0</v>
      </c>
      <c r="T257" s="185">
        <f>S257*H257</f>
        <v>0</v>
      </c>
      <c r="U257" s="36"/>
      <c r="V257" s="36"/>
      <c r="W257" s="36"/>
      <c r="X257" s="36"/>
      <c r="Y257" s="36"/>
      <c r="Z257" s="36"/>
      <c r="AA257" s="36"/>
      <c r="AB257" s="36"/>
      <c r="AC257" s="36"/>
      <c r="AD257" s="36"/>
      <c r="AE257" s="36"/>
      <c r="AR257" s="186" t="s">
        <v>272</v>
      </c>
      <c r="AT257" s="186" t="s">
        <v>138</v>
      </c>
      <c r="AU257" s="186" t="s">
        <v>81</v>
      </c>
      <c r="AY257" s="19" t="s">
        <v>135</v>
      </c>
      <c r="BE257" s="187">
        <f>IF(N257="základní",J257,0)</f>
        <v>0</v>
      </c>
      <c r="BF257" s="187">
        <f>IF(N257="snížená",J257,0)</f>
        <v>0</v>
      </c>
      <c r="BG257" s="187">
        <f>IF(N257="zákl. přenesená",J257,0)</f>
        <v>0</v>
      </c>
      <c r="BH257" s="187">
        <f>IF(N257="sníž. přenesená",J257,0)</f>
        <v>0</v>
      </c>
      <c r="BI257" s="187">
        <f>IF(N257="nulová",J257,0)</f>
        <v>0</v>
      </c>
      <c r="BJ257" s="19" t="s">
        <v>79</v>
      </c>
      <c r="BK257" s="187">
        <f>ROUND(I257*H257,2)</f>
        <v>0</v>
      </c>
      <c r="BL257" s="19" t="s">
        <v>272</v>
      </c>
      <c r="BM257" s="186" t="s">
        <v>687</v>
      </c>
    </row>
    <row r="258" spans="1:65" s="2" customFormat="1" ht="78">
      <c r="A258" s="36"/>
      <c r="B258" s="37"/>
      <c r="C258" s="38"/>
      <c r="D258" s="188" t="s">
        <v>145</v>
      </c>
      <c r="E258" s="38"/>
      <c r="F258" s="189" t="s">
        <v>297</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145</v>
      </c>
      <c r="AU258" s="19" t="s">
        <v>81</v>
      </c>
    </row>
    <row r="259" spans="1:65" s="12" customFormat="1" ht="22.9" customHeight="1">
      <c r="B259" s="159"/>
      <c r="C259" s="160"/>
      <c r="D259" s="161" t="s">
        <v>71</v>
      </c>
      <c r="E259" s="173" t="s">
        <v>688</v>
      </c>
      <c r="F259" s="173" t="s">
        <v>689</v>
      </c>
      <c r="G259" s="160"/>
      <c r="H259" s="160"/>
      <c r="I259" s="163"/>
      <c r="J259" s="174">
        <f>BK259</f>
        <v>0</v>
      </c>
      <c r="K259" s="160"/>
      <c r="L259" s="165"/>
      <c r="M259" s="166"/>
      <c r="N259" s="167"/>
      <c r="O259" s="167"/>
      <c r="P259" s="168">
        <f>SUM(P260:P276)</f>
        <v>0</v>
      </c>
      <c r="Q259" s="167"/>
      <c r="R259" s="168">
        <f>SUM(R260:R276)</f>
        <v>0.59785080000000002</v>
      </c>
      <c r="S259" s="167"/>
      <c r="T259" s="169">
        <f>SUM(T260:T276)</f>
        <v>0</v>
      </c>
      <c r="AR259" s="170" t="s">
        <v>81</v>
      </c>
      <c r="AT259" s="171" t="s">
        <v>71</v>
      </c>
      <c r="AU259" s="171" t="s">
        <v>79</v>
      </c>
      <c r="AY259" s="170" t="s">
        <v>135</v>
      </c>
      <c r="BK259" s="172">
        <f>SUM(BK260:BK276)</f>
        <v>0</v>
      </c>
    </row>
    <row r="260" spans="1:65" s="2" customFormat="1" ht="16.5" customHeight="1">
      <c r="A260" s="36"/>
      <c r="B260" s="37"/>
      <c r="C260" s="175" t="s">
        <v>690</v>
      </c>
      <c r="D260" s="175" t="s">
        <v>138</v>
      </c>
      <c r="E260" s="176" t="s">
        <v>691</v>
      </c>
      <c r="F260" s="177" t="s">
        <v>692</v>
      </c>
      <c r="G260" s="178" t="s">
        <v>184</v>
      </c>
      <c r="H260" s="179">
        <v>29.925000000000001</v>
      </c>
      <c r="I260" s="180"/>
      <c r="J260" s="181">
        <f>ROUND(I260*H260,2)</f>
        <v>0</v>
      </c>
      <c r="K260" s="177" t="s">
        <v>142</v>
      </c>
      <c r="L260" s="41"/>
      <c r="M260" s="182" t="s">
        <v>19</v>
      </c>
      <c r="N260" s="183" t="s">
        <v>43</v>
      </c>
      <c r="O260" s="66"/>
      <c r="P260" s="184">
        <f>O260*H260</f>
        <v>0</v>
      </c>
      <c r="Q260" s="184">
        <v>2.9999999999999997E-4</v>
      </c>
      <c r="R260" s="184">
        <f>Q260*H260</f>
        <v>8.9774999999999994E-3</v>
      </c>
      <c r="S260" s="184">
        <v>0</v>
      </c>
      <c r="T260" s="185">
        <f>S260*H260</f>
        <v>0</v>
      </c>
      <c r="U260" s="36"/>
      <c r="V260" s="36"/>
      <c r="W260" s="36"/>
      <c r="X260" s="36"/>
      <c r="Y260" s="36"/>
      <c r="Z260" s="36"/>
      <c r="AA260" s="36"/>
      <c r="AB260" s="36"/>
      <c r="AC260" s="36"/>
      <c r="AD260" s="36"/>
      <c r="AE260" s="36"/>
      <c r="AR260" s="186" t="s">
        <v>272</v>
      </c>
      <c r="AT260" s="186" t="s">
        <v>138</v>
      </c>
      <c r="AU260" s="186" t="s">
        <v>81</v>
      </c>
      <c r="AY260" s="19" t="s">
        <v>135</v>
      </c>
      <c r="BE260" s="187">
        <f>IF(N260="základní",J260,0)</f>
        <v>0</v>
      </c>
      <c r="BF260" s="187">
        <f>IF(N260="snížená",J260,0)</f>
        <v>0</v>
      </c>
      <c r="BG260" s="187">
        <f>IF(N260="zákl. přenesená",J260,0)</f>
        <v>0</v>
      </c>
      <c r="BH260" s="187">
        <f>IF(N260="sníž. přenesená",J260,0)</f>
        <v>0</v>
      </c>
      <c r="BI260" s="187">
        <f>IF(N260="nulová",J260,0)</f>
        <v>0</v>
      </c>
      <c r="BJ260" s="19" t="s">
        <v>79</v>
      </c>
      <c r="BK260" s="187">
        <f>ROUND(I260*H260,2)</f>
        <v>0</v>
      </c>
      <c r="BL260" s="19" t="s">
        <v>272</v>
      </c>
      <c r="BM260" s="186" t="s">
        <v>693</v>
      </c>
    </row>
    <row r="261" spans="1:65" s="2" customFormat="1" ht="68.25">
      <c r="A261" s="36"/>
      <c r="B261" s="37"/>
      <c r="C261" s="38"/>
      <c r="D261" s="188" t="s">
        <v>145</v>
      </c>
      <c r="E261" s="38"/>
      <c r="F261" s="189" t="s">
        <v>694</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145</v>
      </c>
      <c r="AU261" s="19" t="s">
        <v>81</v>
      </c>
    </row>
    <row r="262" spans="1:65" s="2" customFormat="1" ht="24">
      <c r="A262" s="36"/>
      <c r="B262" s="37"/>
      <c r="C262" s="175" t="s">
        <v>695</v>
      </c>
      <c r="D262" s="175" t="s">
        <v>138</v>
      </c>
      <c r="E262" s="176" t="s">
        <v>696</v>
      </c>
      <c r="F262" s="177" t="s">
        <v>697</v>
      </c>
      <c r="G262" s="178" t="s">
        <v>184</v>
      </c>
      <c r="H262" s="179">
        <v>29.925000000000001</v>
      </c>
      <c r="I262" s="180"/>
      <c r="J262" s="181">
        <f>ROUND(I262*H262,2)</f>
        <v>0</v>
      </c>
      <c r="K262" s="177" t="s">
        <v>142</v>
      </c>
      <c r="L262" s="41"/>
      <c r="M262" s="182" t="s">
        <v>19</v>
      </c>
      <c r="N262" s="183" t="s">
        <v>43</v>
      </c>
      <c r="O262" s="66"/>
      <c r="P262" s="184">
        <f>O262*H262</f>
        <v>0</v>
      </c>
      <c r="Q262" s="184">
        <v>5.1999999999999998E-3</v>
      </c>
      <c r="R262" s="184">
        <f>Q262*H262</f>
        <v>0.15561</v>
      </c>
      <c r="S262" s="184">
        <v>0</v>
      </c>
      <c r="T262" s="185">
        <f>S262*H262</f>
        <v>0</v>
      </c>
      <c r="U262" s="36"/>
      <c r="V262" s="36"/>
      <c r="W262" s="36"/>
      <c r="X262" s="36"/>
      <c r="Y262" s="36"/>
      <c r="Z262" s="36"/>
      <c r="AA262" s="36"/>
      <c r="AB262" s="36"/>
      <c r="AC262" s="36"/>
      <c r="AD262" s="36"/>
      <c r="AE262" s="36"/>
      <c r="AR262" s="186" t="s">
        <v>272</v>
      </c>
      <c r="AT262" s="186" t="s">
        <v>138</v>
      </c>
      <c r="AU262" s="186" t="s">
        <v>81</v>
      </c>
      <c r="AY262" s="19" t="s">
        <v>135</v>
      </c>
      <c r="BE262" s="187">
        <f>IF(N262="základní",J262,0)</f>
        <v>0</v>
      </c>
      <c r="BF262" s="187">
        <f>IF(N262="snížená",J262,0)</f>
        <v>0</v>
      </c>
      <c r="BG262" s="187">
        <f>IF(N262="zákl. přenesená",J262,0)</f>
        <v>0</v>
      </c>
      <c r="BH262" s="187">
        <f>IF(N262="sníž. přenesená",J262,0)</f>
        <v>0</v>
      </c>
      <c r="BI262" s="187">
        <f>IF(N262="nulová",J262,0)</f>
        <v>0</v>
      </c>
      <c r="BJ262" s="19" t="s">
        <v>79</v>
      </c>
      <c r="BK262" s="187">
        <f>ROUND(I262*H262,2)</f>
        <v>0</v>
      </c>
      <c r="BL262" s="19" t="s">
        <v>272</v>
      </c>
      <c r="BM262" s="186" t="s">
        <v>698</v>
      </c>
    </row>
    <row r="263" spans="1:65" s="2" customFormat="1" ht="29.25">
      <c r="A263" s="36"/>
      <c r="B263" s="37"/>
      <c r="C263" s="38"/>
      <c r="D263" s="188" t="s">
        <v>145</v>
      </c>
      <c r="E263" s="38"/>
      <c r="F263" s="189" t="s">
        <v>699</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145</v>
      </c>
      <c r="AU263" s="19" t="s">
        <v>81</v>
      </c>
    </row>
    <row r="264" spans="1:65" s="2" customFormat="1" ht="16.5" customHeight="1">
      <c r="A264" s="36"/>
      <c r="B264" s="37"/>
      <c r="C264" s="219" t="s">
        <v>700</v>
      </c>
      <c r="D264" s="219" t="s">
        <v>278</v>
      </c>
      <c r="E264" s="220" t="s">
        <v>701</v>
      </c>
      <c r="F264" s="221" t="s">
        <v>702</v>
      </c>
      <c r="G264" s="222" t="s">
        <v>184</v>
      </c>
      <c r="H264" s="223">
        <v>32.917999999999999</v>
      </c>
      <c r="I264" s="224"/>
      <c r="J264" s="225">
        <f>ROUND(I264*H264,2)</f>
        <v>0</v>
      </c>
      <c r="K264" s="221" t="s">
        <v>19</v>
      </c>
      <c r="L264" s="226"/>
      <c r="M264" s="227" t="s">
        <v>19</v>
      </c>
      <c r="N264" s="228" t="s">
        <v>43</v>
      </c>
      <c r="O264" s="66"/>
      <c r="P264" s="184">
        <f>O264*H264</f>
        <v>0</v>
      </c>
      <c r="Q264" s="184">
        <v>1.26E-2</v>
      </c>
      <c r="R264" s="184">
        <f>Q264*H264</f>
        <v>0.41476679999999999</v>
      </c>
      <c r="S264" s="184">
        <v>0</v>
      </c>
      <c r="T264" s="185">
        <f>S264*H264</f>
        <v>0</v>
      </c>
      <c r="U264" s="36"/>
      <c r="V264" s="36"/>
      <c r="W264" s="36"/>
      <c r="X264" s="36"/>
      <c r="Y264" s="36"/>
      <c r="Z264" s="36"/>
      <c r="AA264" s="36"/>
      <c r="AB264" s="36"/>
      <c r="AC264" s="36"/>
      <c r="AD264" s="36"/>
      <c r="AE264" s="36"/>
      <c r="AR264" s="186" t="s">
        <v>282</v>
      </c>
      <c r="AT264" s="186" t="s">
        <v>278</v>
      </c>
      <c r="AU264" s="186" t="s">
        <v>81</v>
      </c>
      <c r="AY264" s="19" t="s">
        <v>135</v>
      </c>
      <c r="BE264" s="187">
        <f>IF(N264="základní",J264,0)</f>
        <v>0</v>
      </c>
      <c r="BF264" s="187">
        <f>IF(N264="snížená",J264,0)</f>
        <v>0</v>
      </c>
      <c r="BG264" s="187">
        <f>IF(N264="zákl. přenesená",J264,0)</f>
        <v>0</v>
      </c>
      <c r="BH264" s="187">
        <f>IF(N264="sníž. přenesená",J264,0)</f>
        <v>0</v>
      </c>
      <c r="BI264" s="187">
        <f>IF(N264="nulová",J264,0)</f>
        <v>0</v>
      </c>
      <c r="BJ264" s="19" t="s">
        <v>79</v>
      </c>
      <c r="BK264" s="187">
        <f>ROUND(I264*H264,2)</f>
        <v>0</v>
      </c>
      <c r="BL264" s="19" t="s">
        <v>272</v>
      </c>
      <c r="BM264" s="186" t="s">
        <v>703</v>
      </c>
    </row>
    <row r="265" spans="1:65" s="13" customFormat="1" ht="11.25">
      <c r="B265" s="197"/>
      <c r="C265" s="198"/>
      <c r="D265" s="188" t="s">
        <v>187</v>
      </c>
      <c r="E265" s="198"/>
      <c r="F265" s="200" t="s">
        <v>704</v>
      </c>
      <c r="G265" s="198"/>
      <c r="H265" s="201">
        <v>32.917999999999999</v>
      </c>
      <c r="I265" s="202"/>
      <c r="J265" s="198"/>
      <c r="K265" s="198"/>
      <c r="L265" s="203"/>
      <c r="M265" s="204"/>
      <c r="N265" s="205"/>
      <c r="O265" s="205"/>
      <c r="P265" s="205"/>
      <c r="Q265" s="205"/>
      <c r="R265" s="205"/>
      <c r="S265" s="205"/>
      <c r="T265" s="206"/>
      <c r="AT265" s="207" t="s">
        <v>187</v>
      </c>
      <c r="AU265" s="207" t="s">
        <v>81</v>
      </c>
      <c r="AV265" s="13" t="s">
        <v>81</v>
      </c>
      <c r="AW265" s="13" t="s">
        <v>4</v>
      </c>
      <c r="AX265" s="13" t="s">
        <v>79</v>
      </c>
      <c r="AY265" s="207" t="s">
        <v>135</v>
      </c>
    </row>
    <row r="266" spans="1:65" s="2" customFormat="1" ht="16.5" customHeight="1">
      <c r="A266" s="36"/>
      <c r="B266" s="37"/>
      <c r="C266" s="175" t="s">
        <v>705</v>
      </c>
      <c r="D266" s="175" t="s">
        <v>138</v>
      </c>
      <c r="E266" s="176" t="s">
        <v>706</v>
      </c>
      <c r="F266" s="177" t="s">
        <v>707</v>
      </c>
      <c r="G266" s="178" t="s">
        <v>271</v>
      </c>
      <c r="H266" s="179">
        <v>3.03</v>
      </c>
      <c r="I266" s="180"/>
      <c r="J266" s="181">
        <f>ROUND(I266*H266,2)</f>
        <v>0</v>
      </c>
      <c r="K266" s="177" t="s">
        <v>142</v>
      </c>
      <c r="L266" s="41"/>
      <c r="M266" s="182" t="s">
        <v>19</v>
      </c>
      <c r="N266" s="183" t="s">
        <v>43</v>
      </c>
      <c r="O266" s="66"/>
      <c r="P266" s="184">
        <f>O266*H266</f>
        <v>0</v>
      </c>
      <c r="Q266" s="184">
        <v>5.5000000000000003E-4</v>
      </c>
      <c r="R266" s="184">
        <f>Q266*H266</f>
        <v>1.6665E-3</v>
      </c>
      <c r="S266" s="184">
        <v>0</v>
      </c>
      <c r="T266" s="185">
        <f>S266*H266</f>
        <v>0</v>
      </c>
      <c r="U266" s="36"/>
      <c r="V266" s="36"/>
      <c r="W266" s="36"/>
      <c r="X266" s="36"/>
      <c r="Y266" s="36"/>
      <c r="Z266" s="36"/>
      <c r="AA266" s="36"/>
      <c r="AB266" s="36"/>
      <c r="AC266" s="36"/>
      <c r="AD266" s="36"/>
      <c r="AE266" s="36"/>
      <c r="AR266" s="186" t="s">
        <v>272</v>
      </c>
      <c r="AT266" s="186" t="s">
        <v>138</v>
      </c>
      <c r="AU266" s="186" t="s">
        <v>81</v>
      </c>
      <c r="AY266" s="19" t="s">
        <v>135</v>
      </c>
      <c r="BE266" s="187">
        <f>IF(N266="základní",J266,0)</f>
        <v>0</v>
      </c>
      <c r="BF266" s="187">
        <f>IF(N266="snížená",J266,0)</f>
        <v>0</v>
      </c>
      <c r="BG266" s="187">
        <f>IF(N266="zákl. přenesená",J266,0)</f>
        <v>0</v>
      </c>
      <c r="BH266" s="187">
        <f>IF(N266="sníž. přenesená",J266,0)</f>
        <v>0</v>
      </c>
      <c r="BI266" s="187">
        <f>IF(N266="nulová",J266,0)</f>
        <v>0</v>
      </c>
      <c r="BJ266" s="19" t="s">
        <v>79</v>
      </c>
      <c r="BK266" s="187">
        <f>ROUND(I266*H266,2)</f>
        <v>0</v>
      </c>
      <c r="BL266" s="19" t="s">
        <v>272</v>
      </c>
      <c r="BM266" s="186" t="s">
        <v>708</v>
      </c>
    </row>
    <row r="267" spans="1:65" s="2" customFormat="1" ht="39">
      <c r="A267" s="36"/>
      <c r="B267" s="37"/>
      <c r="C267" s="38"/>
      <c r="D267" s="188" t="s">
        <v>145</v>
      </c>
      <c r="E267" s="38"/>
      <c r="F267" s="189" t="s">
        <v>709</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145</v>
      </c>
      <c r="AU267" s="19" t="s">
        <v>81</v>
      </c>
    </row>
    <row r="268" spans="1:65" s="13" customFormat="1" ht="11.25">
      <c r="B268" s="197"/>
      <c r="C268" s="198"/>
      <c r="D268" s="188" t="s">
        <v>187</v>
      </c>
      <c r="E268" s="199" t="s">
        <v>19</v>
      </c>
      <c r="F268" s="200" t="s">
        <v>710</v>
      </c>
      <c r="G268" s="198"/>
      <c r="H268" s="201">
        <v>3.03</v>
      </c>
      <c r="I268" s="202"/>
      <c r="J268" s="198"/>
      <c r="K268" s="198"/>
      <c r="L268" s="203"/>
      <c r="M268" s="204"/>
      <c r="N268" s="205"/>
      <c r="O268" s="205"/>
      <c r="P268" s="205"/>
      <c r="Q268" s="205"/>
      <c r="R268" s="205"/>
      <c r="S268" s="205"/>
      <c r="T268" s="206"/>
      <c r="AT268" s="207" t="s">
        <v>187</v>
      </c>
      <c r="AU268" s="207" t="s">
        <v>81</v>
      </c>
      <c r="AV268" s="13" t="s">
        <v>81</v>
      </c>
      <c r="AW268" s="13" t="s">
        <v>33</v>
      </c>
      <c r="AX268" s="13" t="s">
        <v>79</v>
      </c>
      <c r="AY268" s="207" t="s">
        <v>135</v>
      </c>
    </row>
    <row r="269" spans="1:65" s="2" customFormat="1" ht="16.5" customHeight="1">
      <c r="A269" s="36"/>
      <c r="B269" s="37"/>
      <c r="C269" s="175" t="s">
        <v>711</v>
      </c>
      <c r="D269" s="175" t="s">
        <v>138</v>
      </c>
      <c r="E269" s="176" t="s">
        <v>712</v>
      </c>
      <c r="F269" s="177" t="s">
        <v>713</v>
      </c>
      <c r="G269" s="178" t="s">
        <v>271</v>
      </c>
      <c r="H269" s="179">
        <v>31.95</v>
      </c>
      <c r="I269" s="180"/>
      <c r="J269" s="181">
        <f>ROUND(I269*H269,2)</f>
        <v>0</v>
      </c>
      <c r="K269" s="177" t="s">
        <v>142</v>
      </c>
      <c r="L269" s="41"/>
      <c r="M269" s="182" t="s">
        <v>19</v>
      </c>
      <c r="N269" s="183" t="s">
        <v>43</v>
      </c>
      <c r="O269" s="66"/>
      <c r="P269" s="184">
        <f>O269*H269</f>
        <v>0</v>
      </c>
      <c r="Q269" s="184">
        <v>5.0000000000000001E-4</v>
      </c>
      <c r="R269" s="184">
        <f>Q269*H269</f>
        <v>1.5975E-2</v>
      </c>
      <c r="S269" s="184">
        <v>0</v>
      </c>
      <c r="T269" s="185">
        <f>S269*H269</f>
        <v>0</v>
      </c>
      <c r="U269" s="36"/>
      <c r="V269" s="36"/>
      <c r="W269" s="36"/>
      <c r="X269" s="36"/>
      <c r="Y269" s="36"/>
      <c r="Z269" s="36"/>
      <c r="AA269" s="36"/>
      <c r="AB269" s="36"/>
      <c r="AC269" s="36"/>
      <c r="AD269" s="36"/>
      <c r="AE269" s="36"/>
      <c r="AR269" s="186" t="s">
        <v>272</v>
      </c>
      <c r="AT269" s="186" t="s">
        <v>138</v>
      </c>
      <c r="AU269" s="186" t="s">
        <v>81</v>
      </c>
      <c r="AY269" s="19" t="s">
        <v>135</v>
      </c>
      <c r="BE269" s="187">
        <f>IF(N269="základní",J269,0)</f>
        <v>0</v>
      </c>
      <c r="BF269" s="187">
        <f>IF(N269="snížená",J269,0)</f>
        <v>0</v>
      </c>
      <c r="BG269" s="187">
        <f>IF(N269="zákl. přenesená",J269,0)</f>
        <v>0</v>
      </c>
      <c r="BH269" s="187">
        <f>IF(N269="sníž. přenesená",J269,0)</f>
        <v>0</v>
      </c>
      <c r="BI269" s="187">
        <f>IF(N269="nulová",J269,0)</f>
        <v>0</v>
      </c>
      <c r="BJ269" s="19" t="s">
        <v>79</v>
      </c>
      <c r="BK269" s="187">
        <f>ROUND(I269*H269,2)</f>
        <v>0</v>
      </c>
      <c r="BL269" s="19" t="s">
        <v>272</v>
      </c>
      <c r="BM269" s="186" t="s">
        <v>714</v>
      </c>
    </row>
    <row r="270" spans="1:65" s="2" customFormat="1" ht="39">
      <c r="A270" s="36"/>
      <c r="B270" s="37"/>
      <c r="C270" s="38"/>
      <c r="D270" s="188" t="s">
        <v>145</v>
      </c>
      <c r="E270" s="38"/>
      <c r="F270" s="189" t="s">
        <v>709</v>
      </c>
      <c r="G270" s="38"/>
      <c r="H270" s="38"/>
      <c r="I270" s="190"/>
      <c r="J270" s="38"/>
      <c r="K270" s="38"/>
      <c r="L270" s="41"/>
      <c r="M270" s="191"/>
      <c r="N270" s="192"/>
      <c r="O270" s="66"/>
      <c r="P270" s="66"/>
      <c r="Q270" s="66"/>
      <c r="R270" s="66"/>
      <c r="S270" s="66"/>
      <c r="T270" s="67"/>
      <c r="U270" s="36"/>
      <c r="V270" s="36"/>
      <c r="W270" s="36"/>
      <c r="X270" s="36"/>
      <c r="Y270" s="36"/>
      <c r="Z270" s="36"/>
      <c r="AA270" s="36"/>
      <c r="AB270" s="36"/>
      <c r="AC270" s="36"/>
      <c r="AD270" s="36"/>
      <c r="AE270" s="36"/>
      <c r="AT270" s="19" t="s">
        <v>145</v>
      </c>
      <c r="AU270" s="19" t="s">
        <v>81</v>
      </c>
    </row>
    <row r="271" spans="1:65" s="13" customFormat="1" ht="22.5">
      <c r="B271" s="197"/>
      <c r="C271" s="198"/>
      <c r="D271" s="188" t="s">
        <v>187</v>
      </c>
      <c r="E271" s="199" t="s">
        <v>19</v>
      </c>
      <c r="F271" s="200" t="s">
        <v>715</v>
      </c>
      <c r="G271" s="198"/>
      <c r="H271" s="201">
        <v>31.95</v>
      </c>
      <c r="I271" s="202"/>
      <c r="J271" s="198"/>
      <c r="K271" s="198"/>
      <c r="L271" s="203"/>
      <c r="M271" s="204"/>
      <c r="N271" s="205"/>
      <c r="O271" s="205"/>
      <c r="P271" s="205"/>
      <c r="Q271" s="205"/>
      <c r="R271" s="205"/>
      <c r="S271" s="205"/>
      <c r="T271" s="206"/>
      <c r="AT271" s="207" t="s">
        <v>187</v>
      </c>
      <c r="AU271" s="207" t="s">
        <v>81</v>
      </c>
      <c r="AV271" s="13" t="s">
        <v>81</v>
      </c>
      <c r="AW271" s="13" t="s">
        <v>33</v>
      </c>
      <c r="AX271" s="13" t="s">
        <v>79</v>
      </c>
      <c r="AY271" s="207" t="s">
        <v>135</v>
      </c>
    </row>
    <row r="272" spans="1:65" s="2" customFormat="1" ht="16.5" customHeight="1">
      <c r="A272" s="36"/>
      <c r="B272" s="37"/>
      <c r="C272" s="175" t="s">
        <v>716</v>
      </c>
      <c r="D272" s="175" t="s">
        <v>138</v>
      </c>
      <c r="E272" s="176" t="s">
        <v>717</v>
      </c>
      <c r="F272" s="177" t="s">
        <v>718</v>
      </c>
      <c r="G272" s="178" t="s">
        <v>271</v>
      </c>
      <c r="H272" s="179">
        <v>28.5</v>
      </c>
      <c r="I272" s="180"/>
      <c r="J272" s="181">
        <f>ROUND(I272*H272,2)</f>
        <v>0</v>
      </c>
      <c r="K272" s="177" t="s">
        <v>142</v>
      </c>
      <c r="L272" s="41"/>
      <c r="M272" s="182" t="s">
        <v>19</v>
      </c>
      <c r="N272" s="183" t="s">
        <v>43</v>
      </c>
      <c r="O272" s="66"/>
      <c r="P272" s="184">
        <f>O272*H272</f>
        <v>0</v>
      </c>
      <c r="Q272" s="184">
        <v>3.0000000000000001E-5</v>
      </c>
      <c r="R272" s="184">
        <f>Q272*H272</f>
        <v>8.5500000000000007E-4</v>
      </c>
      <c r="S272" s="184">
        <v>0</v>
      </c>
      <c r="T272" s="185">
        <f>S272*H272</f>
        <v>0</v>
      </c>
      <c r="U272" s="36"/>
      <c r="V272" s="36"/>
      <c r="W272" s="36"/>
      <c r="X272" s="36"/>
      <c r="Y272" s="36"/>
      <c r="Z272" s="36"/>
      <c r="AA272" s="36"/>
      <c r="AB272" s="36"/>
      <c r="AC272" s="36"/>
      <c r="AD272" s="36"/>
      <c r="AE272" s="36"/>
      <c r="AR272" s="186" t="s">
        <v>272</v>
      </c>
      <c r="AT272" s="186" t="s">
        <v>138</v>
      </c>
      <c r="AU272" s="186" t="s">
        <v>81</v>
      </c>
      <c r="AY272" s="19" t="s">
        <v>135</v>
      </c>
      <c r="BE272" s="187">
        <f>IF(N272="základní",J272,0)</f>
        <v>0</v>
      </c>
      <c r="BF272" s="187">
        <f>IF(N272="snížená",J272,0)</f>
        <v>0</v>
      </c>
      <c r="BG272" s="187">
        <f>IF(N272="zákl. přenesená",J272,0)</f>
        <v>0</v>
      </c>
      <c r="BH272" s="187">
        <f>IF(N272="sníž. přenesená",J272,0)</f>
        <v>0</v>
      </c>
      <c r="BI272" s="187">
        <f>IF(N272="nulová",J272,0)</f>
        <v>0</v>
      </c>
      <c r="BJ272" s="19" t="s">
        <v>79</v>
      </c>
      <c r="BK272" s="187">
        <f>ROUND(I272*H272,2)</f>
        <v>0</v>
      </c>
      <c r="BL272" s="19" t="s">
        <v>272</v>
      </c>
      <c r="BM272" s="186" t="s">
        <v>719</v>
      </c>
    </row>
    <row r="273" spans="1:65" s="2" customFormat="1" ht="39">
      <c r="A273" s="36"/>
      <c r="B273" s="37"/>
      <c r="C273" s="38"/>
      <c r="D273" s="188" t="s">
        <v>145</v>
      </c>
      <c r="E273" s="38"/>
      <c r="F273" s="189" t="s">
        <v>709</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145</v>
      </c>
      <c r="AU273" s="19" t="s">
        <v>81</v>
      </c>
    </row>
    <row r="274" spans="1:65" s="13" customFormat="1" ht="11.25">
      <c r="B274" s="197"/>
      <c r="C274" s="198"/>
      <c r="D274" s="188" t="s">
        <v>187</v>
      </c>
      <c r="E274" s="199" t="s">
        <v>19</v>
      </c>
      <c r="F274" s="200" t="s">
        <v>720</v>
      </c>
      <c r="G274" s="198"/>
      <c r="H274" s="201">
        <v>28.5</v>
      </c>
      <c r="I274" s="202"/>
      <c r="J274" s="198"/>
      <c r="K274" s="198"/>
      <c r="L274" s="203"/>
      <c r="M274" s="204"/>
      <c r="N274" s="205"/>
      <c r="O274" s="205"/>
      <c r="P274" s="205"/>
      <c r="Q274" s="205"/>
      <c r="R274" s="205"/>
      <c r="S274" s="205"/>
      <c r="T274" s="206"/>
      <c r="AT274" s="207" t="s">
        <v>187</v>
      </c>
      <c r="AU274" s="207" t="s">
        <v>81</v>
      </c>
      <c r="AV274" s="13" t="s">
        <v>81</v>
      </c>
      <c r="AW274" s="13" t="s">
        <v>33</v>
      </c>
      <c r="AX274" s="13" t="s">
        <v>79</v>
      </c>
      <c r="AY274" s="207" t="s">
        <v>135</v>
      </c>
    </row>
    <row r="275" spans="1:65" s="2" customFormat="1" ht="24">
      <c r="A275" s="36"/>
      <c r="B275" s="37"/>
      <c r="C275" s="175" t="s">
        <v>721</v>
      </c>
      <c r="D275" s="175" t="s">
        <v>138</v>
      </c>
      <c r="E275" s="176" t="s">
        <v>722</v>
      </c>
      <c r="F275" s="177" t="s">
        <v>723</v>
      </c>
      <c r="G275" s="178" t="s">
        <v>295</v>
      </c>
      <c r="H275" s="229"/>
      <c r="I275" s="180"/>
      <c r="J275" s="181">
        <f>ROUND(I275*H275,2)</f>
        <v>0</v>
      </c>
      <c r="K275" s="177" t="s">
        <v>142</v>
      </c>
      <c r="L275" s="41"/>
      <c r="M275" s="182" t="s">
        <v>19</v>
      </c>
      <c r="N275" s="183" t="s">
        <v>43</v>
      </c>
      <c r="O275" s="66"/>
      <c r="P275" s="184">
        <f>O275*H275</f>
        <v>0</v>
      </c>
      <c r="Q275" s="184">
        <v>0</v>
      </c>
      <c r="R275" s="184">
        <f>Q275*H275</f>
        <v>0</v>
      </c>
      <c r="S275" s="184">
        <v>0</v>
      </c>
      <c r="T275" s="185">
        <f>S275*H275</f>
        <v>0</v>
      </c>
      <c r="U275" s="36"/>
      <c r="V275" s="36"/>
      <c r="W275" s="36"/>
      <c r="X275" s="36"/>
      <c r="Y275" s="36"/>
      <c r="Z275" s="36"/>
      <c r="AA275" s="36"/>
      <c r="AB275" s="36"/>
      <c r="AC275" s="36"/>
      <c r="AD275" s="36"/>
      <c r="AE275" s="36"/>
      <c r="AR275" s="186" t="s">
        <v>272</v>
      </c>
      <c r="AT275" s="186" t="s">
        <v>138</v>
      </c>
      <c r="AU275" s="186" t="s">
        <v>81</v>
      </c>
      <c r="AY275" s="19" t="s">
        <v>135</v>
      </c>
      <c r="BE275" s="187">
        <f>IF(N275="základní",J275,0)</f>
        <v>0</v>
      </c>
      <c r="BF275" s="187">
        <f>IF(N275="snížená",J275,0)</f>
        <v>0</v>
      </c>
      <c r="BG275" s="187">
        <f>IF(N275="zákl. přenesená",J275,0)</f>
        <v>0</v>
      </c>
      <c r="BH275" s="187">
        <f>IF(N275="sníž. přenesená",J275,0)</f>
        <v>0</v>
      </c>
      <c r="BI275" s="187">
        <f>IF(N275="nulová",J275,0)</f>
        <v>0</v>
      </c>
      <c r="BJ275" s="19" t="s">
        <v>79</v>
      </c>
      <c r="BK275" s="187">
        <f>ROUND(I275*H275,2)</f>
        <v>0</v>
      </c>
      <c r="BL275" s="19" t="s">
        <v>272</v>
      </c>
      <c r="BM275" s="186" t="s">
        <v>724</v>
      </c>
    </row>
    <row r="276" spans="1:65" s="2" customFormat="1" ht="78">
      <c r="A276" s="36"/>
      <c r="B276" s="37"/>
      <c r="C276" s="38"/>
      <c r="D276" s="188" t="s">
        <v>145</v>
      </c>
      <c r="E276" s="38"/>
      <c r="F276" s="189" t="s">
        <v>297</v>
      </c>
      <c r="G276" s="38"/>
      <c r="H276" s="38"/>
      <c r="I276" s="190"/>
      <c r="J276" s="38"/>
      <c r="K276" s="38"/>
      <c r="L276" s="41"/>
      <c r="M276" s="191"/>
      <c r="N276" s="192"/>
      <c r="O276" s="66"/>
      <c r="P276" s="66"/>
      <c r="Q276" s="66"/>
      <c r="R276" s="66"/>
      <c r="S276" s="66"/>
      <c r="T276" s="67"/>
      <c r="U276" s="36"/>
      <c r="V276" s="36"/>
      <c r="W276" s="36"/>
      <c r="X276" s="36"/>
      <c r="Y276" s="36"/>
      <c r="Z276" s="36"/>
      <c r="AA276" s="36"/>
      <c r="AB276" s="36"/>
      <c r="AC276" s="36"/>
      <c r="AD276" s="36"/>
      <c r="AE276" s="36"/>
      <c r="AT276" s="19" t="s">
        <v>145</v>
      </c>
      <c r="AU276" s="19" t="s">
        <v>81</v>
      </c>
    </row>
    <row r="277" spans="1:65" s="12" customFormat="1" ht="22.9" customHeight="1">
      <c r="B277" s="159"/>
      <c r="C277" s="160"/>
      <c r="D277" s="161" t="s">
        <v>71</v>
      </c>
      <c r="E277" s="173" t="s">
        <v>398</v>
      </c>
      <c r="F277" s="173" t="s">
        <v>399</v>
      </c>
      <c r="G277" s="160"/>
      <c r="H277" s="160"/>
      <c r="I277" s="163"/>
      <c r="J277" s="174">
        <f>BK277</f>
        <v>0</v>
      </c>
      <c r="K277" s="160"/>
      <c r="L277" s="165"/>
      <c r="M277" s="166"/>
      <c r="N277" s="167"/>
      <c r="O277" s="167"/>
      <c r="P277" s="168">
        <f>SUM(P278:P297)</f>
        <v>0</v>
      </c>
      <c r="Q277" s="167"/>
      <c r="R277" s="168">
        <f>SUM(R278:R297)</f>
        <v>3.4874000000000003E-3</v>
      </c>
      <c r="S277" s="167"/>
      <c r="T277" s="169">
        <f>SUM(T278:T297)</f>
        <v>0</v>
      </c>
      <c r="AR277" s="170" t="s">
        <v>81</v>
      </c>
      <c r="AT277" s="171" t="s">
        <v>71</v>
      </c>
      <c r="AU277" s="171" t="s">
        <v>79</v>
      </c>
      <c r="AY277" s="170" t="s">
        <v>135</v>
      </c>
      <c r="BK277" s="172">
        <f>SUM(BK278:BK297)</f>
        <v>0</v>
      </c>
    </row>
    <row r="278" spans="1:65" s="2" customFormat="1" ht="16.5" customHeight="1">
      <c r="A278" s="36"/>
      <c r="B278" s="37"/>
      <c r="C278" s="175" t="s">
        <v>725</v>
      </c>
      <c r="D278" s="175" t="s">
        <v>138</v>
      </c>
      <c r="E278" s="176" t="s">
        <v>401</v>
      </c>
      <c r="F278" s="177" t="s">
        <v>402</v>
      </c>
      <c r="G278" s="178" t="s">
        <v>184</v>
      </c>
      <c r="H278" s="179">
        <v>7.24</v>
      </c>
      <c r="I278" s="180"/>
      <c r="J278" s="181">
        <f>ROUND(I278*H278,2)</f>
        <v>0</v>
      </c>
      <c r="K278" s="177" t="s">
        <v>142</v>
      </c>
      <c r="L278" s="41"/>
      <c r="M278" s="182" t="s">
        <v>19</v>
      </c>
      <c r="N278" s="183" t="s">
        <v>43</v>
      </c>
      <c r="O278" s="66"/>
      <c r="P278" s="184">
        <f>O278*H278</f>
        <v>0</v>
      </c>
      <c r="Q278" s="184">
        <v>6.0000000000000002E-5</v>
      </c>
      <c r="R278" s="184">
        <f>Q278*H278</f>
        <v>4.3440000000000004E-4</v>
      </c>
      <c r="S278" s="184">
        <v>0</v>
      </c>
      <c r="T278" s="185">
        <f>S278*H278</f>
        <v>0</v>
      </c>
      <c r="U278" s="36"/>
      <c r="V278" s="36"/>
      <c r="W278" s="36"/>
      <c r="X278" s="36"/>
      <c r="Y278" s="36"/>
      <c r="Z278" s="36"/>
      <c r="AA278" s="36"/>
      <c r="AB278" s="36"/>
      <c r="AC278" s="36"/>
      <c r="AD278" s="36"/>
      <c r="AE278" s="36"/>
      <c r="AR278" s="186" t="s">
        <v>272</v>
      </c>
      <c r="AT278" s="186" t="s">
        <v>138</v>
      </c>
      <c r="AU278" s="186" t="s">
        <v>81</v>
      </c>
      <c r="AY278" s="19" t="s">
        <v>135</v>
      </c>
      <c r="BE278" s="187">
        <f>IF(N278="základní",J278,0)</f>
        <v>0</v>
      </c>
      <c r="BF278" s="187">
        <f>IF(N278="snížená",J278,0)</f>
        <v>0</v>
      </c>
      <c r="BG278" s="187">
        <f>IF(N278="zákl. přenesená",J278,0)</f>
        <v>0</v>
      </c>
      <c r="BH278" s="187">
        <f>IF(N278="sníž. přenesená",J278,0)</f>
        <v>0</v>
      </c>
      <c r="BI278" s="187">
        <f>IF(N278="nulová",J278,0)</f>
        <v>0</v>
      </c>
      <c r="BJ278" s="19" t="s">
        <v>79</v>
      </c>
      <c r="BK278" s="187">
        <f>ROUND(I278*H278,2)</f>
        <v>0</v>
      </c>
      <c r="BL278" s="19" t="s">
        <v>272</v>
      </c>
      <c r="BM278" s="186" t="s">
        <v>726</v>
      </c>
    </row>
    <row r="279" spans="1:65" s="15" customFormat="1" ht="11.25">
      <c r="B279" s="230"/>
      <c r="C279" s="231"/>
      <c r="D279" s="188" t="s">
        <v>187</v>
      </c>
      <c r="E279" s="232" t="s">
        <v>19</v>
      </c>
      <c r="F279" s="233" t="s">
        <v>404</v>
      </c>
      <c r="G279" s="231"/>
      <c r="H279" s="232" t="s">
        <v>19</v>
      </c>
      <c r="I279" s="234"/>
      <c r="J279" s="231"/>
      <c r="K279" s="231"/>
      <c r="L279" s="235"/>
      <c r="M279" s="236"/>
      <c r="N279" s="237"/>
      <c r="O279" s="237"/>
      <c r="P279" s="237"/>
      <c r="Q279" s="237"/>
      <c r="R279" s="237"/>
      <c r="S279" s="237"/>
      <c r="T279" s="238"/>
      <c r="AT279" s="239" t="s">
        <v>187</v>
      </c>
      <c r="AU279" s="239" t="s">
        <v>81</v>
      </c>
      <c r="AV279" s="15" t="s">
        <v>79</v>
      </c>
      <c r="AW279" s="15" t="s">
        <v>33</v>
      </c>
      <c r="AX279" s="15" t="s">
        <v>72</v>
      </c>
      <c r="AY279" s="239" t="s">
        <v>135</v>
      </c>
    </row>
    <row r="280" spans="1:65" s="13" customFormat="1" ht="11.25">
      <c r="B280" s="197"/>
      <c r="C280" s="198"/>
      <c r="D280" s="188" t="s">
        <v>187</v>
      </c>
      <c r="E280" s="199" t="s">
        <v>19</v>
      </c>
      <c r="F280" s="200" t="s">
        <v>405</v>
      </c>
      <c r="G280" s="198"/>
      <c r="H280" s="201">
        <v>1.44</v>
      </c>
      <c r="I280" s="202"/>
      <c r="J280" s="198"/>
      <c r="K280" s="198"/>
      <c r="L280" s="203"/>
      <c r="M280" s="204"/>
      <c r="N280" s="205"/>
      <c r="O280" s="205"/>
      <c r="P280" s="205"/>
      <c r="Q280" s="205"/>
      <c r="R280" s="205"/>
      <c r="S280" s="205"/>
      <c r="T280" s="206"/>
      <c r="AT280" s="207" t="s">
        <v>187</v>
      </c>
      <c r="AU280" s="207" t="s">
        <v>81</v>
      </c>
      <c r="AV280" s="13" t="s">
        <v>81</v>
      </c>
      <c r="AW280" s="13" t="s">
        <v>33</v>
      </c>
      <c r="AX280" s="13" t="s">
        <v>72</v>
      </c>
      <c r="AY280" s="207" t="s">
        <v>135</v>
      </c>
    </row>
    <row r="281" spans="1:65" s="13" customFormat="1" ht="11.25">
      <c r="B281" s="197"/>
      <c r="C281" s="198"/>
      <c r="D281" s="188" t="s">
        <v>187</v>
      </c>
      <c r="E281" s="199" t="s">
        <v>19</v>
      </c>
      <c r="F281" s="200" t="s">
        <v>406</v>
      </c>
      <c r="G281" s="198"/>
      <c r="H281" s="201">
        <v>1.2</v>
      </c>
      <c r="I281" s="202"/>
      <c r="J281" s="198"/>
      <c r="K281" s="198"/>
      <c r="L281" s="203"/>
      <c r="M281" s="204"/>
      <c r="N281" s="205"/>
      <c r="O281" s="205"/>
      <c r="P281" s="205"/>
      <c r="Q281" s="205"/>
      <c r="R281" s="205"/>
      <c r="S281" s="205"/>
      <c r="T281" s="206"/>
      <c r="AT281" s="207" t="s">
        <v>187</v>
      </c>
      <c r="AU281" s="207" t="s">
        <v>81</v>
      </c>
      <c r="AV281" s="13" t="s">
        <v>81</v>
      </c>
      <c r="AW281" s="13" t="s">
        <v>33</v>
      </c>
      <c r="AX281" s="13" t="s">
        <v>72</v>
      </c>
      <c r="AY281" s="207" t="s">
        <v>135</v>
      </c>
    </row>
    <row r="282" spans="1:65" s="13" customFormat="1" ht="11.25">
      <c r="B282" s="197"/>
      <c r="C282" s="198"/>
      <c r="D282" s="188" t="s">
        <v>187</v>
      </c>
      <c r="E282" s="199" t="s">
        <v>19</v>
      </c>
      <c r="F282" s="200" t="s">
        <v>727</v>
      </c>
      <c r="G282" s="198"/>
      <c r="H282" s="201">
        <v>4.5999999999999996</v>
      </c>
      <c r="I282" s="202"/>
      <c r="J282" s="198"/>
      <c r="K282" s="198"/>
      <c r="L282" s="203"/>
      <c r="M282" s="204"/>
      <c r="N282" s="205"/>
      <c r="O282" s="205"/>
      <c r="P282" s="205"/>
      <c r="Q282" s="205"/>
      <c r="R282" s="205"/>
      <c r="S282" s="205"/>
      <c r="T282" s="206"/>
      <c r="AT282" s="207" t="s">
        <v>187</v>
      </c>
      <c r="AU282" s="207" t="s">
        <v>81</v>
      </c>
      <c r="AV282" s="13" t="s">
        <v>81</v>
      </c>
      <c r="AW282" s="13" t="s">
        <v>33</v>
      </c>
      <c r="AX282" s="13" t="s">
        <v>72</v>
      </c>
      <c r="AY282" s="207" t="s">
        <v>135</v>
      </c>
    </row>
    <row r="283" spans="1:65" s="14" customFormat="1" ht="11.25">
      <c r="B283" s="208"/>
      <c r="C283" s="209"/>
      <c r="D283" s="188" t="s">
        <v>187</v>
      </c>
      <c r="E283" s="210" t="s">
        <v>19</v>
      </c>
      <c r="F283" s="211" t="s">
        <v>197</v>
      </c>
      <c r="G283" s="209"/>
      <c r="H283" s="212">
        <v>7.2399999999999993</v>
      </c>
      <c r="I283" s="213"/>
      <c r="J283" s="209"/>
      <c r="K283" s="209"/>
      <c r="L283" s="214"/>
      <c r="M283" s="215"/>
      <c r="N283" s="216"/>
      <c r="O283" s="216"/>
      <c r="P283" s="216"/>
      <c r="Q283" s="216"/>
      <c r="R283" s="216"/>
      <c r="S283" s="216"/>
      <c r="T283" s="217"/>
      <c r="AT283" s="218" t="s">
        <v>187</v>
      </c>
      <c r="AU283" s="218" t="s">
        <v>81</v>
      </c>
      <c r="AV283" s="14" t="s">
        <v>160</v>
      </c>
      <c r="AW283" s="14" t="s">
        <v>33</v>
      </c>
      <c r="AX283" s="14" t="s">
        <v>79</v>
      </c>
      <c r="AY283" s="218" t="s">
        <v>135</v>
      </c>
    </row>
    <row r="284" spans="1:65" s="2" customFormat="1" ht="16.5" customHeight="1">
      <c r="A284" s="36"/>
      <c r="B284" s="37"/>
      <c r="C284" s="175" t="s">
        <v>728</v>
      </c>
      <c r="D284" s="175" t="s">
        <v>138</v>
      </c>
      <c r="E284" s="176" t="s">
        <v>409</v>
      </c>
      <c r="F284" s="177" t="s">
        <v>410</v>
      </c>
      <c r="G284" s="178" t="s">
        <v>184</v>
      </c>
      <c r="H284" s="179">
        <v>0.66</v>
      </c>
      <c r="I284" s="180"/>
      <c r="J284" s="181">
        <f>ROUND(I284*H284,2)</f>
        <v>0</v>
      </c>
      <c r="K284" s="177" t="s">
        <v>142</v>
      </c>
      <c r="L284" s="41"/>
      <c r="M284" s="182" t="s">
        <v>19</v>
      </c>
      <c r="N284" s="183" t="s">
        <v>43</v>
      </c>
      <c r="O284" s="66"/>
      <c r="P284" s="184">
        <f>O284*H284</f>
        <v>0</v>
      </c>
      <c r="Q284" s="184">
        <v>1E-4</v>
      </c>
      <c r="R284" s="184">
        <f>Q284*H284</f>
        <v>6.6000000000000005E-5</v>
      </c>
      <c r="S284" s="184">
        <v>0</v>
      </c>
      <c r="T284" s="185">
        <f>S284*H284</f>
        <v>0</v>
      </c>
      <c r="U284" s="36"/>
      <c r="V284" s="36"/>
      <c r="W284" s="36"/>
      <c r="X284" s="36"/>
      <c r="Y284" s="36"/>
      <c r="Z284" s="36"/>
      <c r="AA284" s="36"/>
      <c r="AB284" s="36"/>
      <c r="AC284" s="36"/>
      <c r="AD284" s="36"/>
      <c r="AE284" s="36"/>
      <c r="AR284" s="186" t="s">
        <v>272</v>
      </c>
      <c r="AT284" s="186" t="s">
        <v>138</v>
      </c>
      <c r="AU284" s="186" t="s">
        <v>81</v>
      </c>
      <c r="AY284" s="19" t="s">
        <v>135</v>
      </c>
      <c r="BE284" s="187">
        <f>IF(N284="základní",J284,0)</f>
        <v>0</v>
      </c>
      <c r="BF284" s="187">
        <f>IF(N284="snížená",J284,0)</f>
        <v>0</v>
      </c>
      <c r="BG284" s="187">
        <f>IF(N284="zákl. přenesená",J284,0)</f>
        <v>0</v>
      </c>
      <c r="BH284" s="187">
        <f>IF(N284="sníž. přenesená",J284,0)</f>
        <v>0</v>
      </c>
      <c r="BI284" s="187">
        <f>IF(N284="nulová",J284,0)</f>
        <v>0</v>
      </c>
      <c r="BJ284" s="19" t="s">
        <v>79</v>
      </c>
      <c r="BK284" s="187">
        <f>ROUND(I284*H284,2)</f>
        <v>0</v>
      </c>
      <c r="BL284" s="19" t="s">
        <v>272</v>
      </c>
      <c r="BM284" s="186" t="s">
        <v>729</v>
      </c>
    </row>
    <row r="285" spans="1:65" s="13" customFormat="1" ht="11.25">
      <c r="B285" s="197"/>
      <c r="C285" s="198"/>
      <c r="D285" s="188" t="s">
        <v>187</v>
      </c>
      <c r="E285" s="199" t="s">
        <v>19</v>
      </c>
      <c r="F285" s="200" t="s">
        <v>412</v>
      </c>
      <c r="G285" s="198"/>
      <c r="H285" s="201">
        <v>0.66</v>
      </c>
      <c r="I285" s="202"/>
      <c r="J285" s="198"/>
      <c r="K285" s="198"/>
      <c r="L285" s="203"/>
      <c r="M285" s="204"/>
      <c r="N285" s="205"/>
      <c r="O285" s="205"/>
      <c r="P285" s="205"/>
      <c r="Q285" s="205"/>
      <c r="R285" s="205"/>
      <c r="S285" s="205"/>
      <c r="T285" s="206"/>
      <c r="AT285" s="207" t="s">
        <v>187</v>
      </c>
      <c r="AU285" s="207" t="s">
        <v>81</v>
      </c>
      <c r="AV285" s="13" t="s">
        <v>81</v>
      </c>
      <c r="AW285" s="13" t="s">
        <v>33</v>
      </c>
      <c r="AX285" s="13" t="s">
        <v>79</v>
      </c>
      <c r="AY285" s="207" t="s">
        <v>135</v>
      </c>
    </row>
    <row r="286" spans="1:65" s="2" customFormat="1" ht="16.5" customHeight="1">
      <c r="A286" s="36"/>
      <c r="B286" s="37"/>
      <c r="C286" s="175" t="s">
        <v>730</v>
      </c>
      <c r="D286" s="175" t="s">
        <v>138</v>
      </c>
      <c r="E286" s="176" t="s">
        <v>414</v>
      </c>
      <c r="F286" s="177" t="s">
        <v>415</v>
      </c>
      <c r="G286" s="178" t="s">
        <v>271</v>
      </c>
      <c r="H286" s="179">
        <v>18</v>
      </c>
      <c r="I286" s="180"/>
      <c r="J286" s="181">
        <f>ROUND(I286*H286,2)</f>
        <v>0</v>
      </c>
      <c r="K286" s="177" t="s">
        <v>142</v>
      </c>
      <c r="L286" s="41"/>
      <c r="M286" s="182" t="s">
        <v>19</v>
      </c>
      <c r="N286" s="183" t="s">
        <v>43</v>
      </c>
      <c r="O286" s="66"/>
      <c r="P286" s="184">
        <f>O286*H286</f>
        <v>0</v>
      </c>
      <c r="Q286" s="184">
        <v>1.0000000000000001E-5</v>
      </c>
      <c r="R286" s="184">
        <f>Q286*H286</f>
        <v>1.8000000000000001E-4</v>
      </c>
      <c r="S286" s="184">
        <v>0</v>
      </c>
      <c r="T286" s="185">
        <f>S286*H286</f>
        <v>0</v>
      </c>
      <c r="U286" s="36"/>
      <c r="V286" s="36"/>
      <c r="W286" s="36"/>
      <c r="X286" s="36"/>
      <c r="Y286" s="36"/>
      <c r="Z286" s="36"/>
      <c r="AA286" s="36"/>
      <c r="AB286" s="36"/>
      <c r="AC286" s="36"/>
      <c r="AD286" s="36"/>
      <c r="AE286" s="36"/>
      <c r="AR286" s="186" t="s">
        <v>272</v>
      </c>
      <c r="AT286" s="186" t="s">
        <v>138</v>
      </c>
      <c r="AU286" s="186" t="s">
        <v>81</v>
      </c>
      <c r="AY286" s="19" t="s">
        <v>135</v>
      </c>
      <c r="BE286" s="187">
        <f>IF(N286="základní",J286,0)</f>
        <v>0</v>
      </c>
      <c r="BF286" s="187">
        <f>IF(N286="snížená",J286,0)</f>
        <v>0</v>
      </c>
      <c r="BG286" s="187">
        <f>IF(N286="zákl. přenesená",J286,0)</f>
        <v>0</v>
      </c>
      <c r="BH286" s="187">
        <f>IF(N286="sníž. přenesená",J286,0)</f>
        <v>0</v>
      </c>
      <c r="BI286" s="187">
        <f>IF(N286="nulová",J286,0)</f>
        <v>0</v>
      </c>
      <c r="BJ286" s="19" t="s">
        <v>79</v>
      </c>
      <c r="BK286" s="187">
        <f>ROUND(I286*H286,2)</f>
        <v>0</v>
      </c>
      <c r="BL286" s="19" t="s">
        <v>272</v>
      </c>
      <c r="BM286" s="186" t="s">
        <v>731</v>
      </c>
    </row>
    <row r="287" spans="1:65" s="2" customFormat="1" ht="16.5" customHeight="1">
      <c r="A287" s="36"/>
      <c r="B287" s="37"/>
      <c r="C287" s="175" t="s">
        <v>732</v>
      </c>
      <c r="D287" s="175" t="s">
        <v>138</v>
      </c>
      <c r="E287" s="176" t="s">
        <v>733</v>
      </c>
      <c r="F287" s="177" t="s">
        <v>734</v>
      </c>
      <c r="G287" s="178" t="s">
        <v>184</v>
      </c>
      <c r="H287" s="179">
        <v>23.4</v>
      </c>
      <c r="I287" s="180"/>
      <c r="J287" s="181">
        <f>ROUND(I287*H287,2)</f>
        <v>0</v>
      </c>
      <c r="K287" s="177" t="s">
        <v>142</v>
      </c>
      <c r="L287" s="41"/>
      <c r="M287" s="182" t="s">
        <v>19</v>
      </c>
      <c r="N287" s="183" t="s">
        <v>43</v>
      </c>
      <c r="O287" s="66"/>
      <c r="P287" s="184">
        <f>O287*H287</f>
        <v>0</v>
      </c>
      <c r="Q287" s="184">
        <v>0</v>
      </c>
      <c r="R287" s="184">
        <f>Q287*H287</f>
        <v>0</v>
      </c>
      <c r="S287" s="184">
        <v>0</v>
      </c>
      <c r="T287" s="185">
        <f>S287*H287</f>
        <v>0</v>
      </c>
      <c r="U287" s="36"/>
      <c r="V287" s="36"/>
      <c r="W287" s="36"/>
      <c r="X287" s="36"/>
      <c r="Y287" s="36"/>
      <c r="Z287" s="36"/>
      <c r="AA287" s="36"/>
      <c r="AB287" s="36"/>
      <c r="AC287" s="36"/>
      <c r="AD287" s="36"/>
      <c r="AE287" s="36"/>
      <c r="AR287" s="186" t="s">
        <v>272</v>
      </c>
      <c r="AT287" s="186" t="s">
        <v>138</v>
      </c>
      <c r="AU287" s="186" t="s">
        <v>81</v>
      </c>
      <c r="AY287" s="19" t="s">
        <v>135</v>
      </c>
      <c r="BE287" s="187">
        <f>IF(N287="základní",J287,0)</f>
        <v>0</v>
      </c>
      <c r="BF287" s="187">
        <f>IF(N287="snížená",J287,0)</f>
        <v>0</v>
      </c>
      <c r="BG287" s="187">
        <f>IF(N287="zákl. přenesená",J287,0)</f>
        <v>0</v>
      </c>
      <c r="BH287" s="187">
        <f>IF(N287="sníž. přenesená",J287,0)</f>
        <v>0</v>
      </c>
      <c r="BI287" s="187">
        <f>IF(N287="nulová",J287,0)</f>
        <v>0</v>
      </c>
      <c r="BJ287" s="19" t="s">
        <v>79</v>
      </c>
      <c r="BK287" s="187">
        <f>ROUND(I287*H287,2)</f>
        <v>0</v>
      </c>
      <c r="BL287" s="19" t="s">
        <v>272</v>
      </c>
      <c r="BM287" s="186" t="s">
        <v>735</v>
      </c>
    </row>
    <row r="288" spans="1:65" s="13" customFormat="1" ht="11.25">
      <c r="B288" s="197"/>
      <c r="C288" s="198"/>
      <c r="D288" s="188" t="s">
        <v>187</v>
      </c>
      <c r="E288" s="199" t="s">
        <v>19</v>
      </c>
      <c r="F288" s="200" t="s">
        <v>554</v>
      </c>
      <c r="G288" s="198"/>
      <c r="H288" s="201">
        <v>28.574999999999999</v>
      </c>
      <c r="I288" s="202"/>
      <c r="J288" s="198"/>
      <c r="K288" s="198"/>
      <c r="L288" s="203"/>
      <c r="M288" s="204"/>
      <c r="N288" s="205"/>
      <c r="O288" s="205"/>
      <c r="P288" s="205"/>
      <c r="Q288" s="205"/>
      <c r="R288" s="205"/>
      <c r="S288" s="205"/>
      <c r="T288" s="206"/>
      <c r="AT288" s="207" t="s">
        <v>187</v>
      </c>
      <c r="AU288" s="207" t="s">
        <v>81</v>
      </c>
      <c r="AV288" s="13" t="s">
        <v>81</v>
      </c>
      <c r="AW288" s="13" t="s">
        <v>33</v>
      </c>
      <c r="AX288" s="13" t="s">
        <v>72</v>
      </c>
      <c r="AY288" s="207" t="s">
        <v>135</v>
      </c>
    </row>
    <row r="289" spans="1:65" s="13" customFormat="1" ht="11.25">
      <c r="B289" s="197"/>
      <c r="C289" s="198"/>
      <c r="D289" s="188" t="s">
        <v>187</v>
      </c>
      <c r="E289" s="199" t="s">
        <v>19</v>
      </c>
      <c r="F289" s="200" t="s">
        <v>555</v>
      </c>
      <c r="G289" s="198"/>
      <c r="H289" s="201">
        <v>-3.9</v>
      </c>
      <c r="I289" s="202"/>
      <c r="J289" s="198"/>
      <c r="K289" s="198"/>
      <c r="L289" s="203"/>
      <c r="M289" s="204"/>
      <c r="N289" s="205"/>
      <c r="O289" s="205"/>
      <c r="P289" s="205"/>
      <c r="Q289" s="205"/>
      <c r="R289" s="205"/>
      <c r="S289" s="205"/>
      <c r="T289" s="206"/>
      <c r="AT289" s="207" t="s">
        <v>187</v>
      </c>
      <c r="AU289" s="207" t="s">
        <v>81</v>
      </c>
      <c r="AV289" s="13" t="s">
        <v>81</v>
      </c>
      <c r="AW289" s="13" t="s">
        <v>33</v>
      </c>
      <c r="AX289" s="13" t="s">
        <v>72</v>
      </c>
      <c r="AY289" s="207" t="s">
        <v>135</v>
      </c>
    </row>
    <row r="290" spans="1:65" s="13" customFormat="1" ht="11.25">
      <c r="B290" s="197"/>
      <c r="C290" s="198"/>
      <c r="D290" s="188" t="s">
        <v>187</v>
      </c>
      <c r="E290" s="199" t="s">
        <v>19</v>
      </c>
      <c r="F290" s="200" t="s">
        <v>556</v>
      </c>
      <c r="G290" s="198"/>
      <c r="H290" s="201">
        <v>-1.2749999999999999</v>
      </c>
      <c r="I290" s="202"/>
      <c r="J290" s="198"/>
      <c r="K290" s="198"/>
      <c r="L290" s="203"/>
      <c r="M290" s="204"/>
      <c r="N290" s="205"/>
      <c r="O290" s="205"/>
      <c r="P290" s="205"/>
      <c r="Q290" s="205"/>
      <c r="R290" s="205"/>
      <c r="S290" s="205"/>
      <c r="T290" s="206"/>
      <c r="AT290" s="207" t="s">
        <v>187</v>
      </c>
      <c r="AU290" s="207" t="s">
        <v>81</v>
      </c>
      <c r="AV290" s="13" t="s">
        <v>81</v>
      </c>
      <c r="AW290" s="13" t="s">
        <v>33</v>
      </c>
      <c r="AX290" s="13" t="s">
        <v>72</v>
      </c>
      <c r="AY290" s="207" t="s">
        <v>135</v>
      </c>
    </row>
    <row r="291" spans="1:65" s="14" customFormat="1" ht="11.25">
      <c r="B291" s="208"/>
      <c r="C291" s="209"/>
      <c r="D291" s="188" t="s">
        <v>187</v>
      </c>
      <c r="E291" s="210" t="s">
        <v>19</v>
      </c>
      <c r="F291" s="211" t="s">
        <v>197</v>
      </c>
      <c r="G291" s="209"/>
      <c r="H291" s="212">
        <v>23.400000000000002</v>
      </c>
      <c r="I291" s="213"/>
      <c r="J291" s="209"/>
      <c r="K291" s="209"/>
      <c r="L291" s="214"/>
      <c r="M291" s="215"/>
      <c r="N291" s="216"/>
      <c r="O291" s="216"/>
      <c r="P291" s="216"/>
      <c r="Q291" s="216"/>
      <c r="R291" s="216"/>
      <c r="S291" s="216"/>
      <c r="T291" s="217"/>
      <c r="AT291" s="218" t="s">
        <v>187</v>
      </c>
      <c r="AU291" s="218" t="s">
        <v>81</v>
      </c>
      <c r="AV291" s="14" t="s">
        <v>160</v>
      </c>
      <c r="AW291" s="14" t="s">
        <v>33</v>
      </c>
      <c r="AX291" s="14" t="s">
        <v>79</v>
      </c>
      <c r="AY291" s="218" t="s">
        <v>135</v>
      </c>
    </row>
    <row r="292" spans="1:65" s="2" customFormat="1" ht="16.5" customHeight="1">
      <c r="A292" s="36"/>
      <c r="B292" s="37"/>
      <c r="C292" s="175" t="s">
        <v>736</v>
      </c>
      <c r="D292" s="175" t="s">
        <v>138</v>
      </c>
      <c r="E292" s="176" t="s">
        <v>418</v>
      </c>
      <c r="F292" s="177" t="s">
        <v>419</v>
      </c>
      <c r="G292" s="178" t="s">
        <v>184</v>
      </c>
      <c r="H292" s="179">
        <v>7.24</v>
      </c>
      <c r="I292" s="180"/>
      <c r="J292" s="181">
        <f t="shared" ref="J292:J297" si="20">ROUND(I292*H292,2)</f>
        <v>0</v>
      </c>
      <c r="K292" s="177" t="s">
        <v>142</v>
      </c>
      <c r="L292" s="41"/>
      <c r="M292" s="182" t="s">
        <v>19</v>
      </c>
      <c r="N292" s="183" t="s">
        <v>43</v>
      </c>
      <c r="O292" s="66"/>
      <c r="P292" s="184">
        <f t="shared" ref="P292:P297" si="21">O292*H292</f>
        <v>0</v>
      </c>
      <c r="Q292" s="184">
        <v>1.3999999999999999E-4</v>
      </c>
      <c r="R292" s="184">
        <f t="shared" ref="R292:R297" si="22">Q292*H292</f>
        <v>1.0135999999999999E-3</v>
      </c>
      <c r="S292" s="184">
        <v>0</v>
      </c>
      <c r="T292" s="185">
        <f t="shared" ref="T292:T297" si="23">S292*H292</f>
        <v>0</v>
      </c>
      <c r="U292" s="36"/>
      <c r="V292" s="36"/>
      <c r="W292" s="36"/>
      <c r="X292" s="36"/>
      <c r="Y292" s="36"/>
      <c r="Z292" s="36"/>
      <c r="AA292" s="36"/>
      <c r="AB292" s="36"/>
      <c r="AC292" s="36"/>
      <c r="AD292" s="36"/>
      <c r="AE292" s="36"/>
      <c r="AR292" s="186" t="s">
        <v>272</v>
      </c>
      <c r="AT292" s="186" t="s">
        <v>138</v>
      </c>
      <c r="AU292" s="186" t="s">
        <v>81</v>
      </c>
      <c r="AY292" s="19" t="s">
        <v>135</v>
      </c>
      <c r="BE292" s="187">
        <f t="shared" ref="BE292:BE297" si="24">IF(N292="základní",J292,0)</f>
        <v>0</v>
      </c>
      <c r="BF292" s="187">
        <f t="shared" ref="BF292:BF297" si="25">IF(N292="snížená",J292,0)</f>
        <v>0</v>
      </c>
      <c r="BG292" s="187">
        <f t="shared" ref="BG292:BG297" si="26">IF(N292="zákl. přenesená",J292,0)</f>
        <v>0</v>
      </c>
      <c r="BH292" s="187">
        <f t="shared" ref="BH292:BH297" si="27">IF(N292="sníž. přenesená",J292,0)</f>
        <v>0</v>
      </c>
      <c r="BI292" s="187">
        <f t="shared" ref="BI292:BI297" si="28">IF(N292="nulová",J292,0)</f>
        <v>0</v>
      </c>
      <c r="BJ292" s="19" t="s">
        <v>79</v>
      </c>
      <c r="BK292" s="187">
        <f t="shared" ref="BK292:BK297" si="29">ROUND(I292*H292,2)</f>
        <v>0</v>
      </c>
      <c r="BL292" s="19" t="s">
        <v>272</v>
      </c>
      <c r="BM292" s="186" t="s">
        <v>737</v>
      </c>
    </row>
    <row r="293" spans="1:65" s="2" customFormat="1" ht="16.5" customHeight="1">
      <c r="A293" s="36"/>
      <c r="B293" s="37"/>
      <c r="C293" s="175" t="s">
        <v>738</v>
      </c>
      <c r="D293" s="175" t="s">
        <v>138</v>
      </c>
      <c r="E293" s="176" t="s">
        <v>422</v>
      </c>
      <c r="F293" s="177" t="s">
        <v>423</v>
      </c>
      <c r="G293" s="178" t="s">
        <v>184</v>
      </c>
      <c r="H293" s="179">
        <v>7.24</v>
      </c>
      <c r="I293" s="180"/>
      <c r="J293" s="181">
        <f t="shared" si="20"/>
        <v>0</v>
      </c>
      <c r="K293" s="177" t="s">
        <v>142</v>
      </c>
      <c r="L293" s="41"/>
      <c r="M293" s="182" t="s">
        <v>19</v>
      </c>
      <c r="N293" s="183" t="s">
        <v>43</v>
      </c>
      <c r="O293" s="66"/>
      <c r="P293" s="184">
        <f t="shared" si="21"/>
        <v>0</v>
      </c>
      <c r="Q293" s="184">
        <v>1.2E-4</v>
      </c>
      <c r="R293" s="184">
        <f t="shared" si="22"/>
        <v>8.6880000000000008E-4</v>
      </c>
      <c r="S293" s="184">
        <v>0</v>
      </c>
      <c r="T293" s="185">
        <f t="shared" si="23"/>
        <v>0</v>
      </c>
      <c r="U293" s="36"/>
      <c r="V293" s="36"/>
      <c r="W293" s="36"/>
      <c r="X293" s="36"/>
      <c r="Y293" s="36"/>
      <c r="Z293" s="36"/>
      <c r="AA293" s="36"/>
      <c r="AB293" s="36"/>
      <c r="AC293" s="36"/>
      <c r="AD293" s="36"/>
      <c r="AE293" s="36"/>
      <c r="AR293" s="186" t="s">
        <v>272</v>
      </c>
      <c r="AT293" s="186" t="s">
        <v>138</v>
      </c>
      <c r="AU293" s="186" t="s">
        <v>81</v>
      </c>
      <c r="AY293" s="19" t="s">
        <v>135</v>
      </c>
      <c r="BE293" s="187">
        <f t="shared" si="24"/>
        <v>0</v>
      </c>
      <c r="BF293" s="187">
        <f t="shared" si="25"/>
        <v>0</v>
      </c>
      <c r="BG293" s="187">
        <f t="shared" si="26"/>
        <v>0</v>
      </c>
      <c r="BH293" s="187">
        <f t="shared" si="27"/>
        <v>0</v>
      </c>
      <c r="BI293" s="187">
        <f t="shared" si="28"/>
        <v>0</v>
      </c>
      <c r="BJ293" s="19" t="s">
        <v>79</v>
      </c>
      <c r="BK293" s="187">
        <f t="shared" si="29"/>
        <v>0</v>
      </c>
      <c r="BL293" s="19" t="s">
        <v>272</v>
      </c>
      <c r="BM293" s="186" t="s">
        <v>739</v>
      </c>
    </row>
    <row r="294" spans="1:65" s="2" customFormat="1" ht="16.5" customHeight="1">
      <c r="A294" s="36"/>
      <c r="B294" s="37"/>
      <c r="C294" s="175" t="s">
        <v>740</v>
      </c>
      <c r="D294" s="175" t="s">
        <v>138</v>
      </c>
      <c r="E294" s="176" t="s">
        <v>426</v>
      </c>
      <c r="F294" s="177" t="s">
        <v>427</v>
      </c>
      <c r="G294" s="178" t="s">
        <v>184</v>
      </c>
      <c r="H294" s="179">
        <v>0.66</v>
      </c>
      <c r="I294" s="180"/>
      <c r="J294" s="181">
        <f t="shared" si="20"/>
        <v>0</v>
      </c>
      <c r="K294" s="177" t="s">
        <v>142</v>
      </c>
      <c r="L294" s="41"/>
      <c r="M294" s="182" t="s">
        <v>19</v>
      </c>
      <c r="N294" s="183" t="s">
        <v>43</v>
      </c>
      <c r="O294" s="66"/>
      <c r="P294" s="184">
        <f t="shared" si="21"/>
        <v>0</v>
      </c>
      <c r="Q294" s="184">
        <v>3.1E-4</v>
      </c>
      <c r="R294" s="184">
        <f t="shared" si="22"/>
        <v>2.0460000000000001E-4</v>
      </c>
      <c r="S294" s="184">
        <v>0</v>
      </c>
      <c r="T294" s="185">
        <f t="shared" si="23"/>
        <v>0</v>
      </c>
      <c r="U294" s="36"/>
      <c r="V294" s="36"/>
      <c r="W294" s="36"/>
      <c r="X294" s="36"/>
      <c r="Y294" s="36"/>
      <c r="Z294" s="36"/>
      <c r="AA294" s="36"/>
      <c r="AB294" s="36"/>
      <c r="AC294" s="36"/>
      <c r="AD294" s="36"/>
      <c r="AE294" s="36"/>
      <c r="AR294" s="186" t="s">
        <v>272</v>
      </c>
      <c r="AT294" s="186" t="s">
        <v>138</v>
      </c>
      <c r="AU294" s="186" t="s">
        <v>81</v>
      </c>
      <c r="AY294" s="19" t="s">
        <v>135</v>
      </c>
      <c r="BE294" s="187">
        <f t="shared" si="24"/>
        <v>0</v>
      </c>
      <c r="BF294" s="187">
        <f t="shared" si="25"/>
        <v>0</v>
      </c>
      <c r="BG294" s="187">
        <f t="shared" si="26"/>
        <v>0</v>
      </c>
      <c r="BH294" s="187">
        <f t="shared" si="27"/>
        <v>0</v>
      </c>
      <c r="BI294" s="187">
        <f t="shared" si="28"/>
        <v>0</v>
      </c>
      <c r="BJ294" s="19" t="s">
        <v>79</v>
      </c>
      <c r="BK294" s="187">
        <f t="shared" si="29"/>
        <v>0</v>
      </c>
      <c r="BL294" s="19" t="s">
        <v>272</v>
      </c>
      <c r="BM294" s="186" t="s">
        <v>741</v>
      </c>
    </row>
    <row r="295" spans="1:65" s="2" customFormat="1" ht="16.5" customHeight="1">
      <c r="A295" s="36"/>
      <c r="B295" s="37"/>
      <c r="C295" s="175" t="s">
        <v>742</v>
      </c>
      <c r="D295" s="175" t="s">
        <v>138</v>
      </c>
      <c r="E295" s="176" t="s">
        <v>430</v>
      </c>
      <c r="F295" s="177" t="s">
        <v>431</v>
      </c>
      <c r="G295" s="178" t="s">
        <v>271</v>
      </c>
      <c r="H295" s="179">
        <v>18</v>
      </c>
      <c r="I295" s="180"/>
      <c r="J295" s="181">
        <f t="shared" si="20"/>
        <v>0</v>
      </c>
      <c r="K295" s="177" t="s">
        <v>142</v>
      </c>
      <c r="L295" s="41"/>
      <c r="M295" s="182" t="s">
        <v>19</v>
      </c>
      <c r="N295" s="183" t="s">
        <v>43</v>
      </c>
      <c r="O295" s="66"/>
      <c r="P295" s="184">
        <f t="shared" si="21"/>
        <v>0</v>
      </c>
      <c r="Q295" s="184">
        <v>2.0000000000000002E-5</v>
      </c>
      <c r="R295" s="184">
        <f t="shared" si="22"/>
        <v>3.6000000000000002E-4</v>
      </c>
      <c r="S295" s="184">
        <v>0</v>
      </c>
      <c r="T295" s="185">
        <f t="shared" si="23"/>
        <v>0</v>
      </c>
      <c r="U295" s="36"/>
      <c r="V295" s="36"/>
      <c r="W295" s="36"/>
      <c r="X295" s="36"/>
      <c r="Y295" s="36"/>
      <c r="Z295" s="36"/>
      <c r="AA295" s="36"/>
      <c r="AB295" s="36"/>
      <c r="AC295" s="36"/>
      <c r="AD295" s="36"/>
      <c r="AE295" s="36"/>
      <c r="AR295" s="186" t="s">
        <v>272</v>
      </c>
      <c r="AT295" s="186" t="s">
        <v>138</v>
      </c>
      <c r="AU295" s="186" t="s">
        <v>81</v>
      </c>
      <c r="AY295" s="19" t="s">
        <v>135</v>
      </c>
      <c r="BE295" s="187">
        <f t="shared" si="24"/>
        <v>0</v>
      </c>
      <c r="BF295" s="187">
        <f t="shared" si="25"/>
        <v>0</v>
      </c>
      <c r="BG295" s="187">
        <f t="shared" si="26"/>
        <v>0</v>
      </c>
      <c r="BH295" s="187">
        <f t="shared" si="27"/>
        <v>0</v>
      </c>
      <c r="BI295" s="187">
        <f t="shared" si="28"/>
        <v>0</v>
      </c>
      <c r="BJ295" s="19" t="s">
        <v>79</v>
      </c>
      <c r="BK295" s="187">
        <f t="shared" si="29"/>
        <v>0</v>
      </c>
      <c r="BL295" s="19" t="s">
        <v>272</v>
      </c>
      <c r="BM295" s="186" t="s">
        <v>743</v>
      </c>
    </row>
    <row r="296" spans="1:65" s="2" customFormat="1" ht="21.75" customHeight="1">
      <c r="A296" s="36"/>
      <c r="B296" s="37"/>
      <c r="C296" s="175" t="s">
        <v>744</v>
      </c>
      <c r="D296" s="175" t="s">
        <v>138</v>
      </c>
      <c r="E296" s="176" t="s">
        <v>434</v>
      </c>
      <c r="F296" s="177" t="s">
        <v>435</v>
      </c>
      <c r="G296" s="178" t="s">
        <v>271</v>
      </c>
      <c r="H296" s="179">
        <v>18</v>
      </c>
      <c r="I296" s="180"/>
      <c r="J296" s="181">
        <f t="shared" si="20"/>
        <v>0</v>
      </c>
      <c r="K296" s="177" t="s">
        <v>142</v>
      </c>
      <c r="L296" s="41"/>
      <c r="M296" s="182" t="s">
        <v>19</v>
      </c>
      <c r="N296" s="183" t="s">
        <v>43</v>
      </c>
      <c r="O296" s="66"/>
      <c r="P296" s="184">
        <f t="shared" si="21"/>
        <v>0</v>
      </c>
      <c r="Q296" s="184">
        <v>2.0000000000000002E-5</v>
      </c>
      <c r="R296" s="184">
        <f t="shared" si="22"/>
        <v>3.6000000000000002E-4</v>
      </c>
      <c r="S296" s="184">
        <v>0</v>
      </c>
      <c r="T296" s="185">
        <f t="shared" si="23"/>
        <v>0</v>
      </c>
      <c r="U296" s="36"/>
      <c r="V296" s="36"/>
      <c r="W296" s="36"/>
      <c r="X296" s="36"/>
      <c r="Y296" s="36"/>
      <c r="Z296" s="36"/>
      <c r="AA296" s="36"/>
      <c r="AB296" s="36"/>
      <c r="AC296" s="36"/>
      <c r="AD296" s="36"/>
      <c r="AE296" s="36"/>
      <c r="AR296" s="186" t="s">
        <v>272</v>
      </c>
      <c r="AT296" s="186" t="s">
        <v>138</v>
      </c>
      <c r="AU296" s="186" t="s">
        <v>81</v>
      </c>
      <c r="AY296" s="19" t="s">
        <v>135</v>
      </c>
      <c r="BE296" s="187">
        <f t="shared" si="24"/>
        <v>0</v>
      </c>
      <c r="BF296" s="187">
        <f t="shared" si="25"/>
        <v>0</v>
      </c>
      <c r="BG296" s="187">
        <f t="shared" si="26"/>
        <v>0</v>
      </c>
      <c r="BH296" s="187">
        <f t="shared" si="27"/>
        <v>0</v>
      </c>
      <c r="BI296" s="187">
        <f t="shared" si="28"/>
        <v>0</v>
      </c>
      <c r="BJ296" s="19" t="s">
        <v>79</v>
      </c>
      <c r="BK296" s="187">
        <f t="shared" si="29"/>
        <v>0</v>
      </c>
      <c r="BL296" s="19" t="s">
        <v>272</v>
      </c>
      <c r="BM296" s="186" t="s">
        <v>745</v>
      </c>
    </row>
    <row r="297" spans="1:65" s="2" customFormat="1" ht="16.5" customHeight="1">
      <c r="A297" s="36"/>
      <c r="B297" s="37"/>
      <c r="C297" s="175" t="s">
        <v>746</v>
      </c>
      <c r="D297" s="175" t="s">
        <v>138</v>
      </c>
      <c r="E297" s="176" t="s">
        <v>438</v>
      </c>
      <c r="F297" s="177" t="s">
        <v>439</v>
      </c>
      <c r="G297" s="178" t="s">
        <v>184</v>
      </c>
      <c r="H297" s="179">
        <v>23.4</v>
      </c>
      <c r="I297" s="180"/>
      <c r="J297" s="181">
        <f t="shared" si="20"/>
        <v>0</v>
      </c>
      <c r="K297" s="177" t="s">
        <v>19</v>
      </c>
      <c r="L297" s="41"/>
      <c r="M297" s="182" t="s">
        <v>19</v>
      </c>
      <c r="N297" s="183" t="s">
        <v>43</v>
      </c>
      <c r="O297" s="66"/>
      <c r="P297" s="184">
        <f t="shared" si="21"/>
        <v>0</v>
      </c>
      <c r="Q297" s="184">
        <v>0</v>
      </c>
      <c r="R297" s="184">
        <f t="shared" si="22"/>
        <v>0</v>
      </c>
      <c r="S297" s="184">
        <v>0</v>
      </c>
      <c r="T297" s="185">
        <f t="shared" si="23"/>
        <v>0</v>
      </c>
      <c r="U297" s="36"/>
      <c r="V297" s="36"/>
      <c r="W297" s="36"/>
      <c r="X297" s="36"/>
      <c r="Y297" s="36"/>
      <c r="Z297" s="36"/>
      <c r="AA297" s="36"/>
      <c r="AB297" s="36"/>
      <c r="AC297" s="36"/>
      <c r="AD297" s="36"/>
      <c r="AE297" s="36"/>
      <c r="AR297" s="186" t="s">
        <v>272</v>
      </c>
      <c r="AT297" s="186" t="s">
        <v>138</v>
      </c>
      <c r="AU297" s="186" t="s">
        <v>81</v>
      </c>
      <c r="AY297" s="19" t="s">
        <v>135</v>
      </c>
      <c r="BE297" s="187">
        <f t="shared" si="24"/>
        <v>0</v>
      </c>
      <c r="BF297" s="187">
        <f t="shared" si="25"/>
        <v>0</v>
      </c>
      <c r="BG297" s="187">
        <f t="shared" si="26"/>
        <v>0</v>
      </c>
      <c r="BH297" s="187">
        <f t="shared" si="27"/>
        <v>0</v>
      </c>
      <c r="BI297" s="187">
        <f t="shared" si="28"/>
        <v>0</v>
      </c>
      <c r="BJ297" s="19" t="s">
        <v>79</v>
      </c>
      <c r="BK297" s="187">
        <f t="shared" si="29"/>
        <v>0</v>
      </c>
      <c r="BL297" s="19" t="s">
        <v>272</v>
      </c>
      <c r="BM297" s="186" t="s">
        <v>747</v>
      </c>
    </row>
    <row r="298" spans="1:65" s="12" customFormat="1" ht="22.9" customHeight="1">
      <c r="B298" s="159"/>
      <c r="C298" s="160"/>
      <c r="D298" s="161" t="s">
        <v>71</v>
      </c>
      <c r="E298" s="173" t="s">
        <v>441</v>
      </c>
      <c r="F298" s="173" t="s">
        <v>442</v>
      </c>
      <c r="G298" s="160"/>
      <c r="H298" s="160"/>
      <c r="I298" s="163"/>
      <c r="J298" s="174">
        <f>BK298</f>
        <v>0</v>
      </c>
      <c r="K298" s="160"/>
      <c r="L298" s="165"/>
      <c r="M298" s="166"/>
      <c r="N298" s="167"/>
      <c r="O298" s="167"/>
      <c r="P298" s="168">
        <f>SUM(P299:P337)</f>
        <v>0</v>
      </c>
      <c r="Q298" s="167"/>
      <c r="R298" s="168">
        <f>SUM(R299:R337)</f>
        <v>0.11117088</v>
      </c>
      <c r="S298" s="167"/>
      <c r="T298" s="169">
        <f>SUM(T299:T337)</f>
        <v>2.27943E-2</v>
      </c>
      <c r="AR298" s="170" t="s">
        <v>81</v>
      </c>
      <c r="AT298" s="171" t="s">
        <v>71</v>
      </c>
      <c r="AU298" s="171" t="s">
        <v>79</v>
      </c>
      <c r="AY298" s="170" t="s">
        <v>135</v>
      </c>
      <c r="BK298" s="172">
        <f>SUM(BK299:BK337)</f>
        <v>0</v>
      </c>
    </row>
    <row r="299" spans="1:65" s="2" customFormat="1" ht="16.5" customHeight="1">
      <c r="A299" s="36"/>
      <c r="B299" s="37"/>
      <c r="C299" s="175" t="s">
        <v>748</v>
      </c>
      <c r="D299" s="175" t="s">
        <v>138</v>
      </c>
      <c r="E299" s="176" t="s">
        <v>444</v>
      </c>
      <c r="F299" s="177" t="s">
        <v>445</v>
      </c>
      <c r="G299" s="178" t="s">
        <v>184</v>
      </c>
      <c r="H299" s="179">
        <v>73.53</v>
      </c>
      <c r="I299" s="180"/>
      <c r="J299" s="181">
        <f>ROUND(I299*H299,2)</f>
        <v>0</v>
      </c>
      <c r="K299" s="177" t="s">
        <v>142</v>
      </c>
      <c r="L299" s="41"/>
      <c r="M299" s="182" t="s">
        <v>19</v>
      </c>
      <c r="N299" s="183" t="s">
        <v>43</v>
      </c>
      <c r="O299" s="66"/>
      <c r="P299" s="184">
        <f>O299*H299</f>
        <v>0</v>
      </c>
      <c r="Q299" s="184">
        <v>1E-3</v>
      </c>
      <c r="R299" s="184">
        <f>Q299*H299</f>
        <v>7.3529999999999998E-2</v>
      </c>
      <c r="S299" s="184">
        <v>3.1E-4</v>
      </c>
      <c r="T299" s="185">
        <f>S299*H299</f>
        <v>2.27943E-2</v>
      </c>
      <c r="U299" s="36"/>
      <c r="V299" s="36"/>
      <c r="W299" s="36"/>
      <c r="X299" s="36"/>
      <c r="Y299" s="36"/>
      <c r="Z299" s="36"/>
      <c r="AA299" s="36"/>
      <c r="AB299" s="36"/>
      <c r="AC299" s="36"/>
      <c r="AD299" s="36"/>
      <c r="AE299" s="36"/>
      <c r="AR299" s="186" t="s">
        <v>272</v>
      </c>
      <c r="AT299" s="186" t="s">
        <v>138</v>
      </c>
      <c r="AU299" s="186" t="s">
        <v>81</v>
      </c>
      <c r="AY299" s="19" t="s">
        <v>135</v>
      </c>
      <c r="BE299" s="187">
        <f>IF(N299="základní",J299,0)</f>
        <v>0</v>
      </c>
      <c r="BF299" s="187">
        <f>IF(N299="snížená",J299,0)</f>
        <v>0</v>
      </c>
      <c r="BG299" s="187">
        <f>IF(N299="zákl. přenesená",J299,0)</f>
        <v>0</v>
      </c>
      <c r="BH299" s="187">
        <f>IF(N299="sníž. přenesená",J299,0)</f>
        <v>0</v>
      </c>
      <c r="BI299" s="187">
        <f>IF(N299="nulová",J299,0)</f>
        <v>0</v>
      </c>
      <c r="BJ299" s="19" t="s">
        <v>79</v>
      </c>
      <c r="BK299" s="187">
        <f>ROUND(I299*H299,2)</f>
        <v>0</v>
      </c>
      <c r="BL299" s="19" t="s">
        <v>272</v>
      </c>
      <c r="BM299" s="186" t="s">
        <v>749</v>
      </c>
    </row>
    <row r="300" spans="1:65" s="2" customFormat="1" ht="29.25">
      <c r="A300" s="36"/>
      <c r="B300" s="37"/>
      <c r="C300" s="38"/>
      <c r="D300" s="188" t="s">
        <v>145</v>
      </c>
      <c r="E300" s="38"/>
      <c r="F300" s="189" t="s">
        <v>447</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145</v>
      </c>
      <c r="AU300" s="19" t="s">
        <v>81</v>
      </c>
    </row>
    <row r="301" spans="1:65" s="15" customFormat="1" ht="11.25">
      <c r="B301" s="230"/>
      <c r="C301" s="231"/>
      <c r="D301" s="188" t="s">
        <v>187</v>
      </c>
      <c r="E301" s="232" t="s">
        <v>19</v>
      </c>
      <c r="F301" s="233" t="s">
        <v>448</v>
      </c>
      <c r="G301" s="231"/>
      <c r="H301" s="232" t="s">
        <v>19</v>
      </c>
      <c r="I301" s="234"/>
      <c r="J301" s="231"/>
      <c r="K301" s="231"/>
      <c r="L301" s="235"/>
      <c r="M301" s="236"/>
      <c r="N301" s="237"/>
      <c r="O301" s="237"/>
      <c r="P301" s="237"/>
      <c r="Q301" s="237"/>
      <c r="R301" s="237"/>
      <c r="S301" s="237"/>
      <c r="T301" s="238"/>
      <c r="AT301" s="239" t="s">
        <v>187</v>
      </c>
      <c r="AU301" s="239" t="s">
        <v>81</v>
      </c>
      <c r="AV301" s="15" t="s">
        <v>79</v>
      </c>
      <c r="AW301" s="15" t="s">
        <v>33</v>
      </c>
      <c r="AX301" s="15" t="s">
        <v>72</v>
      </c>
      <c r="AY301" s="239" t="s">
        <v>135</v>
      </c>
    </row>
    <row r="302" spans="1:65" s="13" customFormat="1" ht="11.25">
      <c r="B302" s="197"/>
      <c r="C302" s="198"/>
      <c r="D302" s="188" t="s">
        <v>187</v>
      </c>
      <c r="E302" s="199" t="s">
        <v>19</v>
      </c>
      <c r="F302" s="200" t="s">
        <v>750</v>
      </c>
      <c r="G302" s="198"/>
      <c r="H302" s="201">
        <v>9.3339999999999996</v>
      </c>
      <c r="I302" s="202"/>
      <c r="J302" s="198"/>
      <c r="K302" s="198"/>
      <c r="L302" s="203"/>
      <c r="M302" s="204"/>
      <c r="N302" s="205"/>
      <c r="O302" s="205"/>
      <c r="P302" s="205"/>
      <c r="Q302" s="205"/>
      <c r="R302" s="205"/>
      <c r="S302" s="205"/>
      <c r="T302" s="206"/>
      <c r="AT302" s="207" t="s">
        <v>187</v>
      </c>
      <c r="AU302" s="207" t="s">
        <v>81</v>
      </c>
      <c r="AV302" s="13" t="s">
        <v>81</v>
      </c>
      <c r="AW302" s="13" t="s">
        <v>33</v>
      </c>
      <c r="AX302" s="13" t="s">
        <v>72</v>
      </c>
      <c r="AY302" s="207" t="s">
        <v>135</v>
      </c>
    </row>
    <row r="303" spans="1:65" s="13" customFormat="1" ht="11.25">
      <c r="B303" s="197"/>
      <c r="C303" s="198"/>
      <c r="D303" s="188" t="s">
        <v>187</v>
      </c>
      <c r="E303" s="199" t="s">
        <v>19</v>
      </c>
      <c r="F303" s="200" t="s">
        <v>751</v>
      </c>
      <c r="G303" s="198"/>
      <c r="H303" s="201">
        <v>11.429</v>
      </c>
      <c r="I303" s="202"/>
      <c r="J303" s="198"/>
      <c r="K303" s="198"/>
      <c r="L303" s="203"/>
      <c r="M303" s="204"/>
      <c r="N303" s="205"/>
      <c r="O303" s="205"/>
      <c r="P303" s="205"/>
      <c r="Q303" s="205"/>
      <c r="R303" s="205"/>
      <c r="S303" s="205"/>
      <c r="T303" s="206"/>
      <c r="AT303" s="207" t="s">
        <v>187</v>
      </c>
      <c r="AU303" s="207" t="s">
        <v>81</v>
      </c>
      <c r="AV303" s="13" t="s">
        <v>81</v>
      </c>
      <c r="AW303" s="13" t="s">
        <v>33</v>
      </c>
      <c r="AX303" s="13" t="s">
        <v>72</v>
      </c>
      <c r="AY303" s="207" t="s">
        <v>135</v>
      </c>
    </row>
    <row r="304" spans="1:65" s="16" customFormat="1" ht="11.25">
      <c r="B304" s="240"/>
      <c r="C304" s="241"/>
      <c r="D304" s="188" t="s">
        <v>187</v>
      </c>
      <c r="E304" s="242" t="s">
        <v>19</v>
      </c>
      <c r="F304" s="243" t="s">
        <v>451</v>
      </c>
      <c r="G304" s="241"/>
      <c r="H304" s="244">
        <v>20.762999999999998</v>
      </c>
      <c r="I304" s="245"/>
      <c r="J304" s="241"/>
      <c r="K304" s="241"/>
      <c r="L304" s="246"/>
      <c r="M304" s="247"/>
      <c r="N304" s="248"/>
      <c r="O304" s="248"/>
      <c r="P304" s="248"/>
      <c r="Q304" s="248"/>
      <c r="R304" s="248"/>
      <c r="S304" s="248"/>
      <c r="T304" s="249"/>
      <c r="AT304" s="250" t="s">
        <v>187</v>
      </c>
      <c r="AU304" s="250" t="s">
        <v>81</v>
      </c>
      <c r="AV304" s="16" t="s">
        <v>155</v>
      </c>
      <c r="AW304" s="16" t="s">
        <v>33</v>
      </c>
      <c r="AX304" s="16" t="s">
        <v>72</v>
      </c>
      <c r="AY304" s="250" t="s">
        <v>135</v>
      </c>
    </row>
    <row r="305" spans="1:65" s="15" customFormat="1" ht="11.25">
      <c r="B305" s="230"/>
      <c r="C305" s="231"/>
      <c r="D305" s="188" t="s">
        <v>187</v>
      </c>
      <c r="E305" s="232" t="s">
        <v>19</v>
      </c>
      <c r="F305" s="233" t="s">
        <v>452</v>
      </c>
      <c r="G305" s="231"/>
      <c r="H305" s="232" t="s">
        <v>19</v>
      </c>
      <c r="I305" s="234"/>
      <c r="J305" s="231"/>
      <c r="K305" s="231"/>
      <c r="L305" s="235"/>
      <c r="M305" s="236"/>
      <c r="N305" s="237"/>
      <c r="O305" s="237"/>
      <c r="P305" s="237"/>
      <c r="Q305" s="237"/>
      <c r="R305" s="237"/>
      <c r="S305" s="237"/>
      <c r="T305" s="238"/>
      <c r="AT305" s="239" t="s">
        <v>187</v>
      </c>
      <c r="AU305" s="239" t="s">
        <v>81</v>
      </c>
      <c r="AV305" s="15" t="s">
        <v>79</v>
      </c>
      <c r="AW305" s="15" t="s">
        <v>33</v>
      </c>
      <c r="AX305" s="15" t="s">
        <v>72</v>
      </c>
      <c r="AY305" s="239" t="s">
        <v>135</v>
      </c>
    </row>
    <row r="306" spans="1:65" s="13" customFormat="1" ht="11.25">
      <c r="B306" s="197"/>
      <c r="C306" s="198"/>
      <c r="D306" s="188" t="s">
        <v>187</v>
      </c>
      <c r="E306" s="199" t="s">
        <v>19</v>
      </c>
      <c r="F306" s="200" t="s">
        <v>752</v>
      </c>
      <c r="G306" s="198"/>
      <c r="H306" s="201">
        <v>47.884999999999998</v>
      </c>
      <c r="I306" s="202"/>
      <c r="J306" s="198"/>
      <c r="K306" s="198"/>
      <c r="L306" s="203"/>
      <c r="M306" s="204"/>
      <c r="N306" s="205"/>
      <c r="O306" s="205"/>
      <c r="P306" s="205"/>
      <c r="Q306" s="205"/>
      <c r="R306" s="205"/>
      <c r="S306" s="205"/>
      <c r="T306" s="206"/>
      <c r="AT306" s="207" t="s">
        <v>187</v>
      </c>
      <c r="AU306" s="207" t="s">
        <v>81</v>
      </c>
      <c r="AV306" s="13" t="s">
        <v>81</v>
      </c>
      <c r="AW306" s="13" t="s">
        <v>33</v>
      </c>
      <c r="AX306" s="13" t="s">
        <v>72</v>
      </c>
      <c r="AY306" s="207" t="s">
        <v>135</v>
      </c>
    </row>
    <row r="307" spans="1:65" s="13" customFormat="1" ht="11.25">
      <c r="B307" s="197"/>
      <c r="C307" s="198"/>
      <c r="D307" s="188" t="s">
        <v>187</v>
      </c>
      <c r="E307" s="199" t="s">
        <v>19</v>
      </c>
      <c r="F307" s="200" t="s">
        <v>753</v>
      </c>
      <c r="G307" s="198"/>
      <c r="H307" s="201">
        <v>-1.1479999999999999</v>
      </c>
      <c r="I307" s="202"/>
      <c r="J307" s="198"/>
      <c r="K307" s="198"/>
      <c r="L307" s="203"/>
      <c r="M307" s="204"/>
      <c r="N307" s="205"/>
      <c r="O307" s="205"/>
      <c r="P307" s="205"/>
      <c r="Q307" s="205"/>
      <c r="R307" s="205"/>
      <c r="S307" s="205"/>
      <c r="T307" s="206"/>
      <c r="AT307" s="207" t="s">
        <v>187</v>
      </c>
      <c r="AU307" s="207" t="s">
        <v>81</v>
      </c>
      <c r="AV307" s="13" t="s">
        <v>81</v>
      </c>
      <c r="AW307" s="13" t="s">
        <v>33</v>
      </c>
      <c r="AX307" s="13" t="s">
        <v>72</v>
      </c>
      <c r="AY307" s="207" t="s">
        <v>135</v>
      </c>
    </row>
    <row r="308" spans="1:65" s="13" customFormat="1" ht="11.25">
      <c r="B308" s="197"/>
      <c r="C308" s="198"/>
      <c r="D308" s="188" t="s">
        <v>187</v>
      </c>
      <c r="E308" s="199" t="s">
        <v>19</v>
      </c>
      <c r="F308" s="200" t="s">
        <v>754</v>
      </c>
      <c r="G308" s="198"/>
      <c r="H308" s="201">
        <v>8.3699999999999992</v>
      </c>
      <c r="I308" s="202"/>
      <c r="J308" s="198"/>
      <c r="K308" s="198"/>
      <c r="L308" s="203"/>
      <c r="M308" s="204"/>
      <c r="N308" s="205"/>
      <c r="O308" s="205"/>
      <c r="P308" s="205"/>
      <c r="Q308" s="205"/>
      <c r="R308" s="205"/>
      <c r="S308" s="205"/>
      <c r="T308" s="206"/>
      <c r="AT308" s="207" t="s">
        <v>187</v>
      </c>
      <c r="AU308" s="207" t="s">
        <v>81</v>
      </c>
      <c r="AV308" s="13" t="s">
        <v>81</v>
      </c>
      <c r="AW308" s="13" t="s">
        <v>33</v>
      </c>
      <c r="AX308" s="13" t="s">
        <v>72</v>
      </c>
      <c r="AY308" s="207" t="s">
        <v>135</v>
      </c>
    </row>
    <row r="309" spans="1:65" s="13" customFormat="1" ht="11.25">
      <c r="B309" s="197"/>
      <c r="C309" s="198"/>
      <c r="D309" s="188" t="s">
        <v>187</v>
      </c>
      <c r="E309" s="199" t="s">
        <v>19</v>
      </c>
      <c r="F309" s="200" t="s">
        <v>755</v>
      </c>
      <c r="G309" s="198"/>
      <c r="H309" s="201">
        <v>-2.34</v>
      </c>
      <c r="I309" s="202"/>
      <c r="J309" s="198"/>
      <c r="K309" s="198"/>
      <c r="L309" s="203"/>
      <c r="M309" s="204"/>
      <c r="N309" s="205"/>
      <c r="O309" s="205"/>
      <c r="P309" s="205"/>
      <c r="Q309" s="205"/>
      <c r="R309" s="205"/>
      <c r="S309" s="205"/>
      <c r="T309" s="206"/>
      <c r="AT309" s="207" t="s">
        <v>187</v>
      </c>
      <c r="AU309" s="207" t="s">
        <v>81</v>
      </c>
      <c r="AV309" s="13" t="s">
        <v>81</v>
      </c>
      <c r="AW309" s="13" t="s">
        <v>33</v>
      </c>
      <c r="AX309" s="13" t="s">
        <v>72</v>
      </c>
      <c r="AY309" s="207" t="s">
        <v>135</v>
      </c>
    </row>
    <row r="310" spans="1:65" s="16" customFormat="1" ht="11.25">
      <c r="B310" s="240"/>
      <c r="C310" s="241"/>
      <c r="D310" s="188" t="s">
        <v>187</v>
      </c>
      <c r="E310" s="242" t="s">
        <v>19</v>
      </c>
      <c r="F310" s="243" t="s">
        <v>451</v>
      </c>
      <c r="G310" s="241"/>
      <c r="H310" s="244">
        <v>52.766999999999996</v>
      </c>
      <c r="I310" s="245"/>
      <c r="J310" s="241"/>
      <c r="K310" s="241"/>
      <c r="L310" s="246"/>
      <c r="M310" s="247"/>
      <c r="N310" s="248"/>
      <c r="O310" s="248"/>
      <c r="P310" s="248"/>
      <c r="Q310" s="248"/>
      <c r="R310" s="248"/>
      <c r="S310" s="248"/>
      <c r="T310" s="249"/>
      <c r="AT310" s="250" t="s">
        <v>187</v>
      </c>
      <c r="AU310" s="250" t="s">
        <v>81</v>
      </c>
      <c r="AV310" s="16" t="s">
        <v>155</v>
      </c>
      <c r="AW310" s="16" t="s">
        <v>33</v>
      </c>
      <c r="AX310" s="16" t="s">
        <v>72</v>
      </c>
      <c r="AY310" s="250" t="s">
        <v>135</v>
      </c>
    </row>
    <row r="311" spans="1:65" s="14" customFormat="1" ht="11.25">
      <c r="B311" s="208"/>
      <c r="C311" s="209"/>
      <c r="D311" s="188" t="s">
        <v>187</v>
      </c>
      <c r="E311" s="210" t="s">
        <v>19</v>
      </c>
      <c r="F311" s="211" t="s">
        <v>197</v>
      </c>
      <c r="G311" s="209"/>
      <c r="H311" s="212">
        <v>73.53</v>
      </c>
      <c r="I311" s="213"/>
      <c r="J311" s="209"/>
      <c r="K311" s="209"/>
      <c r="L311" s="214"/>
      <c r="M311" s="215"/>
      <c r="N311" s="216"/>
      <c r="O311" s="216"/>
      <c r="P311" s="216"/>
      <c r="Q311" s="216"/>
      <c r="R311" s="216"/>
      <c r="S311" s="216"/>
      <c r="T311" s="217"/>
      <c r="AT311" s="218" t="s">
        <v>187</v>
      </c>
      <c r="AU311" s="218" t="s">
        <v>81</v>
      </c>
      <c r="AV311" s="14" t="s">
        <v>160</v>
      </c>
      <c r="AW311" s="14" t="s">
        <v>33</v>
      </c>
      <c r="AX311" s="14" t="s">
        <v>79</v>
      </c>
      <c r="AY311" s="218" t="s">
        <v>135</v>
      </c>
    </row>
    <row r="312" spans="1:65" s="2" customFormat="1" ht="16.5" customHeight="1">
      <c r="A312" s="36"/>
      <c r="B312" s="37"/>
      <c r="C312" s="175" t="s">
        <v>756</v>
      </c>
      <c r="D312" s="175" t="s">
        <v>138</v>
      </c>
      <c r="E312" s="176" t="s">
        <v>458</v>
      </c>
      <c r="F312" s="177" t="s">
        <v>459</v>
      </c>
      <c r="G312" s="178" t="s">
        <v>184</v>
      </c>
      <c r="H312" s="179">
        <v>81.828000000000003</v>
      </c>
      <c r="I312" s="180"/>
      <c r="J312" s="181">
        <f>ROUND(I312*H312,2)</f>
        <v>0</v>
      </c>
      <c r="K312" s="177" t="s">
        <v>142</v>
      </c>
      <c r="L312" s="41"/>
      <c r="M312" s="182" t="s">
        <v>19</v>
      </c>
      <c r="N312" s="183" t="s">
        <v>43</v>
      </c>
      <c r="O312" s="66"/>
      <c r="P312" s="184">
        <f>O312*H312</f>
        <v>0</v>
      </c>
      <c r="Q312" s="184">
        <v>0</v>
      </c>
      <c r="R312" s="184">
        <f>Q312*H312</f>
        <v>0</v>
      </c>
      <c r="S312" s="184">
        <v>0</v>
      </c>
      <c r="T312" s="185">
        <f>S312*H312</f>
        <v>0</v>
      </c>
      <c r="U312" s="36"/>
      <c r="V312" s="36"/>
      <c r="W312" s="36"/>
      <c r="X312" s="36"/>
      <c r="Y312" s="36"/>
      <c r="Z312" s="36"/>
      <c r="AA312" s="36"/>
      <c r="AB312" s="36"/>
      <c r="AC312" s="36"/>
      <c r="AD312" s="36"/>
      <c r="AE312" s="36"/>
      <c r="AR312" s="186" t="s">
        <v>272</v>
      </c>
      <c r="AT312" s="186" t="s">
        <v>138</v>
      </c>
      <c r="AU312" s="186" t="s">
        <v>81</v>
      </c>
      <c r="AY312" s="19" t="s">
        <v>135</v>
      </c>
      <c r="BE312" s="187">
        <f>IF(N312="základní",J312,0)</f>
        <v>0</v>
      </c>
      <c r="BF312" s="187">
        <f>IF(N312="snížená",J312,0)</f>
        <v>0</v>
      </c>
      <c r="BG312" s="187">
        <f>IF(N312="zákl. přenesená",J312,0)</f>
        <v>0</v>
      </c>
      <c r="BH312" s="187">
        <f>IF(N312="sníž. přenesená",J312,0)</f>
        <v>0</v>
      </c>
      <c r="BI312" s="187">
        <f>IF(N312="nulová",J312,0)</f>
        <v>0</v>
      </c>
      <c r="BJ312" s="19" t="s">
        <v>79</v>
      </c>
      <c r="BK312" s="187">
        <f>ROUND(I312*H312,2)</f>
        <v>0</v>
      </c>
      <c r="BL312" s="19" t="s">
        <v>272</v>
      </c>
      <c r="BM312" s="186" t="s">
        <v>757</v>
      </c>
    </row>
    <row r="313" spans="1:65" s="15" customFormat="1" ht="11.25">
      <c r="B313" s="230"/>
      <c r="C313" s="231"/>
      <c r="D313" s="188" t="s">
        <v>187</v>
      </c>
      <c r="E313" s="232" t="s">
        <v>19</v>
      </c>
      <c r="F313" s="233" t="s">
        <v>448</v>
      </c>
      <c r="G313" s="231"/>
      <c r="H313" s="232" t="s">
        <v>19</v>
      </c>
      <c r="I313" s="234"/>
      <c r="J313" s="231"/>
      <c r="K313" s="231"/>
      <c r="L313" s="235"/>
      <c r="M313" s="236"/>
      <c r="N313" s="237"/>
      <c r="O313" s="237"/>
      <c r="P313" s="237"/>
      <c r="Q313" s="237"/>
      <c r="R313" s="237"/>
      <c r="S313" s="237"/>
      <c r="T313" s="238"/>
      <c r="AT313" s="239" t="s">
        <v>187</v>
      </c>
      <c r="AU313" s="239" t="s">
        <v>81</v>
      </c>
      <c r="AV313" s="15" t="s">
        <v>79</v>
      </c>
      <c r="AW313" s="15" t="s">
        <v>33</v>
      </c>
      <c r="AX313" s="15" t="s">
        <v>72</v>
      </c>
      <c r="AY313" s="239" t="s">
        <v>135</v>
      </c>
    </row>
    <row r="314" spans="1:65" s="13" customFormat="1" ht="11.25">
      <c r="B314" s="197"/>
      <c r="C314" s="198"/>
      <c r="D314" s="188" t="s">
        <v>187</v>
      </c>
      <c r="E314" s="199" t="s">
        <v>19</v>
      </c>
      <c r="F314" s="200" t="s">
        <v>545</v>
      </c>
      <c r="G314" s="198"/>
      <c r="H314" s="201">
        <v>10.371</v>
      </c>
      <c r="I314" s="202"/>
      <c r="J314" s="198"/>
      <c r="K314" s="198"/>
      <c r="L314" s="203"/>
      <c r="M314" s="204"/>
      <c r="N314" s="205"/>
      <c r="O314" s="205"/>
      <c r="P314" s="205"/>
      <c r="Q314" s="205"/>
      <c r="R314" s="205"/>
      <c r="S314" s="205"/>
      <c r="T314" s="206"/>
      <c r="AT314" s="207" t="s">
        <v>187</v>
      </c>
      <c r="AU314" s="207" t="s">
        <v>81</v>
      </c>
      <c r="AV314" s="13" t="s">
        <v>81</v>
      </c>
      <c r="AW314" s="13" t="s">
        <v>33</v>
      </c>
      <c r="AX314" s="13" t="s">
        <v>72</v>
      </c>
      <c r="AY314" s="207" t="s">
        <v>135</v>
      </c>
    </row>
    <row r="315" spans="1:65" s="13" customFormat="1" ht="11.25">
      <c r="B315" s="197"/>
      <c r="C315" s="198"/>
      <c r="D315" s="188" t="s">
        <v>187</v>
      </c>
      <c r="E315" s="199" t="s">
        <v>19</v>
      </c>
      <c r="F315" s="200" t="s">
        <v>546</v>
      </c>
      <c r="G315" s="198"/>
      <c r="H315" s="201">
        <v>12.699</v>
      </c>
      <c r="I315" s="202"/>
      <c r="J315" s="198"/>
      <c r="K315" s="198"/>
      <c r="L315" s="203"/>
      <c r="M315" s="204"/>
      <c r="N315" s="205"/>
      <c r="O315" s="205"/>
      <c r="P315" s="205"/>
      <c r="Q315" s="205"/>
      <c r="R315" s="205"/>
      <c r="S315" s="205"/>
      <c r="T315" s="206"/>
      <c r="AT315" s="207" t="s">
        <v>187</v>
      </c>
      <c r="AU315" s="207" t="s">
        <v>81</v>
      </c>
      <c r="AV315" s="13" t="s">
        <v>81</v>
      </c>
      <c r="AW315" s="13" t="s">
        <v>33</v>
      </c>
      <c r="AX315" s="13" t="s">
        <v>72</v>
      </c>
      <c r="AY315" s="207" t="s">
        <v>135</v>
      </c>
    </row>
    <row r="316" spans="1:65" s="16" customFormat="1" ht="11.25">
      <c r="B316" s="240"/>
      <c r="C316" s="241"/>
      <c r="D316" s="188" t="s">
        <v>187</v>
      </c>
      <c r="E316" s="242" t="s">
        <v>19</v>
      </c>
      <c r="F316" s="243" t="s">
        <v>451</v>
      </c>
      <c r="G316" s="241"/>
      <c r="H316" s="244">
        <v>23.07</v>
      </c>
      <c r="I316" s="245"/>
      <c r="J316" s="241"/>
      <c r="K316" s="241"/>
      <c r="L316" s="246"/>
      <c r="M316" s="247"/>
      <c r="N316" s="248"/>
      <c r="O316" s="248"/>
      <c r="P316" s="248"/>
      <c r="Q316" s="248"/>
      <c r="R316" s="248"/>
      <c r="S316" s="248"/>
      <c r="T316" s="249"/>
      <c r="AT316" s="250" t="s">
        <v>187</v>
      </c>
      <c r="AU316" s="250" t="s">
        <v>81</v>
      </c>
      <c r="AV316" s="16" t="s">
        <v>155</v>
      </c>
      <c r="AW316" s="16" t="s">
        <v>33</v>
      </c>
      <c r="AX316" s="16" t="s">
        <v>72</v>
      </c>
      <c r="AY316" s="250" t="s">
        <v>135</v>
      </c>
    </row>
    <row r="317" spans="1:65" s="15" customFormat="1" ht="11.25">
      <c r="B317" s="230"/>
      <c r="C317" s="231"/>
      <c r="D317" s="188" t="s">
        <v>187</v>
      </c>
      <c r="E317" s="232" t="s">
        <v>19</v>
      </c>
      <c r="F317" s="233" t="s">
        <v>452</v>
      </c>
      <c r="G317" s="231"/>
      <c r="H317" s="232" t="s">
        <v>19</v>
      </c>
      <c r="I317" s="234"/>
      <c r="J317" s="231"/>
      <c r="K317" s="231"/>
      <c r="L317" s="235"/>
      <c r="M317" s="236"/>
      <c r="N317" s="237"/>
      <c r="O317" s="237"/>
      <c r="P317" s="237"/>
      <c r="Q317" s="237"/>
      <c r="R317" s="237"/>
      <c r="S317" s="237"/>
      <c r="T317" s="238"/>
      <c r="AT317" s="239" t="s">
        <v>187</v>
      </c>
      <c r="AU317" s="239" t="s">
        <v>81</v>
      </c>
      <c r="AV317" s="15" t="s">
        <v>79</v>
      </c>
      <c r="AW317" s="15" t="s">
        <v>33</v>
      </c>
      <c r="AX317" s="15" t="s">
        <v>72</v>
      </c>
      <c r="AY317" s="239" t="s">
        <v>135</v>
      </c>
    </row>
    <row r="318" spans="1:65" s="13" customFormat="1" ht="11.25">
      <c r="B318" s="197"/>
      <c r="C318" s="198"/>
      <c r="D318" s="188" t="s">
        <v>187</v>
      </c>
      <c r="E318" s="199" t="s">
        <v>19</v>
      </c>
      <c r="F318" s="200" t="s">
        <v>557</v>
      </c>
      <c r="G318" s="198"/>
      <c r="H318" s="201">
        <v>53.206000000000003</v>
      </c>
      <c r="I318" s="202"/>
      <c r="J318" s="198"/>
      <c r="K318" s="198"/>
      <c r="L318" s="203"/>
      <c r="M318" s="204"/>
      <c r="N318" s="205"/>
      <c r="O318" s="205"/>
      <c r="P318" s="205"/>
      <c r="Q318" s="205"/>
      <c r="R318" s="205"/>
      <c r="S318" s="205"/>
      <c r="T318" s="206"/>
      <c r="AT318" s="207" t="s">
        <v>187</v>
      </c>
      <c r="AU318" s="207" t="s">
        <v>81</v>
      </c>
      <c r="AV318" s="13" t="s">
        <v>81</v>
      </c>
      <c r="AW318" s="13" t="s">
        <v>33</v>
      </c>
      <c r="AX318" s="13" t="s">
        <v>72</v>
      </c>
      <c r="AY318" s="207" t="s">
        <v>135</v>
      </c>
    </row>
    <row r="319" spans="1:65" s="13" customFormat="1" ht="11.25">
      <c r="B319" s="197"/>
      <c r="C319" s="198"/>
      <c r="D319" s="188" t="s">
        <v>187</v>
      </c>
      <c r="E319" s="199" t="s">
        <v>19</v>
      </c>
      <c r="F319" s="200" t="s">
        <v>753</v>
      </c>
      <c r="G319" s="198"/>
      <c r="H319" s="201">
        <v>-1.1479999999999999</v>
      </c>
      <c r="I319" s="202"/>
      <c r="J319" s="198"/>
      <c r="K319" s="198"/>
      <c r="L319" s="203"/>
      <c r="M319" s="204"/>
      <c r="N319" s="205"/>
      <c r="O319" s="205"/>
      <c r="P319" s="205"/>
      <c r="Q319" s="205"/>
      <c r="R319" s="205"/>
      <c r="S319" s="205"/>
      <c r="T319" s="206"/>
      <c r="AT319" s="207" t="s">
        <v>187</v>
      </c>
      <c r="AU319" s="207" t="s">
        <v>81</v>
      </c>
      <c r="AV319" s="13" t="s">
        <v>81</v>
      </c>
      <c r="AW319" s="13" t="s">
        <v>33</v>
      </c>
      <c r="AX319" s="13" t="s">
        <v>72</v>
      </c>
      <c r="AY319" s="207" t="s">
        <v>135</v>
      </c>
    </row>
    <row r="320" spans="1:65" s="13" customFormat="1" ht="11.25">
      <c r="B320" s="197"/>
      <c r="C320" s="198"/>
      <c r="D320" s="188" t="s">
        <v>187</v>
      </c>
      <c r="E320" s="199" t="s">
        <v>19</v>
      </c>
      <c r="F320" s="200" t="s">
        <v>559</v>
      </c>
      <c r="G320" s="198"/>
      <c r="H320" s="201">
        <v>9.3000000000000007</v>
      </c>
      <c r="I320" s="202"/>
      <c r="J320" s="198"/>
      <c r="K320" s="198"/>
      <c r="L320" s="203"/>
      <c r="M320" s="204"/>
      <c r="N320" s="205"/>
      <c r="O320" s="205"/>
      <c r="P320" s="205"/>
      <c r="Q320" s="205"/>
      <c r="R320" s="205"/>
      <c r="S320" s="205"/>
      <c r="T320" s="206"/>
      <c r="AT320" s="207" t="s">
        <v>187</v>
      </c>
      <c r="AU320" s="207" t="s">
        <v>81</v>
      </c>
      <c r="AV320" s="13" t="s">
        <v>81</v>
      </c>
      <c r="AW320" s="13" t="s">
        <v>33</v>
      </c>
      <c r="AX320" s="13" t="s">
        <v>72</v>
      </c>
      <c r="AY320" s="207" t="s">
        <v>135</v>
      </c>
    </row>
    <row r="321" spans="1:65" s="13" customFormat="1" ht="11.25">
      <c r="B321" s="197"/>
      <c r="C321" s="198"/>
      <c r="D321" s="188" t="s">
        <v>187</v>
      </c>
      <c r="E321" s="199" t="s">
        <v>19</v>
      </c>
      <c r="F321" s="200" t="s">
        <v>560</v>
      </c>
      <c r="G321" s="198"/>
      <c r="H321" s="201">
        <v>-2.6</v>
      </c>
      <c r="I321" s="202"/>
      <c r="J321" s="198"/>
      <c r="K321" s="198"/>
      <c r="L321" s="203"/>
      <c r="M321" s="204"/>
      <c r="N321" s="205"/>
      <c r="O321" s="205"/>
      <c r="P321" s="205"/>
      <c r="Q321" s="205"/>
      <c r="R321" s="205"/>
      <c r="S321" s="205"/>
      <c r="T321" s="206"/>
      <c r="AT321" s="207" t="s">
        <v>187</v>
      </c>
      <c r="AU321" s="207" t="s">
        <v>81</v>
      </c>
      <c r="AV321" s="13" t="s">
        <v>81</v>
      </c>
      <c r="AW321" s="13" t="s">
        <v>33</v>
      </c>
      <c r="AX321" s="13" t="s">
        <v>72</v>
      </c>
      <c r="AY321" s="207" t="s">
        <v>135</v>
      </c>
    </row>
    <row r="322" spans="1:65" s="16" customFormat="1" ht="11.25">
      <c r="B322" s="240"/>
      <c r="C322" s="241"/>
      <c r="D322" s="188" t="s">
        <v>187</v>
      </c>
      <c r="E322" s="242" t="s">
        <v>19</v>
      </c>
      <c r="F322" s="243" t="s">
        <v>451</v>
      </c>
      <c r="G322" s="241"/>
      <c r="H322" s="244">
        <v>58.758000000000003</v>
      </c>
      <c r="I322" s="245"/>
      <c r="J322" s="241"/>
      <c r="K322" s="241"/>
      <c r="L322" s="246"/>
      <c r="M322" s="247"/>
      <c r="N322" s="248"/>
      <c r="O322" s="248"/>
      <c r="P322" s="248"/>
      <c r="Q322" s="248"/>
      <c r="R322" s="248"/>
      <c r="S322" s="248"/>
      <c r="T322" s="249"/>
      <c r="AT322" s="250" t="s">
        <v>187</v>
      </c>
      <c r="AU322" s="250" t="s">
        <v>81</v>
      </c>
      <c r="AV322" s="16" t="s">
        <v>155</v>
      </c>
      <c r="AW322" s="16" t="s">
        <v>33</v>
      </c>
      <c r="AX322" s="16" t="s">
        <v>72</v>
      </c>
      <c r="AY322" s="250" t="s">
        <v>135</v>
      </c>
    </row>
    <row r="323" spans="1:65" s="14" customFormat="1" ht="11.25">
      <c r="B323" s="208"/>
      <c r="C323" s="209"/>
      <c r="D323" s="188" t="s">
        <v>187</v>
      </c>
      <c r="E323" s="210" t="s">
        <v>19</v>
      </c>
      <c r="F323" s="211" t="s">
        <v>197</v>
      </c>
      <c r="G323" s="209"/>
      <c r="H323" s="212">
        <v>81.828000000000017</v>
      </c>
      <c r="I323" s="213"/>
      <c r="J323" s="209"/>
      <c r="K323" s="209"/>
      <c r="L323" s="214"/>
      <c r="M323" s="215"/>
      <c r="N323" s="216"/>
      <c r="O323" s="216"/>
      <c r="P323" s="216"/>
      <c r="Q323" s="216"/>
      <c r="R323" s="216"/>
      <c r="S323" s="216"/>
      <c r="T323" s="217"/>
      <c r="AT323" s="218" t="s">
        <v>187</v>
      </c>
      <c r="AU323" s="218" t="s">
        <v>81</v>
      </c>
      <c r="AV323" s="14" t="s">
        <v>160</v>
      </c>
      <c r="AW323" s="14" t="s">
        <v>33</v>
      </c>
      <c r="AX323" s="14" t="s">
        <v>79</v>
      </c>
      <c r="AY323" s="218" t="s">
        <v>135</v>
      </c>
    </row>
    <row r="324" spans="1:65" s="2" customFormat="1" ht="24">
      <c r="A324" s="36"/>
      <c r="B324" s="37"/>
      <c r="C324" s="175" t="s">
        <v>758</v>
      </c>
      <c r="D324" s="175" t="s">
        <v>138</v>
      </c>
      <c r="E324" s="176" t="s">
        <v>462</v>
      </c>
      <c r="F324" s="177" t="s">
        <v>463</v>
      </c>
      <c r="G324" s="178" t="s">
        <v>184</v>
      </c>
      <c r="H324" s="179">
        <v>16.233000000000001</v>
      </c>
      <c r="I324" s="180"/>
      <c r="J324" s="181">
        <f>ROUND(I324*H324,2)</f>
        <v>0</v>
      </c>
      <c r="K324" s="177" t="s">
        <v>142</v>
      </c>
      <c r="L324" s="41"/>
      <c r="M324" s="182" t="s">
        <v>19</v>
      </c>
      <c r="N324" s="183" t="s">
        <v>43</v>
      </c>
      <c r="O324" s="66"/>
      <c r="P324" s="184">
        <f>O324*H324</f>
        <v>0</v>
      </c>
      <c r="Q324" s="184">
        <v>0</v>
      </c>
      <c r="R324" s="184">
        <f>Q324*H324</f>
        <v>0</v>
      </c>
      <c r="S324" s="184">
        <v>0</v>
      </c>
      <c r="T324" s="185">
        <f>S324*H324</f>
        <v>0</v>
      </c>
      <c r="U324" s="36"/>
      <c r="V324" s="36"/>
      <c r="W324" s="36"/>
      <c r="X324" s="36"/>
      <c r="Y324" s="36"/>
      <c r="Z324" s="36"/>
      <c r="AA324" s="36"/>
      <c r="AB324" s="36"/>
      <c r="AC324" s="36"/>
      <c r="AD324" s="36"/>
      <c r="AE324" s="36"/>
      <c r="AR324" s="186" t="s">
        <v>272</v>
      </c>
      <c r="AT324" s="186" t="s">
        <v>138</v>
      </c>
      <c r="AU324" s="186" t="s">
        <v>81</v>
      </c>
      <c r="AY324" s="19" t="s">
        <v>135</v>
      </c>
      <c r="BE324" s="187">
        <f>IF(N324="základní",J324,0)</f>
        <v>0</v>
      </c>
      <c r="BF324" s="187">
        <f>IF(N324="snížená",J324,0)</f>
        <v>0</v>
      </c>
      <c r="BG324" s="187">
        <f>IF(N324="zákl. přenesená",J324,0)</f>
        <v>0</v>
      </c>
      <c r="BH324" s="187">
        <f>IF(N324="sníž. přenesená",J324,0)</f>
        <v>0</v>
      </c>
      <c r="BI324" s="187">
        <f>IF(N324="nulová",J324,0)</f>
        <v>0</v>
      </c>
      <c r="BJ324" s="19" t="s">
        <v>79</v>
      </c>
      <c r="BK324" s="187">
        <f>ROUND(I324*H324,2)</f>
        <v>0</v>
      </c>
      <c r="BL324" s="19" t="s">
        <v>272</v>
      </c>
      <c r="BM324" s="186" t="s">
        <v>759</v>
      </c>
    </row>
    <row r="325" spans="1:65" s="2" customFormat="1" ht="29.25">
      <c r="A325" s="36"/>
      <c r="B325" s="37"/>
      <c r="C325" s="38"/>
      <c r="D325" s="188" t="s">
        <v>145</v>
      </c>
      <c r="E325" s="38"/>
      <c r="F325" s="189" t="s">
        <v>465</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145</v>
      </c>
      <c r="AU325" s="19" t="s">
        <v>81</v>
      </c>
    </row>
    <row r="326" spans="1:65" s="15" customFormat="1" ht="11.25">
      <c r="B326" s="230"/>
      <c r="C326" s="231"/>
      <c r="D326" s="188" t="s">
        <v>187</v>
      </c>
      <c r="E326" s="232" t="s">
        <v>19</v>
      </c>
      <c r="F326" s="233" t="s">
        <v>466</v>
      </c>
      <c r="G326" s="231"/>
      <c r="H326" s="232" t="s">
        <v>19</v>
      </c>
      <c r="I326" s="234"/>
      <c r="J326" s="231"/>
      <c r="K326" s="231"/>
      <c r="L326" s="235"/>
      <c r="M326" s="236"/>
      <c r="N326" s="237"/>
      <c r="O326" s="237"/>
      <c r="P326" s="237"/>
      <c r="Q326" s="237"/>
      <c r="R326" s="237"/>
      <c r="S326" s="237"/>
      <c r="T326" s="238"/>
      <c r="AT326" s="239" t="s">
        <v>187</v>
      </c>
      <c r="AU326" s="239" t="s">
        <v>81</v>
      </c>
      <c r="AV326" s="15" t="s">
        <v>79</v>
      </c>
      <c r="AW326" s="15" t="s">
        <v>33</v>
      </c>
      <c r="AX326" s="15" t="s">
        <v>72</v>
      </c>
      <c r="AY326" s="239" t="s">
        <v>135</v>
      </c>
    </row>
    <row r="327" spans="1:65" s="13" customFormat="1" ht="11.25">
      <c r="B327" s="197"/>
      <c r="C327" s="198"/>
      <c r="D327" s="188" t="s">
        <v>187</v>
      </c>
      <c r="E327" s="199" t="s">
        <v>19</v>
      </c>
      <c r="F327" s="200" t="s">
        <v>467</v>
      </c>
      <c r="G327" s="198"/>
      <c r="H327" s="201">
        <v>4.2329999999999997</v>
      </c>
      <c r="I327" s="202"/>
      <c r="J327" s="198"/>
      <c r="K327" s="198"/>
      <c r="L327" s="203"/>
      <c r="M327" s="204"/>
      <c r="N327" s="205"/>
      <c r="O327" s="205"/>
      <c r="P327" s="205"/>
      <c r="Q327" s="205"/>
      <c r="R327" s="205"/>
      <c r="S327" s="205"/>
      <c r="T327" s="206"/>
      <c r="AT327" s="207" t="s">
        <v>187</v>
      </c>
      <c r="AU327" s="207" t="s">
        <v>81</v>
      </c>
      <c r="AV327" s="13" t="s">
        <v>81</v>
      </c>
      <c r="AW327" s="13" t="s">
        <v>33</v>
      </c>
      <c r="AX327" s="13" t="s">
        <v>72</v>
      </c>
      <c r="AY327" s="207" t="s">
        <v>135</v>
      </c>
    </row>
    <row r="328" spans="1:65" s="15" customFormat="1" ht="11.25">
      <c r="B328" s="230"/>
      <c r="C328" s="231"/>
      <c r="D328" s="188" t="s">
        <v>187</v>
      </c>
      <c r="E328" s="232" t="s">
        <v>19</v>
      </c>
      <c r="F328" s="233" t="s">
        <v>468</v>
      </c>
      <c r="G328" s="231"/>
      <c r="H328" s="232" t="s">
        <v>19</v>
      </c>
      <c r="I328" s="234"/>
      <c r="J328" s="231"/>
      <c r="K328" s="231"/>
      <c r="L328" s="235"/>
      <c r="M328" s="236"/>
      <c r="N328" s="237"/>
      <c r="O328" s="237"/>
      <c r="P328" s="237"/>
      <c r="Q328" s="237"/>
      <c r="R328" s="237"/>
      <c r="S328" s="237"/>
      <c r="T328" s="238"/>
      <c r="AT328" s="239" t="s">
        <v>187</v>
      </c>
      <c r="AU328" s="239" t="s">
        <v>81</v>
      </c>
      <c r="AV328" s="15" t="s">
        <v>79</v>
      </c>
      <c r="AW328" s="15" t="s">
        <v>33</v>
      </c>
      <c r="AX328" s="15" t="s">
        <v>72</v>
      </c>
      <c r="AY328" s="239" t="s">
        <v>135</v>
      </c>
    </row>
    <row r="329" spans="1:65" s="13" customFormat="1" ht="11.25">
      <c r="B329" s="197"/>
      <c r="C329" s="198"/>
      <c r="D329" s="188" t="s">
        <v>187</v>
      </c>
      <c r="E329" s="199" t="s">
        <v>19</v>
      </c>
      <c r="F329" s="200" t="s">
        <v>469</v>
      </c>
      <c r="G329" s="198"/>
      <c r="H329" s="201">
        <v>4</v>
      </c>
      <c r="I329" s="202"/>
      <c r="J329" s="198"/>
      <c r="K329" s="198"/>
      <c r="L329" s="203"/>
      <c r="M329" s="204"/>
      <c r="N329" s="205"/>
      <c r="O329" s="205"/>
      <c r="P329" s="205"/>
      <c r="Q329" s="205"/>
      <c r="R329" s="205"/>
      <c r="S329" s="205"/>
      <c r="T329" s="206"/>
      <c r="AT329" s="207" t="s">
        <v>187</v>
      </c>
      <c r="AU329" s="207" t="s">
        <v>81</v>
      </c>
      <c r="AV329" s="13" t="s">
        <v>81</v>
      </c>
      <c r="AW329" s="13" t="s">
        <v>33</v>
      </c>
      <c r="AX329" s="13" t="s">
        <v>72</v>
      </c>
      <c r="AY329" s="207" t="s">
        <v>135</v>
      </c>
    </row>
    <row r="330" spans="1:65" s="15" customFormat="1" ht="11.25">
      <c r="B330" s="230"/>
      <c r="C330" s="231"/>
      <c r="D330" s="188" t="s">
        <v>187</v>
      </c>
      <c r="E330" s="232" t="s">
        <v>19</v>
      </c>
      <c r="F330" s="233" t="s">
        <v>478</v>
      </c>
      <c r="G330" s="231"/>
      <c r="H330" s="232" t="s">
        <v>19</v>
      </c>
      <c r="I330" s="234"/>
      <c r="J330" s="231"/>
      <c r="K330" s="231"/>
      <c r="L330" s="235"/>
      <c r="M330" s="236"/>
      <c r="N330" s="237"/>
      <c r="O330" s="237"/>
      <c r="P330" s="237"/>
      <c r="Q330" s="237"/>
      <c r="R330" s="237"/>
      <c r="S330" s="237"/>
      <c r="T330" s="238"/>
      <c r="AT330" s="239" t="s">
        <v>187</v>
      </c>
      <c r="AU330" s="239" t="s">
        <v>81</v>
      </c>
      <c r="AV330" s="15" t="s">
        <v>79</v>
      </c>
      <c r="AW330" s="15" t="s">
        <v>33</v>
      </c>
      <c r="AX330" s="15" t="s">
        <v>72</v>
      </c>
      <c r="AY330" s="239" t="s">
        <v>135</v>
      </c>
    </row>
    <row r="331" spans="1:65" s="13" customFormat="1" ht="11.25">
      <c r="B331" s="197"/>
      <c r="C331" s="198"/>
      <c r="D331" s="188" t="s">
        <v>187</v>
      </c>
      <c r="E331" s="199" t="s">
        <v>19</v>
      </c>
      <c r="F331" s="200" t="s">
        <v>232</v>
      </c>
      <c r="G331" s="198"/>
      <c r="H331" s="201">
        <v>8</v>
      </c>
      <c r="I331" s="202"/>
      <c r="J331" s="198"/>
      <c r="K331" s="198"/>
      <c r="L331" s="203"/>
      <c r="M331" s="204"/>
      <c r="N331" s="205"/>
      <c r="O331" s="205"/>
      <c r="P331" s="205"/>
      <c r="Q331" s="205"/>
      <c r="R331" s="205"/>
      <c r="S331" s="205"/>
      <c r="T331" s="206"/>
      <c r="AT331" s="207" t="s">
        <v>187</v>
      </c>
      <c r="AU331" s="207" t="s">
        <v>81</v>
      </c>
      <c r="AV331" s="13" t="s">
        <v>81</v>
      </c>
      <c r="AW331" s="13" t="s">
        <v>33</v>
      </c>
      <c r="AX331" s="13" t="s">
        <v>72</v>
      </c>
      <c r="AY331" s="207" t="s">
        <v>135</v>
      </c>
    </row>
    <row r="332" spans="1:65" s="14" customFormat="1" ht="11.25">
      <c r="B332" s="208"/>
      <c r="C332" s="209"/>
      <c r="D332" s="188" t="s">
        <v>187</v>
      </c>
      <c r="E332" s="210" t="s">
        <v>19</v>
      </c>
      <c r="F332" s="211" t="s">
        <v>197</v>
      </c>
      <c r="G332" s="209"/>
      <c r="H332" s="212">
        <v>16.233000000000001</v>
      </c>
      <c r="I332" s="213"/>
      <c r="J332" s="209"/>
      <c r="K332" s="209"/>
      <c r="L332" s="214"/>
      <c r="M332" s="215"/>
      <c r="N332" s="216"/>
      <c r="O332" s="216"/>
      <c r="P332" s="216"/>
      <c r="Q332" s="216"/>
      <c r="R332" s="216"/>
      <c r="S332" s="216"/>
      <c r="T332" s="217"/>
      <c r="AT332" s="218" t="s">
        <v>187</v>
      </c>
      <c r="AU332" s="218" t="s">
        <v>81</v>
      </c>
      <c r="AV332" s="14" t="s">
        <v>160</v>
      </c>
      <c r="AW332" s="14" t="s">
        <v>33</v>
      </c>
      <c r="AX332" s="14" t="s">
        <v>79</v>
      </c>
      <c r="AY332" s="218" t="s">
        <v>135</v>
      </c>
    </row>
    <row r="333" spans="1:65" s="2" customFormat="1" ht="16.5" customHeight="1">
      <c r="A333" s="36"/>
      <c r="B333" s="37"/>
      <c r="C333" s="219" t="s">
        <v>760</v>
      </c>
      <c r="D333" s="219" t="s">
        <v>278</v>
      </c>
      <c r="E333" s="220" t="s">
        <v>480</v>
      </c>
      <c r="F333" s="221" t="s">
        <v>481</v>
      </c>
      <c r="G333" s="222" t="s">
        <v>184</v>
      </c>
      <c r="H333" s="223">
        <v>17.856000000000002</v>
      </c>
      <c r="I333" s="224"/>
      <c r="J333" s="225">
        <f>ROUND(I333*H333,2)</f>
        <v>0</v>
      </c>
      <c r="K333" s="221" t="s">
        <v>142</v>
      </c>
      <c r="L333" s="226"/>
      <c r="M333" s="227" t="s">
        <v>19</v>
      </c>
      <c r="N333" s="228" t="s">
        <v>43</v>
      </c>
      <c r="O333" s="66"/>
      <c r="P333" s="184">
        <f>O333*H333</f>
        <v>0</v>
      </c>
      <c r="Q333" s="184">
        <v>0</v>
      </c>
      <c r="R333" s="184">
        <f>Q333*H333</f>
        <v>0</v>
      </c>
      <c r="S333" s="184">
        <v>0</v>
      </c>
      <c r="T333" s="185">
        <f>S333*H333</f>
        <v>0</v>
      </c>
      <c r="U333" s="36"/>
      <c r="V333" s="36"/>
      <c r="W333" s="36"/>
      <c r="X333" s="36"/>
      <c r="Y333" s="36"/>
      <c r="Z333" s="36"/>
      <c r="AA333" s="36"/>
      <c r="AB333" s="36"/>
      <c r="AC333" s="36"/>
      <c r="AD333" s="36"/>
      <c r="AE333" s="36"/>
      <c r="AR333" s="186" t="s">
        <v>282</v>
      </c>
      <c r="AT333" s="186" t="s">
        <v>278</v>
      </c>
      <c r="AU333" s="186" t="s">
        <v>81</v>
      </c>
      <c r="AY333" s="19" t="s">
        <v>135</v>
      </c>
      <c r="BE333" s="187">
        <f>IF(N333="základní",J333,0)</f>
        <v>0</v>
      </c>
      <c r="BF333" s="187">
        <f>IF(N333="snížená",J333,0)</f>
        <v>0</v>
      </c>
      <c r="BG333" s="187">
        <f>IF(N333="zákl. přenesená",J333,0)</f>
        <v>0</v>
      </c>
      <c r="BH333" s="187">
        <f>IF(N333="sníž. přenesená",J333,0)</f>
        <v>0</v>
      </c>
      <c r="BI333" s="187">
        <f>IF(N333="nulová",J333,0)</f>
        <v>0</v>
      </c>
      <c r="BJ333" s="19" t="s">
        <v>79</v>
      </c>
      <c r="BK333" s="187">
        <f>ROUND(I333*H333,2)</f>
        <v>0</v>
      </c>
      <c r="BL333" s="19" t="s">
        <v>272</v>
      </c>
      <c r="BM333" s="186" t="s">
        <v>761</v>
      </c>
    </row>
    <row r="334" spans="1:65" s="13" customFormat="1" ht="11.25">
      <c r="B334" s="197"/>
      <c r="C334" s="198"/>
      <c r="D334" s="188" t="s">
        <v>187</v>
      </c>
      <c r="E334" s="198"/>
      <c r="F334" s="200" t="s">
        <v>762</v>
      </c>
      <c r="G334" s="198"/>
      <c r="H334" s="201">
        <v>17.856000000000002</v>
      </c>
      <c r="I334" s="202"/>
      <c r="J334" s="198"/>
      <c r="K334" s="198"/>
      <c r="L334" s="203"/>
      <c r="M334" s="204"/>
      <c r="N334" s="205"/>
      <c r="O334" s="205"/>
      <c r="P334" s="205"/>
      <c r="Q334" s="205"/>
      <c r="R334" s="205"/>
      <c r="S334" s="205"/>
      <c r="T334" s="206"/>
      <c r="AT334" s="207" t="s">
        <v>187</v>
      </c>
      <c r="AU334" s="207" t="s">
        <v>81</v>
      </c>
      <c r="AV334" s="13" t="s">
        <v>81</v>
      </c>
      <c r="AW334" s="13" t="s">
        <v>4</v>
      </c>
      <c r="AX334" s="13" t="s">
        <v>79</v>
      </c>
      <c r="AY334" s="207" t="s">
        <v>135</v>
      </c>
    </row>
    <row r="335" spans="1:65" s="2" customFormat="1" ht="16.5" customHeight="1">
      <c r="A335" s="36"/>
      <c r="B335" s="37"/>
      <c r="C335" s="219" t="s">
        <v>763</v>
      </c>
      <c r="D335" s="219" t="s">
        <v>278</v>
      </c>
      <c r="E335" s="220" t="s">
        <v>485</v>
      </c>
      <c r="F335" s="221" t="s">
        <v>486</v>
      </c>
      <c r="G335" s="222" t="s">
        <v>271</v>
      </c>
      <c r="H335" s="223">
        <v>50</v>
      </c>
      <c r="I335" s="224"/>
      <c r="J335" s="225">
        <f>ROUND(I335*H335,2)</f>
        <v>0</v>
      </c>
      <c r="K335" s="221" t="s">
        <v>142</v>
      </c>
      <c r="L335" s="226"/>
      <c r="M335" s="227" t="s">
        <v>19</v>
      </c>
      <c r="N335" s="228" t="s">
        <v>43</v>
      </c>
      <c r="O335" s="66"/>
      <c r="P335" s="184">
        <f>O335*H335</f>
        <v>0</v>
      </c>
      <c r="Q335" s="184">
        <v>0</v>
      </c>
      <c r="R335" s="184">
        <f>Q335*H335</f>
        <v>0</v>
      </c>
      <c r="S335" s="184">
        <v>0</v>
      </c>
      <c r="T335" s="185">
        <f>S335*H335</f>
        <v>0</v>
      </c>
      <c r="U335" s="36"/>
      <c r="V335" s="36"/>
      <c r="W335" s="36"/>
      <c r="X335" s="36"/>
      <c r="Y335" s="36"/>
      <c r="Z335" s="36"/>
      <c r="AA335" s="36"/>
      <c r="AB335" s="36"/>
      <c r="AC335" s="36"/>
      <c r="AD335" s="36"/>
      <c r="AE335" s="36"/>
      <c r="AR335" s="186" t="s">
        <v>282</v>
      </c>
      <c r="AT335" s="186" t="s">
        <v>278</v>
      </c>
      <c r="AU335" s="186" t="s">
        <v>81</v>
      </c>
      <c r="AY335" s="19" t="s">
        <v>135</v>
      </c>
      <c r="BE335" s="187">
        <f>IF(N335="základní",J335,0)</f>
        <v>0</v>
      </c>
      <c r="BF335" s="187">
        <f>IF(N335="snížená",J335,0)</f>
        <v>0</v>
      </c>
      <c r="BG335" s="187">
        <f>IF(N335="zákl. přenesená",J335,0)</f>
        <v>0</v>
      </c>
      <c r="BH335" s="187">
        <f>IF(N335="sníž. přenesená",J335,0)</f>
        <v>0</v>
      </c>
      <c r="BI335" s="187">
        <f>IF(N335="nulová",J335,0)</f>
        <v>0</v>
      </c>
      <c r="BJ335" s="19" t="s">
        <v>79</v>
      </c>
      <c r="BK335" s="187">
        <f>ROUND(I335*H335,2)</f>
        <v>0</v>
      </c>
      <c r="BL335" s="19" t="s">
        <v>272</v>
      </c>
      <c r="BM335" s="186" t="s">
        <v>764</v>
      </c>
    </row>
    <row r="336" spans="1:65" s="2" customFormat="1" ht="16.5" customHeight="1">
      <c r="A336" s="36"/>
      <c r="B336" s="37"/>
      <c r="C336" s="175" t="s">
        <v>765</v>
      </c>
      <c r="D336" s="175" t="s">
        <v>138</v>
      </c>
      <c r="E336" s="176" t="s">
        <v>489</v>
      </c>
      <c r="F336" s="177" t="s">
        <v>490</v>
      </c>
      <c r="G336" s="178" t="s">
        <v>184</v>
      </c>
      <c r="H336" s="179">
        <v>81.828000000000003</v>
      </c>
      <c r="I336" s="180"/>
      <c r="J336" s="181">
        <f>ROUND(I336*H336,2)</f>
        <v>0</v>
      </c>
      <c r="K336" s="177" t="s">
        <v>142</v>
      </c>
      <c r="L336" s="41"/>
      <c r="M336" s="182" t="s">
        <v>19</v>
      </c>
      <c r="N336" s="183" t="s">
        <v>43</v>
      </c>
      <c r="O336" s="66"/>
      <c r="P336" s="184">
        <f>O336*H336</f>
        <v>0</v>
      </c>
      <c r="Q336" s="184">
        <v>2.0000000000000001E-4</v>
      </c>
      <c r="R336" s="184">
        <f>Q336*H336</f>
        <v>1.6365600000000001E-2</v>
      </c>
      <c r="S336" s="184">
        <v>0</v>
      </c>
      <c r="T336" s="185">
        <f>S336*H336</f>
        <v>0</v>
      </c>
      <c r="U336" s="36"/>
      <c r="V336" s="36"/>
      <c r="W336" s="36"/>
      <c r="X336" s="36"/>
      <c r="Y336" s="36"/>
      <c r="Z336" s="36"/>
      <c r="AA336" s="36"/>
      <c r="AB336" s="36"/>
      <c r="AC336" s="36"/>
      <c r="AD336" s="36"/>
      <c r="AE336" s="36"/>
      <c r="AR336" s="186" t="s">
        <v>272</v>
      </c>
      <c r="AT336" s="186" t="s">
        <v>138</v>
      </c>
      <c r="AU336" s="186" t="s">
        <v>81</v>
      </c>
      <c r="AY336" s="19" t="s">
        <v>135</v>
      </c>
      <c r="BE336" s="187">
        <f>IF(N336="základní",J336,0)</f>
        <v>0</v>
      </c>
      <c r="BF336" s="187">
        <f>IF(N336="snížená",J336,0)</f>
        <v>0</v>
      </c>
      <c r="BG336" s="187">
        <f>IF(N336="zákl. přenesená",J336,0)</f>
        <v>0</v>
      </c>
      <c r="BH336" s="187">
        <f>IF(N336="sníž. přenesená",J336,0)</f>
        <v>0</v>
      </c>
      <c r="BI336" s="187">
        <f>IF(N336="nulová",J336,0)</f>
        <v>0</v>
      </c>
      <c r="BJ336" s="19" t="s">
        <v>79</v>
      </c>
      <c r="BK336" s="187">
        <f>ROUND(I336*H336,2)</f>
        <v>0</v>
      </c>
      <c r="BL336" s="19" t="s">
        <v>272</v>
      </c>
      <c r="BM336" s="186" t="s">
        <v>766</v>
      </c>
    </row>
    <row r="337" spans="1:65" s="2" customFormat="1" ht="24">
      <c r="A337" s="36"/>
      <c r="B337" s="37"/>
      <c r="C337" s="175" t="s">
        <v>767</v>
      </c>
      <c r="D337" s="175" t="s">
        <v>138</v>
      </c>
      <c r="E337" s="176" t="s">
        <v>493</v>
      </c>
      <c r="F337" s="177" t="s">
        <v>494</v>
      </c>
      <c r="G337" s="178" t="s">
        <v>184</v>
      </c>
      <c r="H337" s="179">
        <v>81.828000000000003</v>
      </c>
      <c r="I337" s="180"/>
      <c r="J337" s="181">
        <f>ROUND(I337*H337,2)</f>
        <v>0</v>
      </c>
      <c r="K337" s="177" t="s">
        <v>142</v>
      </c>
      <c r="L337" s="41"/>
      <c r="M337" s="251" t="s">
        <v>19</v>
      </c>
      <c r="N337" s="252" t="s">
        <v>43</v>
      </c>
      <c r="O337" s="195"/>
      <c r="P337" s="253">
        <f>O337*H337</f>
        <v>0</v>
      </c>
      <c r="Q337" s="253">
        <v>2.5999999999999998E-4</v>
      </c>
      <c r="R337" s="253">
        <f>Q337*H337</f>
        <v>2.1275280000000001E-2</v>
      </c>
      <c r="S337" s="253">
        <v>0</v>
      </c>
      <c r="T337" s="254">
        <f>S337*H337</f>
        <v>0</v>
      </c>
      <c r="U337" s="36"/>
      <c r="V337" s="36"/>
      <c r="W337" s="36"/>
      <c r="X337" s="36"/>
      <c r="Y337" s="36"/>
      <c r="Z337" s="36"/>
      <c r="AA337" s="36"/>
      <c r="AB337" s="36"/>
      <c r="AC337" s="36"/>
      <c r="AD337" s="36"/>
      <c r="AE337" s="36"/>
      <c r="AR337" s="186" t="s">
        <v>272</v>
      </c>
      <c r="AT337" s="186" t="s">
        <v>138</v>
      </c>
      <c r="AU337" s="186" t="s">
        <v>81</v>
      </c>
      <c r="AY337" s="19" t="s">
        <v>135</v>
      </c>
      <c r="BE337" s="187">
        <f>IF(N337="základní",J337,0)</f>
        <v>0</v>
      </c>
      <c r="BF337" s="187">
        <f>IF(N337="snížená",J337,0)</f>
        <v>0</v>
      </c>
      <c r="BG337" s="187">
        <f>IF(N337="zákl. přenesená",J337,0)</f>
        <v>0</v>
      </c>
      <c r="BH337" s="187">
        <f>IF(N337="sníž. přenesená",J337,0)</f>
        <v>0</v>
      </c>
      <c r="BI337" s="187">
        <f>IF(N337="nulová",J337,0)</f>
        <v>0</v>
      </c>
      <c r="BJ337" s="19" t="s">
        <v>79</v>
      </c>
      <c r="BK337" s="187">
        <f>ROUND(I337*H337,2)</f>
        <v>0</v>
      </c>
      <c r="BL337" s="19" t="s">
        <v>272</v>
      </c>
      <c r="BM337" s="186" t="s">
        <v>768</v>
      </c>
    </row>
    <row r="338" spans="1:65" s="2" customFormat="1" ht="6.95" customHeight="1">
      <c r="A338" s="36"/>
      <c r="B338" s="49"/>
      <c r="C338" s="50"/>
      <c r="D338" s="50"/>
      <c r="E338" s="50"/>
      <c r="F338" s="50"/>
      <c r="G338" s="50"/>
      <c r="H338" s="50"/>
      <c r="I338" s="50"/>
      <c r="J338" s="50"/>
      <c r="K338" s="50"/>
      <c r="L338" s="41"/>
      <c r="M338" s="36"/>
      <c r="O338" s="36"/>
      <c r="P338" s="36"/>
      <c r="Q338" s="36"/>
      <c r="R338" s="36"/>
      <c r="S338" s="36"/>
      <c r="T338" s="36"/>
      <c r="U338" s="36"/>
      <c r="V338" s="36"/>
      <c r="W338" s="36"/>
      <c r="X338" s="36"/>
      <c r="Y338" s="36"/>
      <c r="Z338" s="36"/>
      <c r="AA338" s="36"/>
      <c r="AB338" s="36"/>
      <c r="AC338" s="36"/>
      <c r="AD338" s="36"/>
      <c r="AE338" s="36"/>
    </row>
  </sheetData>
  <sheetProtection algorithmName="SHA-512" hashValue="zmZ+PTU2/Nblf6VLMTvKtSCLkc+8g44Ra3/asQPd61Vhhw7aUtTZpTTCerJuG0i0a3bM+mEHQzIN3lgz/x1sXg==" saltValue="SM/ZdZKebu0GWmA7sXnMUYcbQiILRrFR2xpJJ93zeJi5rvEVT+YcTFNSUyKlEzaJ3mNuoCzZENqKAeS5b3/kug==" spinCount="100000" sheet="1" objects="1" scenarios="1" formatColumns="0" formatRows="0" autoFilter="0"/>
  <autoFilter ref="C93:K337" xr:uid="{00000000-0009-0000-0000-000003000000}"/>
  <mergeCells count="9">
    <mergeCell ref="E50:H50"/>
    <mergeCell ref="E84:H84"/>
    <mergeCell ref="E86:H8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76"/>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2"/>
      <c r="M2" s="362"/>
      <c r="N2" s="362"/>
      <c r="O2" s="362"/>
      <c r="P2" s="362"/>
      <c r="Q2" s="362"/>
      <c r="R2" s="362"/>
      <c r="S2" s="362"/>
      <c r="T2" s="362"/>
      <c r="U2" s="362"/>
      <c r="V2" s="362"/>
      <c r="AT2" s="19" t="s">
        <v>90</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109</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6" t="str">
        <f>'Rekapitulace stavby'!K6</f>
        <v>Sokolov, ZŠ Švabinského 1728 - oprava hygienického zázemí</v>
      </c>
      <c r="F7" s="377"/>
      <c r="G7" s="377"/>
      <c r="H7" s="377"/>
      <c r="L7" s="22"/>
    </row>
    <row r="8" spans="1:46" s="2" customFormat="1" ht="12" customHeight="1">
      <c r="A8" s="36"/>
      <c r="B8" s="41"/>
      <c r="C8" s="36"/>
      <c r="D8" s="107" t="s">
        <v>110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8" t="s">
        <v>769</v>
      </c>
      <c r="F9" s="379"/>
      <c r="G9" s="379"/>
      <c r="H9" s="379"/>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3. 2. 2021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ROUND(J94,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ROUND((SUM(BE94:BE275)),  2)</f>
        <v>0</v>
      </c>
      <c r="G33" s="36"/>
      <c r="H33" s="36"/>
      <c r="I33" s="120">
        <v>0.21</v>
      </c>
      <c r="J33" s="119">
        <f>ROUND(((SUM(BE94:BE275))*I33),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ROUND((SUM(BF94:BF275)),  2)</f>
        <v>0</v>
      </c>
      <c r="G34" s="36"/>
      <c r="H34" s="36"/>
      <c r="I34" s="120">
        <v>0.15</v>
      </c>
      <c r="J34" s="119">
        <f>ROUND(((SUM(BF94:BF275))*I34),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45</v>
      </c>
      <c r="F35" s="119">
        <f>ROUND((SUM(BG94:BG275)),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46</v>
      </c>
      <c r="F36" s="119">
        <f>ROUND((SUM(BH94:BH275)),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47</v>
      </c>
      <c r="F37" s="119">
        <f>ROUND((SUM(BI94:BI275)),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112</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Sokolov, ZŠ Švabinského 1728 - oprava hygienického zázemí</v>
      </c>
      <c r="F48" s="384"/>
      <c r="G48" s="384"/>
      <c r="H48" s="384"/>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40" t="str">
        <f>E9</f>
        <v>03 - 1.NP - Úklid</v>
      </c>
      <c r="F50" s="385"/>
      <c r="G50" s="385"/>
      <c r="H50" s="385"/>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Sokolov, Švabinského 1728</v>
      </c>
      <c r="G52" s="38"/>
      <c r="H52" s="38"/>
      <c r="I52" s="31" t="s">
        <v>23</v>
      </c>
      <c r="J52" s="61" t="str">
        <f>IF(J12="","",J12)</f>
        <v>3. 2. 2021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Sokolov</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113</v>
      </c>
      <c r="D57" s="133"/>
      <c r="E57" s="133"/>
      <c r="F57" s="133"/>
      <c r="G57" s="133"/>
      <c r="H57" s="133"/>
      <c r="I57" s="133"/>
      <c r="J57" s="134" t="s">
        <v>114</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115</v>
      </c>
    </row>
    <row r="60" spans="1:47" s="9" customFormat="1" ht="24.95" customHeight="1">
      <c r="B60" s="136"/>
      <c r="C60" s="137"/>
      <c r="D60" s="138" t="s">
        <v>165</v>
      </c>
      <c r="E60" s="139"/>
      <c r="F60" s="139"/>
      <c r="G60" s="139"/>
      <c r="H60" s="139"/>
      <c r="I60" s="139"/>
      <c r="J60" s="140">
        <f>J95</f>
        <v>0</v>
      </c>
      <c r="K60" s="137"/>
      <c r="L60" s="141"/>
    </row>
    <row r="61" spans="1:47" s="10" customFormat="1" ht="19.899999999999999" customHeight="1">
      <c r="B61" s="142"/>
      <c r="C61" s="143"/>
      <c r="D61" s="144" t="s">
        <v>166</v>
      </c>
      <c r="E61" s="145"/>
      <c r="F61" s="145"/>
      <c r="G61" s="145"/>
      <c r="H61" s="145"/>
      <c r="I61" s="145"/>
      <c r="J61" s="146">
        <f>J96</f>
        <v>0</v>
      </c>
      <c r="K61" s="143"/>
      <c r="L61" s="147"/>
    </row>
    <row r="62" spans="1:47" s="10" customFormat="1" ht="19.899999999999999" customHeight="1">
      <c r="B62" s="142"/>
      <c r="C62" s="143"/>
      <c r="D62" s="144" t="s">
        <v>167</v>
      </c>
      <c r="E62" s="145"/>
      <c r="F62" s="145"/>
      <c r="G62" s="145"/>
      <c r="H62" s="145"/>
      <c r="I62" s="145"/>
      <c r="J62" s="146">
        <f>J108</f>
        <v>0</v>
      </c>
      <c r="K62" s="143"/>
      <c r="L62" s="147"/>
    </row>
    <row r="63" spans="1:47" s="10" customFormat="1" ht="19.899999999999999" customHeight="1">
      <c r="B63" s="142"/>
      <c r="C63" s="143"/>
      <c r="D63" s="144" t="s">
        <v>168</v>
      </c>
      <c r="E63" s="145"/>
      <c r="F63" s="145"/>
      <c r="G63" s="145"/>
      <c r="H63" s="145"/>
      <c r="I63" s="145"/>
      <c r="J63" s="146">
        <f>J147</f>
        <v>0</v>
      </c>
      <c r="K63" s="143"/>
      <c r="L63" s="147"/>
    </row>
    <row r="64" spans="1:47" s="10" customFormat="1" ht="19.899999999999999" customHeight="1">
      <c r="B64" s="142"/>
      <c r="C64" s="143"/>
      <c r="D64" s="144" t="s">
        <v>169</v>
      </c>
      <c r="E64" s="145"/>
      <c r="F64" s="145"/>
      <c r="G64" s="145"/>
      <c r="H64" s="145"/>
      <c r="I64" s="145"/>
      <c r="J64" s="146">
        <f>J159</f>
        <v>0</v>
      </c>
      <c r="K64" s="143"/>
      <c r="L64" s="147"/>
    </row>
    <row r="65" spans="1:31" s="9" customFormat="1" ht="24.95" customHeight="1">
      <c r="B65" s="136"/>
      <c r="C65" s="137"/>
      <c r="D65" s="138" t="s">
        <v>170</v>
      </c>
      <c r="E65" s="139"/>
      <c r="F65" s="139"/>
      <c r="G65" s="139"/>
      <c r="H65" s="139"/>
      <c r="I65" s="139"/>
      <c r="J65" s="140">
        <f>J162</f>
        <v>0</v>
      </c>
      <c r="K65" s="137"/>
      <c r="L65" s="141"/>
    </row>
    <row r="66" spans="1:31" s="10" customFormat="1" ht="19.899999999999999" customHeight="1">
      <c r="B66" s="142"/>
      <c r="C66" s="143"/>
      <c r="D66" s="144" t="s">
        <v>171</v>
      </c>
      <c r="E66" s="145"/>
      <c r="F66" s="145"/>
      <c r="G66" s="145"/>
      <c r="H66" s="145"/>
      <c r="I66" s="145"/>
      <c r="J66" s="146">
        <f>J163</f>
        <v>0</v>
      </c>
      <c r="K66" s="143"/>
      <c r="L66" s="147"/>
    </row>
    <row r="67" spans="1:31" s="10" customFormat="1" ht="19.899999999999999" customHeight="1">
      <c r="B67" s="142"/>
      <c r="C67" s="143"/>
      <c r="D67" s="144" t="s">
        <v>172</v>
      </c>
      <c r="E67" s="145"/>
      <c r="F67" s="145"/>
      <c r="G67" s="145"/>
      <c r="H67" s="145"/>
      <c r="I67" s="145"/>
      <c r="J67" s="146">
        <f>J167</f>
        <v>0</v>
      </c>
      <c r="K67" s="143"/>
      <c r="L67" s="147"/>
    </row>
    <row r="68" spans="1:31" s="10" customFormat="1" ht="19.899999999999999" customHeight="1">
      <c r="B68" s="142"/>
      <c r="C68" s="143"/>
      <c r="D68" s="144" t="s">
        <v>173</v>
      </c>
      <c r="E68" s="145"/>
      <c r="F68" s="145"/>
      <c r="G68" s="145"/>
      <c r="H68" s="145"/>
      <c r="I68" s="145"/>
      <c r="J68" s="146">
        <f>J171</f>
        <v>0</v>
      </c>
      <c r="K68" s="143"/>
      <c r="L68" s="147"/>
    </row>
    <row r="69" spans="1:31" s="10" customFormat="1" ht="19.899999999999999" customHeight="1">
      <c r="B69" s="142"/>
      <c r="C69" s="143"/>
      <c r="D69" s="144" t="s">
        <v>174</v>
      </c>
      <c r="E69" s="145"/>
      <c r="F69" s="145"/>
      <c r="G69" s="145"/>
      <c r="H69" s="145"/>
      <c r="I69" s="145"/>
      <c r="J69" s="146">
        <f>J179</f>
        <v>0</v>
      </c>
      <c r="K69" s="143"/>
      <c r="L69" s="147"/>
    </row>
    <row r="70" spans="1:31" s="10" customFormat="1" ht="19.899999999999999" customHeight="1">
      <c r="B70" s="142"/>
      <c r="C70" s="143"/>
      <c r="D70" s="144" t="s">
        <v>175</v>
      </c>
      <c r="E70" s="145"/>
      <c r="F70" s="145"/>
      <c r="G70" s="145"/>
      <c r="H70" s="145"/>
      <c r="I70" s="145"/>
      <c r="J70" s="146">
        <f>J183</f>
        <v>0</v>
      </c>
      <c r="K70" s="143"/>
      <c r="L70" s="147"/>
    </row>
    <row r="71" spans="1:31" s="10" customFormat="1" ht="19.899999999999999" customHeight="1">
      <c r="B71" s="142"/>
      <c r="C71" s="143"/>
      <c r="D71" s="144" t="s">
        <v>497</v>
      </c>
      <c r="E71" s="145"/>
      <c r="F71" s="145"/>
      <c r="G71" s="145"/>
      <c r="H71" s="145"/>
      <c r="I71" s="145"/>
      <c r="J71" s="146">
        <f>J196</f>
        <v>0</v>
      </c>
      <c r="K71" s="143"/>
      <c r="L71" s="147"/>
    </row>
    <row r="72" spans="1:31" s="10" customFormat="1" ht="19.899999999999999" customHeight="1">
      <c r="B72" s="142"/>
      <c r="C72" s="143"/>
      <c r="D72" s="144" t="s">
        <v>498</v>
      </c>
      <c r="E72" s="145"/>
      <c r="F72" s="145"/>
      <c r="G72" s="145"/>
      <c r="H72" s="145"/>
      <c r="I72" s="145"/>
      <c r="J72" s="146">
        <f>J216</f>
        <v>0</v>
      </c>
      <c r="K72" s="143"/>
      <c r="L72" s="147"/>
    </row>
    <row r="73" spans="1:31" s="10" customFormat="1" ht="19.899999999999999" customHeight="1">
      <c r="B73" s="142"/>
      <c r="C73" s="143"/>
      <c r="D73" s="144" t="s">
        <v>176</v>
      </c>
      <c r="E73" s="145"/>
      <c r="F73" s="145"/>
      <c r="G73" s="145"/>
      <c r="H73" s="145"/>
      <c r="I73" s="145"/>
      <c r="J73" s="146">
        <f>J231</f>
        <v>0</v>
      </c>
      <c r="K73" s="143"/>
      <c r="L73" s="147"/>
    </row>
    <row r="74" spans="1:31" s="10" customFormat="1" ht="19.899999999999999" customHeight="1">
      <c r="B74" s="142"/>
      <c r="C74" s="143"/>
      <c r="D74" s="144" t="s">
        <v>177</v>
      </c>
      <c r="E74" s="145"/>
      <c r="F74" s="145"/>
      <c r="G74" s="145"/>
      <c r="H74" s="145"/>
      <c r="I74" s="145"/>
      <c r="J74" s="146">
        <f>J241</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63" s="2" customFormat="1" ht="24.95" customHeight="1">
      <c r="A81" s="36"/>
      <c r="B81" s="37"/>
      <c r="C81" s="25" t="s">
        <v>120</v>
      </c>
      <c r="D81" s="38"/>
      <c r="E81" s="38"/>
      <c r="F81" s="38"/>
      <c r="G81" s="38"/>
      <c r="H81" s="38"/>
      <c r="I81" s="38"/>
      <c r="J81" s="38"/>
      <c r="K81" s="38"/>
      <c r="L81" s="108"/>
      <c r="S81" s="36"/>
      <c r="T81" s="36"/>
      <c r="U81" s="36"/>
      <c r="V81" s="36"/>
      <c r="W81" s="36"/>
      <c r="X81" s="36"/>
      <c r="Y81" s="36"/>
      <c r="Z81" s="36"/>
      <c r="AA81" s="36"/>
      <c r="AB81" s="36"/>
      <c r="AC81" s="36"/>
      <c r="AD81" s="36"/>
      <c r="AE81" s="36"/>
    </row>
    <row r="82" spans="1:63"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3"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63" s="2" customFormat="1" ht="16.5" customHeight="1">
      <c r="A84" s="36"/>
      <c r="B84" s="37"/>
      <c r="C84" s="38"/>
      <c r="D84" s="38"/>
      <c r="E84" s="383" t="str">
        <f>E7</f>
        <v>Sokolov, ZŠ Švabinského 1728 - oprava hygienického zázemí</v>
      </c>
      <c r="F84" s="384"/>
      <c r="G84" s="384"/>
      <c r="H84" s="384"/>
      <c r="I84" s="38"/>
      <c r="J84" s="38"/>
      <c r="K84" s="38"/>
      <c r="L84" s="108"/>
      <c r="S84" s="36"/>
      <c r="T84" s="36"/>
      <c r="U84" s="36"/>
      <c r="V84" s="36"/>
      <c r="W84" s="36"/>
      <c r="X84" s="36"/>
      <c r="Y84" s="36"/>
      <c r="Z84" s="36"/>
      <c r="AA84" s="36"/>
      <c r="AB84" s="36"/>
      <c r="AC84" s="36"/>
      <c r="AD84" s="36"/>
      <c r="AE84" s="36"/>
    </row>
    <row r="85" spans="1:63" s="2" customFormat="1" ht="12" customHeight="1">
      <c r="A85" s="36"/>
      <c r="B85" s="37"/>
      <c r="C85" s="31" t="s">
        <v>110</v>
      </c>
      <c r="D85" s="38"/>
      <c r="E85" s="38"/>
      <c r="F85" s="38"/>
      <c r="G85" s="38"/>
      <c r="H85" s="38"/>
      <c r="I85" s="38"/>
      <c r="J85" s="38"/>
      <c r="K85" s="38"/>
      <c r="L85" s="108"/>
      <c r="S85" s="36"/>
      <c r="T85" s="36"/>
      <c r="U85" s="36"/>
      <c r="V85" s="36"/>
      <c r="W85" s="36"/>
      <c r="X85" s="36"/>
      <c r="Y85" s="36"/>
      <c r="Z85" s="36"/>
      <c r="AA85" s="36"/>
      <c r="AB85" s="36"/>
      <c r="AC85" s="36"/>
      <c r="AD85" s="36"/>
      <c r="AE85" s="36"/>
    </row>
    <row r="86" spans="1:63" s="2" customFormat="1" ht="16.5" customHeight="1">
      <c r="A86" s="36"/>
      <c r="B86" s="37"/>
      <c r="C86" s="38"/>
      <c r="D86" s="38"/>
      <c r="E86" s="340" t="str">
        <f>E9</f>
        <v>03 - 1.NP - Úklid</v>
      </c>
      <c r="F86" s="385"/>
      <c r="G86" s="385"/>
      <c r="H86" s="385"/>
      <c r="I86" s="38"/>
      <c r="J86" s="38"/>
      <c r="K86" s="38"/>
      <c r="L86" s="108"/>
      <c r="S86" s="36"/>
      <c r="T86" s="36"/>
      <c r="U86" s="36"/>
      <c r="V86" s="36"/>
      <c r="W86" s="36"/>
      <c r="X86" s="36"/>
      <c r="Y86" s="36"/>
      <c r="Z86" s="36"/>
      <c r="AA86" s="36"/>
      <c r="AB86" s="36"/>
      <c r="AC86" s="36"/>
      <c r="AD86" s="36"/>
      <c r="AE86" s="36"/>
    </row>
    <row r="87" spans="1:63"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3" s="2" customFormat="1" ht="12" customHeight="1">
      <c r="A88" s="36"/>
      <c r="B88" s="37"/>
      <c r="C88" s="31" t="s">
        <v>21</v>
      </c>
      <c r="D88" s="38"/>
      <c r="E88" s="38"/>
      <c r="F88" s="29" t="str">
        <f>F12</f>
        <v>Sokolov, Švabinského 1728</v>
      </c>
      <c r="G88" s="38"/>
      <c r="H88" s="38"/>
      <c r="I88" s="31" t="s">
        <v>23</v>
      </c>
      <c r="J88" s="61" t="str">
        <f>IF(J12="","",J12)</f>
        <v>3. 2. 2021</v>
      </c>
      <c r="K88" s="38"/>
      <c r="L88" s="108"/>
      <c r="S88" s="36"/>
      <c r="T88" s="36"/>
      <c r="U88" s="36"/>
      <c r="V88" s="36"/>
      <c r="W88" s="36"/>
      <c r="X88" s="36"/>
      <c r="Y88" s="36"/>
      <c r="Z88" s="36"/>
      <c r="AA88" s="36"/>
      <c r="AB88" s="36"/>
      <c r="AC88" s="36"/>
      <c r="AD88" s="36"/>
      <c r="AE88" s="36"/>
    </row>
    <row r="89" spans="1:63"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63" s="2" customFormat="1" ht="15.2" customHeight="1">
      <c r="A90" s="36"/>
      <c r="B90" s="37"/>
      <c r="C90" s="31" t="s">
        <v>25</v>
      </c>
      <c r="D90" s="38"/>
      <c r="E90" s="38"/>
      <c r="F90" s="29" t="str">
        <f>E15</f>
        <v>Město Sokolov</v>
      </c>
      <c r="G90" s="38"/>
      <c r="H90" s="38"/>
      <c r="I90" s="31" t="s">
        <v>31</v>
      </c>
      <c r="J90" s="34" t="str">
        <f>E21</f>
        <v xml:space="preserve"> </v>
      </c>
      <c r="K90" s="38"/>
      <c r="L90" s="108"/>
      <c r="S90" s="36"/>
      <c r="T90" s="36"/>
      <c r="U90" s="36"/>
      <c r="V90" s="36"/>
      <c r="W90" s="36"/>
      <c r="X90" s="36"/>
      <c r="Y90" s="36"/>
      <c r="Z90" s="36"/>
      <c r="AA90" s="36"/>
      <c r="AB90" s="36"/>
      <c r="AC90" s="36"/>
      <c r="AD90" s="36"/>
      <c r="AE90" s="36"/>
    </row>
    <row r="91" spans="1:63" s="2" customFormat="1" ht="15.2" customHeight="1">
      <c r="A91" s="36"/>
      <c r="B91" s="37"/>
      <c r="C91" s="31" t="s">
        <v>29</v>
      </c>
      <c r="D91" s="38"/>
      <c r="E91" s="38"/>
      <c r="F91" s="29" t="str">
        <f>IF(E18="","",E18)</f>
        <v>Vyplň údaj</v>
      </c>
      <c r="G91" s="38"/>
      <c r="H91" s="38"/>
      <c r="I91" s="31" t="s">
        <v>34</v>
      </c>
      <c r="J91" s="34" t="str">
        <f>E24</f>
        <v>Michal Kubelka</v>
      </c>
      <c r="K91" s="38"/>
      <c r="L91" s="108"/>
      <c r="S91" s="36"/>
      <c r="T91" s="36"/>
      <c r="U91" s="36"/>
      <c r="V91" s="36"/>
      <c r="W91" s="36"/>
      <c r="X91" s="36"/>
      <c r="Y91" s="36"/>
      <c r="Z91" s="36"/>
      <c r="AA91" s="36"/>
      <c r="AB91" s="36"/>
      <c r="AC91" s="36"/>
      <c r="AD91" s="36"/>
      <c r="AE91" s="36"/>
    </row>
    <row r="92" spans="1:63"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63" s="11" customFormat="1" ht="29.25" customHeight="1">
      <c r="A93" s="148"/>
      <c r="B93" s="149"/>
      <c r="C93" s="150" t="s">
        <v>121</v>
      </c>
      <c r="D93" s="151" t="s">
        <v>57</v>
      </c>
      <c r="E93" s="151" t="s">
        <v>53</v>
      </c>
      <c r="F93" s="151" t="s">
        <v>54</v>
      </c>
      <c r="G93" s="151" t="s">
        <v>122</v>
      </c>
      <c r="H93" s="151" t="s">
        <v>123</v>
      </c>
      <c r="I93" s="151" t="s">
        <v>124</v>
      </c>
      <c r="J93" s="151" t="s">
        <v>114</v>
      </c>
      <c r="K93" s="152" t="s">
        <v>125</v>
      </c>
      <c r="L93" s="153"/>
      <c r="M93" s="70" t="s">
        <v>19</v>
      </c>
      <c r="N93" s="71" t="s">
        <v>42</v>
      </c>
      <c r="O93" s="71" t="s">
        <v>126</v>
      </c>
      <c r="P93" s="71" t="s">
        <v>127</v>
      </c>
      <c r="Q93" s="71" t="s">
        <v>128</v>
      </c>
      <c r="R93" s="71" t="s">
        <v>129</v>
      </c>
      <c r="S93" s="71" t="s">
        <v>130</v>
      </c>
      <c r="T93" s="72" t="s">
        <v>131</v>
      </c>
      <c r="U93" s="148"/>
      <c r="V93" s="148"/>
      <c r="W93" s="148"/>
      <c r="X93" s="148"/>
      <c r="Y93" s="148"/>
      <c r="Z93" s="148"/>
      <c r="AA93" s="148"/>
      <c r="AB93" s="148"/>
      <c r="AC93" s="148"/>
      <c r="AD93" s="148"/>
      <c r="AE93" s="148"/>
    </row>
    <row r="94" spans="1:63" s="2" customFormat="1" ht="22.9" customHeight="1">
      <c r="A94" s="36"/>
      <c r="B94" s="37"/>
      <c r="C94" s="77" t="s">
        <v>132</v>
      </c>
      <c r="D94" s="38"/>
      <c r="E94" s="38"/>
      <c r="F94" s="38"/>
      <c r="G94" s="38"/>
      <c r="H94" s="38"/>
      <c r="I94" s="38"/>
      <c r="J94" s="154">
        <f>BK94</f>
        <v>0</v>
      </c>
      <c r="K94" s="38"/>
      <c r="L94" s="41"/>
      <c r="M94" s="73"/>
      <c r="N94" s="155"/>
      <c r="O94" s="74"/>
      <c r="P94" s="156">
        <f>P95+P162</f>
        <v>0</v>
      </c>
      <c r="Q94" s="74"/>
      <c r="R94" s="156">
        <f>R95+R162</f>
        <v>0.72019520999999997</v>
      </c>
      <c r="S94" s="74"/>
      <c r="T94" s="157">
        <f>T95+T162</f>
        <v>0.6343609899999999</v>
      </c>
      <c r="U94" s="36"/>
      <c r="V94" s="36"/>
      <c r="W94" s="36"/>
      <c r="X94" s="36"/>
      <c r="Y94" s="36"/>
      <c r="Z94" s="36"/>
      <c r="AA94" s="36"/>
      <c r="AB94" s="36"/>
      <c r="AC94" s="36"/>
      <c r="AD94" s="36"/>
      <c r="AE94" s="36"/>
      <c r="AT94" s="19" t="s">
        <v>71</v>
      </c>
      <c r="AU94" s="19" t="s">
        <v>115</v>
      </c>
      <c r="BK94" s="158">
        <f>BK95+BK162</f>
        <v>0</v>
      </c>
    </row>
    <row r="95" spans="1:63" s="12" customFormat="1" ht="25.9" customHeight="1">
      <c r="B95" s="159"/>
      <c r="C95" s="160"/>
      <c r="D95" s="161" t="s">
        <v>71</v>
      </c>
      <c r="E95" s="162" t="s">
        <v>178</v>
      </c>
      <c r="F95" s="162" t="s">
        <v>179</v>
      </c>
      <c r="G95" s="160"/>
      <c r="H95" s="160"/>
      <c r="I95" s="163"/>
      <c r="J95" s="164">
        <f>BK95</f>
        <v>0</v>
      </c>
      <c r="K95" s="160"/>
      <c r="L95" s="165"/>
      <c r="M95" s="166"/>
      <c r="N95" s="167"/>
      <c r="O95" s="167"/>
      <c r="P95" s="168">
        <f>P96+P108+P147+P159</f>
        <v>0</v>
      </c>
      <c r="Q95" s="167"/>
      <c r="R95" s="168">
        <f>R96+R108+R147+R159</f>
        <v>0.51705283000000002</v>
      </c>
      <c r="S95" s="167"/>
      <c r="T95" s="169">
        <f>T96+T108+T147+T159</f>
        <v>0.58601499999999995</v>
      </c>
      <c r="AR95" s="170" t="s">
        <v>79</v>
      </c>
      <c r="AT95" s="171" t="s">
        <v>71</v>
      </c>
      <c r="AU95" s="171" t="s">
        <v>72</v>
      </c>
      <c r="AY95" s="170" t="s">
        <v>135</v>
      </c>
      <c r="BK95" s="172">
        <f>BK96+BK108+BK147+BK159</f>
        <v>0</v>
      </c>
    </row>
    <row r="96" spans="1:63" s="12" customFormat="1" ht="22.9" customHeight="1">
      <c r="B96" s="159"/>
      <c r="C96" s="160"/>
      <c r="D96" s="161" t="s">
        <v>71</v>
      </c>
      <c r="E96" s="173" t="s">
        <v>180</v>
      </c>
      <c r="F96" s="173" t="s">
        <v>181</v>
      </c>
      <c r="G96" s="160"/>
      <c r="H96" s="160"/>
      <c r="I96" s="163"/>
      <c r="J96" s="174">
        <f>BK96</f>
        <v>0</v>
      </c>
      <c r="K96" s="160"/>
      <c r="L96" s="165"/>
      <c r="M96" s="166"/>
      <c r="N96" s="167"/>
      <c r="O96" s="167"/>
      <c r="P96" s="168">
        <f>SUM(P97:P107)</f>
        <v>0</v>
      </c>
      <c r="Q96" s="167"/>
      <c r="R96" s="168">
        <f>SUM(R97:R107)</f>
        <v>0.51668069999999999</v>
      </c>
      <c r="S96" s="167"/>
      <c r="T96" s="169">
        <f>SUM(T97:T107)</f>
        <v>0</v>
      </c>
      <c r="AR96" s="170" t="s">
        <v>79</v>
      </c>
      <c r="AT96" s="171" t="s">
        <v>71</v>
      </c>
      <c r="AU96" s="171" t="s">
        <v>79</v>
      </c>
      <c r="AY96" s="170" t="s">
        <v>135</v>
      </c>
      <c r="BK96" s="172">
        <f>SUM(BK97:BK107)</f>
        <v>0</v>
      </c>
    </row>
    <row r="97" spans="1:65" s="2" customFormat="1" ht="24">
      <c r="A97" s="36"/>
      <c r="B97" s="37"/>
      <c r="C97" s="175" t="s">
        <v>79</v>
      </c>
      <c r="D97" s="175" t="s">
        <v>138</v>
      </c>
      <c r="E97" s="176" t="s">
        <v>770</v>
      </c>
      <c r="F97" s="177" t="s">
        <v>771</v>
      </c>
      <c r="G97" s="178" t="s">
        <v>184</v>
      </c>
      <c r="H97" s="179">
        <v>2.0289999999999999</v>
      </c>
      <c r="I97" s="180"/>
      <c r="J97" s="181">
        <f>ROUND(I97*H97,2)</f>
        <v>0</v>
      </c>
      <c r="K97" s="177" t="s">
        <v>142</v>
      </c>
      <c r="L97" s="41"/>
      <c r="M97" s="182" t="s">
        <v>19</v>
      </c>
      <c r="N97" s="183" t="s">
        <v>43</v>
      </c>
      <c r="O97" s="66"/>
      <c r="P97" s="184">
        <f>O97*H97</f>
        <v>0</v>
      </c>
      <c r="Q97" s="184">
        <v>1.7000000000000001E-2</v>
      </c>
      <c r="R97" s="184">
        <f>Q97*H97</f>
        <v>3.4493000000000003E-2</v>
      </c>
      <c r="S97" s="184">
        <v>0</v>
      </c>
      <c r="T97" s="185">
        <f>S97*H97</f>
        <v>0</v>
      </c>
      <c r="U97" s="36"/>
      <c r="V97" s="36"/>
      <c r="W97" s="36"/>
      <c r="X97" s="36"/>
      <c r="Y97" s="36"/>
      <c r="Z97" s="36"/>
      <c r="AA97" s="36"/>
      <c r="AB97" s="36"/>
      <c r="AC97" s="36"/>
      <c r="AD97" s="36"/>
      <c r="AE97" s="36"/>
      <c r="AR97" s="186" t="s">
        <v>160</v>
      </c>
      <c r="AT97" s="186" t="s">
        <v>138</v>
      </c>
      <c r="AU97" s="186" t="s">
        <v>81</v>
      </c>
      <c r="AY97" s="19" t="s">
        <v>135</v>
      </c>
      <c r="BE97" s="187">
        <f>IF(N97="základní",J97,0)</f>
        <v>0</v>
      </c>
      <c r="BF97" s="187">
        <f>IF(N97="snížená",J97,0)</f>
        <v>0</v>
      </c>
      <c r="BG97" s="187">
        <f>IF(N97="zákl. přenesená",J97,0)</f>
        <v>0</v>
      </c>
      <c r="BH97" s="187">
        <f>IF(N97="sníž. přenesená",J97,0)</f>
        <v>0</v>
      </c>
      <c r="BI97" s="187">
        <f>IF(N97="nulová",J97,0)</f>
        <v>0</v>
      </c>
      <c r="BJ97" s="19" t="s">
        <v>79</v>
      </c>
      <c r="BK97" s="187">
        <f>ROUND(I97*H97,2)</f>
        <v>0</v>
      </c>
      <c r="BL97" s="19" t="s">
        <v>160</v>
      </c>
      <c r="BM97" s="186" t="s">
        <v>772</v>
      </c>
    </row>
    <row r="98" spans="1:65" s="2" customFormat="1" ht="39">
      <c r="A98" s="36"/>
      <c r="B98" s="37"/>
      <c r="C98" s="38"/>
      <c r="D98" s="188" t="s">
        <v>145</v>
      </c>
      <c r="E98" s="38"/>
      <c r="F98" s="189" t="s">
        <v>201</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145</v>
      </c>
      <c r="AU98" s="19" t="s">
        <v>81</v>
      </c>
    </row>
    <row r="99" spans="1:65" s="2" customFormat="1" ht="24">
      <c r="A99" s="36"/>
      <c r="B99" s="37"/>
      <c r="C99" s="175" t="s">
        <v>81</v>
      </c>
      <c r="D99" s="175" t="s">
        <v>138</v>
      </c>
      <c r="E99" s="176" t="s">
        <v>773</v>
      </c>
      <c r="F99" s="177" t="s">
        <v>774</v>
      </c>
      <c r="G99" s="178" t="s">
        <v>184</v>
      </c>
      <c r="H99" s="179">
        <v>20.152999999999999</v>
      </c>
      <c r="I99" s="180"/>
      <c r="J99" s="181">
        <f>ROUND(I99*H99,2)</f>
        <v>0</v>
      </c>
      <c r="K99" s="177" t="s">
        <v>142</v>
      </c>
      <c r="L99" s="41"/>
      <c r="M99" s="182" t="s">
        <v>19</v>
      </c>
      <c r="N99" s="183" t="s">
        <v>43</v>
      </c>
      <c r="O99" s="66"/>
      <c r="P99" s="184">
        <f>O99*H99</f>
        <v>0</v>
      </c>
      <c r="Q99" s="184">
        <v>1.7000000000000001E-2</v>
      </c>
      <c r="R99" s="184">
        <f>Q99*H99</f>
        <v>0.34260099999999999</v>
      </c>
      <c r="S99" s="184">
        <v>0</v>
      </c>
      <c r="T99" s="185">
        <f>S99*H99</f>
        <v>0</v>
      </c>
      <c r="U99" s="36"/>
      <c r="V99" s="36"/>
      <c r="W99" s="36"/>
      <c r="X99" s="36"/>
      <c r="Y99" s="36"/>
      <c r="Z99" s="36"/>
      <c r="AA99" s="36"/>
      <c r="AB99" s="36"/>
      <c r="AC99" s="36"/>
      <c r="AD99" s="36"/>
      <c r="AE99" s="36"/>
      <c r="AR99" s="186" t="s">
        <v>160</v>
      </c>
      <c r="AT99" s="186" t="s">
        <v>138</v>
      </c>
      <c r="AU99" s="186" t="s">
        <v>81</v>
      </c>
      <c r="AY99" s="19" t="s">
        <v>135</v>
      </c>
      <c r="BE99" s="187">
        <f>IF(N99="základní",J99,0)</f>
        <v>0</v>
      </c>
      <c r="BF99" s="187">
        <f>IF(N99="snížená",J99,0)</f>
        <v>0</v>
      </c>
      <c r="BG99" s="187">
        <f>IF(N99="zákl. přenesená",J99,0)</f>
        <v>0</v>
      </c>
      <c r="BH99" s="187">
        <f>IF(N99="sníž. přenesená",J99,0)</f>
        <v>0</v>
      </c>
      <c r="BI99" s="187">
        <f>IF(N99="nulová",J99,0)</f>
        <v>0</v>
      </c>
      <c r="BJ99" s="19" t="s">
        <v>79</v>
      </c>
      <c r="BK99" s="187">
        <f>ROUND(I99*H99,2)</f>
        <v>0</v>
      </c>
      <c r="BL99" s="19" t="s">
        <v>160</v>
      </c>
      <c r="BM99" s="186" t="s">
        <v>775</v>
      </c>
    </row>
    <row r="100" spans="1:65" s="2" customFormat="1" ht="39">
      <c r="A100" s="36"/>
      <c r="B100" s="37"/>
      <c r="C100" s="38"/>
      <c r="D100" s="188" t="s">
        <v>145</v>
      </c>
      <c r="E100" s="38"/>
      <c r="F100" s="189" t="s">
        <v>201</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145</v>
      </c>
      <c r="AU100" s="19" t="s">
        <v>81</v>
      </c>
    </row>
    <row r="101" spans="1:65" s="2" customFormat="1" ht="21.75" customHeight="1">
      <c r="A101" s="36"/>
      <c r="B101" s="37"/>
      <c r="C101" s="175" t="s">
        <v>155</v>
      </c>
      <c r="D101" s="175" t="s">
        <v>138</v>
      </c>
      <c r="E101" s="176" t="s">
        <v>501</v>
      </c>
      <c r="F101" s="177" t="s">
        <v>502</v>
      </c>
      <c r="G101" s="178" t="s">
        <v>184</v>
      </c>
      <c r="H101" s="179">
        <v>3.3450000000000002</v>
      </c>
      <c r="I101" s="180"/>
      <c r="J101" s="181">
        <f>ROUND(I101*H101,2)</f>
        <v>0</v>
      </c>
      <c r="K101" s="177" t="s">
        <v>142</v>
      </c>
      <c r="L101" s="41"/>
      <c r="M101" s="182" t="s">
        <v>19</v>
      </c>
      <c r="N101" s="183" t="s">
        <v>43</v>
      </c>
      <c r="O101" s="66"/>
      <c r="P101" s="184">
        <f>O101*H101</f>
        <v>0</v>
      </c>
      <c r="Q101" s="184">
        <v>2.0480000000000002E-2</v>
      </c>
      <c r="R101" s="184">
        <f>Q101*H101</f>
        <v>6.8505600000000014E-2</v>
      </c>
      <c r="S101" s="184">
        <v>0</v>
      </c>
      <c r="T101" s="185">
        <f>S101*H101</f>
        <v>0</v>
      </c>
      <c r="U101" s="36"/>
      <c r="V101" s="36"/>
      <c r="W101" s="36"/>
      <c r="X101" s="36"/>
      <c r="Y101" s="36"/>
      <c r="Z101" s="36"/>
      <c r="AA101" s="36"/>
      <c r="AB101" s="36"/>
      <c r="AC101" s="36"/>
      <c r="AD101" s="36"/>
      <c r="AE101" s="36"/>
      <c r="AR101" s="186" t="s">
        <v>160</v>
      </c>
      <c r="AT101" s="186" t="s">
        <v>138</v>
      </c>
      <c r="AU101" s="186" t="s">
        <v>81</v>
      </c>
      <c r="AY101" s="19" t="s">
        <v>135</v>
      </c>
      <c r="BE101" s="187">
        <f>IF(N101="základní",J101,0)</f>
        <v>0</v>
      </c>
      <c r="BF101" s="187">
        <f>IF(N101="snížená",J101,0)</f>
        <v>0</v>
      </c>
      <c r="BG101" s="187">
        <f>IF(N101="zákl. přenesená",J101,0)</f>
        <v>0</v>
      </c>
      <c r="BH101" s="187">
        <f>IF(N101="sníž. přenesená",J101,0)</f>
        <v>0</v>
      </c>
      <c r="BI101" s="187">
        <f>IF(N101="nulová",J101,0)</f>
        <v>0</v>
      </c>
      <c r="BJ101" s="19" t="s">
        <v>79</v>
      </c>
      <c r="BK101" s="187">
        <f>ROUND(I101*H101,2)</f>
        <v>0</v>
      </c>
      <c r="BL101" s="19" t="s">
        <v>160</v>
      </c>
      <c r="BM101" s="186" t="s">
        <v>776</v>
      </c>
    </row>
    <row r="102" spans="1:65" s="2" customFormat="1" ht="97.5">
      <c r="A102" s="36"/>
      <c r="B102" s="37"/>
      <c r="C102" s="38"/>
      <c r="D102" s="188" t="s">
        <v>145</v>
      </c>
      <c r="E102" s="38"/>
      <c r="F102" s="189" t="s">
        <v>504</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145</v>
      </c>
      <c r="AU102" s="19" t="s">
        <v>81</v>
      </c>
    </row>
    <row r="103" spans="1:65" s="15" customFormat="1" ht="11.25">
      <c r="B103" s="230"/>
      <c r="C103" s="231"/>
      <c r="D103" s="188" t="s">
        <v>187</v>
      </c>
      <c r="E103" s="232" t="s">
        <v>19</v>
      </c>
      <c r="F103" s="233" t="s">
        <v>505</v>
      </c>
      <c r="G103" s="231"/>
      <c r="H103" s="232" t="s">
        <v>19</v>
      </c>
      <c r="I103" s="234"/>
      <c r="J103" s="231"/>
      <c r="K103" s="231"/>
      <c r="L103" s="235"/>
      <c r="M103" s="236"/>
      <c r="N103" s="237"/>
      <c r="O103" s="237"/>
      <c r="P103" s="237"/>
      <c r="Q103" s="237"/>
      <c r="R103" s="237"/>
      <c r="S103" s="237"/>
      <c r="T103" s="238"/>
      <c r="AT103" s="239" t="s">
        <v>187</v>
      </c>
      <c r="AU103" s="239" t="s">
        <v>81</v>
      </c>
      <c r="AV103" s="15" t="s">
        <v>79</v>
      </c>
      <c r="AW103" s="15" t="s">
        <v>33</v>
      </c>
      <c r="AX103" s="15" t="s">
        <v>72</v>
      </c>
      <c r="AY103" s="239" t="s">
        <v>135</v>
      </c>
    </row>
    <row r="104" spans="1:65" s="13" customFormat="1" ht="11.25">
      <c r="B104" s="197"/>
      <c r="C104" s="198"/>
      <c r="D104" s="188" t="s">
        <v>187</v>
      </c>
      <c r="E104" s="199" t="s">
        <v>19</v>
      </c>
      <c r="F104" s="200" t="s">
        <v>777</v>
      </c>
      <c r="G104" s="198"/>
      <c r="H104" s="201">
        <v>3.3450000000000002</v>
      </c>
      <c r="I104" s="202"/>
      <c r="J104" s="198"/>
      <c r="K104" s="198"/>
      <c r="L104" s="203"/>
      <c r="M104" s="204"/>
      <c r="N104" s="205"/>
      <c r="O104" s="205"/>
      <c r="P104" s="205"/>
      <c r="Q104" s="205"/>
      <c r="R104" s="205"/>
      <c r="S104" s="205"/>
      <c r="T104" s="206"/>
      <c r="AT104" s="207" t="s">
        <v>187</v>
      </c>
      <c r="AU104" s="207" t="s">
        <v>81</v>
      </c>
      <c r="AV104" s="13" t="s">
        <v>81</v>
      </c>
      <c r="AW104" s="13" t="s">
        <v>33</v>
      </c>
      <c r="AX104" s="13" t="s">
        <v>79</v>
      </c>
      <c r="AY104" s="207" t="s">
        <v>135</v>
      </c>
    </row>
    <row r="105" spans="1:65" s="2" customFormat="1" ht="24">
      <c r="A105" s="36"/>
      <c r="B105" s="37"/>
      <c r="C105" s="175" t="s">
        <v>160</v>
      </c>
      <c r="D105" s="175" t="s">
        <v>138</v>
      </c>
      <c r="E105" s="176" t="s">
        <v>507</v>
      </c>
      <c r="F105" s="177" t="s">
        <v>508</v>
      </c>
      <c r="G105" s="178" t="s">
        <v>184</v>
      </c>
      <c r="H105" s="179">
        <v>3.3450000000000002</v>
      </c>
      <c r="I105" s="180"/>
      <c r="J105" s="181">
        <f>ROUND(I105*H105,2)</f>
        <v>0</v>
      </c>
      <c r="K105" s="177" t="s">
        <v>142</v>
      </c>
      <c r="L105" s="41"/>
      <c r="M105" s="182" t="s">
        <v>19</v>
      </c>
      <c r="N105" s="183" t="s">
        <v>43</v>
      </c>
      <c r="O105" s="66"/>
      <c r="P105" s="184">
        <f>O105*H105</f>
        <v>0</v>
      </c>
      <c r="Q105" s="184">
        <v>7.9000000000000008E-3</v>
      </c>
      <c r="R105" s="184">
        <f>Q105*H105</f>
        <v>2.6425500000000005E-2</v>
      </c>
      <c r="S105" s="184">
        <v>0</v>
      </c>
      <c r="T105" s="185">
        <f>S105*H105</f>
        <v>0</v>
      </c>
      <c r="U105" s="36"/>
      <c r="V105" s="36"/>
      <c r="W105" s="36"/>
      <c r="X105" s="36"/>
      <c r="Y105" s="36"/>
      <c r="Z105" s="36"/>
      <c r="AA105" s="36"/>
      <c r="AB105" s="36"/>
      <c r="AC105" s="36"/>
      <c r="AD105" s="36"/>
      <c r="AE105" s="36"/>
      <c r="AR105" s="186" t="s">
        <v>160</v>
      </c>
      <c r="AT105" s="186" t="s">
        <v>138</v>
      </c>
      <c r="AU105" s="186" t="s">
        <v>81</v>
      </c>
      <c r="AY105" s="19" t="s">
        <v>135</v>
      </c>
      <c r="BE105" s="187">
        <f>IF(N105="základní",J105,0)</f>
        <v>0</v>
      </c>
      <c r="BF105" s="187">
        <f>IF(N105="snížená",J105,0)</f>
        <v>0</v>
      </c>
      <c r="BG105" s="187">
        <f>IF(N105="zákl. přenesená",J105,0)</f>
        <v>0</v>
      </c>
      <c r="BH105" s="187">
        <f>IF(N105="sníž. přenesená",J105,0)</f>
        <v>0</v>
      </c>
      <c r="BI105" s="187">
        <f>IF(N105="nulová",J105,0)</f>
        <v>0</v>
      </c>
      <c r="BJ105" s="19" t="s">
        <v>79</v>
      </c>
      <c r="BK105" s="187">
        <f>ROUND(I105*H105,2)</f>
        <v>0</v>
      </c>
      <c r="BL105" s="19" t="s">
        <v>160</v>
      </c>
      <c r="BM105" s="186" t="s">
        <v>778</v>
      </c>
    </row>
    <row r="106" spans="1:65" s="2" customFormat="1" ht="97.5">
      <c r="A106" s="36"/>
      <c r="B106" s="37"/>
      <c r="C106" s="38"/>
      <c r="D106" s="188" t="s">
        <v>145</v>
      </c>
      <c r="E106" s="38"/>
      <c r="F106" s="189" t="s">
        <v>504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145</v>
      </c>
      <c r="AU106" s="19" t="s">
        <v>81</v>
      </c>
    </row>
    <row r="107" spans="1:65" s="2" customFormat="1" ht="21.75" customHeight="1">
      <c r="A107" s="36"/>
      <c r="B107" s="37"/>
      <c r="C107" s="175" t="s">
        <v>134</v>
      </c>
      <c r="D107" s="175" t="s">
        <v>138</v>
      </c>
      <c r="E107" s="176" t="s">
        <v>510</v>
      </c>
      <c r="F107" s="177" t="s">
        <v>511</v>
      </c>
      <c r="G107" s="178" t="s">
        <v>184</v>
      </c>
      <c r="H107" s="179">
        <v>2.1890000000000001</v>
      </c>
      <c r="I107" s="180"/>
      <c r="J107" s="181">
        <f>ROUND(I107*H107,2)</f>
        <v>0</v>
      </c>
      <c r="K107" s="177" t="s">
        <v>19</v>
      </c>
      <c r="L107" s="41"/>
      <c r="M107" s="182" t="s">
        <v>19</v>
      </c>
      <c r="N107" s="183" t="s">
        <v>43</v>
      </c>
      <c r="O107" s="66"/>
      <c r="P107" s="184">
        <f>O107*H107</f>
        <v>0</v>
      </c>
      <c r="Q107" s="184">
        <v>2.0400000000000001E-2</v>
      </c>
      <c r="R107" s="184">
        <f>Q107*H107</f>
        <v>4.4655600000000004E-2</v>
      </c>
      <c r="S107" s="184">
        <v>0</v>
      </c>
      <c r="T107" s="185">
        <f>S107*H107</f>
        <v>0</v>
      </c>
      <c r="U107" s="36"/>
      <c r="V107" s="36"/>
      <c r="W107" s="36"/>
      <c r="X107" s="36"/>
      <c r="Y107" s="36"/>
      <c r="Z107" s="36"/>
      <c r="AA107" s="36"/>
      <c r="AB107" s="36"/>
      <c r="AC107" s="36"/>
      <c r="AD107" s="36"/>
      <c r="AE107" s="36"/>
      <c r="AR107" s="186" t="s">
        <v>160</v>
      </c>
      <c r="AT107" s="186" t="s">
        <v>138</v>
      </c>
      <c r="AU107" s="186" t="s">
        <v>81</v>
      </c>
      <c r="AY107" s="19" t="s">
        <v>135</v>
      </c>
      <c r="BE107" s="187">
        <f>IF(N107="základní",J107,0)</f>
        <v>0</v>
      </c>
      <c r="BF107" s="187">
        <f>IF(N107="snížená",J107,0)</f>
        <v>0</v>
      </c>
      <c r="BG107" s="187">
        <f>IF(N107="zákl. přenesená",J107,0)</f>
        <v>0</v>
      </c>
      <c r="BH107" s="187">
        <f>IF(N107="sníž. přenesená",J107,0)</f>
        <v>0</v>
      </c>
      <c r="BI107" s="187">
        <f>IF(N107="nulová",J107,0)</f>
        <v>0</v>
      </c>
      <c r="BJ107" s="19" t="s">
        <v>79</v>
      </c>
      <c r="BK107" s="187">
        <f>ROUND(I107*H107,2)</f>
        <v>0</v>
      </c>
      <c r="BL107" s="19" t="s">
        <v>160</v>
      </c>
      <c r="BM107" s="186" t="s">
        <v>779</v>
      </c>
    </row>
    <row r="108" spans="1:65" s="12" customFormat="1" ht="22.9" customHeight="1">
      <c r="B108" s="159"/>
      <c r="C108" s="160"/>
      <c r="D108" s="161" t="s">
        <v>71</v>
      </c>
      <c r="E108" s="173" t="s">
        <v>205</v>
      </c>
      <c r="F108" s="173" t="s">
        <v>206</v>
      </c>
      <c r="G108" s="160"/>
      <c r="H108" s="160"/>
      <c r="I108" s="163"/>
      <c r="J108" s="174">
        <f>BK108</f>
        <v>0</v>
      </c>
      <c r="K108" s="160"/>
      <c r="L108" s="165"/>
      <c r="M108" s="166"/>
      <c r="N108" s="167"/>
      <c r="O108" s="167"/>
      <c r="P108" s="168">
        <f>SUM(P109:P146)</f>
        <v>0</v>
      </c>
      <c r="Q108" s="167"/>
      <c r="R108" s="168">
        <f>SUM(R109:R146)</f>
        <v>3.7213000000000003E-4</v>
      </c>
      <c r="S108" s="167"/>
      <c r="T108" s="169">
        <f>SUM(T109:T146)</f>
        <v>0.58601499999999995</v>
      </c>
      <c r="AR108" s="170" t="s">
        <v>79</v>
      </c>
      <c r="AT108" s="171" t="s">
        <v>71</v>
      </c>
      <c r="AU108" s="171" t="s">
        <v>79</v>
      </c>
      <c r="AY108" s="170" t="s">
        <v>135</v>
      </c>
      <c r="BK108" s="172">
        <f>SUM(BK109:BK146)</f>
        <v>0</v>
      </c>
    </row>
    <row r="109" spans="1:65" s="2" customFormat="1" ht="16.5" customHeight="1">
      <c r="A109" s="36"/>
      <c r="B109" s="37"/>
      <c r="C109" s="175" t="s">
        <v>180</v>
      </c>
      <c r="D109" s="175" t="s">
        <v>138</v>
      </c>
      <c r="E109" s="176" t="s">
        <v>513</v>
      </c>
      <c r="F109" s="177" t="s">
        <v>514</v>
      </c>
      <c r="G109" s="178" t="s">
        <v>271</v>
      </c>
      <c r="H109" s="179">
        <v>6.68</v>
      </c>
      <c r="I109" s="180"/>
      <c r="J109" s="181">
        <f>ROUND(I109*H109,2)</f>
        <v>0</v>
      </c>
      <c r="K109" s="177" t="s">
        <v>142</v>
      </c>
      <c r="L109" s="41"/>
      <c r="M109" s="182" t="s">
        <v>19</v>
      </c>
      <c r="N109" s="183" t="s">
        <v>43</v>
      </c>
      <c r="O109" s="66"/>
      <c r="P109" s="184">
        <f>O109*H109</f>
        <v>0</v>
      </c>
      <c r="Q109" s="184">
        <v>0</v>
      </c>
      <c r="R109" s="184">
        <f>Q109*H109</f>
        <v>0</v>
      </c>
      <c r="S109" s="184">
        <v>8.9999999999999993E-3</v>
      </c>
      <c r="T109" s="185">
        <f>S109*H109</f>
        <v>6.0119999999999993E-2</v>
      </c>
      <c r="U109" s="36"/>
      <c r="V109" s="36"/>
      <c r="W109" s="36"/>
      <c r="X109" s="36"/>
      <c r="Y109" s="36"/>
      <c r="Z109" s="36"/>
      <c r="AA109" s="36"/>
      <c r="AB109" s="36"/>
      <c r="AC109" s="36"/>
      <c r="AD109" s="36"/>
      <c r="AE109" s="36"/>
      <c r="AR109" s="186" t="s">
        <v>160</v>
      </c>
      <c r="AT109" s="186" t="s">
        <v>138</v>
      </c>
      <c r="AU109" s="186" t="s">
        <v>81</v>
      </c>
      <c r="AY109" s="19" t="s">
        <v>135</v>
      </c>
      <c r="BE109" s="187">
        <f>IF(N109="základní",J109,0)</f>
        <v>0</v>
      </c>
      <c r="BF109" s="187">
        <f>IF(N109="snížená",J109,0)</f>
        <v>0</v>
      </c>
      <c r="BG109" s="187">
        <f>IF(N109="zákl. přenesená",J109,0)</f>
        <v>0</v>
      </c>
      <c r="BH109" s="187">
        <f>IF(N109="sníž. přenesená",J109,0)</f>
        <v>0</v>
      </c>
      <c r="BI109" s="187">
        <f>IF(N109="nulová",J109,0)</f>
        <v>0</v>
      </c>
      <c r="BJ109" s="19" t="s">
        <v>79</v>
      </c>
      <c r="BK109" s="187">
        <f>ROUND(I109*H109,2)</f>
        <v>0</v>
      </c>
      <c r="BL109" s="19" t="s">
        <v>160</v>
      </c>
      <c r="BM109" s="186" t="s">
        <v>780</v>
      </c>
    </row>
    <row r="110" spans="1:65" s="13" customFormat="1" ht="11.25">
      <c r="B110" s="197"/>
      <c r="C110" s="198"/>
      <c r="D110" s="188" t="s">
        <v>187</v>
      </c>
      <c r="E110" s="199" t="s">
        <v>19</v>
      </c>
      <c r="F110" s="200" t="s">
        <v>781</v>
      </c>
      <c r="G110" s="198"/>
      <c r="H110" s="201">
        <v>6.68</v>
      </c>
      <c r="I110" s="202"/>
      <c r="J110" s="198"/>
      <c r="K110" s="198"/>
      <c r="L110" s="203"/>
      <c r="M110" s="204"/>
      <c r="N110" s="205"/>
      <c r="O110" s="205"/>
      <c r="P110" s="205"/>
      <c r="Q110" s="205"/>
      <c r="R110" s="205"/>
      <c r="S110" s="205"/>
      <c r="T110" s="206"/>
      <c r="AT110" s="207" t="s">
        <v>187</v>
      </c>
      <c r="AU110" s="207" t="s">
        <v>81</v>
      </c>
      <c r="AV110" s="13" t="s">
        <v>81</v>
      </c>
      <c r="AW110" s="13" t="s">
        <v>33</v>
      </c>
      <c r="AX110" s="13" t="s">
        <v>79</v>
      </c>
      <c r="AY110" s="207" t="s">
        <v>135</v>
      </c>
    </row>
    <row r="111" spans="1:65" s="2" customFormat="1" ht="24">
      <c r="A111" s="36"/>
      <c r="B111" s="37"/>
      <c r="C111" s="175" t="s">
        <v>225</v>
      </c>
      <c r="D111" s="175" t="s">
        <v>138</v>
      </c>
      <c r="E111" s="176" t="s">
        <v>517</v>
      </c>
      <c r="F111" s="177" t="s">
        <v>518</v>
      </c>
      <c r="G111" s="178" t="s">
        <v>184</v>
      </c>
      <c r="H111" s="179">
        <v>2.1890000000000001</v>
      </c>
      <c r="I111" s="180"/>
      <c r="J111" s="181">
        <f>ROUND(I111*H111,2)</f>
        <v>0</v>
      </c>
      <c r="K111" s="177" t="s">
        <v>142</v>
      </c>
      <c r="L111" s="41"/>
      <c r="M111" s="182" t="s">
        <v>19</v>
      </c>
      <c r="N111" s="183" t="s">
        <v>43</v>
      </c>
      <c r="O111" s="66"/>
      <c r="P111" s="184">
        <f>O111*H111</f>
        <v>0</v>
      </c>
      <c r="Q111" s="184">
        <v>0</v>
      </c>
      <c r="R111" s="184">
        <f>Q111*H111</f>
        <v>0</v>
      </c>
      <c r="S111" s="184">
        <v>3.5000000000000003E-2</v>
      </c>
      <c r="T111" s="185">
        <f>S111*H111</f>
        <v>7.6615000000000003E-2</v>
      </c>
      <c r="U111" s="36"/>
      <c r="V111" s="36"/>
      <c r="W111" s="36"/>
      <c r="X111" s="36"/>
      <c r="Y111" s="36"/>
      <c r="Z111" s="36"/>
      <c r="AA111" s="36"/>
      <c r="AB111" s="36"/>
      <c r="AC111" s="36"/>
      <c r="AD111" s="36"/>
      <c r="AE111" s="36"/>
      <c r="AR111" s="186" t="s">
        <v>160</v>
      </c>
      <c r="AT111" s="186" t="s">
        <v>138</v>
      </c>
      <c r="AU111" s="186" t="s">
        <v>81</v>
      </c>
      <c r="AY111" s="19" t="s">
        <v>135</v>
      </c>
      <c r="BE111" s="187">
        <f>IF(N111="základní",J111,0)</f>
        <v>0</v>
      </c>
      <c r="BF111" s="187">
        <f>IF(N111="snížená",J111,0)</f>
        <v>0</v>
      </c>
      <c r="BG111" s="187">
        <f>IF(N111="zákl. přenesená",J111,0)</f>
        <v>0</v>
      </c>
      <c r="BH111" s="187">
        <f>IF(N111="sníž. přenesená",J111,0)</f>
        <v>0</v>
      </c>
      <c r="BI111" s="187">
        <f>IF(N111="nulová",J111,0)</f>
        <v>0</v>
      </c>
      <c r="BJ111" s="19" t="s">
        <v>79</v>
      </c>
      <c r="BK111" s="187">
        <f>ROUND(I111*H111,2)</f>
        <v>0</v>
      </c>
      <c r="BL111" s="19" t="s">
        <v>160</v>
      </c>
      <c r="BM111" s="186" t="s">
        <v>782</v>
      </c>
    </row>
    <row r="112" spans="1:65" s="2" customFormat="1" ht="29.25">
      <c r="A112" s="36"/>
      <c r="B112" s="37"/>
      <c r="C112" s="38"/>
      <c r="D112" s="188" t="s">
        <v>145</v>
      </c>
      <c r="E112" s="38"/>
      <c r="F112" s="189" t="s">
        <v>520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145</v>
      </c>
      <c r="AU112" s="19" t="s">
        <v>81</v>
      </c>
    </row>
    <row r="113" spans="1:65" s="13" customFormat="1" ht="11.25">
      <c r="B113" s="197"/>
      <c r="C113" s="198"/>
      <c r="D113" s="188" t="s">
        <v>187</v>
      </c>
      <c r="E113" s="199" t="s">
        <v>19</v>
      </c>
      <c r="F113" s="200" t="s">
        <v>783</v>
      </c>
      <c r="G113" s="198"/>
      <c r="H113" s="201">
        <v>0.84199999999999997</v>
      </c>
      <c r="I113" s="202"/>
      <c r="J113" s="198"/>
      <c r="K113" s="198"/>
      <c r="L113" s="203"/>
      <c r="M113" s="204"/>
      <c r="N113" s="205"/>
      <c r="O113" s="205"/>
      <c r="P113" s="205"/>
      <c r="Q113" s="205"/>
      <c r="R113" s="205"/>
      <c r="S113" s="205"/>
      <c r="T113" s="206"/>
      <c r="AT113" s="207" t="s">
        <v>187</v>
      </c>
      <c r="AU113" s="207" t="s">
        <v>81</v>
      </c>
      <c r="AV113" s="13" t="s">
        <v>81</v>
      </c>
      <c r="AW113" s="13" t="s">
        <v>33</v>
      </c>
      <c r="AX113" s="13" t="s">
        <v>72</v>
      </c>
      <c r="AY113" s="207" t="s">
        <v>135</v>
      </c>
    </row>
    <row r="114" spans="1:65" s="13" customFormat="1" ht="11.25">
      <c r="B114" s="197"/>
      <c r="C114" s="198"/>
      <c r="D114" s="188" t="s">
        <v>187</v>
      </c>
      <c r="E114" s="199" t="s">
        <v>19</v>
      </c>
      <c r="F114" s="200" t="s">
        <v>784</v>
      </c>
      <c r="G114" s="198"/>
      <c r="H114" s="201">
        <v>0.157</v>
      </c>
      <c r="I114" s="202"/>
      <c r="J114" s="198"/>
      <c r="K114" s="198"/>
      <c r="L114" s="203"/>
      <c r="M114" s="204"/>
      <c r="N114" s="205"/>
      <c r="O114" s="205"/>
      <c r="P114" s="205"/>
      <c r="Q114" s="205"/>
      <c r="R114" s="205"/>
      <c r="S114" s="205"/>
      <c r="T114" s="206"/>
      <c r="AT114" s="207" t="s">
        <v>187</v>
      </c>
      <c r="AU114" s="207" t="s">
        <v>81</v>
      </c>
      <c r="AV114" s="13" t="s">
        <v>81</v>
      </c>
      <c r="AW114" s="13" t="s">
        <v>33</v>
      </c>
      <c r="AX114" s="13" t="s">
        <v>72</v>
      </c>
      <c r="AY114" s="207" t="s">
        <v>135</v>
      </c>
    </row>
    <row r="115" spans="1:65" s="13" customFormat="1" ht="11.25">
      <c r="B115" s="197"/>
      <c r="C115" s="198"/>
      <c r="D115" s="188" t="s">
        <v>187</v>
      </c>
      <c r="E115" s="199" t="s">
        <v>19</v>
      </c>
      <c r="F115" s="200" t="s">
        <v>785</v>
      </c>
      <c r="G115" s="198"/>
      <c r="H115" s="201">
        <v>1.03</v>
      </c>
      <c r="I115" s="202"/>
      <c r="J115" s="198"/>
      <c r="K115" s="198"/>
      <c r="L115" s="203"/>
      <c r="M115" s="204"/>
      <c r="N115" s="205"/>
      <c r="O115" s="205"/>
      <c r="P115" s="205"/>
      <c r="Q115" s="205"/>
      <c r="R115" s="205"/>
      <c r="S115" s="205"/>
      <c r="T115" s="206"/>
      <c r="AT115" s="207" t="s">
        <v>187</v>
      </c>
      <c r="AU115" s="207" t="s">
        <v>81</v>
      </c>
      <c r="AV115" s="13" t="s">
        <v>81</v>
      </c>
      <c r="AW115" s="13" t="s">
        <v>33</v>
      </c>
      <c r="AX115" s="13" t="s">
        <v>72</v>
      </c>
      <c r="AY115" s="207" t="s">
        <v>135</v>
      </c>
    </row>
    <row r="116" spans="1:65" s="13" customFormat="1" ht="11.25">
      <c r="B116" s="197"/>
      <c r="C116" s="198"/>
      <c r="D116" s="188" t="s">
        <v>187</v>
      </c>
      <c r="E116" s="199" t="s">
        <v>19</v>
      </c>
      <c r="F116" s="200" t="s">
        <v>786</v>
      </c>
      <c r="G116" s="198"/>
      <c r="H116" s="201">
        <v>0.16</v>
      </c>
      <c r="I116" s="202"/>
      <c r="J116" s="198"/>
      <c r="K116" s="198"/>
      <c r="L116" s="203"/>
      <c r="M116" s="204"/>
      <c r="N116" s="205"/>
      <c r="O116" s="205"/>
      <c r="P116" s="205"/>
      <c r="Q116" s="205"/>
      <c r="R116" s="205"/>
      <c r="S116" s="205"/>
      <c r="T116" s="206"/>
      <c r="AT116" s="207" t="s">
        <v>187</v>
      </c>
      <c r="AU116" s="207" t="s">
        <v>81</v>
      </c>
      <c r="AV116" s="13" t="s">
        <v>81</v>
      </c>
      <c r="AW116" s="13" t="s">
        <v>33</v>
      </c>
      <c r="AX116" s="13" t="s">
        <v>72</v>
      </c>
      <c r="AY116" s="207" t="s">
        <v>135</v>
      </c>
    </row>
    <row r="117" spans="1:65" s="14" customFormat="1" ht="11.25">
      <c r="B117" s="208"/>
      <c r="C117" s="209"/>
      <c r="D117" s="188" t="s">
        <v>187</v>
      </c>
      <c r="E117" s="210" t="s">
        <v>19</v>
      </c>
      <c r="F117" s="211" t="s">
        <v>197</v>
      </c>
      <c r="G117" s="209"/>
      <c r="H117" s="212">
        <v>2.1890000000000001</v>
      </c>
      <c r="I117" s="213"/>
      <c r="J117" s="209"/>
      <c r="K117" s="209"/>
      <c r="L117" s="214"/>
      <c r="M117" s="215"/>
      <c r="N117" s="216"/>
      <c r="O117" s="216"/>
      <c r="P117" s="216"/>
      <c r="Q117" s="216"/>
      <c r="R117" s="216"/>
      <c r="S117" s="216"/>
      <c r="T117" s="217"/>
      <c r="AT117" s="218" t="s">
        <v>187</v>
      </c>
      <c r="AU117" s="218" t="s">
        <v>81</v>
      </c>
      <c r="AV117" s="14" t="s">
        <v>160</v>
      </c>
      <c r="AW117" s="14" t="s">
        <v>33</v>
      </c>
      <c r="AX117" s="14" t="s">
        <v>79</v>
      </c>
      <c r="AY117" s="218" t="s">
        <v>135</v>
      </c>
    </row>
    <row r="118" spans="1:65" s="2" customFormat="1" ht="16.5" customHeight="1">
      <c r="A118" s="36"/>
      <c r="B118" s="37"/>
      <c r="C118" s="175" t="s">
        <v>232</v>
      </c>
      <c r="D118" s="175" t="s">
        <v>138</v>
      </c>
      <c r="E118" s="176" t="s">
        <v>530</v>
      </c>
      <c r="F118" s="177" t="s">
        <v>531</v>
      </c>
      <c r="G118" s="178" t="s">
        <v>184</v>
      </c>
      <c r="H118" s="179">
        <v>2.1890000000000001</v>
      </c>
      <c r="I118" s="180"/>
      <c r="J118" s="181">
        <f>ROUND(I118*H118,2)</f>
        <v>0</v>
      </c>
      <c r="K118" s="177" t="s">
        <v>142</v>
      </c>
      <c r="L118" s="41"/>
      <c r="M118" s="182" t="s">
        <v>19</v>
      </c>
      <c r="N118" s="183" t="s">
        <v>43</v>
      </c>
      <c r="O118" s="66"/>
      <c r="P118" s="184">
        <f>O118*H118</f>
        <v>0</v>
      </c>
      <c r="Q118" s="184">
        <v>0</v>
      </c>
      <c r="R118" s="184">
        <f>Q118*H118</f>
        <v>0</v>
      </c>
      <c r="S118" s="184">
        <v>0</v>
      </c>
      <c r="T118" s="185">
        <f>S118*H118</f>
        <v>0</v>
      </c>
      <c r="U118" s="36"/>
      <c r="V118" s="36"/>
      <c r="W118" s="36"/>
      <c r="X118" s="36"/>
      <c r="Y118" s="36"/>
      <c r="Z118" s="36"/>
      <c r="AA118" s="36"/>
      <c r="AB118" s="36"/>
      <c r="AC118" s="36"/>
      <c r="AD118" s="36"/>
      <c r="AE118" s="36"/>
      <c r="AR118" s="186" t="s">
        <v>160</v>
      </c>
      <c r="AT118" s="186" t="s">
        <v>138</v>
      </c>
      <c r="AU118" s="186" t="s">
        <v>81</v>
      </c>
      <c r="AY118" s="19" t="s">
        <v>135</v>
      </c>
      <c r="BE118" s="187">
        <f>IF(N118="základní",J118,0)</f>
        <v>0</v>
      </c>
      <c r="BF118" s="187">
        <f>IF(N118="snížená",J118,0)</f>
        <v>0</v>
      </c>
      <c r="BG118" s="187">
        <f>IF(N118="zákl. přenesená",J118,0)</f>
        <v>0</v>
      </c>
      <c r="BH118" s="187">
        <f>IF(N118="sníž. přenesená",J118,0)</f>
        <v>0</v>
      </c>
      <c r="BI118" s="187">
        <f>IF(N118="nulová",J118,0)</f>
        <v>0</v>
      </c>
      <c r="BJ118" s="19" t="s">
        <v>79</v>
      </c>
      <c r="BK118" s="187">
        <f>ROUND(I118*H118,2)</f>
        <v>0</v>
      </c>
      <c r="BL118" s="19" t="s">
        <v>160</v>
      </c>
      <c r="BM118" s="186" t="s">
        <v>787</v>
      </c>
    </row>
    <row r="119" spans="1:65" s="2" customFormat="1" ht="39">
      <c r="A119" s="36"/>
      <c r="B119" s="37"/>
      <c r="C119" s="38"/>
      <c r="D119" s="188" t="s">
        <v>145</v>
      </c>
      <c r="E119" s="38"/>
      <c r="F119" s="189" t="s">
        <v>533</v>
      </c>
      <c r="G119" s="38"/>
      <c r="H119" s="38"/>
      <c r="I119" s="190"/>
      <c r="J119" s="38"/>
      <c r="K119" s="38"/>
      <c r="L119" s="41"/>
      <c r="M119" s="191"/>
      <c r="N119" s="192"/>
      <c r="O119" s="66"/>
      <c r="P119" s="66"/>
      <c r="Q119" s="66"/>
      <c r="R119" s="66"/>
      <c r="S119" s="66"/>
      <c r="T119" s="67"/>
      <c r="U119" s="36"/>
      <c r="V119" s="36"/>
      <c r="W119" s="36"/>
      <c r="X119" s="36"/>
      <c r="Y119" s="36"/>
      <c r="Z119" s="36"/>
      <c r="AA119" s="36"/>
      <c r="AB119" s="36"/>
      <c r="AC119" s="36"/>
      <c r="AD119" s="36"/>
      <c r="AE119" s="36"/>
      <c r="AT119" s="19" t="s">
        <v>145</v>
      </c>
      <c r="AU119" s="19" t="s">
        <v>81</v>
      </c>
    </row>
    <row r="120" spans="1:65" s="2" customFormat="1" ht="16.5" customHeight="1">
      <c r="A120" s="36"/>
      <c r="B120" s="37"/>
      <c r="C120" s="175" t="s">
        <v>205</v>
      </c>
      <c r="D120" s="175" t="s">
        <v>138</v>
      </c>
      <c r="E120" s="176" t="s">
        <v>534</v>
      </c>
      <c r="F120" s="177" t="s">
        <v>535</v>
      </c>
      <c r="G120" s="178" t="s">
        <v>184</v>
      </c>
      <c r="H120" s="179">
        <v>4.3780000000000001</v>
      </c>
      <c r="I120" s="180"/>
      <c r="J120" s="181">
        <f>ROUND(I120*H120,2)</f>
        <v>0</v>
      </c>
      <c r="K120" s="177" t="s">
        <v>142</v>
      </c>
      <c r="L120" s="41"/>
      <c r="M120" s="182" t="s">
        <v>19</v>
      </c>
      <c r="N120" s="183" t="s">
        <v>43</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160</v>
      </c>
      <c r="AT120" s="186" t="s">
        <v>138</v>
      </c>
      <c r="AU120" s="186" t="s">
        <v>81</v>
      </c>
      <c r="AY120" s="19" t="s">
        <v>135</v>
      </c>
      <c r="BE120" s="187">
        <f>IF(N120="základní",J120,0)</f>
        <v>0</v>
      </c>
      <c r="BF120" s="187">
        <f>IF(N120="snížená",J120,0)</f>
        <v>0</v>
      </c>
      <c r="BG120" s="187">
        <f>IF(N120="zákl. přenesená",J120,0)</f>
        <v>0</v>
      </c>
      <c r="BH120" s="187">
        <f>IF(N120="sníž. přenesená",J120,0)</f>
        <v>0</v>
      </c>
      <c r="BI120" s="187">
        <f>IF(N120="nulová",J120,0)</f>
        <v>0</v>
      </c>
      <c r="BJ120" s="19" t="s">
        <v>79</v>
      </c>
      <c r="BK120" s="187">
        <f>ROUND(I120*H120,2)</f>
        <v>0</v>
      </c>
      <c r="BL120" s="19" t="s">
        <v>160</v>
      </c>
      <c r="BM120" s="186" t="s">
        <v>788</v>
      </c>
    </row>
    <row r="121" spans="1:65" s="2" customFormat="1" ht="39">
      <c r="A121" s="36"/>
      <c r="B121" s="37"/>
      <c r="C121" s="38"/>
      <c r="D121" s="188" t="s">
        <v>145</v>
      </c>
      <c r="E121" s="38"/>
      <c r="F121" s="189" t="s">
        <v>533</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145</v>
      </c>
      <c r="AU121" s="19" t="s">
        <v>81</v>
      </c>
    </row>
    <row r="122" spans="1:65" s="13" customFormat="1" ht="11.25">
      <c r="B122" s="197"/>
      <c r="C122" s="198"/>
      <c r="D122" s="188" t="s">
        <v>187</v>
      </c>
      <c r="E122" s="199" t="s">
        <v>19</v>
      </c>
      <c r="F122" s="200" t="s">
        <v>789</v>
      </c>
      <c r="G122" s="198"/>
      <c r="H122" s="201">
        <v>4.3780000000000001</v>
      </c>
      <c r="I122" s="202"/>
      <c r="J122" s="198"/>
      <c r="K122" s="198"/>
      <c r="L122" s="203"/>
      <c r="M122" s="204"/>
      <c r="N122" s="205"/>
      <c r="O122" s="205"/>
      <c r="P122" s="205"/>
      <c r="Q122" s="205"/>
      <c r="R122" s="205"/>
      <c r="S122" s="205"/>
      <c r="T122" s="206"/>
      <c r="AT122" s="207" t="s">
        <v>187</v>
      </c>
      <c r="AU122" s="207" t="s">
        <v>81</v>
      </c>
      <c r="AV122" s="13" t="s">
        <v>81</v>
      </c>
      <c r="AW122" s="13" t="s">
        <v>33</v>
      </c>
      <c r="AX122" s="13" t="s">
        <v>79</v>
      </c>
      <c r="AY122" s="207" t="s">
        <v>135</v>
      </c>
    </row>
    <row r="123" spans="1:65" s="2" customFormat="1" ht="16.5" customHeight="1">
      <c r="A123" s="36"/>
      <c r="B123" s="37"/>
      <c r="C123" s="175" t="s">
        <v>242</v>
      </c>
      <c r="D123" s="175" t="s">
        <v>138</v>
      </c>
      <c r="E123" s="176" t="s">
        <v>538</v>
      </c>
      <c r="F123" s="177" t="s">
        <v>539</v>
      </c>
      <c r="G123" s="178" t="s">
        <v>184</v>
      </c>
      <c r="H123" s="179">
        <v>2.1890000000000001</v>
      </c>
      <c r="I123" s="180"/>
      <c r="J123" s="181">
        <f>ROUND(I123*H123,2)</f>
        <v>0</v>
      </c>
      <c r="K123" s="177" t="s">
        <v>142</v>
      </c>
      <c r="L123" s="41"/>
      <c r="M123" s="182" t="s">
        <v>19</v>
      </c>
      <c r="N123" s="183" t="s">
        <v>43</v>
      </c>
      <c r="O123" s="66"/>
      <c r="P123" s="184">
        <f>O123*H123</f>
        <v>0</v>
      </c>
      <c r="Q123" s="184">
        <v>0</v>
      </c>
      <c r="R123" s="184">
        <f>Q123*H123</f>
        <v>0</v>
      </c>
      <c r="S123" s="184">
        <v>0</v>
      </c>
      <c r="T123" s="185">
        <f>S123*H123</f>
        <v>0</v>
      </c>
      <c r="U123" s="36"/>
      <c r="V123" s="36"/>
      <c r="W123" s="36"/>
      <c r="X123" s="36"/>
      <c r="Y123" s="36"/>
      <c r="Z123" s="36"/>
      <c r="AA123" s="36"/>
      <c r="AB123" s="36"/>
      <c r="AC123" s="36"/>
      <c r="AD123" s="36"/>
      <c r="AE123" s="36"/>
      <c r="AR123" s="186" t="s">
        <v>160</v>
      </c>
      <c r="AT123" s="186" t="s">
        <v>138</v>
      </c>
      <c r="AU123" s="186" t="s">
        <v>81</v>
      </c>
      <c r="AY123" s="19" t="s">
        <v>135</v>
      </c>
      <c r="BE123" s="187">
        <f>IF(N123="základní",J123,0)</f>
        <v>0</v>
      </c>
      <c r="BF123" s="187">
        <f>IF(N123="snížená",J123,0)</f>
        <v>0</v>
      </c>
      <c r="BG123" s="187">
        <f>IF(N123="zákl. přenesená",J123,0)</f>
        <v>0</v>
      </c>
      <c r="BH123" s="187">
        <f>IF(N123="sníž. přenesená",J123,0)</f>
        <v>0</v>
      </c>
      <c r="BI123" s="187">
        <f>IF(N123="nulová",J123,0)</f>
        <v>0</v>
      </c>
      <c r="BJ123" s="19" t="s">
        <v>79</v>
      </c>
      <c r="BK123" s="187">
        <f>ROUND(I123*H123,2)</f>
        <v>0</v>
      </c>
      <c r="BL123" s="19" t="s">
        <v>160</v>
      </c>
      <c r="BM123" s="186" t="s">
        <v>790</v>
      </c>
    </row>
    <row r="124" spans="1:65" s="2" customFormat="1" ht="195">
      <c r="A124" s="36"/>
      <c r="B124" s="37"/>
      <c r="C124" s="38"/>
      <c r="D124" s="188" t="s">
        <v>145</v>
      </c>
      <c r="E124" s="38"/>
      <c r="F124" s="189" t="s">
        <v>541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145</v>
      </c>
      <c r="AU124" s="19" t="s">
        <v>81</v>
      </c>
    </row>
    <row r="125" spans="1:65" s="15" customFormat="1" ht="11.25">
      <c r="B125" s="230"/>
      <c r="C125" s="231"/>
      <c r="D125" s="188" t="s">
        <v>187</v>
      </c>
      <c r="E125" s="232" t="s">
        <v>19</v>
      </c>
      <c r="F125" s="233" t="s">
        <v>542</v>
      </c>
      <c r="G125" s="231"/>
      <c r="H125" s="232" t="s">
        <v>19</v>
      </c>
      <c r="I125" s="234"/>
      <c r="J125" s="231"/>
      <c r="K125" s="231"/>
      <c r="L125" s="235"/>
      <c r="M125" s="236"/>
      <c r="N125" s="237"/>
      <c r="O125" s="237"/>
      <c r="P125" s="237"/>
      <c r="Q125" s="237"/>
      <c r="R125" s="237"/>
      <c r="S125" s="237"/>
      <c r="T125" s="238"/>
      <c r="AT125" s="239" t="s">
        <v>187</v>
      </c>
      <c r="AU125" s="239" t="s">
        <v>81</v>
      </c>
      <c r="AV125" s="15" t="s">
        <v>79</v>
      </c>
      <c r="AW125" s="15" t="s">
        <v>33</v>
      </c>
      <c r="AX125" s="15" t="s">
        <v>72</v>
      </c>
      <c r="AY125" s="239" t="s">
        <v>135</v>
      </c>
    </row>
    <row r="126" spans="1:65" s="13" customFormat="1" ht="11.25">
      <c r="B126" s="197"/>
      <c r="C126" s="198"/>
      <c r="D126" s="188" t="s">
        <v>187</v>
      </c>
      <c r="E126" s="199" t="s">
        <v>19</v>
      </c>
      <c r="F126" s="200" t="s">
        <v>791</v>
      </c>
      <c r="G126" s="198"/>
      <c r="H126" s="201">
        <v>2.1890000000000001</v>
      </c>
      <c r="I126" s="202"/>
      <c r="J126" s="198"/>
      <c r="K126" s="198"/>
      <c r="L126" s="203"/>
      <c r="M126" s="204"/>
      <c r="N126" s="205"/>
      <c r="O126" s="205"/>
      <c r="P126" s="205"/>
      <c r="Q126" s="205"/>
      <c r="R126" s="205"/>
      <c r="S126" s="205"/>
      <c r="T126" s="206"/>
      <c r="AT126" s="207" t="s">
        <v>187</v>
      </c>
      <c r="AU126" s="207" t="s">
        <v>81</v>
      </c>
      <c r="AV126" s="13" t="s">
        <v>81</v>
      </c>
      <c r="AW126" s="13" t="s">
        <v>33</v>
      </c>
      <c r="AX126" s="13" t="s">
        <v>79</v>
      </c>
      <c r="AY126" s="207" t="s">
        <v>135</v>
      </c>
    </row>
    <row r="127" spans="1:65" s="2" customFormat="1" ht="21.75" customHeight="1">
      <c r="A127" s="36"/>
      <c r="B127" s="37"/>
      <c r="C127" s="175" t="s">
        <v>247</v>
      </c>
      <c r="D127" s="175" t="s">
        <v>138</v>
      </c>
      <c r="E127" s="176" t="s">
        <v>792</v>
      </c>
      <c r="F127" s="177" t="s">
        <v>793</v>
      </c>
      <c r="G127" s="178" t="s">
        <v>184</v>
      </c>
      <c r="H127" s="179">
        <v>2.0289999999999999</v>
      </c>
      <c r="I127" s="180"/>
      <c r="J127" s="181">
        <f>ROUND(I127*H127,2)</f>
        <v>0</v>
      </c>
      <c r="K127" s="177" t="s">
        <v>142</v>
      </c>
      <c r="L127" s="41"/>
      <c r="M127" s="182" t="s">
        <v>19</v>
      </c>
      <c r="N127" s="183" t="s">
        <v>43</v>
      </c>
      <c r="O127" s="66"/>
      <c r="P127" s="184">
        <f>O127*H127</f>
        <v>0</v>
      </c>
      <c r="Q127" s="184">
        <v>0</v>
      </c>
      <c r="R127" s="184">
        <f>Q127*H127</f>
        <v>0</v>
      </c>
      <c r="S127" s="184">
        <v>0.01</v>
      </c>
      <c r="T127" s="185">
        <f>S127*H127</f>
        <v>2.0289999999999999E-2</v>
      </c>
      <c r="U127" s="36"/>
      <c r="V127" s="36"/>
      <c r="W127" s="36"/>
      <c r="X127" s="36"/>
      <c r="Y127" s="36"/>
      <c r="Z127" s="36"/>
      <c r="AA127" s="36"/>
      <c r="AB127" s="36"/>
      <c r="AC127" s="36"/>
      <c r="AD127" s="36"/>
      <c r="AE127" s="36"/>
      <c r="AR127" s="186" t="s">
        <v>160</v>
      </c>
      <c r="AT127" s="186" t="s">
        <v>138</v>
      </c>
      <c r="AU127" s="186" t="s">
        <v>81</v>
      </c>
      <c r="AY127" s="19" t="s">
        <v>135</v>
      </c>
      <c r="BE127" s="187">
        <f>IF(N127="základní",J127,0)</f>
        <v>0</v>
      </c>
      <c r="BF127" s="187">
        <f>IF(N127="snížená",J127,0)</f>
        <v>0</v>
      </c>
      <c r="BG127" s="187">
        <f>IF(N127="zákl. přenesená",J127,0)</f>
        <v>0</v>
      </c>
      <c r="BH127" s="187">
        <f>IF(N127="sníž. přenesená",J127,0)</f>
        <v>0</v>
      </c>
      <c r="BI127" s="187">
        <f>IF(N127="nulová",J127,0)</f>
        <v>0</v>
      </c>
      <c r="BJ127" s="19" t="s">
        <v>79</v>
      </c>
      <c r="BK127" s="187">
        <f>ROUND(I127*H127,2)</f>
        <v>0</v>
      </c>
      <c r="BL127" s="19" t="s">
        <v>160</v>
      </c>
      <c r="BM127" s="186" t="s">
        <v>794</v>
      </c>
    </row>
    <row r="128" spans="1:65" s="2" customFormat="1" ht="29.25">
      <c r="A128" s="36"/>
      <c r="B128" s="37"/>
      <c r="C128" s="38"/>
      <c r="D128" s="188" t="s">
        <v>145</v>
      </c>
      <c r="E128" s="38"/>
      <c r="F128" s="189" t="s">
        <v>210</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145</v>
      </c>
      <c r="AU128" s="19" t="s">
        <v>81</v>
      </c>
    </row>
    <row r="129" spans="1:65" s="13" customFormat="1" ht="11.25">
      <c r="B129" s="197"/>
      <c r="C129" s="198"/>
      <c r="D129" s="188" t="s">
        <v>187</v>
      </c>
      <c r="E129" s="199" t="s">
        <v>19</v>
      </c>
      <c r="F129" s="200" t="s">
        <v>783</v>
      </c>
      <c r="G129" s="198"/>
      <c r="H129" s="201">
        <v>0.84199999999999997</v>
      </c>
      <c r="I129" s="202"/>
      <c r="J129" s="198"/>
      <c r="K129" s="198"/>
      <c r="L129" s="203"/>
      <c r="M129" s="204"/>
      <c r="N129" s="205"/>
      <c r="O129" s="205"/>
      <c r="P129" s="205"/>
      <c r="Q129" s="205"/>
      <c r="R129" s="205"/>
      <c r="S129" s="205"/>
      <c r="T129" s="206"/>
      <c r="AT129" s="207" t="s">
        <v>187</v>
      </c>
      <c r="AU129" s="207" t="s">
        <v>81</v>
      </c>
      <c r="AV129" s="13" t="s">
        <v>81</v>
      </c>
      <c r="AW129" s="13" t="s">
        <v>33</v>
      </c>
      <c r="AX129" s="13" t="s">
        <v>72</v>
      </c>
      <c r="AY129" s="207" t="s">
        <v>135</v>
      </c>
    </row>
    <row r="130" spans="1:65" s="13" customFormat="1" ht="11.25">
      <c r="B130" s="197"/>
      <c r="C130" s="198"/>
      <c r="D130" s="188" t="s">
        <v>187</v>
      </c>
      <c r="E130" s="199" t="s">
        <v>19</v>
      </c>
      <c r="F130" s="200" t="s">
        <v>784</v>
      </c>
      <c r="G130" s="198"/>
      <c r="H130" s="201">
        <v>0.157</v>
      </c>
      <c r="I130" s="202"/>
      <c r="J130" s="198"/>
      <c r="K130" s="198"/>
      <c r="L130" s="203"/>
      <c r="M130" s="204"/>
      <c r="N130" s="205"/>
      <c r="O130" s="205"/>
      <c r="P130" s="205"/>
      <c r="Q130" s="205"/>
      <c r="R130" s="205"/>
      <c r="S130" s="205"/>
      <c r="T130" s="206"/>
      <c r="AT130" s="207" t="s">
        <v>187</v>
      </c>
      <c r="AU130" s="207" t="s">
        <v>81</v>
      </c>
      <c r="AV130" s="13" t="s">
        <v>81</v>
      </c>
      <c r="AW130" s="13" t="s">
        <v>33</v>
      </c>
      <c r="AX130" s="13" t="s">
        <v>72</v>
      </c>
      <c r="AY130" s="207" t="s">
        <v>135</v>
      </c>
    </row>
    <row r="131" spans="1:65" s="13" customFormat="1" ht="11.25">
      <c r="B131" s="197"/>
      <c r="C131" s="198"/>
      <c r="D131" s="188" t="s">
        <v>187</v>
      </c>
      <c r="E131" s="199" t="s">
        <v>19</v>
      </c>
      <c r="F131" s="200" t="s">
        <v>785</v>
      </c>
      <c r="G131" s="198"/>
      <c r="H131" s="201">
        <v>1.03</v>
      </c>
      <c r="I131" s="202"/>
      <c r="J131" s="198"/>
      <c r="K131" s="198"/>
      <c r="L131" s="203"/>
      <c r="M131" s="204"/>
      <c r="N131" s="205"/>
      <c r="O131" s="205"/>
      <c r="P131" s="205"/>
      <c r="Q131" s="205"/>
      <c r="R131" s="205"/>
      <c r="S131" s="205"/>
      <c r="T131" s="206"/>
      <c r="AT131" s="207" t="s">
        <v>187</v>
      </c>
      <c r="AU131" s="207" t="s">
        <v>81</v>
      </c>
      <c r="AV131" s="13" t="s">
        <v>81</v>
      </c>
      <c r="AW131" s="13" t="s">
        <v>33</v>
      </c>
      <c r="AX131" s="13" t="s">
        <v>72</v>
      </c>
      <c r="AY131" s="207" t="s">
        <v>135</v>
      </c>
    </row>
    <row r="132" spans="1:65" s="14" customFormat="1" ht="11.25">
      <c r="B132" s="208"/>
      <c r="C132" s="209"/>
      <c r="D132" s="188" t="s">
        <v>187</v>
      </c>
      <c r="E132" s="210" t="s">
        <v>19</v>
      </c>
      <c r="F132" s="211" t="s">
        <v>197</v>
      </c>
      <c r="G132" s="209"/>
      <c r="H132" s="212">
        <v>2.0289999999999999</v>
      </c>
      <c r="I132" s="213"/>
      <c r="J132" s="209"/>
      <c r="K132" s="209"/>
      <c r="L132" s="214"/>
      <c r="M132" s="215"/>
      <c r="N132" s="216"/>
      <c r="O132" s="216"/>
      <c r="P132" s="216"/>
      <c r="Q132" s="216"/>
      <c r="R132" s="216"/>
      <c r="S132" s="216"/>
      <c r="T132" s="217"/>
      <c r="AT132" s="218" t="s">
        <v>187</v>
      </c>
      <c r="AU132" s="218" t="s">
        <v>81</v>
      </c>
      <c r="AV132" s="14" t="s">
        <v>160</v>
      </c>
      <c r="AW132" s="14" t="s">
        <v>33</v>
      </c>
      <c r="AX132" s="14" t="s">
        <v>79</v>
      </c>
      <c r="AY132" s="218" t="s">
        <v>135</v>
      </c>
    </row>
    <row r="133" spans="1:65" s="2" customFormat="1" ht="24">
      <c r="A133" s="36"/>
      <c r="B133" s="37"/>
      <c r="C133" s="175" t="s">
        <v>252</v>
      </c>
      <c r="D133" s="175" t="s">
        <v>138</v>
      </c>
      <c r="E133" s="176" t="s">
        <v>547</v>
      </c>
      <c r="F133" s="177" t="s">
        <v>548</v>
      </c>
      <c r="G133" s="178" t="s">
        <v>184</v>
      </c>
      <c r="H133" s="179">
        <v>3.3450000000000002</v>
      </c>
      <c r="I133" s="180"/>
      <c r="J133" s="181">
        <f>ROUND(I133*H133,2)</f>
        <v>0</v>
      </c>
      <c r="K133" s="177" t="s">
        <v>142</v>
      </c>
      <c r="L133" s="41"/>
      <c r="M133" s="182" t="s">
        <v>19</v>
      </c>
      <c r="N133" s="183" t="s">
        <v>43</v>
      </c>
      <c r="O133" s="66"/>
      <c r="P133" s="184">
        <f>O133*H133</f>
        <v>0</v>
      </c>
      <c r="Q133" s="184">
        <v>0</v>
      </c>
      <c r="R133" s="184">
        <f>Q133*H133</f>
        <v>0</v>
      </c>
      <c r="S133" s="184">
        <v>6.8000000000000005E-2</v>
      </c>
      <c r="T133" s="185">
        <f>S133*H133</f>
        <v>0.22746000000000002</v>
      </c>
      <c r="U133" s="36"/>
      <c r="V133" s="36"/>
      <c r="W133" s="36"/>
      <c r="X133" s="36"/>
      <c r="Y133" s="36"/>
      <c r="Z133" s="36"/>
      <c r="AA133" s="36"/>
      <c r="AB133" s="36"/>
      <c r="AC133" s="36"/>
      <c r="AD133" s="36"/>
      <c r="AE133" s="36"/>
      <c r="AR133" s="186" t="s">
        <v>160</v>
      </c>
      <c r="AT133" s="186" t="s">
        <v>138</v>
      </c>
      <c r="AU133" s="186" t="s">
        <v>81</v>
      </c>
      <c r="AY133" s="19" t="s">
        <v>135</v>
      </c>
      <c r="BE133" s="187">
        <f>IF(N133="základní",J133,0)</f>
        <v>0</v>
      </c>
      <c r="BF133" s="187">
        <f>IF(N133="snížená",J133,0)</f>
        <v>0</v>
      </c>
      <c r="BG133" s="187">
        <f>IF(N133="zákl. přenesená",J133,0)</f>
        <v>0</v>
      </c>
      <c r="BH133" s="187">
        <f>IF(N133="sníž. přenesená",J133,0)</f>
        <v>0</v>
      </c>
      <c r="BI133" s="187">
        <f>IF(N133="nulová",J133,0)</f>
        <v>0</v>
      </c>
      <c r="BJ133" s="19" t="s">
        <v>79</v>
      </c>
      <c r="BK133" s="187">
        <f>ROUND(I133*H133,2)</f>
        <v>0</v>
      </c>
      <c r="BL133" s="19" t="s">
        <v>160</v>
      </c>
      <c r="BM133" s="186" t="s">
        <v>795</v>
      </c>
    </row>
    <row r="134" spans="1:65" s="2" customFormat="1" ht="29.25">
      <c r="A134" s="36"/>
      <c r="B134" s="37"/>
      <c r="C134" s="38"/>
      <c r="D134" s="188" t="s">
        <v>145</v>
      </c>
      <c r="E134" s="38"/>
      <c r="F134" s="189" t="s">
        <v>520</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145</v>
      </c>
      <c r="AU134" s="19" t="s">
        <v>81</v>
      </c>
    </row>
    <row r="135" spans="1:65" s="13" customFormat="1" ht="11.25">
      <c r="B135" s="197"/>
      <c r="C135" s="198"/>
      <c r="D135" s="188" t="s">
        <v>187</v>
      </c>
      <c r="E135" s="199" t="s">
        <v>19</v>
      </c>
      <c r="F135" s="200" t="s">
        <v>777</v>
      </c>
      <c r="G135" s="198"/>
      <c r="H135" s="201">
        <v>3.3450000000000002</v>
      </c>
      <c r="I135" s="202"/>
      <c r="J135" s="198"/>
      <c r="K135" s="198"/>
      <c r="L135" s="203"/>
      <c r="M135" s="204"/>
      <c r="N135" s="205"/>
      <c r="O135" s="205"/>
      <c r="P135" s="205"/>
      <c r="Q135" s="205"/>
      <c r="R135" s="205"/>
      <c r="S135" s="205"/>
      <c r="T135" s="206"/>
      <c r="AT135" s="207" t="s">
        <v>187</v>
      </c>
      <c r="AU135" s="207" t="s">
        <v>81</v>
      </c>
      <c r="AV135" s="13" t="s">
        <v>81</v>
      </c>
      <c r="AW135" s="13" t="s">
        <v>33</v>
      </c>
      <c r="AX135" s="13" t="s">
        <v>79</v>
      </c>
      <c r="AY135" s="207" t="s">
        <v>135</v>
      </c>
    </row>
    <row r="136" spans="1:65" s="2" customFormat="1" ht="24">
      <c r="A136" s="36"/>
      <c r="B136" s="37"/>
      <c r="C136" s="175" t="s">
        <v>259</v>
      </c>
      <c r="D136" s="175" t="s">
        <v>138</v>
      </c>
      <c r="E136" s="176" t="s">
        <v>796</v>
      </c>
      <c r="F136" s="177" t="s">
        <v>797</v>
      </c>
      <c r="G136" s="178" t="s">
        <v>184</v>
      </c>
      <c r="H136" s="179">
        <v>20.152999999999999</v>
      </c>
      <c r="I136" s="180"/>
      <c r="J136" s="181">
        <f>ROUND(I136*H136,2)</f>
        <v>0</v>
      </c>
      <c r="K136" s="177" t="s">
        <v>142</v>
      </c>
      <c r="L136" s="41"/>
      <c r="M136" s="182" t="s">
        <v>19</v>
      </c>
      <c r="N136" s="183" t="s">
        <v>43</v>
      </c>
      <c r="O136" s="66"/>
      <c r="P136" s="184">
        <f>O136*H136</f>
        <v>0</v>
      </c>
      <c r="Q136" s="184">
        <v>0</v>
      </c>
      <c r="R136" s="184">
        <f>Q136*H136</f>
        <v>0</v>
      </c>
      <c r="S136" s="184">
        <v>0.01</v>
      </c>
      <c r="T136" s="185">
        <f>S136*H136</f>
        <v>0.20152999999999999</v>
      </c>
      <c r="U136" s="36"/>
      <c r="V136" s="36"/>
      <c r="W136" s="36"/>
      <c r="X136" s="36"/>
      <c r="Y136" s="36"/>
      <c r="Z136" s="36"/>
      <c r="AA136" s="36"/>
      <c r="AB136" s="36"/>
      <c r="AC136" s="36"/>
      <c r="AD136" s="36"/>
      <c r="AE136" s="36"/>
      <c r="AR136" s="186" t="s">
        <v>160</v>
      </c>
      <c r="AT136" s="186" t="s">
        <v>138</v>
      </c>
      <c r="AU136" s="186" t="s">
        <v>81</v>
      </c>
      <c r="AY136" s="19" t="s">
        <v>135</v>
      </c>
      <c r="BE136" s="187">
        <f>IF(N136="základní",J136,0)</f>
        <v>0</v>
      </c>
      <c r="BF136" s="187">
        <f>IF(N136="snížená",J136,0)</f>
        <v>0</v>
      </c>
      <c r="BG136" s="187">
        <f>IF(N136="zákl. přenesená",J136,0)</f>
        <v>0</v>
      </c>
      <c r="BH136" s="187">
        <f>IF(N136="sníž. přenesená",J136,0)</f>
        <v>0</v>
      </c>
      <c r="BI136" s="187">
        <f>IF(N136="nulová",J136,0)</f>
        <v>0</v>
      </c>
      <c r="BJ136" s="19" t="s">
        <v>79</v>
      </c>
      <c r="BK136" s="187">
        <f>ROUND(I136*H136,2)</f>
        <v>0</v>
      </c>
      <c r="BL136" s="19" t="s">
        <v>160</v>
      </c>
      <c r="BM136" s="186" t="s">
        <v>798</v>
      </c>
    </row>
    <row r="137" spans="1:65" s="2" customFormat="1" ht="29.25">
      <c r="A137" s="36"/>
      <c r="B137" s="37"/>
      <c r="C137" s="38"/>
      <c r="D137" s="188" t="s">
        <v>145</v>
      </c>
      <c r="E137" s="38"/>
      <c r="F137" s="189" t="s">
        <v>210</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145</v>
      </c>
      <c r="AU137" s="19" t="s">
        <v>81</v>
      </c>
    </row>
    <row r="138" spans="1:65" s="13" customFormat="1" ht="11.25">
      <c r="B138" s="197"/>
      <c r="C138" s="198"/>
      <c r="D138" s="188" t="s">
        <v>187</v>
      </c>
      <c r="E138" s="199" t="s">
        <v>19</v>
      </c>
      <c r="F138" s="200" t="s">
        <v>799</v>
      </c>
      <c r="G138" s="198"/>
      <c r="H138" s="201">
        <v>5.2329999999999997</v>
      </c>
      <c r="I138" s="202"/>
      <c r="J138" s="198"/>
      <c r="K138" s="198"/>
      <c r="L138" s="203"/>
      <c r="M138" s="204"/>
      <c r="N138" s="205"/>
      <c r="O138" s="205"/>
      <c r="P138" s="205"/>
      <c r="Q138" s="205"/>
      <c r="R138" s="205"/>
      <c r="S138" s="205"/>
      <c r="T138" s="206"/>
      <c r="AT138" s="207" t="s">
        <v>187</v>
      </c>
      <c r="AU138" s="207" t="s">
        <v>81</v>
      </c>
      <c r="AV138" s="13" t="s">
        <v>81</v>
      </c>
      <c r="AW138" s="13" t="s">
        <v>33</v>
      </c>
      <c r="AX138" s="13" t="s">
        <v>72</v>
      </c>
      <c r="AY138" s="207" t="s">
        <v>135</v>
      </c>
    </row>
    <row r="139" spans="1:65" s="13" customFormat="1" ht="11.25">
      <c r="B139" s="197"/>
      <c r="C139" s="198"/>
      <c r="D139" s="188" t="s">
        <v>187</v>
      </c>
      <c r="E139" s="199" t="s">
        <v>19</v>
      </c>
      <c r="F139" s="200" t="s">
        <v>800</v>
      </c>
      <c r="G139" s="198"/>
      <c r="H139" s="201">
        <v>14.8</v>
      </c>
      <c r="I139" s="202"/>
      <c r="J139" s="198"/>
      <c r="K139" s="198"/>
      <c r="L139" s="203"/>
      <c r="M139" s="204"/>
      <c r="N139" s="205"/>
      <c r="O139" s="205"/>
      <c r="P139" s="205"/>
      <c r="Q139" s="205"/>
      <c r="R139" s="205"/>
      <c r="S139" s="205"/>
      <c r="T139" s="206"/>
      <c r="AT139" s="207" t="s">
        <v>187</v>
      </c>
      <c r="AU139" s="207" t="s">
        <v>81</v>
      </c>
      <c r="AV139" s="13" t="s">
        <v>81</v>
      </c>
      <c r="AW139" s="13" t="s">
        <v>33</v>
      </c>
      <c r="AX139" s="13" t="s">
        <v>72</v>
      </c>
      <c r="AY139" s="207" t="s">
        <v>135</v>
      </c>
    </row>
    <row r="140" spans="1:65" s="13" customFormat="1" ht="11.25">
      <c r="B140" s="197"/>
      <c r="C140" s="198"/>
      <c r="D140" s="188" t="s">
        <v>187</v>
      </c>
      <c r="E140" s="199" t="s">
        <v>19</v>
      </c>
      <c r="F140" s="200" t="s">
        <v>801</v>
      </c>
      <c r="G140" s="198"/>
      <c r="H140" s="201">
        <v>-1.02</v>
      </c>
      <c r="I140" s="202"/>
      <c r="J140" s="198"/>
      <c r="K140" s="198"/>
      <c r="L140" s="203"/>
      <c r="M140" s="204"/>
      <c r="N140" s="205"/>
      <c r="O140" s="205"/>
      <c r="P140" s="205"/>
      <c r="Q140" s="205"/>
      <c r="R140" s="205"/>
      <c r="S140" s="205"/>
      <c r="T140" s="206"/>
      <c r="AT140" s="207" t="s">
        <v>187</v>
      </c>
      <c r="AU140" s="207" t="s">
        <v>81</v>
      </c>
      <c r="AV140" s="13" t="s">
        <v>81</v>
      </c>
      <c r="AW140" s="13" t="s">
        <v>33</v>
      </c>
      <c r="AX140" s="13" t="s">
        <v>72</v>
      </c>
      <c r="AY140" s="207" t="s">
        <v>135</v>
      </c>
    </row>
    <row r="141" spans="1:65" s="13" customFormat="1" ht="11.25">
      <c r="B141" s="197"/>
      <c r="C141" s="198"/>
      <c r="D141" s="188" t="s">
        <v>187</v>
      </c>
      <c r="E141" s="199" t="s">
        <v>19</v>
      </c>
      <c r="F141" s="200" t="s">
        <v>802</v>
      </c>
      <c r="G141" s="198"/>
      <c r="H141" s="201">
        <v>1.1399999999999999</v>
      </c>
      <c r="I141" s="202"/>
      <c r="J141" s="198"/>
      <c r="K141" s="198"/>
      <c r="L141" s="203"/>
      <c r="M141" s="204"/>
      <c r="N141" s="205"/>
      <c r="O141" s="205"/>
      <c r="P141" s="205"/>
      <c r="Q141" s="205"/>
      <c r="R141" s="205"/>
      <c r="S141" s="205"/>
      <c r="T141" s="206"/>
      <c r="AT141" s="207" t="s">
        <v>187</v>
      </c>
      <c r="AU141" s="207" t="s">
        <v>81</v>
      </c>
      <c r="AV141" s="13" t="s">
        <v>81</v>
      </c>
      <c r="AW141" s="13" t="s">
        <v>33</v>
      </c>
      <c r="AX141" s="13" t="s">
        <v>72</v>
      </c>
      <c r="AY141" s="207" t="s">
        <v>135</v>
      </c>
    </row>
    <row r="142" spans="1:65" s="14" customFormat="1" ht="11.25">
      <c r="B142" s="208"/>
      <c r="C142" s="209"/>
      <c r="D142" s="188" t="s">
        <v>187</v>
      </c>
      <c r="E142" s="210" t="s">
        <v>19</v>
      </c>
      <c r="F142" s="211" t="s">
        <v>197</v>
      </c>
      <c r="G142" s="209"/>
      <c r="H142" s="212">
        <v>20.153000000000002</v>
      </c>
      <c r="I142" s="213"/>
      <c r="J142" s="209"/>
      <c r="K142" s="209"/>
      <c r="L142" s="214"/>
      <c r="M142" s="215"/>
      <c r="N142" s="216"/>
      <c r="O142" s="216"/>
      <c r="P142" s="216"/>
      <c r="Q142" s="216"/>
      <c r="R142" s="216"/>
      <c r="S142" s="216"/>
      <c r="T142" s="217"/>
      <c r="AT142" s="218" t="s">
        <v>187</v>
      </c>
      <c r="AU142" s="218" t="s">
        <v>81</v>
      </c>
      <c r="AV142" s="14" t="s">
        <v>160</v>
      </c>
      <c r="AW142" s="14" t="s">
        <v>33</v>
      </c>
      <c r="AX142" s="14" t="s">
        <v>79</v>
      </c>
      <c r="AY142" s="218" t="s">
        <v>135</v>
      </c>
    </row>
    <row r="143" spans="1:65" s="2" customFormat="1" ht="24">
      <c r="A143" s="36"/>
      <c r="B143" s="37"/>
      <c r="C143" s="175" t="s">
        <v>268</v>
      </c>
      <c r="D143" s="175" t="s">
        <v>138</v>
      </c>
      <c r="E143" s="176" t="s">
        <v>221</v>
      </c>
      <c r="F143" s="177" t="s">
        <v>222</v>
      </c>
      <c r="G143" s="178" t="s">
        <v>184</v>
      </c>
      <c r="H143" s="179">
        <v>2.1890000000000001</v>
      </c>
      <c r="I143" s="180"/>
      <c r="J143" s="181">
        <f>ROUND(I143*H143,2)</f>
        <v>0</v>
      </c>
      <c r="K143" s="177" t="s">
        <v>142</v>
      </c>
      <c r="L143" s="41"/>
      <c r="M143" s="182" t="s">
        <v>19</v>
      </c>
      <c r="N143" s="183" t="s">
        <v>43</v>
      </c>
      <c r="O143" s="66"/>
      <c r="P143" s="184">
        <f>O143*H143</f>
        <v>0</v>
      </c>
      <c r="Q143" s="184">
        <v>1.2999999999999999E-4</v>
      </c>
      <c r="R143" s="184">
        <f>Q143*H143</f>
        <v>2.8456999999999999E-4</v>
      </c>
      <c r="S143" s="184">
        <v>0</v>
      </c>
      <c r="T143" s="185">
        <f>S143*H143</f>
        <v>0</v>
      </c>
      <c r="U143" s="36"/>
      <c r="V143" s="36"/>
      <c r="W143" s="36"/>
      <c r="X143" s="36"/>
      <c r="Y143" s="36"/>
      <c r="Z143" s="36"/>
      <c r="AA143" s="36"/>
      <c r="AB143" s="36"/>
      <c r="AC143" s="36"/>
      <c r="AD143" s="36"/>
      <c r="AE143" s="36"/>
      <c r="AR143" s="186" t="s">
        <v>160</v>
      </c>
      <c r="AT143" s="186" t="s">
        <v>138</v>
      </c>
      <c r="AU143" s="186" t="s">
        <v>81</v>
      </c>
      <c r="AY143" s="19" t="s">
        <v>135</v>
      </c>
      <c r="BE143" s="187">
        <f>IF(N143="základní",J143,0)</f>
        <v>0</v>
      </c>
      <c r="BF143" s="187">
        <f>IF(N143="snížená",J143,0)</f>
        <v>0</v>
      </c>
      <c r="BG143" s="187">
        <f>IF(N143="zákl. přenesená",J143,0)</f>
        <v>0</v>
      </c>
      <c r="BH143" s="187">
        <f>IF(N143="sníž. přenesená",J143,0)</f>
        <v>0</v>
      </c>
      <c r="BI143" s="187">
        <f>IF(N143="nulová",J143,0)</f>
        <v>0</v>
      </c>
      <c r="BJ143" s="19" t="s">
        <v>79</v>
      </c>
      <c r="BK143" s="187">
        <f>ROUND(I143*H143,2)</f>
        <v>0</v>
      </c>
      <c r="BL143" s="19" t="s">
        <v>160</v>
      </c>
      <c r="BM143" s="186" t="s">
        <v>803</v>
      </c>
    </row>
    <row r="144" spans="1:65" s="2" customFormat="1" ht="48.75">
      <c r="A144" s="36"/>
      <c r="B144" s="37"/>
      <c r="C144" s="38"/>
      <c r="D144" s="188" t="s">
        <v>145</v>
      </c>
      <c r="E144" s="38"/>
      <c r="F144" s="189" t="s">
        <v>224</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145</v>
      </c>
      <c r="AU144" s="19" t="s">
        <v>81</v>
      </c>
    </row>
    <row r="145" spans="1:65" s="2" customFormat="1" ht="24">
      <c r="A145" s="36"/>
      <c r="B145" s="37"/>
      <c r="C145" s="175" t="s">
        <v>8</v>
      </c>
      <c r="D145" s="175" t="s">
        <v>138</v>
      </c>
      <c r="E145" s="176" t="s">
        <v>226</v>
      </c>
      <c r="F145" s="177" t="s">
        <v>227</v>
      </c>
      <c r="G145" s="178" t="s">
        <v>184</v>
      </c>
      <c r="H145" s="179">
        <v>2.1890000000000001</v>
      </c>
      <c r="I145" s="180"/>
      <c r="J145" s="181">
        <f>ROUND(I145*H145,2)</f>
        <v>0</v>
      </c>
      <c r="K145" s="177" t="s">
        <v>142</v>
      </c>
      <c r="L145" s="41"/>
      <c r="M145" s="182" t="s">
        <v>19</v>
      </c>
      <c r="N145" s="183" t="s">
        <v>43</v>
      </c>
      <c r="O145" s="66"/>
      <c r="P145" s="184">
        <f>O145*H145</f>
        <v>0</v>
      </c>
      <c r="Q145" s="184">
        <v>4.0000000000000003E-5</v>
      </c>
      <c r="R145" s="184">
        <f>Q145*H145</f>
        <v>8.7560000000000009E-5</v>
      </c>
      <c r="S145" s="184">
        <v>0</v>
      </c>
      <c r="T145" s="185">
        <f>S145*H145</f>
        <v>0</v>
      </c>
      <c r="U145" s="36"/>
      <c r="V145" s="36"/>
      <c r="W145" s="36"/>
      <c r="X145" s="36"/>
      <c r="Y145" s="36"/>
      <c r="Z145" s="36"/>
      <c r="AA145" s="36"/>
      <c r="AB145" s="36"/>
      <c r="AC145" s="36"/>
      <c r="AD145" s="36"/>
      <c r="AE145" s="36"/>
      <c r="AR145" s="186" t="s">
        <v>160</v>
      </c>
      <c r="AT145" s="186" t="s">
        <v>138</v>
      </c>
      <c r="AU145" s="186" t="s">
        <v>81</v>
      </c>
      <c r="AY145" s="19" t="s">
        <v>135</v>
      </c>
      <c r="BE145" s="187">
        <f>IF(N145="základní",J145,0)</f>
        <v>0</v>
      </c>
      <c r="BF145" s="187">
        <f>IF(N145="snížená",J145,0)</f>
        <v>0</v>
      </c>
      <c r="BG145" s="187">
        <f>IF(N145="zákl. přenesená",J145,0)</f>
        <v>0</v>
      </c>
      <c r="BH145" s="187">
        <f>IF(N145="sníž. přenesená",J145,0)</f>
        <v>0</v>
      </c>
      <c r="BI145" s="187">
        <f>IF(N145="nulová",J145,0)</f>
        <v>0</v>
      </c>
      <c r="BJ145" s="19" t="s">
        <v>79</v>
      </c>
      <c r="BK145" s="187">
        <f>ROUND(I145*H145,2)</f>
        <v>0</v>
      </c>
      <c r="BL145" s="19" t="s">
        <v>160</v>
      </c>
      <c r="BM145" s="186" t="s">
        <v>804</v>
      </c>
    </row>
    <row r="146" spans="1:65" s="2" customFormat="1" ht="175.5">
      <c r="A146" s="36"/>
      <c r="B146" s="37"/>
      <c r="C146" s="38"/>
      <c r="D146" s="188" t="s">
        <v>145</v>
      </c>
      <c r="E146" s="38"/>
      <c r="F146" s="189" t="s">
        <v>229</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145</v>
      </c>
      <c r="AU146" s="19" t="s">
        <v>81</v>
      </c>
    </row>
    <row r="147" spans="1:65" s="12" customFormat="1" ht="22.9" customHeight="1">
      <c r="B147" s="159"/>
      <c r="C147" s="160"/>
      <c r="D147" s="161" t="s">
        <v>71</v>
      </c>
      <c r="E147" s="173" t="s">
        <v>230</v>
      </c>
      <c r="F147" s="173" t="s">
        <v>231</v>
      </c>
      <c r="G147" s="160"/>
      <c r="H147" s="160"/>
      <c r="I147" s="163"/>
      <c r="J147" s="174">
        <f>BK147</f>
        <v>0</v>
      </c>
      <c r="K147" s="160"/>
      <c r="L147" s="165"/>
      <c r="M147" s="166"/>
      <c r="N147" s="167"/>
      <c r="O147" s="167"/>
      <c r="P147" s="168">
        <f>SUM(P148:P158)</f>
        <v>0</v>
      </c>
      <c r="Q147" s="167"/>
      <c r="R147" s="168">
        <f>SUM(R148:R158)</f>
        <v>0</v>
      </c>
      <c r="S147" s="167"/>
      <c r="T147" s="169">
        <f>SUM(T148:T158)</f>
        <v>0</v>
      </c>
      <c r="AR147" s="170" t="s">
        <v>79</v>
      </c>
      <c r="AT147" s="171" t="s">
        <v>71</v>
      </c>
      <c r="AU147" s="171" t="s">
        <v>79</v>
      </c>
      <c r="AY147" s="170" t="s">
        <v>135</v>
      </c>
      <c r="BK147" s="172">
        <f>SUM(BK148:BK158)</f>
        <v>0</v>
      </c>
    </row>
    <row r="148" spans="1:65" s="2" customFormat="1" ht="24">
      <c r="A148" s="36"/>
      <c r="B148" s="37"/>
      <c r="C148" s="175" t="s">
        <v>272</v>
      </c>
      <c r="D148" s="175" t="s">
        <v>138</v>
      </c>
      <c r="E148" s="176" t="s">
        <v>233</v>
      </c>
      <c r="F148" s="177" t="s">
        <v>234</v>
      </c>
      <c r="G148" s="178" t="s">
        <v>235</v>
      </c>
      <c r="H148" s="179">
        <v>0.63400000000000001</v>
      </c>
      <c r="I148" s="180"/>
      <c r="J148" s="181">
        <f>ROUND(I148*H148,2)</f>
        <v>0</v>
      </c>
      <c r="K148" s="177" t="s">
        <v>142</v>
      </c>
      <c r="L148" s="41"/>
      <c r="M148" s="182" t="s">
        <v>19</v>
      </c>
      <c r="N148" s="183" t="s">
        <v>43</v>
      </c>
      <c r="O148" s="66"/>
      <c r="P148" s="184">
        <f>O148*H148</f>
        <v>0</v>
      </c>
      <c r="Q148" s="184">
        <v>0</v>
      </c>
      <c r="R148" s="184">
        <f>Q148*H148</f>
        <v>0</v>
      </c>
      <c r="S148" s="184">
        <v>0</v>
      </c>
      <c r="T148" s="185">
        <f>S148*H148</f>
        <v>0</v>
      </c>
      <c r="U148" s="36"/>
      <c r="V148" s="36"/>
      <c r="W148" s="36"/>
      <c r="X148" s="36"/>
      <c r="Y148" s="36"/>
      <c r="Z148" s="36"/>
      <c r="AA148" s="36"/>
      <c r="AB148" s="36"/>
      <c r="AC148" s="36"/>
      <c r="AD148" s="36"/>
      <c r="AE148" s="36"/>
      <c r="AR148" s="186" t="s">
        <v>160</v>
      </c>
      <c r="AT148" s="186" t="s">
        <v>138</v>
      </c>
      <c r="AU148" s="186" t="s">
        <v>81</v>
      </c>
      <c r="AY148" s="19" t="s">
        <v>135</v>
      </c>
      <c r="BE148" s="187">
        <f>IF(N148="základní",J148,0)</f>
        <v>0</v>
      </c>
      <c r="BF148" s="187">
        <f>IF(N148="snížená",J148,0)</f>
        <v>0</v>
      </c>
      <c r="BG148" s="187">
        <f>IF(N148="zákl. přenesená",J148,0)</f>
        <v>0</v>
      </c>
      <c r="BH148" s="187">
        <f>IF(N148="sníž. přenesená",J148,0)</f>
        <v>0</v>
      </c>
      <c r="BI148" s="187">
        <f>IF(N148="nulová",J148,0)</f>
        <v>0</v>
      </c>
      <c r="BJ148" s="19" t="s">
        <v>79</v>
      </c>
      <c r="BK148" s="187">
        <f>ROUND(I148*H148,2)</f>
        <v>0</v>
      </c>
      <c r="BL148" s="19" t="s">
        <v>160</v>
      </c>
      <c r="BM148" s="186" t="s">
        <v>805</v>
      </c>
    </row>
    <row r="149" spans="1:65" s="2" customFormat="1" ht="107.25">
      <c r="A149" s="36"/>
      <c r="B149" s="37"/>
      <c r="C149" s="38"/>
      <c r="D149" s="188" t="s">
        <v>145</v>
      </c>
      <c r="E149" s="38"/>
      <c r="F149" s="189" t="s">
        <v>237</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145</v>
      </c>
      <c r="AU149" s="19" t="s">
        <v>81</v>
      </c>
    </row>
    <row r="150" spans="1:65" s="2" customFormat="1" ht="16.5" customHeight="1">
      <c r="A150" s="36"/>
      <c r="B150" s="37"/>
      <c r="C150" s="175" t="s">
        <v>284</v>
      </c>
      <c r="D150" s="175" t="s">
        <v>138</v>
      </c>
      <c r="E150" s="176" t="s">
        <v>238</v>
      </c>
      <c r="F150" s="177" t="s">
        <v>239</v>
      </c>
      <c r="G150" s="178" t="s">
        <v>235</v>
      </c>
      <c r="H150" s="179">
        <v>0.63400000000000001</v>
      </c>
      <c r="I150" s="180"/>
      <c r="J150" s="181">
        <f>ROUND(I150*H150,2)</f>
        <v>0</v>
      </c>
      <c r="K150" s="177" t="s">
        <v>142</v>
      </c>
      <c r="L150" s="41"/>
      <c r="M150" s="182" t="s">
        <v>19</v>
      </c>
      <c r="N150" s="183" t="s">
        <v>43</v>
      </c>
      <c r="O150" s="66"/>
      <c r="P150" s="184">
        <f>O150*H150</f>
        <v>0</v>
      </c>
      <c r="Q150" s="184">
        <v>0</v>
      </c>
      <c r="R150" s="184">
        <f>Q150*H150</f>
        <v>0</v>
      </c>
      <c r="S150" s="184">
        <v>0</v>
      </c>
      <c r="T150" s="185">
        <f>S150*H150</f>
        <v>0</v>
      </c>
      <c r="U150" s="36"/>
      <c r="V150" s="36"/>
      <c r="W150" s="36"/>
      <c r="X150" s="36"/>
      <c r="Y150" s="36"/>
      <c r="Z150" s="36"/>
      <c r="AA150" s="36"/>
      <c r="AB150" s="36"/>
      <c r="AC150" s="36"/>
      <c r="AD150" s="36"/>
      <c r="AE150" s="36"/>
      <c r="AR150" s="186" t="s">
        <v>160</v>
      </c>
      <c r="AT150" s="186" t="s">
        <v>138</v>
      </c>
      <c r="AU150" s="186" t="s">
        <v>81</v>
      </c>
      <c r="AY150" s="19" t="s">
        <v>135</v>
      </c>
      <c r="BE150" s="187">
        <f>IF(N150="základní",J150,0)</f>
        <v>0</v>
      </c>
      <c r="BF150" s="187">
        <f>IF(N150="snížená",J150,0)</f>
        <v>0</v>
      </c>
      <c r="BG150" s="187">
        <f>IF(N150="zákl. přenesená",J150,0)</f>
        <v>0</v>
      </c>
      <c r="BH150" s="187">
        <f>IF(N150="sníž. přenesená",J150,0)</f>
        <v>0</v>
      </c>
      <c r="BI150" s="187">
        <f>IF(N150="nulová",J150,0)</f>
        <v>0</v>
      </c>
      <c r="BJ150" s="19" t="s">
        <v>79</v>
      </c>
      <c r="BK150" s="187">
        <f>ROUND(I150*H150,2)</f>
        <v>0</v>
      </c>
      <c r="BL150" s="19" t="s">
        <v>160</v>
      </c>
      <c r="BM150" s="186" t="s">
        <v>806</v>
      </c>
    </row>
    <row r="151" spans="1:65" s="2" customFormat="1" ht="39">
      <c r="A151" s="36"/>
      <c r="B151" s="37"/>
      <c r="C151" s="38"/>
      <c r="D151" s="188" t="s">
        <v>145</v>
      </c>
      <c r="E151" s="38"/>
      <c r="F151" s="189" t="s">
        <v>241</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145</v>
      </c>
      <c r="AU151" s="19" t="s">
        <v>81</v>
      </c>
    </row>
    <row r="152" spans="1:65" s="2" customFormat="1" ht="21.75" customHeight="1">
      <c r="A152" s="36"/>
      <c r="B152" s="37"/>
      <c r="C152" s="175" t="s">
        <v>288</v>
      </c>
      <c r="D152" s="175" t="s">
        <v>138</v>
      </c>
      <c r="E152" s="176" t="s">
        <v>243</v>
      </c>
      <c r="F152" s="177" t="s">
        <v>244</v>
      </c>
      <c r="G152" s="178" t="s">
        <v>235</v>
      </c>
      <c r="H152" s="179">
        <v>0.63400000000000001</v>
      </c>
      <c r="I152" s="180"/>
      <c r="J152" s="181">
        <f>ROUND(I152*H152,2)</f>
        <v>0</v>
      </c>
      <c r="K152" s="177" t="s">
        <v>142</v>
      </c>
      <c r="L152" s="41"/>
      <c r="M152" s="182" t="s">
        <v>19</v>
      </c>
      <c r="N152" s="183" t="s">
        <v>43</v>
      </c>
      <c r="O152" s="66"/>
      <c r="P152" s="184">
        <f>O152*H152</f>
        <v>0</v>
      </c>
      <c r="Q152" s="184">
        <v>0</v>
      </c>
      <c r="R152" s="184">
        <f>Q152*H152</f>
        <v>0</v>
      </c>
      <c r="S152" s="184">
        <v>0</v>
      </c>
      <c r="T152" s="185">
        <f>S152*H152</f>
        <v>0</v>
      </c>
      <c r="U152" s="36"/>
      <c r="V152" s="36"/>
      <c r="W152" s="36"/>
      <c r="X152" s="36"/>
      <c r="Y152" s="36"/>
      <c r="Z152" s="36"/>
      <c r="AA152" s="36"/>
      <c r="AB152" s="36"/>
      <c r="AC152" s="36"/>
      <c r="AD152" s="36"/>
      <c r="AE152" s="36"/>
      <c r="AR152" s="186" t="s">
        <v>160</v>
      </c>
      <c r="AT152" s="186" t="s">
        <v>138</v>
      </c>
      <c r="AU152" s="186" t="s">
        <v>81</v>
      </c>
      <c r="AY152" s="19" t="s">
        <v>135</v>
      </c>
      <c r="BE152" s="187">
        <f>IF(N152="základní",J152,0)</f>
        <v>0</v>
      </c>
      <c r="BF152" s="187">
        <f>IF(N152="snížená",J152,0)</f>
        <v>0</v>
      </c>
      <c r="BG152" s="187">
        <f>IF(N152="zákl. přenesená",J152,0)</f>
        <v>0</v>
      </c>
      <c r="BH152" s="187">
        <f>IF(N152="sníž. přenesená",J152,0)</f>
        <v>0</v>
      </c>
      <c r="BI152" s="187">
        <f>IF(N152="nulová",J152,0)</f>
        <v>0</v>
      </c>
      <c r="BJ152" s="19" t="s">
        <v>79</v>
      </c>
      <c r="BK152" s="187">
        <f>ROUND(I152*H152,2)</f>
        <v>0</v>
      </c>
      <c r="BL152" s="19" t="s">
        <v>160</v>
      </c>
      <c r="BM152" s="186" t="s">
        <v>807</v>
      </c>
    </row>
    <row r="153" spans="1:65" s="2" customFormat="1" ht="68.25">
      <c r="A153" s="36"/>
      <c r="B153" s="37"/>
      <c r="C153" s="38"/>
      <c r="D153" s="188" t="s">
        <v>145</v>
      </c>
      <c r="E153" s="38"/>
      <c r="F153" s="189" t="s">
        <v>246</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145</v>
      </c>
      <c r="AU153" s="19" t="s">
        <v>81</v>
      </c>
    </row>
    <row r="154" spans="1:65" s="2" customFormat="1" ht="24">
      <c r="A154" s="36"/>
      <c r="B154" s="37"/>
      <c r="C154" s="175" t="s">
        <v>292</v>
      </c>
      <c r="D154" s="175" t="s">
        <v>138</v>
      </c>
      <c r="E154" s="176" t="s">
        <v>248</v>
      </c>
      <c r="F154" s="177" t="s">
        <v>249</v>
      </c>
      <c r="G154" s="178" t="s">
        <v>235</v>
      </c>
      <c r="H154" s="179">
        <v>6.34</v>
      </c>
      <c r="I154" s="180"/>
      <c r="J154" s="181">
        <f>ROUND(I154*H154,2)</f>
        <v>0</v>
      </c>
      <c r="K154" s="177" t="s">
        <v>142</v>
      </c>
      <c r="L154" s="41"/>
      <c r="M154" s="182" t="s">
        <v>19</v>
      </c>
      <c r="N154" s="183" t="s">
        <v>43</v>
      </c>
      <c r="O154" s="66"/>
      <c r="P154" s="184">
        <f>O154*H154</f>
        <v>0</v>
      </c>
      <c r="Q154" s="184">
        <v>0</v>
      </c>
      <c r="R154" s="184">
        <f>Q154*H154</f>
        <v>0</v>
      </c>
      <c r="S154" s="184">
        <v>0</v>
      </c>
      <c r="T154" s="185">
        <f>S154*H154</f>
        <v>0</v>
      </c>
      <c r="U154" s="36"/>
      <c r="V154" s="36"/>
      <c r="W154" s="36"/>
      <c r="X154" s="36"/>
      <c r="Y154" s="36"/>
      <c r="Z154" s="36"/>
      <c r="AA154" s="36"/>
      <c r="AB154" s="36"/>
      <c r="AC154" s="36"/>
      <c r="AD154" s="36"/>
      <c r="AE154" s="36"/>
      <c r="AR154" s="186" t="s">
        <v>160</v>
      </c>
      <c r="AT154" s="186" t="s">
        <v>138</v>
      </c>
      <c r="AU154" s="186" t="s">
        <v>81</v>
      </c>
      <c r="AY154" s="19" t="s">
        <v>135</v>
      </c>
      <c r="BE154" s="187">
        <f>IF(N154="základní",J154,0)</f>
        <v>0</v>
      </c>
      <c r="BF154" s="187">
        <f>IF(N154="snížená",J154,0)</f>
        <v>0</v>
      </c>
      <c r="BG154" s="187">
        <f>IF(N154="zákl. přenesená",J154,0)</f>
        <v>0</v>
      </c>
      <c r="BH154" s="187">
        <f>IF(N154="sníž. přenesená",J154,0)</f>
        <v>0</v>
      </c>
      <c r="BI154" s="187">
        <f>IF(N154="nulová",J154,0)</f>
        <v>0</v>
      </c>
      <c r="BJ154" s="19" t="s">
        <v>79</v>
      </c>
      <c r="BK154" s="187">
        <f>ROUND(I154*H154,2)</f>
        <v>0</v>
      </c>
      <c r="BL154" s="19" t="s">
        <v>160</v>
      </c>
      <c r="BM154" s="186" t="s">
        <v>808</v>
      </c>
    </row>
    <row r="155" spans="1:65" s="2" customFormat="1" ht="68.25">
      <c r="A155" s="36"/>
      <c r="B155" s="37"/>
      <c r="C155" s="38"/>
      <c r="D155" s="188" t="s">
        <v>145</v>
      </c>
      <c r="E155" s="38"/>
      <c r="F155" s="189" t="s">
        <v>246</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145</v>
      </c>
      <c r="AU155" s="19" t="s">
        <v>81</v>
      </c>
    </row>
    <row r="156" spans="1:65" s="13" customFormat="1" ht="11.25">
      <c r="B156" s="197"/>
      <c r="C156" s="198"/>
      <c r="D156" s="188" t="s">
        <v>187</v>
      </c>
      <c r="E156" s="199" t="s">
        <v>19</v>
      </c>
      <c r="F156" s="200" t="s">
        <v>809</v>
      </c>
      <c r="G156" s="198"/>
      <c r="H156" s="201">
        <v>6.34</v>
      </c>
      <c r="I156" s="202"/>
      <c r="J156" s="198"/>
      <c r="K156" s="198"/>
      <c r="L156" s="203"/>
      <c r="M156" s="204"/>
      <c r="N156" s="205"/>
      <c r="O156" s="205"/>
      <c r="P156" s="205"/>
      <c r="Q156" s="205"/>
      <c r="R156" s="205"/>
      <c r="S156" s="205"/>
      <c r="T156" s="206"/>
      <c r="AT156" s="207" t="s">
        <v>187</v>
      </c>
      <c r="AU156" s="207" t="s">
        <v>81</v>
      </c>
      <c r="AV156" s="13" t="s">
        <v>81</v>
      </c>
      <c r="AW156" s="13" t="s">
        <v>33</v>
      </c>
      <c r="AX156" s="13" t="s">
        <v>79</v>
      </c>
      <c r="AY156" s="207" t="s">
        <v>135</v>
      </c>
    </row>
    <row r="157" spans="1:65" s="2" customFormat="1" ht="24">
      <c r="A157" s="36"/>
      <c r="B157" s="37"/>
      <c r="C157" s="175" t="s">
        <v>300</v>
      </c>
      <c r="D157" s="175" t="s">
        <v>138</v>
      </c>
      <c r="E157" s="176" t="s">
        <v>253</v>
      </c>
      <c r="F157" s="177" t="s">
        <v>254</v>
      </c>
      <c r="G157" s="178" t="s">
        <v>235</v>
      </c>
      <c r="H157" s="179">
        <v>0.63400000000000001</v>
      </c>
      <c r="I157" s="180"/>
      <c r="J157" s="181">
        <f>ROUND(I157*H157,2)</f>
        <v>0</v>
      </c>
      <c r="K157" s="177" t="s">
        <v>142</v>
      </c>
      <c r="L157" s="41"/>
      <c r="M157" s="182" t="s">
        <v>19</v>
      </c>
      <c r="N157" s="183" t="s">
        <v>43</v>
      </c>
      <c r="O157" s="66"/>
      <c r="P157" s="184">
        <f>O157*H157</f>
        <v>0</v>
      </c>
      <c r="Q157" s="184">
        <v>0</v>
      </c>
      <c r="R157" s="184">
        <f>Q157*H157</f>
        <v>0</v>
      </c>
      <c r="S157" s="184">
        <v>0</v>
      </c>
      <c r="T157" s="185">
        <f>S157*H157</f>
        <v>0</v>
      </c>
      <c r="U157" s="36"/>
      <c r="V157" s="36"/>
      <c r="W157" s="36"/>
      <c r="X157" s="36"/>
      <c r="Y157" s="36"/>
      <c r="Z157" s="36"/>
      <c r="AA157" s="36"/>
      <c r="AB157" s="36"/>
      <c r="AC157" s="36"/>
      <c r="AD157" s="36"/>
      <c r="AE157" s="36"/>
      <c r="AR157" s="186" t="s">
        <v>160</v>
      </c>
      <c r="AT157" s="186" t="s">
        <v>138</v>
      </c>
      <c r="AU157" s="186" t="s">
        <v>81</v>
      </c>
      <c r="AY157" s="19" t="s">
        <v>135</v>
      </c>
      <c r="BE157" s="187">
        <f>IF(N157="základní",J157,0)</f>
        <v>0</v>
      </c>
      <c r="BF157" s="187">
        <f>IF(N157="snížená",J157,0)</f>
        <v>0</v>
      </c>
      <c r="BG157" s="187">
        <f>IF(N157="zákl. přenesená",J157,0)</f>
        <v>0</v>
      </c>
      <c r="BH157" s="187">
        <f>IF(N157="sníž. přenesená",J157,0)</f>
        <v>0</v>
      </c>
      <c r="BI157" s="187">
        <f>IF(N157="nulová",J157,0)</f>
        <v>0</v>
      </c>
      <c r="BJ157" s="19" t="s">
        <v>79</v>
      </c>
      <c r="BK157" s="187">
        <f>ROUND(I157*H157,2)</f>
        <v>0</v>
      </c>
      <c r="BL157" s="19" t="s">
        <v>160</v>
      </c>
      <c r="BM157" s="186" t="s">
        <v>810</v>
      </c>
    </row>
    <row r="158" spans="1:65" s="2" customFormat="1" ht="58.5">
      <c r="A158" s="36"/>
      <c r="B158" s="37"/>
      <c r="C158" s="38"/>
      <c r="D158" s="188" t="s">
        <v>145</v>
      </c>
      <c r="E158" s="38"/>
      <c r="F158" s="189" t="s">
        <v>256</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145</v>
      </c>
      <c r="AU158" s="19" t="s">
        <v>81</v>
      </c>
    </row>
    <row r="159" spans="1:65" s="12" customFormat="1" ht="22.9" customHeight="1">
      <c r="B159" s="159"/>
      <c r="C159" s="160"/>
      <c r="D159" s="161" t="s">
        <v>71</v>
      </c>
      <c r="E159" s="173" t="s">
        <v>257</v>
      </c>
      <c r="F159" s="173" t="s">
        <v>258</v>
      </c>
      <c r="G159" s="160"/>
      <c r="H159" s="160"/>
      <c r="I159" s="163"/>
      <c r="J159" s="174">
        <f>BK159</f>
        <v>0</v>
      </c>
      <c r="K159" s="160"/>
      <c r="L159" s="165"/>
      <c r="M159" s="166"/>
      <c r="N159" s="167"/>
      <c r="O159" s="167"/>
      <c r="P159" s="168">
        <f>SUM(P160:P161)</f>
        <v>0</v>
      </c>
      <c r="Q159" s="167"/>
      <c r="R159" s="168">
        <f>SUM(R160:R161)</f>
        <v>0</v>
      </c>
      <c r="S159" s="167"/>
      <c r="T159" s="169">
        <f>SUM(T160:T161)</f>
        <v>0</v>
      </c>
      <c r="AR159" s="170" t="s">
        <v>79</v>
      </c>
      <c r="AT159" s="171" t="s">
        <v>71</v>
      </c>
      <c r="AU159" s="171" t="s">
        <v>79</v>
      </c>
      <c r="AY159" s="170" t="s">
        <v>135</v>
      </c>
      <c r="BK159" s="172">
        <f>SUM(BK160:BK161)</f>
        <v>0</v>
      </c>
    </row>
    <row r="160" spans="1:65" s="2" customFormat="1" ht="33" customHeight="1">
      <c r="A160" s="36"/>
      <c r="B160" s="37"/>
      <c r="C160" s="175" t="s">
        <v>7</v>
      </c>
      <c r="D160" s="175" t="s">
        <v>138</v>
      </c>
      <c r="E160" s="176" t="s">
        <v>260</v>
      </c>
      <c r="F160" s="177" t="s">
        <v>261</v>
      </c>
      <c r="G160" s="178" t="s">
        <v>235</v>
      </c>
      <c r="H160" s="179">
        <v>0.51700000000000002</v>
      </c>
      <c r="I160" s="180"/>
      <c r="J160" s="181">
        <f>ROUND(I160*H160,2)</f>
        <v>0</v>
      </c>
      <c r="K160" s="177" t="s">
        <v>142</v>
      </c>
      <c r="L160" s="41"/>
      <c r="M160" s="182" t="s">
        <v>19</v>
      </c>
      <c r="N160" s="183" t="s">
        <v>43</v>
      </c>
      <c r="O160" s="66"/>
      <c r="P160" s="184">
        <f>O160*H160</f>
        <v>0</v>
      </c>
      <c r="Q160" s="184">
        <v>0</v>
      </c>
      <c r="R160" s="184">
        <f>Q160*H160</f>
        <v>0</v>
      </c>
      <c r="S160" s="184">
        <v>0</v>
      </c>
      <c r="T160" s="185">
        <f>S160*H160</f>
        <v>0</v>
      </c>
      <c r="U160" s="36"/>
      <c r="V160" s="36"/>
      <c r="W160" s="36"/>
      <c r="X160" s="36"/>
      <c r="Y160" s="36"/>
      <c r="Z160" s="36"/>
      <c r="AA160" s="36"/>
      <c r="AB160" s="36"/>
      <c r="AC160" s="36"/>
      <c r="AD160" s="36"/>
      <c r="AE160" s="36"/>
      <c r="AR160" s="186" t="s">
        <v>160</v>
      </c>
      <c r="AT160" s="186" t="s">
        <v>138</v>
      </c>
      <c r="AU160" s="186" t="s">
        <v>81</v>
      </c>
      <c r="AY160" s="19" t="s">
        <v>135</v>
      </c>
      <c r="BE160" s="187">
        <f>IF(N160="základní",J160,0)</f>
        <v>0</v>
      </c>
      <c r="BF160" s="187">
        <f>IF(N160="snížená",J160,0)</f>
        <v>0</v>
      </c>
      <c r="BG160" s="187">
        <f>IF(N160="zákl. přenesená",J160,0)</f>
        <v>0</v>
      </c>
      <c r="BH160" s="187">
        <f>IF(N160="sníž. přenesená",J160,0)</f>
        <v>0</v>
      </c>
      <c r="BI160" s="187">
        <f>IF(N160="nulová",J160,0)</f>
        <v>0</v>
      </c>
      <c r="BJ160" s="19" t="s">
        <v>79</v>
      </c>
      <c r="BK160" s="187">
        <f>ROUND(I160*H160,2)</f>
        <v>0</v>
      </c>
      <c r="BL160" s="19" t="s">
        <v>160</v>
      </c>
      <c r="BM160" s="186" t="s">
        <v>811</v>
      </c>
    </row>
    <row r="161" spans="1:65" s="2" customFormat="1" ht="58.5">
      <c r="A161" s="36"/>
      <c r="B161" s="37"/>
      <c r="C161" s="38"/>
      <c r="D161" s="188" t="s">
        <v>145</v>
      </c>
      <c r="E161" s="38"/>
      <c r="F161" s="189" t="s">
        <v>263</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145</v>
      </c>
      <c r="AU161" s="19" t="s">
        <v>81</v>
      </c>
    </row>
    <row r="162" spans="1:65" s="12" customFormat="1" ht="25.9" customHeight="1">
      <c r="B162" s="159"/>
      <c r="C162" s="160"/>
      <c r="D162" s="161" t="s">
        <v>71</v>
      </c>
      <c r="E162" s="162" t="s">
        <v>264</v>
      </c>
      <c r="F162" s="162" t="s">
        <v>265</v>
      </c>
      <c r="G162" s="160"/>
      <c r="H162" s="160"/>
      <c r="I162" s="163"/>
      <c r="J162" s="164">
        <f>BK162</f>
        <v>0</v>
      </c>
      <c r="K162" s="160"/>
      <c r="L162" s="165"/>
      <c r="M162" s="166"/>
      <c r="N162" s="167"/>
      <c r="O162" s="167"/>
      <c r="P162" s="168">
        <f>P163+P167+P171+P179+P183+P196+P216+P231+P241</f>
        <v>0</v>
      </c>
      <c r="Q162" s="167"/>
      <c r="R162" s="168">
        <f>R163+R167+R171+R179+R183+R196+R216+R231+R241</f>
        <v>0.20314238000000001</v>
      </c>
      <c r="S162" s="167"/>
      <c r="T162" s="169">
        <f>T163+T167+T171+T179+T183+T196+T216+T231+T241</f>
        <v>4.8345989999999998E-2</v>
      </c>
      <c r="AR162" s="170" t="s">
        <v>81</v>
      </c>
      <c r="AT162" s="171" t="s">
        <v>71</v>
      </c>
      <c r="AU162" s="171" t="s">
        <v>72</v>
      </c>
      <c r="AY162" s="170" t="s">
        <v>135</v>
      </c>
      <c r="BK162" s="172">
        <f>BK163+BK167+BK171+BK179+BK183+BK196+BK216+BK231+BK241</f>
        <v>0</v>
      </c>
    </row>
    <row r="163" spans="1:65" s="12" customFormat="1" ht="22.9" customHeight="1">
      <c r="B163" s="159"/>
      <c r="C163" s="160"/>
      <c r="D163" s="161" t="s">
        <v>71</v>
      </c>
      <c r="E163" s="173" t="s">
        <v>266</v>
      </c>
      <c r="F163" s="173" t="s">
        <v>267</v>
      </c>
      <c r="G163" s="160"/>
      <c r="H163" s="160"/>
      <c r="I163" s="163"/>
      <c r="J163" s="174">
        <f>BK163</f>
        <v>0</v>
      </c>
      <c r="K163" s="160"/>
      <c r="L163" s="165"/>
      <c r="M163" s="166"/>
      <c r="N163" s="167"/>
      <c r="O163" s="167"/>
      <c r="P163" s="168">
        <f>SUM(P164:P166)</f>
        <v>0</v>
      </c>
      <c r="Q163" s="167"/>
      <c r="R163" s="168">
        <f>SUM(R164:R166)</f>
        <v>0</v>
      </c>
      <c r="S163" s="167"/>
      <c r="T163" s="169">
        <f>SUM(T164:T166)</f>
        <v>0</v>
      </c>
      <c r="AR163" s="170" t="s">
        <v>81</v>
      </c>
      <c r="AT163" s="171" t="s">
        <v>71</v>
      </c>
      <c r="AU163" s="171" t="s">
        <v>79</v>
      </c>
      <c r="AY163" s="170" t="s">
        <v>135</v>
      </c>
      <c r="BK163" s="172">
        <f>SUM(BK164:BK166)</f>
        <v>0</v>
      </c>
    </row>
    <row r="164" spans="1:65" s="2" customFormat="1" ht="33" customHeight="1">
      <c r="A164" s="36"/>
      <c r="B164" s="37"/>
      <c r="C164" s="175" t="s">
        <v>310</v>
      </c>
      <c r="D164" s="175" t="s">
        <v>138</v>
      </c>
      <c r="E164" s="176" t="s">
        <v>289</v>
      </c>
      <c r="F164" s="177" t="s">
        <v>812</v>
      </c>
      <c r="G164" s="178" t="s">
        <v>141</v>
      </c>
      <c r="H164" s="179">
        <v>1</v>
      </c>
      <c r="I164" s="180"/>
      <c r="J164" s="181">
        <f>ROUND(I164*H164,2)</f>
        <v>0</v>
      </c>
      <c r="K164" s="177" t="s">
        <v>19</v>
      </c>
      <c r="L164" s="41"/>
      <c r="M164" s="182" t="s">
        <v>19</v>
      </c>
      <c r="N164" s="183" t="s">
        <v>43</v>
      </c>
      <c r="O164" s="66"/>
      <c r="P164" s="184">
        <f>O164*H164</f>
        <v>0</v>
      </c>
      <c r="Q164" s="184">
        <v>0</v>
      </c>
      <c r="R164" s="184">
        <f>Q164*H164</f>
        <v>0</v>
      </c>
      <c r="S164" s="184">
        <v>0</v>
      </c>
      <c r="T164" s="185">
        <f>S164*H164</f>
        <v>0</v>
      </c>
      <c r="U164" s="36"/>
      <c r="V164" s="36"/>
      <c r="W164" s="36"/>
      <c r="X164" s="36"/>
      <c r="Y164" s="36"/>
      <c r="Z164" s="36"/>
      <c r="AA164" s="36"/>
      <c r="AB164" s="36"/>
      <c r="AC164" s="36"/>
      <c r="AD164" s="36"/>
      <c r="AE164" s="36"/>
      <c r="AR164" s="186" t="s">
        <v>272</v>
      </c>
      <c r="AT164" s="186" t="s">
        <v>138</v>
      </c>
      <c r="AU164" s="186" t="s">
        <v>81</v>
      </c>
      <c r="AY164" s="19" t="s">
        <v>135</v>
      </c>
      <c r="BE164" s="187">
        <f>IF(N164="základní",J164,0)</f>
        <v>0</v>
      </c>
      <c r="BF164" s="187">
        <f>IF(N164="snížená",J164,0)</f>
        <v>0</v>
      </c>
      <c r="BG164" s="187">
        <f>IF(N164="zákl. přenesená",J164,0)</f>
        <v>0</v>
      </c>
      <c r="BH164" s="187">
        <f>IF(N164="sníž. přenesená",J164,0)</f>
        <v>0</v>
      </c>
      <c r="BI164" s="187">
        <f>IF(N164="nulová",J164,0)</f>
        <v>0</v>
      </c>
      <c r="BJ164" s="19" t="s">
        <v>79</v>
      </c>
      <c r="BK164" s="187">
        <f>ROUND(I164*H164,2)</f>
        <v>0</v>
      </c>
      <c r="BL164" s="19" t="s">
        <v>272</v>
      </c>
      <c r="BM164" s="186" t="s">
        <v>813</v>
      </c>
    </row>
    <row r="165" spans="1:65" s="2" customFormat="1" ht="24">
      <c r="A165" s="36"/>
      <c r="B165" s="37"/>
      <c r="C165" s="175" t="s">
        <v>314</v>
      </c>
      <c r="D165" s="175" t="s">
        <v>138</v>
      </c>
      <c r="E165" s="176" t="s">
        <v>293</v>
      </c>
      <c r="F165" s="177" t="s">
        <v>294</v>
      </c>
      <c r="G165" s="178" t="s">
        <v>295</v>
      </c>
      <c r="H165" s="229"/>
      <c r="I165" s="180"/>
      <c r="J165" s="181">
        <f>ROUND(I165*H165,2)</f>
        <v>0</v>
      </c>
      <c r="K165" s="177" t="s">
        <v>142</v>
      </c>
      <c r="L165" s="41"/>
      <c r="M165" s="182" t="s">
        <v>19</v>
      </c>
      <c r="N165" s="183" t="s">
        <v>43</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272</v>
      </c>
      <c r="AT165" s="186" t="s">
        <v>138</v>
      </c>
      <c r="AU165" s="186" t="s">
        <v>81</v>
      </c>
      <c r="AY165" s="19" t="s">
        <v>135</v>
      </c>
      <c r="BE165" s="187">
        <f>IF(N165="základní",J165,0)</f>
        <v>0</v>
      </c>
      <c r="BF165" s="187">
        <f>IF(N165="snížená",J165,0)</f>
        <v>0</v>
      </c>
      <c r="BG165" s="187">
        <f>IF(N165="zákl. přenesená",J165,0)</f>
        <v>0</v>
      </c>
      <c r="BH165" s="187">
        <f>IF(N165="sníž. přenesená",J165,0)</f>
        <v>0</v>
      </c>
      <c r="BI165" s="187">
        <f>IF(N165="nulová",J165,0)</f>
        <v>0</v>
      </c>
      <c r="BJ165" s="19" t="s">
        <v>79</v>
      </c>
      <c r="BK165" s="187">
        <f>ROUND(I165*H165,2)</f>
        <v>0</v>
      </c>
      <c r="BL165" s="19" t="s">
        <v>272</v>
      </c>
      <c r="BM165" s="186" t="s">
        <v>814</v>
      </c>
    </row>
    <row r="166" spans="1:65" s="2" customFormat="1" ht="78">
      <c r="A166" s="36"/>
      <c r="B166" s="37"/>
      <c r="C166" s="38"/>
      <c r="D166" s="188" t="s">
        <v>145</v>
      </c>
      <c r="E166" s="38"/>
      <c r="F166" s="189" t="s">
        <v>297</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145</v>
      </c>
      <c r="AU166" s="19" t="s">
        <v>81</v>
      </c>
    </row>
    <row r="167" spans="1:65" s="12" customFormat="1" ht="22.9" customHeight="1">
      <c r="B167" s="159"/>
      <c r="C167" s="160"/>
      <c r="D167" s="161" t="s">
        <v>71</v>
      </c>
      <c r="E167" s="173" t="s">
        <v>298</v>
      </c>
      <c r="F167" s="173" t="s">
        <v>299</v>
      </c>
      <c r="G167" s="160"/>
      <c r="H167" s="160"/>
      <c r="I167" s="163"/>
      <c r="J167" s="174">
        <f>BK167</f>
        <v>0</v>
      </c>
      <c r="K167" s="160"/>
      <c r="L167" s="165"/>
      <c r="M167" s="166"/>
      <c r="N167" s="167"/>
      <c r="O167" s="167"/>
      <c r="P167" s="168">
        <f>SUM(P168:P170)</f>
        <v>0</v>
      </c>
      <c r="Q167" s="167"/>
      <c r="R167" s="168">
        <f>SUM(R168:R170)</f>
        <v>0</v>
      </c>
      <c r="S167" s="167"/>
      <c r="T167" s="169">
        <f>SUM(T168:T170)</f>
        <v>0</v>
      </c>
      <c r="AR167" s="170" t="s">
        <v>81</v>
      </c>
      <c r="AT167" s="171" t="s">
        <v>71</v>
      </c>
      <c r="AU167" s="171" t="s">
        <v>79</v>
      </c>
      <c r="AY167" s="170" t="s">
        <v>135</v>
      </c>
      <c r="BK167" s="172">
        <f>SUM(BK168:BK170)</f>
        <v>0</v>
      </c>
    </row>
    <row r="168" spans="1:65" s="2" customFormat="1" ht="24">
      <c r="A168" s="36"/>
      <c r="B168" s="37"/>
      <c r="C168" s="175" t="s">
        <v>318</v>
      </c>
      <c r="D168" s="175" t="s">
        <v>138</v>
      </c>
      <c r="E168" s="176" t="s">
        <v>301</v>
      </c>
      <c r="F168" s="177" t="s">
        <v>815</v>
      </c>
      <c r="G168" s="178" t="s">
        <v>141</v>
      </c>
      <c r="H168" s="179">
        <v>1</v>
      </c>
      <c r="I168" s="180"/>
      <c r="J168" s="181">
        <f>ROUND(I168*H168,2)</f>
        <v>0</v>
      </c>
      <c r="K168" s="177" t="s">
        <v>19</v>
      </c>
      <c r="L168" s="41"/>
      <c r="M168" s="182" t="s">
        <v>19</v>
      </c>
      <c r="N168" s="183" t="s">
        <v>43</v>
      </c>
      <c r="O168" s="66"/>
      <c r="P168" s="184">
        <f>O168*H168</f>
        <v>0</v>
      </c>
      <c r="Q168" s="184">
        <v>0</v>
      </c>
      <c r="R168" s="184">
        <f>Q168*H168</f>
        <v>0</v>
      </c>
      <c r="S168" s="184">
        <v>0</v>
      </c>
      <c r="T168" s="185">
        <f>S168*H168</f>
        <v>0</v>
      </c>
      <c r="U168" s="36"/>
      <c r="V168" s="36"/>
      <c r="W168" s="36"/>
      <c r="X168" s="36"/>
      <c r="Y168" s="36"/>
      <c r="Z168" s="36"/>
      <c r="AA168" s="36"/>
      <c r="AB168" s="36"/>
      <c r="AC168" s="36"/>
      <c r="AD168" s="36"/>
      <c r="AE168" s="36"/>
      <c r="AR168" s="186" t="s">
        <v>272</v>
      </c>
      <c r="AT168" s="186" t="s">
        <v>138</v>
      </c>
      <c r="AU168" s="186" t="s">
        <v>81</v>
      </c>
      <c r="AY168" s="19" t="s">
        <v>135</v>
      </c>
      <c r="BE168" s="187">
        <f>IF(N168="základní",J168,0)</f>
        <v>0</v>
      </c>
      <c r="BF168" s="187">
        <f>IF(N168="snížená",J168,0)</f>
        <v>0</v>
      </c>
      <c r="BG168" s="187">
        <f>IF(N168="zákl. přenesená",J168,0)</f>
        <v>0</v>
      </c>
      <c r="BH168" s="187">
        <f>IF(N168="sníž. přenesená",J168,0)</f>
        <v>0</v>
      </c>
      <c r="BI168" s="187">
        <f>IF(N168="nulová",J168,0)</f>
        <v>0</v>
      </c>
      <c r="BJ168" s="19" t="s">
        <v>79</v>
      </c>
      <c r="BK168" s="187">
        <f>ROUND(I168*H168,2)</f>
        <v>0</v>
      </c>
      <c r="BL168" s="19" t="s">
        <v>272</v>
      </c>
      <c r="BM168" s="186" t="s">
        <v>816</v>
      </c>
    </row>
    <row r="169" spans="1:65" s="2" customFormat="1" ht="24">
      <c r="A169" s="36"/>
      <c r="B169" s="37"/>
      <c r="C169" s="175" t="s">
        <v>322</v>
      </c>
      <c r="D169" s="175" t="s">
        <v>138</v>
      </c>
      <c r="E169" s="176" t="s">
        <v>304</v>
      </c>
      <c r="F169" s="177" t="s">
        <v>305</v>
      </c>
      <c r="G169" s="178" t="s">
        <v>295</v>
      </c>
      <c r="H169" s="229"/>
      <c r="I169" s="180"/>
      <c r="J169" s="181">
        <f>ROUND(I169*H169,2)</f>
        <v>0</v>
      </c>
      <c r="K169" s="177" t="s">
        <v>142</v>
      </c>
      <c r="L169" s="41"/>
      <c r="M169" s="182" t="s">
        <v>19</v>
      </c>
      <c r="N169" s="183" t="s">
        <v>43</v>
      </c>
      <c r="O169" s="66"/>
      <c r="P169" s="184">
        <f>O169*H169</f>
        <v>0</v>
      </c>
      <c r="Q169" s="184">
        <v>0</v>
      </c>
      <c r="R169" s="184">
        <f>Q169*H169</f>
        <v>0</v>
      </c>
      <c r="S169" s="184">
        <v>0</v>
      </c>
      <c r="T169" s="185">
        <f>S169*H169</f>
        <v>0</v>
      </c>
      <c r="U169" s="36"/>
      <c r="V169" s="36"/>
      <c r="W169" s="36"/>
      <c r="X169" s="36"/>
      <c r="Y169" s="36"/>
      <c r="Z169" s="36"/>
      <c r="AA169" s="36"/>
      <c r="AB169" s="36"/>
      <c r="AC169" s="36"/>
      <c r="AD169" s="36"/>
      <c r="AE169" s="36"/>
      <c r="AR169" s="186" t="s">
        <v>272</v>
      </c>
      <c r="AT169" s="186" t="s">
        <v>138</v>
      </c>
      <c r="AU169" s="186" t="s">
        <v>81</v>
      </c>
      <c r="AY169" s="19" t="s">
        <v>135</v>
      </c>
      <c r="BE169" s="187">
        <f>IF(N169="základní",J169,0)</f>
        <v>0</v>
      </c>
      <c r="BF169" s="187">
        <f>IF(N169="snížená",J169,0)</f>
        <v>0</v>
      </c>
      <c r="BG169" s="187">
        <f>IF(N169="zákl. přenesená",J169,0)</f>
        <v>0</v>
      </c>
      <c r="BH169" s="187">
        <f>IF(N169="sníž. přenesená",J169,0)</f>
        <v>0</v>
      </c>
      <c r="BI169" s="187">
        <f>IF(N169="nulová",J169,0)</f>
        <v>0</v>
      </c>
      <c r="BJ169" s="19" t="s">
        <v>79</v>
      </c>
      <c r="BK169" s="187">
        <f>ROUND(I169*H169,2)</f>
        <v>0</v>
      </c>
      <c r="BL169" s="19" t="s">
        <v>272</v>
      </c>
      <c r="BM169" s="186" t="s">
        <v>817</v>
      </c>
    </row>
    <row r="170" spans="1:65" s="2" customFormat="1" ht="78">
      <c r="A170" s="36"/>
      <c r="B170" s="37"/>
      <c r="C170" s="38"/>
      <c r="D170" s="188" t="s">
        <v>145</v>
      </c>
      <c r="E170" s="38"/>
      <c r="F170" s="189" t="s">
        <v>307</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145</v>
      </c>
      <c r="AU170" s="19" t="s">
        <v>81</v>
      </c>
    </row>
    <row r="171" spans="1:65" s="12" customFormat="1" ht="22.9" customHeight="1">
      <c r="B171" s="159"/>
      <c r="C171" s="160"/>
      <c r="D171" s="161" t="s">
        <v>71</v>
      </c>
      <c r="E171" s="173" t="s">
        <v>308</v>
      </c>
      <c r="F171" s="173" t="s">
        <v>309</v>
      </c>
      <c r="G171" s="160"/>
      <c r="H171" s="160"/>
      <c r="I171" s="163"/>
      <c r="J171" s="174">
        <f>BK171</f>
        <v>0</v>
      </c>
      <c r="K171" s="160"/>
      <c r="L171" s="165"/>
      <c r="M171" s="166"/>
      <c r="N171" s="167"/>
      <c r="O171" s="167"/>
      <c r="P171" s="168">
        <f>SUM(P172:P178)</f>
        <v>0</v>
      </c>
      <c r="Q171" s="167"/>
      <c r="R171" s="168">
        <f>SUM(R172:R178)</f>
        <v>2.3600000000000001E-3</v>
      </c>
      <c r="S171" s="167"/>
      <c r="T171" s="169">
        <f>SUM(T172:T178)</f>
        <v>1.9779999999999999E-2</v>
      </c>
      <c r="AR171" s="170" t="s">
        <v>81</v>
      </c>
      <c r="AT171" s="171" t="s">
        <v>71</v>
      </c>
      <c r="AU171" s="171" t="s">
        <v>79</v>
      </c>
      <c r="AY171" s="170" t="s">
        <v>135</v>
      </c>
      <c r="BK171" s="172">
        <f>SUM(BK172:BK178)</f>
        <v>0</v>
      </c>
    </row>
    <row r="172" spans="1:65" s="2" customFormat="1" ht="21.75" customHeight="1">
      <c r="A172" s="36"/>
      <c r="B172" s="37"/>
      <c r="C172" s="175" t="s">
        <v>327</v>
      </c>
      <c r="D172" s="175" t="s">
        <v>138</v>
      </c>
      <c r="E172" s="176" t="s">
        <v>818</v>
      </c>
      <c r="F172" s="177" t="s">
        <v>819</v>
      </c>
      <c r="G172" s="178" t="s">
        <v>141</v>
      </c>
      <c r="H172" s="179">
        <v>1</v>
      </c>
      <c r="I172" s="180"/>
      <c r="J172" s="181">
        <f t="shared" ref="J172:J177" si="0">ROUND(I172*H172,2)</f>
        <v>0</v>
      </c>
      <c r="K172" s="177" t="s">
        <v>142</v>
      </c>
      <c r="L172" s="41"/>
      <c r="M172" s="182" t="s">
        <v>19</v>
      </c>
      <c r="N172" s="183" t="s">
        <v>43</v>
      </c>
      <c r="O172" s="66"/>
      <c r="P172" s="184">
        <f t="shared" ref="P172:P177" si="1">O172*H172</f>
        <v>0</v>
      </c>
      <c r="Q172" s="184">
        <v>0</v>
      </c>
      <c r="R172" s="184">
        <f t="shared" ref="R172:R177" si="2">Q172*H172</f>
        <v>0</v>
      </c>
      <c r="S172" s="184">
        <v>1.8800000000000001E-2</v>
      </c>
      <c r="T172" s="185">
        <f t="shared" ref="T172:T177" si="3">S172*H172</f>
        <v>1.8800000000000001E-2</v>
      </c>
      <c r="U172" s="36"/>
      <c r="V172" s="36"/>
      <c r="W172" s="36"/>
      <c r="X172" s="36"/>
      <c r="Y172" s="36"/>
      <c r="Z172" s="36"/>
      <c r="AA172" s="36"/>
      <c r="AB172" s="36"/>
      <c r="AC172" s="36"/>
      <c r="AD172" s="36"/>
      <c r="AE172" s="36"/>
      <c r="AR172" s="186" t="s">
        <v>272</v>
      </c>
      <c r="AT172" s="186" t="s">
        <v>138</v>
      </c>
      <c r="AU172" s="186" t="s">
        <v>81</v>
      </c>
      <c r="AY172" s="19" t="s">
        <v>135</v>
      </c>
      <c r="BE172" s="187">
        <f t="shared" ref="BE172:BE177" si="4">IF(N172="základní",J172,0)</f>
        <v>0</v>
      </c>
      <c r="BF172" s="187">
        <f t="shared" ref="BF172:BF177" si="5">IF(N172="snížená",J172,0)</f>
        <v>0</v>
      </c>
      <c r="BG172" s="187">
        <f t="shared" ref="BG172:BG177" si="6">IF(N172="zákl. přenesená",J172,0)</f>
        <v>0</v>
      </c>
      <c r="BH172" s="187">
        <f t="shared" ref="BH172:BH177" si="7">IF(N172="sníž. přenesená",J172,0)</f>
        <v>0</v>
      </c>
      <c r="BI172" s="187">
        <f t="shared" ref="BI172:BI177" si="8">IF(N172="nulová",J172,0)</f>
        <v>0</v>
      </c>
      <c r="BJ172" s="19" t="s">
        <v>79</v>
      </c>
      <c r="BK172" s="187">
        <f t="shared" ref="BK172:BK177" si="9">ROUND(I172*H172,2)</f>
        <v>0</v>
      </c>
      <c r="BL172" s="19" t="s">
        <v>272</v>
      </c>
      <c r="BM172" s="186" t="s">
        <v>820</v>
      </c>
    </row>
    <row r="173" spans="1:65" s="2" customFormat="1" ht="16.5" customHeight="1">
      <c r="A173" s="36"/>
      <c r="B173" s="37"/>
      <c r="C173" s="175" t="s">
        <v>331</v>
      </c>
      <c r="D173" s="175" t="s">
        <v>138</v>
      </c>
      <c r="E173" s="176" t="s">
        <v>821</v>
      </c>
      <c r="F173" s="177" t="s">
        <v>822</v>
      </c>
      <c r="G173" s="178" t="s">
        <v>281</v>
      </c>
      <c r="H173" s="179">
        <v>2</v>
      </c>
      <c r="I173" s="180"/>
      <c r="J173" s="181">
        <f t="shared" si="0"/>
        <v>0</v>
      </c>
      <c r="K173" s="177" t="s">
        <v>142</v>
      </c>
      <c r="L173" s="41"/>
      <c r="M173" s="182" t="s">
        <v>19</v>
      </c>
      <c r="N173" s="183" t="s">
        <v>43</v>
      </c>
      <c r="O173" s="66"/>
      <c r="P173" s="184">
        <f t="shared" si="1"/>
        <v>0</v>
      </c>
      <c r="Q173" s="184">
        <v>0</v>
      </c>
      <c r="R173" s="184">
        <f t="shared" si="2"/>
        <v>0</v>
      </c>
      <c r="S173" s="184">
        <v>4.8999999999999998E-4</v>
      </c>
      <c r="T173" s="185">
        <f t="shared" si="3"/>
        <v>9.7999999999999997E-4</v>
      </c>
      <c r="U173" s="36"/>
      <c r="V173" s="36"/>
      <c r="W173" s="36"/>
      <c r="X173" s="36"/>
      <c r="Y173" s="36"/>
      <c r="Z173" s="36"/>
      <c r="AA173" s="36"/>
      <c r="AB173" s="36"/>
      <c r="AC173" s="36"/>
      <c r="AD173" s="36"/>
      <c r="AE173" s="36"/>
      <c r="AR173" s="186" t="s">
        <v>272</v>
      </c>
      <c r="AT173" s="186" t="s">
        <v>138</v>
      </c>
      <c r="AU173" s="186" t="s">
        <v>81</v>
      </c>
      <c r="AY173" s="19" t="s">
        <v>135</v>
      </c>
      <c r="BE173" s="187">
        <f t="shared" si="4"/>
        <v>0</v>
      </c>
      <c r="BF173" s="187">
        <f t="shared" si="5"/>
        <v>0</v>
      </c>
      <c r="BG173" s="187">
        <f t="shared" si="6"/>
        <v>0</v>
      </c>
      <c r="BH173" s="187">
        <f t="shared" si="7"/>
        <v>0</v>
      </c>
      <c r="BI173" s="187">
        <f t="shared" si="8"/>
        <v>0</v>
      </c>
      <c r="BJ173" s="19" t="s">
        <v>79</v>
      </c>
      <c r="BK173" s="187">
        <f t="shared" si="9"/>
        <v>0</v>
      </c>
      <c r="BL173" s="19" t="s">
        <v>272</v>
      </c>
      <c r="BM173" s="186" t="s">
        <v>823</v>
      </c>
    </row>
    <row r="174" spans="1:65" s="2" customFormat="1" ht="16.5" customHeight="1">
      <c r="A174" s="36"/>
      <c r="B174" s="37"/>
      <c r="C174" s="175" t="s">
        <v>335</v>
      </c>
      <c r="D174" s="175" t="s">
        <v>138</v>
      </c>
      <c r="E174" s="176" t="s">
        <v>824</v>
      </c>
      <c r="F174" s="177" t="s">
        <v>825</v>
      </c>
      <c r="G174" s="178" t="s">
        <v>141</v>
      </c>
      <c r="H174" s="179">
        <v>1</v>
      </c>
      <c r="I174" s="180"/>
      <c r="J174" s="181">
        <f t="shared" si="0"/>
        <v>0</v>
      </c>
      <c r="K174" s="177" t="s">
        <v>142</v>
      </c>
      <c r="L174" s="41"/>
      <c r="M174" s="182" t="s">
        <v>19</v>
      </c>
      <c r="N174" s="183" t="s">
        <v>43</v>
      </c>
      <c r="O174" s="66"/>
      <c r="P174" s="184">
        <f t="shared" si="1"/>
        <v>0</v>
      </c>
      <c r="Q174" s="184">
        <v>6.4000000000000005E-4</v>
      </c>
      <c r="R174" s="184">
        <f t="shared" si="2"/>
        <v>6.4000000000000005E-4</v>
      </c>
      <c r="S174" s="184">
        <v>0</v>
      </c>
      <c r="T174" s="185">
        <f t="shared" si="3"/>
        <v>0</v>
      </c>
      <c r="U174" s="36"/>
      <c r="V174" s="36"/>
      <c r="W174" s="36"/>
      <c r="X174" s="36"/>
      <c r="Y174" s="36"/>
      <c r="Z174" s="36"/>
      <c r="AA174" s="36"/>
      <c r="AB174" s="36"/>
      <c r="AC174" s="36"/>
      <c r="AD174" s="36"/>
      <c r="AE174" s="36"/>
      <c r="AR174" s="186" t="s">
        <v>272</v>
      </c>
      <c r="AT174" s="186" t="s">
        <v>138</v>
      </c>
      <c r="AU174" s="186" t="s">
        <v>81</v>
      </c>
      <c r="AY174" s="19" t="s">
        <v>135</v>
      </c>
      <c r="BE174" s="187">
        <f t="shared" si="4"/>
        <v>0</v>
      </c>
      <c r="BF174" s="187">
        <f t="shared" si="5"/>
        <v>0</v>
      </c>
      <c r="BG174" s="187">
        <f t="shared" si="6"/>
        <v>0</v>
      </c>
      <c r="BH174" s="187">
        <f t="shared" si="7"/>
        <v>0</v>
      </c>
      <c r="BI174" s="187">
        <f t="shared" si="8"/>
        <v>0</v>
      </c>
      <c r="BJ174" s="19" t="s">
        <v>79</v>
      </c>
      <c r="BK174" s="187">
        <f t="shared" si="9"/>
        <v>0</v>
      </c>
      <c r="BL174" s="19" t="s">
        <v>272</v>
      </c>
      <c r="BM174" s="186" t="s">
        <v>826</v>
      </c>
    </row>
    <row r="175" spans="1:65" s="2" customFormat="1" ht="24">
      <c r="A175" s="36"/>
      <c r="B175" s="37"/>
      <c r="C175" s="219" t="s">
        <v>339</v>
      </c>
      <c r="D175" s="219" t="s">
        <v>278</v>
      </c>
      <c r="E175" s="220" t="s">
        <v>319</v>
      </c>
      <c r="F175" s="221" t="s">
        <v>827</v>
      </c>
      <c r="G175" s="222" t="s">
        <v>281</v>
      </c>
      <c r="H175" s="223">
        <v>1</v>
      </c>
      <c r="I175" s="224"/>
      <c r="J175" s="225">
        <f t="shared" si="0"/>
        <v>0</v>
      </c>
      <c r="K175" s="221" t="s">
        <v>19</v>
      </c>
      <c r="L175" s="226"/>
      <c r="M175" s="227" t="s">
        <v>19</v>
      </c>
      <c r="N175" s="228" t="s">
        <v>43</v>
      </c>
      <c r="O175" s="66"/>
      <c r="P175" s="184">
        <f t="shared" si="1"/>
        <v>0</v>
      </c>
      <c r="Q175" s="184">
        <v>0</v>
      </c>
      <c r="R175" s="184">
        <f t="shared" si="2"/>
        <v>0</v>
      </c>
      <c r="S175" s="184">
        <v>0</v>
      </c>
      <c r="T175" s="185">
        <f t="shared" si="3"/>
        <v>0</v>
      </c>
      <c r="U175" s="36"/>
      <c r="V175" s="36"/>
      <c r="W175" s="36"/>
      <c r="X175" s="36"/>
      <c r="Y175" s="36"/>
      <c r="Z175" s="36"/>
      <c r="AA175" s="36"/>
      <c r="AB175" s="36"/>
      <c r="AC175" s="36"/>
      <c r="AD175" s="36"/>
      <c r="AE175" s="36"/>
      <c r="AR175" s="186" t="s">
        <v>282</v>
      </c>
      <c r="AT175" s="186" t="s">
        <v>278</v>
      </c>
      <c r="AU175" s="186" t="s">
        <v>81</v>
      </c>
      <c r="AY175" s="19" t="s">
        <v>135</v>
      </c>
      <c r="BE175" s="187">
        <f t="shared" si="4"/>
        <v>0</v>
      </c>
      <c r="BF175" s="187">
        <f t="shared" si="5"/>
        <v>0</v>
      </c>
      <c r="BG175" s="187">
        <f t="shared" si="6"/>
        <v>0</v>
      </c>
      <c r="BH175" s="187">
        <f t="shared" si="7"/>
        <v>0</v>
      </c>
      <c r="BI175" s="187">
        <f t="shared" si="8"/>
        <v>0</v>
      </c>
      <c r="BJ175" s="19" t="s">
        <v>79</v>
      </c>
      <c r="BK175" s="187">
        <f t="shared" si="9"/>
        <v>0</v>
      </c>
      <c r="BL175" s="19" t="s">
        <v>272</v>
      </c>
      <c r="BM175" s="186" t="s">
        <v>828</v>
      </c>
    </row>
    <row r="176" spans="1:65" s="2" customFormat="1" ht="24">
      <c r="A176" s="36"/>
      <c r="B176" s="37"/>
      <c r="C176" s="175" t="s">
        <v>343</v>
      </c>
      <c r="D176" s="175" t="s">
        <v>138</v>
      </c>
      <c r="E176" s="176" t="s">
        <v>829</v>
      </c>
      <c r="F176" s="177" t="s">
        <v>830</v>
      </c>
      <c r="G176" s="178" t="s">
        <v>141</v>
      </c>
      <c r="H176" s="179">
        <v>1</v>
      </c>
      <c r="I176" s="180"/>
      <c r="J176" s="181">
        <f t="shared" si="0"/>
        <v>0</v>
      </c>
      <c r="K176" s="177" t="s">
        <v>142</v>
      </c>
      <c r="L176" s="41"/>
      <c r="M176" s="182" t="s">
        <v>19</v>
      </c>
      <c r="N176" s="183" t="s">
        <v>43</v>
      </c>
      <c r="O176" s="66"/>
      <c r="P176" s="184">
        <f t="shared" si="1"/>
        <v>0</v>
      </c>
      <c r="Q176" s="184">
        <v>1.72E-3</v>
      </c>
      <c r="R176" s="184">
        <f t="shared" si="2"/>
        <v>1.72E-3</v>
      </c>
      <c r="S176" s="184">
        <v>0</v>
      </c>
      <c r="T176" s="185">
        <f t="shared" si="3"/>
        <v>0</v>
      </c>
      <c r="U176" s="36"/>
      <c r="V176" s="36"/>
      <c r="W176" s="36"/>
      <c r="X176" s="36"/>
      <c r="Y176" s="36"/>
      <c r="Z176" s="36"/>
      <c r="AA176" s="36"/>
      <c r="AB176" s="36"/>
      <c r="AC176" s="36"/>
      <c r="AD176" s="36"/>
      <c r="AE176" s="36"/>
      <c r="AR176" s="186" t="s">
        <v>272</v>
      </c>
      <c r="AT176" s="186" t="s">
        <v>138</v>
      </c>
      <c r="AU176" s="186" t="s">
        <v>81</v>
      </c>
      <c r="AY176" s="19" t="s">
        <v>135</v>
      </c>
      <c r="BE176" s="187">
        <f t="shared" si="4"/>
        <v>0</v>
      </c>
      <c r="BF176" s="187">
        <f t="shared" si="5"/>
        <v>0</v>
      </c>
      <c r="BG176" s="187">
        <f t="shared" si="6"/>
        <v>0</v>
      </c>
      <c r="BH176" s="187">
        <f t="shared" si="7"/>
        <v>0</v>
      </c>
      <c r="BI176" s="187">
        <f t="shared" si="8"/>
        <v>0</v>
      </c>
      <c r="BJ176" s="19" t="s">
        <v>79</v>
      </c>
      <c r="BK176" s="187">
        <f t="shared" si="9"/>
        <v>0</v>
      </c>
      <c r="BL176" s="19" t="s">
        <v>272</v>
      </c>
      <c r="BM176" s="186" t="s">
        <v>831</v>
      </c>
    </row>
    <row r="177" spans="1:65" s="2" customFormat="1" ht="24">
      <c r="A177" s="36"/>
      <c r="B177" s="37"/>
      <c r="C177" s="175" t="s">
        <v>350</v>
      </c>
      <c r="D177" s="175" t="s">
        <v>138</v>
      </c>
      <c r="E177" s="176" t="s">
        <v>344</v>
      </c>
      <c r="F177" s="177" t="s">
        <v>345</v>
      </c>
      <c r="G177" s="178" t="s">
        <v>295</v>
      </c>
      <c r="H177" s="229"/>
      <c r="I177" s="180"/>
      <c r="J177" s="181">
        <f t="shared" si="0"/>
        <v>0</v>
      </c>
      <c r="K177" s="177" t="s">
        <v>142</v>
      </c>
      <c r="L177" s="41"/>
      <c r="M177" s="182" t="s">
        <v>19</v>
      </c>
      <c r="N177" s="183" t="s">
        <v>43</v>
      </c>
      <c r="O177" s="66"/>
      <c r="P177" s="184">
        <f t="shared" si="1"/>
        <v>0</v>
      </c>
      <c r="Q177" s="184">
        <v>0</v>
      </c>
      <c r="R177" s="184">
        <f t="shared" si="2"/>
        <v>0</v>
      </c>
      <c r="S177" s="184">
        <v>0</v>
      </c>
      <c r="T177" s="185">
        <f t="shared" si="3"/>
        <v>0</v>
      </c>
      <c r="U177" s="36"/>
      <c r="V177" s="36"/>
      <c r="W177" s="36"/>
      <c r="X177" s="36"/>
      <c r="Y177" s="36"/>
      <c r="Z177" s="36"/>
      <c r="AA177" s="36"/>
      <c r="AB177" s="36"/>
      <c r="AC177" s="36"/>
      <c r="AD177" s="36"/>
      <c r="AE177" s="36"/>
      <c r="AR177" s="186" t="s">
        <v>272</v>
      </c>
      <c r="AT177" s="186" t="s">
        <v>138</v>
      </c>
      <c r="AU177" s="186" t="s">
        <v>81</v>
      </c>
      <c r="AY177" s="19" t="s">
        <v>135</v>
      </c>
      <c r="BE177" s="187">
        <f t="shared" si="4"/>
        <v>0</v>
      </c>
      <c r="BF177" s="187">
        <f t="shared" si="5"/>
        <v>0</v>
      </c>
      <c r="BG177" s="187">
        <f t="shared" si="6"/>
        <v>0</v>
      </c>
      <c r="BH177" s="187">
        <f t="shared" si="7"/>
        <v>0</v>
      </c>
      <c r="BI177" s="187">
        <f t="shared" si="8"/>
        <v>0</v>
      </c>
      <c r="BJ177" s="19" t="s">
        <v>79</v>
      </c>
      <c r="BK177" s="187">
        <f t="shared" si="9"/>
        <v>0</v>
      </c>
      <c r="BL177" s="19" t="s">
        <v>272</v>
      </c>
      <c r="BM177" s="186" t="s">
        <v>832</v>
      </c>
    </row>
    <row r="178" spans="1:65" s="2" customFormat="1" ht="78">
      <c r="A178" s="36"/>
      <c r="B178" s="37"/>
      <c r="C178" s="38"/>
      <c r="D178" s="188" t="s">
        <v>145</v>
      </c>
      <c r="E178" s="38"/>
      <c r="F178" s="189" t="s">
        <v>347</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145</v>
      </c>
      <c r="AU178" s="19" t="s">
        <v>81</v>
      </c>
    </row>
    <row r="179" spans="1:65" s="12" customFormat="1" ht="22.9" customHeight="1">
      <c r="B179" s="159"/>
      <c r="C179" s="160"/>
      <c r="D179" s="161" t="s">
        <v>71</v>
      </c>
      <c r="E179" s="173" t="s">
        <v>348</v>
      </c>
      <c r="F179" s="173" t="s">
        <v>349</v>
      </c>
      <c r="G179" s="160"/>
      <c r="H179" s="160"/>
      <c r="I179" s="163"/>
      <c r="J179" s="174">
        <f>BK179</f>
        <v>0</v>
      </c>
      <c r="K179" s="160"/>
      <c r="L179" s="165"/>
      <c r="M179" s="166"/>
      <c r="N179" s="167"/>
      <c r="O179" s="167"/>
      <c r="P179" s="168">
        <f>SUM(P180:P182)</f>
        <v>0</v>
      </c>
      <c r="Q179" s="167"/>
      <c r="R179" s="168">
        <f>SUM(R180:R182)</f>
        <v>0</v>
      </c>
      <c r="S179" s="167"/>
      <c r="T179" s="169">
        <f>SUM(T180:T182)</f>
        <v>0</v>
      </c>
      <c r="AR179" s="170" t="s">
        <v>81</v>
      </c>
      <c r="AT179" s="171" t="s">
        <v>71</v>
      </c>
      <c r="AU179" s="171" t="s">
        <v>79</v>
      </c>
      <c r="AY179" s="170" t="s">
        <v>135</v>
      </c>
      <c r="BK179" s="172">
        <f>SUM(BK180:BK182)</f>
        <v>0</v>
      </c>
    </row>
    <row r="180" spans="1:65" s="2" customFormat="1" ht="16.5" customHeight="1">
      <c r="A180" s="36"/>
      <c r="B180" s="37"/>
      <c r="C180" s="175" t="s">
        <v>282</v>
      </c>
      <c r="D180" s="175" t="s">
        <v>138</v>
      </c>
      <c r="E180" s="176" t="s">
        <v>351</v>
      </c>
      <c r="F180" s="177" t="s">
        <v>352</v>
      </c>
      <c r="G180" s="178" t="s">
        <v>281</v>
      </c>
      <c r="H180" s="179">
        <v>1</v>
      </c>
      <c r="I180" s="180"/>
      <c r="J180" s="181">
        <f>ROUND(I180*H180,2)</f>
        <v>0</v>
      </c>
      <c r="K180" s="177" t="s">
        <v>19</v>
      </c>
      <c r="L180" s="41"/>
      <c r="M180" s="182" t="s">
        <v>19</v>
      </c>
      <c r="N180" s="183" t="s">
        <v>43</v>
      </c>
      <c r="O180" s="66"/>
      <c r="P180" s="184">
        <f>O180*H180</f>
        <v>0</v>
      </c>
      <c r="Q180" s="184">
        <v>0</v>
      </c>
      <c r="R180" s="184">
        <f>Q180*H180</f>
        <v>0</v>
      </c>
      <c r="S180" s="184">
        <v>0</v>
      </c>
      <c r="T180" s="185">
        <f>S180*H180</f>
        <v>0</v>
      </c>
      <c r="U180" s="36"/>
      <c r="V180" s="36"/>
      <c r="W180" s="36"/>
      <c r="X180" s="36"/>
      <c r="Y180" s="36"/>
      <c r="Z180" s="36"/>
      <c r="AA180" s="36"/>
      <c r="AB180" s="36"/>
      <c r="AC180" s="36"/>
      <c r="AD180" s="36"/>
      <c r="AE180" s="36"/>
      <c r="AR180" s="186" t="s">
        <v>272</v>
      </c>
      <c r="AT180" s="186" t="s">
        <v>138</v>
      </c>
      <c r="AU180" s="186" t="s">
        <v>81</v>
      </c>
      <c r="AY180" s="19" t="s">
        <v>135</v>
      </c>
      <c r="BE180" s="187">
        <f>IF(N180="základní",J180,0)</f>
        <v>0</v>
      </c>
      <c r="BF180" s="187">
        <f>IF(N180="snížená",J180,0)</f>
        <v>0</v>
      </c>
      <c r="BG180" s="187">
        <f>IF(N180="zákl. přenesená",J180,0)</f>
        <v>0</v>
      </c>
      <c r="BH180" s="187">
        <f>IF(N180="sníž. přenesená",J180,0)</f>
        <v>0</v>
      </c>
      <c r="BI180" s="187">
        <f>IF(N180="nulová",J180,0)</f>
        <v>0</v>
      </c>
      <c r="BJ180" s="19" t="s">
        <v>79</v>
      </c>
      <c r="BK180" s="187">
        <f>ROUND(I180*H180,2)</f>
        <v>0</v>
      </c>
      <c r="BL180" s="19" t="s">
        <v>272</v>
      </c>
      <c r="BM180" s="186" t="s">
        <v>833</v>
      </c>
    </row>
    <row r="181" spans="1:65" s="2" customFormat="1" ht="24">
      <c r="A181" s="36"/>
      <c r="B181" s="37"/>
      <c r="C181" s="175" t="s">
        <v>359</v>
      </c>
      <c r="D181" s="175" t="s">
        <v>138</v>
      </c>
      <c r="E181" s="176" t="s">
        <v>354</v>
      </c>
      <c r="F181" s="177" t="s">
        <v>355</v>
      </c>
      <c r="G181" s="178" t="s">
        <v>295</v>
      </c>
      <c r="H181" s="229"/>
      <c r="I181" s="180"/>
      <c r="J181" s="181">
        <f>ROUND(I181*H181,2)</f>
        <v>0</v>
      </c>
      <c r="K181" s="177" t="s">
        <v>142</v>
      </c>
      <c r="L181" s="41"/>
      <c r="M181" s="182" t="s">
        <v>19</v>
      </c>
      <c r="N181" s="183" t="s">
        <v>43</v>
      </c>
      <c r="O181" s="66"/>
      <c r="P181" s="184">
        <f>O181*H181</f>
        <v>0</v>
      </c>
      <c r="Q181" s="184">
        <v>0</v>
      </c>
      <c r="R181" s="184">
        <f>Q181*H181</f>
        <v>0</v>
      </c>
      <c r="S181" s="184">
        <v>0</v>
      </c>
      <c r="T181" s="185">
        <f>S181*H181</f>
        <v>0</v>
      </c>
      <c r="U181" s="36"/>
      <c r="V181" s="36"/>
      <c r="W181" s="36"/>
      <c r="X181" s="36"/>
      <c r="Y181" s="36"/>
      <c r="Z181" s="36"/>
      <c r="AA181" s="36"/>
      <c r="AB181" s="36"/>
      <c r="AC181" s="36"/>
      <c r="AD181" s="36"/>
      <c r="AE181" s="36"/>
      <c r="AR181" s="186" t="s">
        <v>272</v>
      </c>
      <c r="AT181" s="186" t="s">
        <v>138</v>
      </c>
      <c r="AU181" s="186" t="s">
        <v>81</v>
      </c>
      <c r="AY181" s="19" t="s">
        <v>135</v>
      </c>
      <c r="BE181" s="187">
        <f>IF(N181="základní",J181,0)</f>
        <v>0</v>
      </c>
      <c r="BF181" s="187">
        <f>IF(N181="snížená",J181,0)</f>
        <v>0</v>
      </c>
      <c r="BG181" s="187">
        <f>IF(N181="zákl. přenesená",J181,0)</f>
        <v>0</v>
      </c>
      <c r="BH181" s="187">
        <f>IF(N181="sníž. přenesená",J181,0)</f>
        <v>0</v>
      </c>
      <c r="BI181" s="187">
        <f>IF(N181="nulová",J181,0)</f>
        <v>0</v>
      </c>
      <c r="BJ181" s="19" t="s">
        <v>79</v>
      </c>
      <c r="BK181" s="187">
        <f>ROUND(I181*H181,2)</f>
        <v>0</v>
      </c>
      <c r="BL181" s="19" t="s">
        <v>272</v>
      </c>
      <c r="BM181" s="186" t="s">
        <v>834</v>
      </c>
    </row>
    <row r="182" spans="1:65" s="2" customFormat="1" ht="78">
      <c r="A182" s="36"/>
      <c r="B182" s="37"/>
      <c r="C182" s="38"/>
      <c r="D182" s="188" t="s">
        <v>145</v>
      </c>
      <c r="E182" s="38"/>
      <c r="F182" s="189" t="s">
        <v>297</v>
      </c>
      <c r="G182" s="38"/>
      <c r="H182" s="38"/>
      <c r="I182" s="190"/>
      <c r="J182" s="38"/>
      <c r="K182" s="38"/>
      <c r="L182" s="41"/>
      <c r="M182" s="191"/>
      <c r="N182" s="192"/>
      <c r="O182" s="66"/>
      <c r="P182" s="66"/>
      <c r="Q182" s="66"/>
      <c r="R182" s="66"/>
      <c r="S182" s="66"/>
      <c r="T182" s="67"/>
      <c r="U182" s="36"/>
      <c r="V182" s="36"/>
      <c r="W182" s="36"/>
      <c r="X182" s="36"/>
      <c r="Y182" s="36"/>
      <c r="Z182" s="36"/>
      <c r="AA182" s="36"/>
      <c r="AB182" s="36"/>
      <c r="AC182" s="36"/>
      <c r="AD182" s="36"/>
      <c r="AE182" s="36"/>
      <c r="AT182" s="19" t="s">
        <v>145</v>
      </c>
      <c r="AU182" s="19" t="s">
        <v>81</v>
      </c>
    </row>
    <row r="183" spans="1:65" s="12" customFormat="1" ht="22.9" customHeight="1">
      <c r="B183" s="159"/>
      <c r="C183" s="160"/>
      <c r="D183" s="161" t="s">
        <v>71</v>
      </c>
      <c r="E183" s="173" t="s">
        <v>357</v>
      </c>
      <c r="F183" s="173" t="s">
        <v>358</v>
      </c>
      <c r="G183" s="160"/>
      <c r="H183" s="160"/>
      <c r="I183" s="163"/>
      <c r="J183" s="174">
        <f>BK183</f>
        <v>0</v>
      </c>
      <c r="K183" s="160"/>
      <c r="L183" s="165"/>
      <c r="M183" s="166"/>
      <c r="N183" s="167"/>
      <c r="O183" s="167"/>
      <c r="P183" s="168">
        <f>SUM(P184:P195)</f>
        <v>0</v>
      </c>
      <c r="Q183" s="167"/>
      <c r="R183" s="168">
        <f>SUM(R184:R195)</f>
        <v>2.085E-2</v>
      </c>
      <c r="S183" s="167"/>
      <c r="T183" s="169">
        <f>SUM(T184:T195)</f>
        <v>2.4E-2</v>
      </c>
      <c r="AR183" s="170" t="s">
        <v>81</v>
      </c>
      <c r="AT183" s="171" t="s">
        <v>71</v>
      </c>
      <c r="AU183" s="171" t="s">
        <v>79</v>
      </c>
      <c r="AY183" s="170" t="s">
        <v>135</v>
      </c>
      <c r="BK183" s="172">
        <f>SUM(BK184:BK195)</f>
        <v>0</v>
      </c>
    </row>
    <row r="184" spans="1:65" s="2" customFormat="1" ht="24">
      <c r="A184" s="36"/>
      <c r="B184" s="37"/>
      <c r="C184" s="175" t="s">
        <v>364</v>
      </c>
      <c r="D184" s="175" t="s">
        <v>138</v>
      </c>
      <c r="E184" s="176" t="s">
        <v>360</v>
      </c>
      <c r="F184" s="177" t="s">
        <v>361</v>
      </c>
      <c r="G184" s="178" t="s">
        <v>281</v>
      </c>
      <c r="H184" s="179">
        <v>1</v>
      </c>
      <c r="I184" s="180"/>
      <c r="J184" s="181">
        <f>ROUND(I184*H184,2)</f>
        <v>0</v>
      </c>
      <c r="K184" s="177" t="s">
        <v>142</v>
      </c>
      <c r="L184" s="41"/>
      <c r="M184" s="182" t="s">
        <v>19</v>
      </c>
      <c r="N184" s="183" t="s">
        <v>43</v>
      </c>
      <c r="O184" s="66"/>
      <c r="P184" s="184">
        <f>O184*H184</f>
        <v>0</v>
      </c>
      <c r="Q184" s="184">
        <v>0</v>
      </c>
      <c r="R184" s="184">
        <f>Q184*H184</f>
        <v>0</v>
      </c>
      <c r="S184" s="184">
        <v>2.4E-2</v>
      </c>
      <c r="T184" s="185">
        <f>S184*H184</f>
        <v>2.4E-2</v>
      </c>
      <c r="U184" s="36"/>
      <c r="V184" s="36"/>
      <c r="W184" s="36"/>
      <c r="X184" s="36"/>
      <c r="Y184" s="36"/>
      <c r="Z184" s="36"/>
      <c r="AA184" s="36"/>
      <c r="AB184" s="36"/>
      <c r="AC184" s="36"/>
      <c r="AD184" s="36"/>
      <c r="AE184" s="36"/>
      <c r="AR184" s="186" t="s">
        <v>272</v>
      </c>
      <c r="AT184" s="186" t="s">
        <v>138</v>
      </c>
      <c r="AU184" s="186" t="s">
        <v>81</v>
      </c>
      <c r="AY184" s="19" t="s">
        <v>135</v>
      </c>
      <c r="BE184" s="187">
        <f>IF(N184="základní",J184,0)</f>
        <v>0</v>
      </c>
      <c r="BF184" s="187">
        <f>IF(N184="snížená",J184,0)</f>
        <v>0</v>
      </c>
      <c r="BG184" s="187">
        <f>IF(N184="zákl. přenesená",J184,0)</f>
        <v>0</v>
      </c>
      <c r="BH184" s="187">
        <f>IF(N184="sníž. přenesená",J184,0)</f>
        <v>0</v>
      </c>
      <c r="BI184" s="187">
        <f>IF(N184="nulová",J184,0)</f>
        <v>0</v>
      </c>
      <c r="BJ184" s="19" t="s">
        <v>79</v>
      </c>
      <c r="BK184" s="187">
        <f>ROUND(I184*H184,2)</f>
        <v>0</v>
      </c>
      <c r="BL184" s="19" t="s">
        <v>272</v>
      </c>
      <c r="BM184" s="186" t="s">
        <v>835</v>
      </c>
    </row>
    <row r="185" spans="1:65" s="2" customFormat="1" ht="29.25">
      <c r="A185" s="36"/>
      <c r="B185" s="37"/>
      <c r="C185" s="38"/>
      <c r="D185" s="188" t="s">
        <v>145</v>
      </c>
      <c r="E185" s="38"/>
      <c r="F185" s="189" t="s">
        <v>363</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145</v>
      </c>
      <c r="AU185" s="19" t="s">
        <v>81</v>
      </c>
    </row>
    <row r="186" spans="1:65" s="2" customFormat="1" ht="24">
      <c r="A186" s="36"/>
      <c r="B186" s="37"/>
      <c r="C186" s="175" t="s">
        <v>369</v>
      </c>
      <c r="D186" s="175" t="s">
        <v>138</v>
      </c>
      <c r="E186" s="176" t="s">
        <v>365</v>
      </c>
      <c r="F186" s="177" t="s">
        <v>366</v>
      </c>
      <c r="G186" s="178" t="s">
        <v>281</v>
      </c>
      <c r="H186" s="179">
        <v>1</v>
      </c>
      <c r="I186" s="180"/>
      <c r="J186" s="181">
        <f>ROUND(I186*H186,2)</f>
        <v>0</v>
      </c>
      <c r="K186" s="177" t="s">
        <v>142</v>
      </c>
      <c r="L186" s="41"/>
      <c r="M186" s="182" t="s">
        <v>19</v>
      </c>
      <c r="N186" s="183" t="s">
        <v>43</v>
      </c>
      <c r="O186" s="66"/>
      <c r="P186" s="184">
        <f>O186*H186</f>
        <v>0</v>
      </c>
      <c r="Q186" s="184">
        <v>0</v>
      </c>
      <c r="R186" s="184">
        <f>Q186*H186</f>
        <v>0</v>
      </c>
      <c r="S186" s="184">
        <v>0</v>
      </c>
      <c r="T186" s="185">
        <f>S186*H186</f>
        <v>0</v>
      </c>
      <c r="U186" s="36"/>
      <c r="V186" s="36"/>
      <c r="W186" s="36"/>
      <c r="X186" s="36"/>
      <c r="Y186" s="36"/>
      <c r="Z186" s="36"/>
      <c r="AA186" s="36"/>
      <c r="AB186" s="36"/>
      <c r="AC186" s="36"/>
      <c r="AD186" s="36"/>
      <c r="AE186" s="36"/>
      <c r="AR186" s="186" t="s">
        <v>272</v>
      </c>
      <c r="AT186" s="186" t="s">
        <v>138</v>
      </c>
      <c r="AU186" s="186" t="s">
        <v>81</v>
      </c>
      <c r="AY186" s="19" t="s">
        <v>135</v>
      </c>
      <c r="BE186" s="187">
        <f>IF(N186="základní",J186,0)</f>
        <v>0</v>
      </c>
      <c r="BF186" s="187">
        <f>IF(N186="snížená",J186,0)</f>
        <v>0</v>
      </c>
      <c r="BG186" s="187">
        <f>IF(N186="zákl. přenesená",J186,0)</f>
        <v>0</v>
      </c>
      <c r="BH186" s="187">
        <f>IF(N186="sníž. přenesená",J186,0)</f>
        <v>0</v>
      </c>
      <c r="BI186" s="187">
        <f>IF(N186="nulová",J186,0)</f>
        <v>0</v>
      </c>
      <c r="BJ186" s="19" t="s">
        <v>79</v>
      </c>
      <c r="BK186" s="187">
        <f>ROUND(I186*H186,2)</f>
        <v>0</v>
      </c>
      <c r="BL186" s="19" t="s">
        <v>272</v>
      </c>
      <c r="BM186" s="186" t="s">
        <v>836</v>
      </c>
    </row>
    <row r="187" spans="1:65" s="2" customFormat="1" ht="117">
      <c r="A187" s="36"/>
      <c r="B187" s="37"/>
      <c r="C187" s="38"/>
      <c r="D187" s="188" t="s">
        <v>145</v>
      </c>
      <c r="E187" s="38"/>
      <c r="F187" s="189" t="s">
        <v>368</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145</v>
      </c>
      <c r="AU187" s="19" t="s">
        <v>81</v>
      </c>
    </row>
    <row r="188" spans="1:65" s="2" customFormat="1" ht="16.5" customHeight="1">
      <c r="A188" s="36"/>
      <c r="B188" s="37"/>
      <c r="C188" s="219" t="s">
        <v>373</v>
      </c>
      <c r="D188" s="219" t="s">
        <v>278</v>
      </c>
      <c r="E188" s="220" t="s">
        <v>374</v>
      </c>
      <c r="F188" s="221" t="s">
        <v>375</v>
      </c>
      <c r="G188" s="222" t="s">
        <v>281</v>
      </c>
      <c r="H188" s="223">
        <v>1</v>
      </c>
      <c r="I188" s="224"/>
      <c r="J188" s="225">
        <f t="shared" ref="J188:J194" si="10">ROUND(I188*H188,2)</f>
        <v>0</v>
      </c>
      <c r="K188" s="221" t="s">
        <v>142</v>
      </c>
      <c r="L188" s="226"/>
      <c r="M188" s="227" t="s">
        <v>19</v>
      </c>
      <c r="N188" s="228" t="s">
        <v>43</v>
      </c>
      <c r="O188" s="66"/>
      <c r="P188" s="184">
        <f t="shared" ref="P188:P194" si="11">O188*H188</f>
        <v>0</v>
      </c>
      <c r="Q188" s="184">
        <v>1.95E-2</v>
      </c>
      <c r="R188" s="184">
        <f t="shared" ref="R188:R194" si="12">Q188*H188</f>
        <v>1.95E-2</v>
      </c>
      <c r="S188" s="184">
        <v>0</v>
      </c>
      <c r="T188" s="185">
        <f t="shared" ref="T188:T194" si="13">S188*H188</f>
        <v>0</v>
      </c>
      <c r="U188" s="36"/>
      <c r="V188" s="36"/>
      <c r="W188" s="36"/>
      <c r="X188" s="36"/>
      <c r="Y188" s="36"/>
      <c r="Z188" s="36"/>
      <c r="AA188" s="36"/>
      <c r="AB188" s="36"/>
      <c r="AC188" s="36"/>
      <c r="AD188" s="36"/>
      <c r="AE188" s="36"/>
      <c r="AR188" s="186" t="s">
        <v>282</v>
      </c>
      <c r="AT188" s="186" t="s">
        <v>278</v>
      </c>
      <c r="AU188" s="186" t="s">
        <v>81</v>
      </c>
      <c r="AY188" s="19" t="s">
        <v>135</v>
      </c>
      <c r="BE188" s="187">
        <f t="shared" ref="BE188:BE194" si="14">IF(N188="základní",J188,0)</f>
        <v>0</v>
      </c>
      <c r="BF188" s="187">
        <f t="shared" ref="BF188:BF194" si="15">IF(N188="snížená",J188,0)</f>
        <v>0</v>
      </c>
      <c r="BG188" s="187">
        <f t="shared" ref="BG188:BG194" si="16">IF(N188="zákl. přenesená",J188,0)</f>
        <v>0</v>
      </c>
      <c r="BH188" s="187">
        <f t="shared" ref="BH188:BH194" si="17">IF(N188="sníž. přenesená",J188,0)</f>
        <v>0</v>
      </c>
      <c r="BI188" s="187">
        <f t="shared" ref="BI188:BI194" si="18">IF(N188="nulová",J188,0)</f>
        <v>0</v>
      </c>
      <c r="BJ188" s="19" t="s">
        <v>79</v>
      </c>
      <c r="BK188" s="187">
        <f t="shared" ref="BK188:BK194" si="19">ROUND(I188*H188,2)</f>
        <v>0</v>
      </c>
      <c r="BL188" s="19" t="s">
        <v>272</v>
      </c>
      <c r="BM188" s="186" t="s">
        <v>837</v>
      </c>
    </row>
    <row r="189" spans="1:65" s="2" customFormat="1" ht="16.5" customHeight="1">
      <c r="A189" s="36"/>
      <c r="B189" s="37"/>
      <c r="C189" s="175" t="s">
        <v>377</v>
      </c>
      <c r="D189" s="175" t="s">
        <v>138</v>
      </c>
      <c r="E189" s="176" t="s">
        <v>378</v>
      </c>
      <c r="F189" s="177" t="s">
        <v>379</v>
      </c>
      <c r="G189" s="178" t="s">
        <v>281</v>
      </c>
      <c r="H189" s="179">
        <v>1</v>
      </c>
      <c r="I189" s="180"/>
      <c r="J189" s="181">
        <f t="shared" si="10"/>
        <v>0</v>
      </c>
      <c r="K189" s="177" t="s">
        <v>142</v>
      </c>
      <c r="L189" s="41"/>
      <c r="M189" s="182" t="s">
        <v>19</v>
      </c>
      <c r="N189" s="183" t="s">
        <v>43</v>
      </c>
      <c r="O189" s="66"/>
      <c r="P189" s="184">
        <f t="shared" si="11"/>
        <v>0</v>
      </c>
      <c r="Q189" s="184">
        <v>0</v>
      </c>
      <c r="R189" s="184">
        <f t="shared" si="12"/>
        <v>0</v>
      </c>
      <c r="S189" s="184">
        <v>0</v>
      </c>
      <c r="T189" s="185">
        <f t="shared" si="13"/>
        <v>0</v>
      </c>
      <c r="U189" s="36"/>
      <c r="V189" s="36"/>
      <c r="W189" s="36"/>
      <c r="X189" s="36"/>
      <c r="Y189" s="36"/>
      <c r="Z189" s="36"/>
      <c r="AA189" s="36"/>
      <c r="AB189" s="36"/>
      <c r="AC189" s="36"/>
      <c r="AD189" s="36"/>
      <c r="AE189" s="36"/>
      <c r="AR189" s="186" t="s">
        <v>272</v>
      </c>
      <c r="AT189" s="186" t="s">
        <v>138</v>
      </c>
      <c r="AU189" s="186" t="s">
        <v>81</v>
      </c>
      <c r="AY189" s="19" t="s">
        <v>135</v>
      </c>
      <c r="BE189" s="187">
        <f t="shared" si="14"/>
        <v>0</v>
      </c>
      <c r="BF189" s="187">
        <f t="shared" si="15"/>
        <v>0</v>
      </c>
      <c r="BG189" s="187">
        <f t="shared" si="16"/>
        <v>0</v>
      </c>
      <c r="BH189" s="187">
        <f t="shared" si="17"/>
        <v>0</v>
      </c>
      <c r="BI189" s="187">
        <f t="shared" si="18"/>
        <v>0</v>
      </c>
      <c r="BJ189" s="19" t="s">
        <v>79</v>
      </c>
      <c r="BK189" s="187">
        <f t="shared" si="19"/>
        <v>0</v>
      </c>
      <c r="BL189" s="19" t="s">
        <v>272</v>
      </c>
      <c r="BM189" s="186" t="s">
        <v>838</v>
      </c>
    </row>
    <row r="190" spans="1:65" s="2" customFormat="1" ht="16.5" customHeight="1">
      <c r="A190" s="36"/>
      <c r="B190" s="37"/>
      <c r="C190" s="219" t="s">
        <v>381</v>
      </c>
      <c r="D190" s="219" t="s">
        <v>278</v>
      </c>
      <c r="E190" s="220" t="s">
        <v>382</v>
      </c>
      <c r="F190" s="221" t="s">
        <v>383</v>
      </c>
      <c r="G190" s="222" t="s">
        <v>281</v>
      </c>
      <c r="H190" s="223">
        <v>1</v>
      </c>
      <c r="I190" s="224"/>
      <c r="J190" s="225">
        <f t="shared" si="10"/>
        <v>0</v>
      </c>
      <c r="K190" s="221" t="s">
        <v>142</v>
      </c>
      <c r="L190" s="226"/>
      <c r="M190" s="227" t="s">
        <v>19</v>
      </c>
      <c r="N190" s="228" t="s">
        <v>43</v>
      </c>
      <c r="O190" s="66"/>
      <c r="P190" s="184">
        <f t="shared" si="11"/>
        <v>0</v>
      </c>
      <c r="Q190" s="184">
        <v>1.4999999999999999E-4</v>
      </c>
      <c r="R190" s="184">
        <f t="shared" si="12"/>
        <v>1.4999999999999999E-4</v>
      </c>
      <c r="S190" s="184">
        <v>0</v>
      </c>
      <c r="T190" s="185">
        <f t="shared" si="13"/>
        <v>0</v>
      </c>
      <c r="U190" s="36"/>
      <c r="V190" s="36"/>
      <c r="W190" s="36"/>
      <c r="X190" s="36"/>
      <c r="Y190" s="36"/>
      <c r="Z190" s="36"/>
      <c r="AA190" s="36"/>
      <c r="AB190" s="36"/>
      <c r="AC190" s="36"/>
      <c r="AD190" s="36"/>
      <c r="AE190" s="36"/>
      <c r="AR190" s="186" t="s">
        <v>282</v>
      </c>
      <c r="AT190" s="186" t="s">
        <v>278</v>
      </c>
      <c r="AU190" s="186" t="s">
        <v>81</v>
      </c>
      <c r="AY190" s="19" t="s">
        <v>135</v>
      </c>
      <c r="BE190" s="187">
        <f t="shared" si="14"/>
        <v>0</v>
      </c>
      <c r="BF190" s="187">
        <f t="shared" si="15"/>
        <v>0</v>
      </c>
      <c r="BG190" s="187">
        <f t="shared" si="16"/>
        <v>0</v>
      </c>
      <c r="BH190" s="187">
        <f t="shared" si="17"/>
        <v>0</v>
      </c>
      <c r="BI190" s="187">
        <f t="shared" si="18"/>
        <v>0</v>
      </c>
      <c r="BJ190" s="19" t="s">
        <v>79</v>
      </c>
      <c r="BK190" s="187">
        <f t="shared" si="19"/>
        <v>0</v>
      </c>
      <c r="BL190" s="19" t="s">
        <v>272</v>
      </c>
      <c r="BM190" s="186" t="s">
        <v>839</v>
      </c>
    </row>
    <row r="191" spans="1:65" s="2" customFormat="1" ht="16.5" customHeight="1">
      <c r="A191" s="36"/>
      <c r="B191" s="37"/>
      <c r="C191" s="175" t="s">
        <v>385</v>
      </c>
      <c r="D191" s="175" t="s">
        <v>138</v>
      </c>
      <c r="E191" s="176" t="s">
        <v>386</v>
      </c>
      <c r="F191" s="177" t="s">
        <v>387</v>
      </c>
      <c r="G191" s="178" t="s">
        <v>281</v>
      </c>
      <c r="H191" s="179">
        <v>1</v>
      </c>
      <c r="I191" s="180"/>
      <c r="J191" s="181">
        <f t="shared" si="10"/>
        <v>0</v>
      </c>
      <c r="K191" s="177" t="s">
        <v>142</v>
      </c>
      <c r="L191" s="41"/>
      <c r="M191" s="182" t="s">
        <v>19</v>
      </c>
      <c r="N191" s="183" t="s">
        <v>43</v>
      </c>
      <c r="O191" s="66"/>
      <c r="P191" s="184">
        <f t="shared" si="11"/>
        <v>0</v>
      </c>
      <c r="Q191" s="184">
        <v>0</v>
      </c>
      <c r="R191" s="184">
        <f t="shared" si="12"/>
        <v>0</v>
      </c>
      <c r="S191" s="184">
        <v>0</v>
      </c>
      <c r="T191" s="185">
        <f t="shared" si="13"/>
        <v>0</v>
      </c>
      <c r="U191" s="36"/>
      <c r="V191" s="36"/>
      <c r="W191" s="36"/>
      <c r="X191" s="36"/>
      <c r="Y191" s="36"/>
      <c r="Z191" s="36"/>
      <c r="AA191" s="36"/>
      <c r="AB191" s="36"/>
      <c r="AC191" s="36"/>
      <c r="AD191" s="36"/>
      <c r="AE191" s="36"/>
      <c r="AR191" s="186" t="s">
        <v>272</v>
      </c>
      <c r="AT191" s="186" t="s">
        <v>138</v>
      </c>
      <c r="AU191" s="186" t="s">
        <v>81</v>
      </c>
      <c r="AY191" s="19" t="s">
        <v>135</v>
      </c>
      <c r="BE191" s="187">
        <f t="shared" si="14"/>
        <v>0</v>
      </c>
      <c r="BF191" s="187">
        <f t="shared" si="15"/>
        <v>0</v>
      </c>
      <c r="BG191" s="187">
        <f t="shared" si="16"/>
        <v>0</v>
      </c>
      <c r="BH191" s="187">
        <f t="shared" si="17"/>
        <v>0</v>
      </c>
      <c r="BI191" s="187">
        <f t="shared" si="18"/>
        <v>0</v>
      </c>
      <c r="BJ191" s="19" t="s">
        <v>79</v>
      </c>
      <c r="BK191" s="187">
        <f t="shared" si="19"/>
        <v>0</v>
      </c>
      <c r="BL191" s="19" t="s">
        <v>272</v>
      </c>
      <c r="BM191" s="186" t="s">
        <v>840</v>
      </c>
    </row>
    <row r="192" spans="1:65" s="2" customFormat="1" ht="16.5" customHeight="1">
      <c r="A192" s="36"/>
      <c r="B192" s="37"/>
      <c r="C192" s="219" t="s">
        <v>389</v>
      </c>
      <c r="D192" s="219" t="s">
        <v>278</v>
      </c>
      <c r="E192" s="220" t="s">
        <v>390</v>
      </c>
      <c r="F192" s="221" t="s">
        <v>391</v>
      </c>
      <c r="G192" s="222" t="s">
        <v>281</v>
      </c>
      <c r="H192" s="223">
        <v>1</v>
      </c>
      <c r="I192" s="224"/>
      <c r="J192" s="225">
        <f t="shared" si="10"/>
        <v>0</v>
      </c>
      <c r="K192" s="221" t="s">
        <v>19</v>
      </c>
      <c r="L192" s="226"/>
      <c r="M192" s="227" t="s">
        <v>19</v>
      </c>
      <c r="N192" s="228" t="s">
        <v>43</v>
      </c>
      <c r="O192" s="66"/>
      <c r="P192" s="184">
        <f t="shared" si="11"/>
        <v>0</v>
      </c>
      <c r="Q192" s="184">
        <v>1.1999999999999999E-3</v>
      </c>
      <c r="R192" s="184">
        <f t="shared" si="12"/>
        <v>1.1999999999999999E-3</v>
      </c>
      <c r="S192" s="184">
        <v>0</v>
      </c>
      <c r="T192" s="185">
        <f t="shared" si="13"/>
        <v>0</v>
      </c>
      <c r="U192" s="36"/>
      <c r="V192" s="36"/>
      <c r="W192" s="36"/>
      <c r="X192" s="36"/>
      <c r="Y192" s="36"/>
      <c r="Z192" s="36"/>
      <c r="AA192" s="36"/>
      <c r="AB192" s="36"/>
      <c r="AC192" s="36"/>
      <c r="AD192" s="36"/>
      <c r="AE192" s="36"/>
      <c r="AR192" s="186" t="s">
        <v>282</v>
      </c>
      <c r="AT192" s="186" t="s">
        <v>278</v>
      </c>
      <c r="AU192" s="186" t="s">
        <v>81</v>
      </c>
      <c r="AY192" s="19" t="s">
        <v>135</v>
      </c>
      <c r="BE192" s="187">
        <f t="shared" si="14"/>
        <v>0</v>
      </c>
      <c r="BF192" s="187">
        <f t="shared" si="15"/>
        <v>0</v>
      </c>
      <c r="BG192" s="187">
        <f t="shared" si="16"/>
        <v>0</v>
      </c>
      <c r="BH192" s="187">
        <f t="shared" si="17"/>
        <v>0</v>
      </c>
      <c r="BI192" s="187">
        <f t="shared" si="18"/>
        <v>0</v>
      </c>
      <c r="BJ192" s="19" t="s">
        <v>79</v>
      </c>
      <c r="BK192" s="187">
        <f t="shared" si="19"/>
        <v>0</v>
      </c>
      <c r="BL192" s="19" t="s">
        <v>272</v>
      </c>
      <c r="BM192" s="186" t="s">
        <v>841</v>
      </c>
    </row>
    <row r="193" spans="1:65" s="2" customFormat="1" ht="24">
      <c r="A193" s="36"/>
      <c r="B193" s="37"/>
      <c r="C193" s="175" t="s">
        <v>393</v>
      </c>
      <c r="D193" s="175" t="s">
        <v>138</v>
      </c>
      <c r="E193" s="176" t="s">
        <v>842</v>
      </c>
      <c r="F193" s="177" t="s">
        <v>843</v>
      </c>
      <c r="G193" s="178" t="s">
        <v>281</v>
      </c>
      <c r="H193" s="179">
        <v>3</v>
      </c>
      <c r="I193" s="180"/>
      <c r="J193" s="181">
        <f t="shared" si="10"/>
        <v>0</v>
      </c>
      <c r="K193" s="177" t="s">
        <v>19</v>
      </c>
      <c r="L193" s="41"/>
      <c r="M193" s="182" t="s">
        <v>19</v>
      </c>
      <c r="N193" s="183" t="s">
        <v>43</v>
      </c>
      <c r="O193" s="66"/>
      <c r="P193" s="184">
        <f t="shared" si="11"/>
        <v>0</v>
      </c>
      <c r="Q193" s="184">
        <v>0</v>
      </c>
      <c r="R193" s="184">
        <f t="shared" si="12"/>
        <v>0</v>
      </c>
      <c r="S193" s="184">
        <v>0</v>
      </c>
      <c r="T193" s="185">
        <f t="shared" si="13"/>
        <v>0</v>
      </c>
      <c r="U193" s="36"/>
      <c r="V193" s="36"/>
      <c r="W193" s="36"/>
      <c r="X193" s="36"/>
      <c r="Y193" s="36"/>
      <c r="Z193" s="36"/>
      <c r="AA193" s="36"/>
      <c r="AB193" s="36"/>
      <c r="AC193" s="36"/>
      <c r="AD193" s="36"/>
      <c r="AE193" s="36"/>
      <c r="AR193" s="186" t="s">
        <v>272</v>
      </c>
      <c r="AT193" s="186" t="s">
        <v>138</v>
      </c>
      <c r="AU193" s="186" t="s">
        <v>81</v>
      </c>
      <c r="AY193" s="19" t="s">
        <v>135</v>
      </c>
      <c r="BE193" s="187">
        <f t="shared" si="14"/>
        <v>0</v>
      </c>
      <c r="BF193" s="187">
        <f t="shared" si="15"/>
        <v>0</v>
      </c>
      <c r="BG193" s="187">
        <f t="shared" si="16"/>
        <v>0</v>
      </c>
      <c r="BH193" s="187">
        <f t="shared" si="17"/>
        <v>0</v>
      </c>
      <c r="BI193" s="187">
        <f t="shared" si="18"/>
        <v>0</v>
      </c>
      <c r="BJ193" s="19" t="s">
        <v>79</v>
      </c>
      <c r="BK193" s="187">
        <f t="shared" si="19"/>
        <v>0</v>
      </c>
      <c r="BL193" s="19" t="s">
        <v>272</v>
      </c>
      <c r="BM193" s="186" t="s">
        <v>844</v>
      </c>
    </row>
    <row r="194" spans="1:65" s="2" customFormat="1" ht="24">
      <c r="A194" s="36"/>
      <c r="B194" s="37"/>
      <c r="C194" s="175" t="s">
        <v>400</v>
      </c>
      <c r="D194" s="175" t="s">
        <v>138</v>
      </c>
      <c r="E194" s="176" t="s">
        <v>394</v>
      </c>
      <c r="F194" s="177" t="s">
        <v>395</v>
      </c>
      <c r="G194" s="178" t="s">
        <v>295</v>
      </c>
      <c r="H194" s="229"/>
      <c r="I194" s="180"/>
      <c r="J194" s="181">
        <f t="shared" si="10"/>
        <v>0</v>
      </c>
      <c r="K194" s="177" t="s">
        <v>142</v>
      </c>
      <c r="L194" s="41"/>
      <c r="M194" s="182" t="s">
        <v>19</v>
      </c>
      <c r="N194" s="183" t="s">
        <v>43</v>
      </c>
      <c r="O194" s="66"/>
      <c r="P194" s="184">
        <f t="shared" si="11"/>
        <v>0</v>
      </c>
      <c r="Q194" s="184">
        <v>0</v>
      </c>
      <c r="R194" s="184">
        <f t="shared" si="12"/>
        <v>0</v>
      </c>
      <c r="S194" s="184">
        <v>0</v>
      </c>
      <c r="T194" s="185">
        <f t="shared" si="13"/>
        <v>0</v>
      </c>
      <c r="U194" s="36"/>
      <c r="V194" s="36"/>
      <c r="W194" s="36"/>
      <c r="X194" s="36"/>
      <c r="Y194" s="36"/>
      <c r="Z194" s="36"/>
      <c r="AA194" s="36"/>
      <c r="AB194" s="36"/>
      <c r="AC194" s="36"/>
      <c r="AD194" s="36"/>
      <c r="AE194" s="36"/>
      <c r="AR194" s="186" t="s">
        <v>272</v>
      </c>
      <c r="AT194" s="186" t="s">
        <v>138</v>
      </c>
      <c r="AU194" s="186" t="s">
        <v>81</v>
      </c>
      <c r="AY194" s="19" t="s">
        <v>135</v>
      </c>
      <c r="BE194" s="187">
        <f t="shared" si="14"/>
        <v>0</v>
      </c>
      <c r="BF194" s="187">
        <f t="shared" si="15"/>
        <v>0</v>
      </c>
      <c r="BG194" s="187">
        <f t="shared" si="16"/>
        <v>0</v>
      </c>
      <c r="BH194" s="187">
        <f t="shared" si="17"/>
        <v>0</v>
      </c>
      <c r="BI194" s="187">
        <f t="shared" si="18"/>
        <v>0</v>
      </c>
      <c r="BJ194" s="19" t="s">
        <v>79</v>
      </c>
      <c r="BK194" s="187">
        <f t="shared" si="19"/>
        <v>0</v>
      </c>
      <c r="BL194" s="19" t="s">
        <v>272</v>
      </c>
      <c r="BM194" s="186" t="s">
        <v>845</v>
      </c>
    </row>
    <row r="195" spans="1:65" s="2" customFormat="1" ht="78">
      <c r="A195" s="36"/>
      <c r="B195" s="37"/>
      <c r="C195" s="38"/>
      <c r="D195" s="188" t="s">
        <v>145</v>
      </c>
      <c r="E195" s="38"/>
      <c r="F195" s="189" t="s">
        <v>397</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145</v>
      </c>
      <c r="AU195" s="19" t="s">
        <v>81</v>
      </c>
    </row>
    <row r="196" spans="1:65" s="12" customFormat="1" ht="22.9" customHeight="1">
      <c r="B196" s="159"/>
      <c r="C196" s="160"/>
      <c r="D196" s="161" t="s">
        <v>71</v>
      </c>
      <c r="E196" s="173" t="s">
        <v>647</v>
      </c>
      <c r="F196" s="173" t="s">
        <v>648</v>
      </c>
      <c r="G196" s="160"/>
      <c r="H196" s="160"/>
      <c r="I196" s="163"/>
      <c r="J196" s="174">
        <f>BK196</f>
        <v>0</v>
      </c>
      <c r="K196" s="160"/>
      <c r="L196" s="165"/>
      <c r="M196" s="166"/>
      <c r="N196" s="167"/>
      <c r="O196" s="167"/>
      <c r="P196" s="168">
        <f>SUM(P197:P215)</f>
        <v>0</v>
      </c>
      <c r="Q196" s="167"/>
      <c r="R196" s="168">
        <f>SUM(R197:R215)</f>
        <v>8.8201999999999975E-2</v>
      </c>
      <c r="S196" s="167"/>
      <c r="T196" s="169">
        <f>SUM(T197:T215)</f>
        <v>0</v>
      </c>
      <c r="AR196" s="170" t="s">
        <v>81</v>
      </c>
      <c r="AT196" s="171" t="s">
        <v>71</v>
      </c>
      <c r="AU196" s="171" t="s">
        <v>79</v>
      </c>
      <c r="AY196" s="170" t="s">
        <v>135</v>
      </c>
      <c r="BK196" s="172">
        <f>SUM(BK197:BK215)</f>
        <v>0</v>
      </c>
    </row>
    <row r="197" spans="1:65" s="2" customFormat="1" ht="16.5" customHeight="1">
      <c r="A197" s="36"/>
      <c r="B197" s="37"/>
      <c r="C197" s="175" t="s">
        <v>408</v>
      </c>
      <c r="D197" s="175" t="s">
        <v>138</v>
      </c>
      <c r="E197" s="176" t="s">
        <v>650</v>
      </c>
      <c r="F197" s="177" t="s">
        <v>651</v>
      </c>
      <c r="G197" s="178" t="s">
        <v>184</v>
      </c>
      <c r="H197" s="179">
        <v>2.1890000000000001</v>
      </c>
      <c r="I197" s="180"/>
      <c r="J197" s="181">
        <f>ROUND(I197*H197,2)</f>
        <v>0</v>
      </c>
      <c r="K197" s="177" t="s">
        <v>142</v>
      </c>
      <c r="L197" s="41"/>
      <c r="M197" s="182" t="s">
        <v>19</v>
      </c>
      <c r="N197" s="183" t="s">
        <v>43</v>
      </c>
      <c r="O197" s="66"/>
      <c r="P197" s="184">
        <f>O197*H197</f>
        <v>0</v>
      </c>
      <c r="Q197" s="184">
        <v>2.9999999999999997E-4</v>
      </c>
      <c r="R197" s="184">
        <f>Q197*H197</f>
        <v>6.5669999999999997E-4</v>
      </c>
      <c r="S197" s="184">
        <v>0</v>
      </c>
      <c r="T197" s="185">
        <f>S197*H197</f>
        <v>0</v>
      </c>
      <c r="U197" s="36"/>
      <c r="V197" s="36"/>
      <c r="W197" s="36"/>
      <c r="X197" s="36"/>
      <c r="Y197" s="36"/>
      <c r="Z197" s="36"/>
      <c r="AA197" s="36"/>
      <c r="AB197" s="36"/>
      <c r="AC197" s="36"/>
      <c r="AD197" s="36"/>
      <c r="AE197" s="36"/>
      <c r="AR197" s="186" t="s">
        <v>272</v>
      </c>
      <c r="AT197" s="186" t="s">
        <v>138</v>
      </c>
      <c r="AU197" s="186" t="s">
        <v>81</v>
      </c>
      <c r="AY197" s="19" t="s">
        <v>135</v>
      </c>
      <c r="BE197" s="187">
        <f>IF(N197="základní",J197,0)</f>
        <v>0</v>
      </c>
      <c r="BF197" s="187">
        <f>IF(N197="snížená",J197,0)</f>
        <v>0</v>
      </c>
      <c r="BG197" s="187">
        <f>IF(N197="zákl. přenesená",J197,0)</f>
        <v>0</v>
      </c>
      <c r="BH197" s="187">
        <f>IF(N197="sníž. přenesená",J197,0)</f>
        <v>0</v>
      </c>
      <c r="BI197" s="187">
        <f>IF(N197="nulová",J197,0)</f>
        <v>0</v>
      </c>
      <c r="BJ197" s="19" t="s">
        <v>79</v>
      </c>
      <c r="BK197" s="187">
        <f>ROUND(I197*H197,2)</f>
        <v>0</v>
      </c>
      <c r="BL197" s="19" t="s">
        <v>272</v>
      </c>
      <c r="BM197" s="186" t="s">
        <v>846</v>
      </c>
    </row>
    <row r="198" spans="1:65" s="2" customFormat="1" ht="48.75">
      <c r="A198" s="36"/>
      <c r="B198" s="37"/>
      <c r="C198" s="38"/>
      <c r="D198" s="188" t="s">
        <v>145</v>
      </c>
      <c r="E198" s="38"/>
      <c r="F198" s="189" t="s">
        <v>653</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145</v>
      </c>
      <c r="AU198" s="19" t="s">
        <v>81</v>
      </c>
    </row>
    <row r="199" spans="1:65" s="2" customFormat="1" ht="24">
      <c r="A199" s="36"/>
      <c r="B199" s="37"/>
      <c r="C199" s="175" t="s">
        <v>413</v>
      </c>
      <c r="D199" s="175" t="s">
        <v>138</v>
      </c>
      <c r="E199" s="176" t="s">
        <v>655</v>
      </c>
      <c r="F199" s="177" t="s">
        <v>656</v>
      </c>
      <c r="G199" s="178" t="s">
        <v>184</v>
      </c>
      <c r="H199" s="179">
        <v>2.1890000000000001</v>
      </c>
      <c r="I199" s="180"/>
      <c r="J199" s="181">
        <f>ROUND(I199*H199,2)</f>
        <v>0</v>
      </c>
      <c r="K199" s="177" t="s">
        <v>142</v>
      </c>
      <c r="L199" s="41"/>
      <c r="M199" s="182" t="s">
        <v>19</v>
      </c>
      <c r="N199" s="183" t="s">
        <v>43</v>
      </c>
      <c r="O199" s="66"/>
      <c r="P199" s="184">
        <f>O199*H199</f>
        <v>0</v>
      </c>
      <c r="Q199" s="184">
        <v>5.4000000000000003E-3</v>
      </c>
      <c r="R199" s="184">
        <f>Q199*H199</f>
        <v>1.1820600000000001E-2</v>
      </c>
      <c r="S199" s="184">
        <v>0</v>
      </c>
      <c r="T199" s="185">
        <f>S199*H199</f>
        <v>0</v>
      </c>
      <c r="U199" s="36"/>
      <c r="V199" s="36"/>
      <c r="W199" s="36"/>
      <c r="X199" s="36"/>
      <c r="Y199" s="36"/>
      <c r="Z199" s="36"/>
      <c r="AA199" s="36"/>
      <c r="AB199" s="36"/>
      <c r="AC199" s="36"/>
      <c r="AD199" s="36"/>
      <c r="AE199" s="36"/>
      <c r="AR199" s="186" t="s">
        <v>272</v>
      </c>
      <c r="AT199" s="186" t="s">
        <v>138</v>
      </c>
      <c r="AU199" s="186" t="s">
        <v>81</v>
      </c>
      <c r="AY199" s="19" t="s">
        <v>135</v>
      </c>
      <c r="BE199" s="187">
        <f>IF(N199="základní",J199,0)</f>
        <v>0</v>
      </c>
      <c r="BF199" s="187">
        <f>IF(N199="snížená",J199,0)</f>
        <v>0</v>
      </c>
      <c r="BG199" s="187">
        <f>IF(N199="zákl. přenesená",J199,0)</f>
        <v>0</v>
      </c>
      <c r="BH199" s="187">
        <f>IF(N199="sníž. přenesená",J199,0)</f>
        <v>0</v>
      </c>
      <c r="BI199" s="187">
        <f>IF(N199="nulová",J199,0)</f>
        <v>0</v>
      </c>
      <c r="BJ199" s="19" t="s">
        <v>79</v>
      </c>
      <c r="BK199" s="187">
        <f>ROUND(I199*H199,2)</f>
        <v>0</v>
      </c>
      <c r="BL199" s="19" t="s">
        <v>272</v>
      </c>
      <c r="BM199" s="186" t="s">
        <v>847</v>
      </c>
    </row>
    <row r="200" spans="1:65" s="2" customFormat="1" ht="29.25">
      <c r="A200" s="36"/>
      <c r="B200" s="37"/>
      <c r="C200" s="38"/>
      <c r="D200" s="188" t="s">
        <v>145</v>
      </c>
      <c r="E200" s="38"/>
      <c r="F200" s="189" t="s">
        <v>658</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145</v>
      </c>
      <c r="AU200" s="19" t="s">
        <v>81</v>
      </c>
    </row>
    <row r="201" spans="1:65" s="2" customFormat="1" ht="21.75" customHeight="1">
      <c r="A201" s="36"/>
      <c r="B201" s="37"/>
      <c r="C201" s="175" t="s">
        <v>417</v>
      </c>
      <c r="D201" s="175" t="s">
        <v>138</v>
      </c>
      <c r="E201" s="176" t="s">
        <v>660</v>
      </c>
      <c r="F201" s="177" t="s">
        <v>661</v>
      </c>
      <c r="G201" s="178" t="s">
        <v>271</v>
      </c>
      <c r="H201" s="179">
        <v>6.68</v>
      </c>
      <c r="I201" s="180"/>
      <c r="J201" s="181">
        <f>ROUND(I201*H201,2)</f>
        <v>0</v>
      </c>
      <c r="K201" s="177" t="s">
        <v>142</v>
      </c>
      <c r="L201" s="41"/>
      <c r="M201" s="182" t="s">
        <v>19</v>
      </c>
      <c r="N201" s="183" t="s">
        <v>43</v>
      </c>
      <c r="O201" s="66"/>
      <c r="P201" s="184">
        <f>O201*H201</f>
        <v>0</v>
      </c>
      <c r="Q201" s="184">
        <v>4.2999999999999999E-4</v>
      </c>
      <c r="R201" s="184">
        <f>Q201*H201</f>
        <v>2.8723999999999998E-3</v>
      </c>
      <c r="S201" s="184">
        <v>0</v>
      </c>
      <c r="T201" s="185">
        <f>S201*H201</f>
        <v>0</v>
      </c>
      <c r="U201" s="36"/>
      <c r="V201" s="36"/>
      <c r="W201" s="36"/>
      <c r="X201" s="36"/>
      <c r="Y201" s="36"/>
      <c r="Z201" s="36"/>
      <c r="AA201" s="36"/>
      <c r="AB201" s="36"/>
      <c r="AC201" s="36"/>
      <c r="AD201" s="36"/>
      <c r="AE201" s="36"/>
      <c r="AR201" s="186" t="s">
        <v>272</v>
      </c>
      <c r="AT201" s="186" t="s">
        <v>138</v>
      </c>
      <c r="AU201" s="186" t="s">
        <v>81</v>
      </c>
      <c r="AY201" s="19" t="s">
        <v>135</v>
      </c>
      <c r="BE201" s="187">
        <f>IF(N201="základní",J201,0)</f>
        <v>0</v>
      </c>
      <c r="BF201" s="187">
        <f>IF(N201="snížená",J201,0)</f>
        <v>0</v>
      </c>
      <c r="BG201" s="187">
        <f>IF(N201="zákl. přenesená",J201,0)</f>
        <v>0</v>
      </c>
      <c r="BH201" s="187">
        <f>IF(N201="sníž. přenesená",J201,0)</f>
        <v>0</v>
      </c>
      <c r="BI201" s="187">
        <f>IF(N201="nulová",J201,0)</f>
        <v>0</v>
      </c>
      <c r="BJ201" s="19" t="s">
        <v>79</v>
      </c>
      <c r="BK201" s="187">
        <f>ROUND(I201*H201,2)</f>
        <v>0</v>
      </c>
      <c r="BL201" s="19" t="s">
        <v>272</v>
      </c>
      <c r="BM201" s="186" t="s">
        <v>848</v>
      </c>
    </row>
    <row r="202" spans="1:65" s="2" customFormat="1" ht="16.5" customHeight="1">
      <c r="A202" s="36"/>
      <c r="B202" s="37"/>
      <c r="C202" s="219" t="s">
        <v>421</v>
      </c>
      <c r="D202" s="219" t="s">
        <v>278</v>
      </c>
      <c r="E202" s="220" t="s">
        <v>664</v>
      </c>
      <c r="F202" s="221" t="s">
        <v>665</v>
      </c>
      <c r="G202" s="222" t="s">
        <v>184</v>
      </c>
      <c r="H202" s="223">
        <v>3.1429999999999998</v>
      </c>
      <c r="I202" s="224"/>
      <c r="J202" s="225">
        <f>ROUND(I202*H202,2)</f>
        <v>0</v>
      </c>
      <c r="K202" s="221" t="s">
        <v>19</v>
      </c>
      <c r="L202" s="226"/>
      <c r="M202" s="227" t="s">
        <v>19</v>
      </c>
      <c r="N202" s="228" t="s">
        <v>43</v>
      </c>
      <c r="O202" s="66"/>
      <c r="P202" s="184">
        <f>O202*H202</f>
        <v>0</v>
      </c>
      <c r="Q202" s="184">
        <v>2.3E-2</v>
      </c>
      <c r="R202" s="184">
        <f>Q202*H202</f>
        <v>7.2288999999999992E-2</v>
      </c>
      <c r="S202" s="184">
        <v>0</v>
      </c>
      <c r="T202" s="185">
        <f>S202*H202</f>
        <v>0</v>
      </c>
      <c r="U202" s="36"/>
      <c r="V202" s="36"/>
      <c r="W202" s="36"/>
      <c r="X202" s="36"/>
      <c r="Y202" s="36"/>
      <c r="Z202" s="36"/>
      <c r="AA202" s="36"/>
      <c r="AB202" s="36"/>
      <c r="AC202" s="36"/>
      <c r="AD202" s="36"/>
      <c r="AE202" s="36"/>
      <c r="AR202" s="186" t="s">
        <v>282</v>
      </c>
      <c r="AT202" s="186" t="s">
        <v>278</v>
      </c>
      <c r="AU202" s="186" t="s">
        <v>81</v>
      </c>
      <c r="AY202" s="19" t="s">
        <v>135</v>
      </c>
      <c r="BE202" s="187">
        <f>IF(N202="základní",J202,0)</f>
        <v>0</v>
      </c>
      <c r="BF202" s="187">
        <f>IF(N202="snížená",J202,0)</f>
        <v>0</v>
      </c>
      <c r="BG202" s="187">
        <f>IF(N202="zákl. přenesená",J202,0)</f>
        <v>0</v>
      </c>
      <c r="BH202" s="187">
        <f>IF(N202="sníž. přenesená",J202,0)</f>
        <v>0</v>
      </c>
      <c r="BI202" s="187">
        <f>IF(N202="nulová",J202,0)</f>
        <v>0</v>
      </c>
      <c r="BJ202" s="19" t="s">
        <v>79</v>
      </c>
      <c r="BK202" s="187">
        <f>ROUND(I202*H202,2)</f>
        <v>0</v>
      </c>
      <c r="BL202" s="19" t="s">
        <v>272</v>
      </c>
      <c r="BM202" s="186" t="s">
        <v>849</v>
      </c>
    </row>
    <row r="203" spans="1:65" s="13" customFormat="1" ht="11.25">
      <c r="B203" s="197"/>
      <c r="C203" s="198"/>
      <c r="D203" s="188" t="s">
        <v>187</v>
      </c>
      <c r="E203" s="199" t="s">
        <v>19</v>
      </c>
      <c r="F203" s="200" t="s">
        <v>791</v>
      </c>
      <c r="G203" s="198"/>
      <c r="H203" s="201">
        <v>2.1890000000000001</v>
      </c>
      <c r="I203" s="202"/>
      <c r="J203" s="198"/>
      <c r="K203" s="198"/>
      <c r="L203" s="203"/>
      <c r="M203" s="204"/>
      <c r="N203" s="205"/>
      <c r="O203" s="205"/>
      <c r="P203" s="205"/>
      <c r="Q203" s="205"/>
      <c r="R203" s="205"/>
      <c r="S203" s="205"/>
      <c r="T203" s="206"/>
      <c r="AT203" s="207" t="s">
        <v>187</v>
      </c>
      <c r="AU203" s="207" t="s">
        <v>81</v>
      </c>
      <c r="AV203" s="13" t="s">
        <v>81</v>
      </c>
      <c r="AW203" s="13" t="s">
        <v>33</v>
      </c>
      <c r="AX203" s="13" t="s">
        <v>72</v>
      </c>
      <c r="AY203" s="207" t="s">
        <v>135</v>
      </c>
    </row>
    <row r="204" spans="1:65" s="13" customFormat="1" ht="11.25">
      <c r="B204" s="197"/>
      <c r="C204" s="198"/>
      <c r="D204" s="188" t="s">
        <v>187</v>
      </c>
      <c r="E204" s="199" t="s">
        <v>19</v>
      </c>
      <c r="F204" s="200" t="s">
        <v>850</v>
      </c>
      <c r="G204" s="198"/>
      <c r="H204" s="201">
        <v>0.66800000000000004</v>
      </c>
      <c r="I204" s="202"/>
      <c r="J204" s="198"/>
      <c r="K204" s="198"/>
      <c r="L204" s="203"/>
      <c r="M204" s="204"/>
      <c r="N204" s="205"/>
      <c r="O204" s="205"/>
      <c r="P204" s="205"/>
      <c r="Q204" s="205"/>
      <c r="R204" s="205"/>
      <c r="S204" s="205"/>
      <c r="T204" s="206"/>
      <c r="AT204" s="207" t="s">
        <v>187</v>
      </c>
      <c r="AU204" s="207" t="s">
        <v>81</v>
      </c>
      <c r="AV204" s="13" t="s">
        <v>81</v>
      </c>
      <c r="AW204" s="13" t="s">
        <v>33</v>
      </c>
      <c r="AX204" s="13" t="s">
        <v>72</v>
      </c>
      <c r="AY204" s="207" t="s">
        <v>135</v>
      </c>
    </row>
    <row r="205" spans="1:65" s="14" customFormat="1" ht="11.25">
      <c r="B205" s="208"/>
      <c r="C205" s="209"/>
      <c r="D205" s="188" t="s">
        <v>187</v>
      </c>
      <c r="E205" s="210" t="s">
        <v>19</v>
      </c>
      <c r="F205" s="211" t="s">
        <v>197</v>
      </c>
      <c r="G205" s="209"/>
      <c r="H205" s="212">
        <v>2.8570000000000002</v>
      </c>
      <c r="I205" s="213"/>
      <c r="J205" s="209"/>
      <c r="K205" s="209"/>
      <c r="L205" s="214"/>
      <c r="M205" s="215"/>
      <c r="N205" s="216"/>
      <c r="O205" s="216"/>
      <c r="P205" s="216"/>
      <c r="Q205" s="216"/>
      <c r="R205" s="216"/>
      <c r="S205" s="216"/>
      <c r="T205" s="217"/>
      <c r="AT205" s="218" t="s">
        <v>187</v>
      </c>
      <c r="AU205" s="218" t="s">
        <v>81</v>
      </c>
      <c r="AV205" s="14" t="s">
        <v>160</v>
      </c>
      <c r="AW205" s="14" t="s">
        <v>33</v>
      </c>
      <c r="AX205" s="14" t="s">
        <v>79</v>
      </c>
      <c r="AY205" s="218" t="s">
        <v>135</v>
      </c>
    </row>
    <row r="206" spans="1:65" s="13" customFormat="1" ht="11.25">
      <c r="B206" s="197"/>
      <c r="C206" s="198"/>
      <c r="D206" s="188" t="s">
        <v>187</v>
      </c>
      <c r="E206" s="198"/>
      <c r="F206" s="200" t="s">
        <v>851</v>
      </c>
      <c r="G206" s="198"/>
      <c r="H206" s="201">
        <v>3.1429999999999998</v>
      </c>
      <c r="I206" s="202"/>
      <c r="J206" s="198"/>
      <c r="K206" s="198"/>
      <c r="L206" s="203"/>
      <c r="M206" s="204"/>
      <c r="N206" s="205"/>
      <c r="O206" s="205"/>
      <c r="P206" s="205"/>
      <c r="Q206" s="205"/>
      <c r="R206" s="205"/>
      <c r="S206" s="205"/>
      <c r="T206" s="206"/>
      <c r="AT206" s="207" t="s">
        <v>187</v>
      </c>
      <c r="AU206" s="207" t="s">
        <v>81</v>
      </c>
      <c r="AV206" s="13" t="s">
        <v>81</v>
      </c>
      <c r="AW206" s="13" t="s">
        <v>4</v>
      </c>
      <c r="AX206" s="13" t="s">
        <v>79</v>
      </c>
      <c r="AY206" s="207" t="s">
        <v>135</v>
      </c>
    </row>
    <row r="207" spans="1:65" s="2" customFormat="1" ht="16.5" customHeight="1">
      <c r="A207" s="36"/>
      <c r="B207" s="37"/>
      <c r="C207" s="175" t="s">
        <v>425</v>
      </c>
      <c r="D207" s="175" t="s">
        <v>138</v>
      </c>
      <c r="E207" s="176" t="s">
        <v>670</v>
      </c>
      <c r="F207" s="177" t="s">
        <v>671</v>
      </c>
      <c r="G207" s="178" t="s">
        <v>271</v>
      </c>
      <c r="H207" s="179">
        <v>8.91</v>
      </c>
      <c r="I207" s="180"/>
      <c r="J207" s="181">
        <f>ROUND(I207*H207,2)</f>
        <v>0</v>
      </c>
      <c r="K207" s="177" t="s">
        <v>142</v>
      </c>
      <c r="L207" s="41"/>
      <c r="M207" s="182" t="s">
        <v>19</v>
      </c>
      <c r="N207" s="183" t="s">
        <v>43</v>
      </c>
      <c r="O207" s="66"/>
      <c r="P207" s="184">
        <f>O207*H207</f>
        <v>0</v>
      </c>
      <c r="Q207" s="184">
        <v>3.0000000000000001E-5</v>
      </c>
      <c r="R207" s="184">
        <f>Q207*H207</f>
        <v>2.6729999999999999E-4</v>
      </c>
      <c r="S207" s="184">
        <v>0</v>
      </c>
      <c r="T207" s="185">
        <f>S207*H207</f>
        <v>0</v>
      </c>
      <c r="U207" s="36"/>
      <c r="V207" s="36"/>
      <c r="W207" s="36"/>
      <c r="X207" s="36"/>
      <c r="Y207" s="36"/>
      <c r="Z207" s="36"/>
      <c r="AA207" s="36"/>
      <c r="AB207" s="36"/>
      <c r="AC207" s="36"/>
      <c r="AD207" s="36"/>
      <c r="AE207" s="36"/>
      <c r="AR207" s="186" t="s">
        <v>272</v>
      </c>
      <c r="AT207" s="186" t="s">
        <v>138</v>
      </c>
      <c r="AU207" s="186" t="s">
        <v>81</v>
      </c>
      <c r="AY207" s="19" t="s">
        <v>135</v>
      </c>
      <c r="BE207" s="187">
        <f>IF(N207="základní",J207,0)</f>
        <v>0</v>
      </c>
      <c r="BF207" s="187">
        <f>IF(N207="snížená",J207,0)</f>
        <v>0</v>
      </c>
      <c r="BG207" s="187">
        <f>IF(N207="zákl. přenesená",J207,0)</f>
        <v>0</v>
      </c>
      <c r="BH207" s="187">
        <f>IF(N207="sníž. přenesená",J207,0)</f>
        <v>0</v>
      </c>
      <c r="BI207" s="187">
        <f>IF(N207="nulová",J207,0)</f>
        <v>0</v>
      </c>
      <c r="BJ207" s="19" t="s">
        <v>79</v>
      </c>
      <c r="BK207" s="187">
        <f>ROUND(I207*H207,2)</f>
        <v>0</v>
      </c>
      <c r="BL207" s="19" t="s">
        <v>272</v>
      </c>
      <c r="BM207" s="186" t="s">
        <v>852</v>
      </c>
    </row>
    <row r="208" spans="1:65" s="2" customFormat="1" ht="48.75">
      <c r="A208" s="36"/>
      <c r="B208" s="37"/>
      <c r="C208" s="38"/>
      <c r="D208" s="188" t="s">
        <v>145</v>
      </c>
      <c r="E208" s="38"/>
      <c r="F208" s="189" t="s">
        <v>673</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145</v>
      </c>
      <c r="AU208" s="19" t="s">
        <v>81</v>
      </c>
    </row>
    <row r="209" spans="1:65" s="13" customFormat="1" ht="11.25">
      <c r="B209" s="197"/>
      <c r="C209" s="198"/>
      <c r="D209" s="188" t="s">
        <v>187</v>
      </c>
      <c r="E209" s="199" t="s">
        <v>19</v>
      </c>
      <c r="F209" s="200" t="s">
        <v>853</v>
      </c>
      <c r="G209" s="198"/>
      <c r="H209" s="201">
        <v>8.91</v>
      </c>
      <c r="I209" s="202"/>
      <c r="J209" s="198"/>
      <c r="K209" s="198"/>
      <c r="L209" s="203"/>
      <c r="M209" s="204"/>
      <c r="N209" s="205"/>
      <c r="O209" s="205"/>
      <c r="P209" s="205"/>
      <c r="Q209" s="205"/>
      <c r="R209" s="205"/>
      <c r="S209" s="205"/>
      <c r="T209" s="206"/>
      <c r="AT209" s="207" t="s">
        <v>187</v>
      </c>
      <c r="AU209" s="207" t="s">
        <v>81</v>
      </c>
      <c r="AV209" s="13" t="s">
        <v>81</v>
      </c>
      <c r="AW209" s="13" t="s">
        <v>33</v>
      </c>
      <c r="AX209" s="13" t="s">
        <v>79</v>
      </c>
      <c r="AY209" s="207" t="s">
        <v>135</v>
      </c>
    </row>
    <row r="210" spans="1:65" s="2" customFormat="1" ht="24">
      <c r="A210" s="36"/>
      <c r="B210" s="37"/>
      <c r="C210" s="175" t="s">
        <v>429</v>
      </c>
      <c r="D210" s="175" t="s">
        <v>138</v>
      </c>
      <c r="E210" s="176" t="s">
        <v>676</v>
      </c>
      <c r="F210" s="177" t="s">
        <v>677</v>
      </c>
      <c r="G210" s="178" t="s">
        <v>271</v>
      </c>
      <c r="H210" s="179">
        <v>0.8</v>
      </c>
      <c r="I210" s="180"/>
      <c r="J210" s="181">
        <f>ROUND(I210*H210,2)</f>
        <v>0</v>
      </c>
      <c r="K210" s="177" t="s">
        <v>142</v>
      </c>
      <c r="L210" s="41"/>
      <c r="M210" s="182" t="s">
        <v>19</v>
      </c>
      <c r="N210" s="183" t="s">
        <v>43</v>
      </c>
      <c r="O210" s="66"/>
      <c r="P210" s="184">
        <f>O210*H210</f>
        <v>0</v>
      </c>
      <c r="Q210" s="184">
        <v>2.0000000000000001E-4</v>
      </c>
      <c r="R210" s="184">
        <f>Q210*H210</f>
        <v>1.6000000000000001E-4</v>
      </c>
      <c r="S210" s="184">
        <v>0</v>
      </c>
      <c r="T210" s="185">
        <f>S210*H210</f>
        <v>0</v>
      </c>
      <c r="U210" s="36"/>
      <c r="V210" s="36"/>
      <c r="W210" s="36"/>
      <c r="X210" s="36"/>
      <c r="Y210" s="36"/>
      <c r="Z210" s="36"/>
      <c r="AA210" s="36"/>
      <c r="AB210" s="36"/>
      <c r="AC210" s="36"/>
      <c r="AD210" s="36"/>
      <c r="AE210" s="36"/>
      <c r="AR210" s="186" t="s">
        <v>272</v>
      </c>
      <c r="AT210" s="186" t="s">
        <v>138</v>
      </c>
      <c r="AU210" s="186" t="s">
        <v>81</v>
      </c>
      <c r="AY210" s="19" t="s">
        <v>135</v>
      </c>
      <c r="BE210" s="187">
        <f>IF(N210="základní",J210,0)</f>
        <v>0</v>
      </c>
      <c r="BF210" s="187">
        <f>IF(N210="snížená",J210,0)</f>
        <v>0</v>
      </c>
      <c r="BG210" s="187">
        <f>IF(N210="zákl. přenesená",J210,0)</f>
        <v>0</v>
      </c>
      <c r="BH210" s="187">
        <f>IF(N210="sníž. přenesená",J210,0)</f>
        <v>0</v>
      </c>
      <c r="BI210" s="187">
        <f>IF(N210="nulová",J210,0)</f>
        <v>0</v>
      </c>
      <c r="BJ210" s="19" t="s">
        <v>79</v>
      </c>
      <c r="BK210" s="187">
        <f>ROUND(I210*H210,2)</f>
        <v>0</v>
      </c>
      <c r="BL210" s="19" t="s">
        <v>272</v>
      </c>
      <c r="BM210" s="186" t="s">
        <v>854</v>
      </c>
    </row>
    <row r="211" spans="1:65" s="2" customFormat="1" ht="48.75">
      <c r="A211" s="36"/>
      <c r="B211" s="37"/>
      <c r="C211" s="38"/>
      <c r="D211" s="188" t="s">
        <v>145</v>
      </c>
      <c r="E211" s="38"/>
      <c r="F211" s="189" t="s">
        <v>653</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145</v>
      </c>
      <c r="AU211" s="19" t="s">
        <v>81</v>
      </c>
    </row>
    <row r="212" spans="1:65" s="13" customFormat="1" ht="11.25">
      <c r="B212" s="197"/>
      <c r="C212" s="198"/>
      <c r="D212" s="188" t="s">
        <v>187</v>
      </c>
      <c r="E212" s="199" t="s">
        <v>19</v>
      </c>
      <c r="F212" s="200" t="s">
        <v>855</v>
      </c>
      <c r="G212" s="198"/>
      <c r="H212" s="201">
        <v>0.8</v>
      </c>
      <c r="I212" s="202"/>
      <c r="J212" s="198"/>
      <c r="K212" s="198"/>
      <c r="L212" s="203"/>
      <c r="M212" s="204"/>
      <c r="N212" s="205"/>
      <c r="O212" s="205"/>
      <c r="P212" s="205"/>
      <c r="Q212" s="205"/>
      <c r="R212" s="205"/>
      <c r="S212" s="205"/>
      <c r="T212" s="206"/>
      <c r="AT212" s="207" t="s">
        <v>187</v>
      </c>
      <c r="AU212" s="207" t="s">
        <v>81</v>
      </c>
      <c r="AV212" s="13" t="s">
        <v>81</v>
      </c>
      <c r="AW212" s="13" t="s">
        <v>33</v>
      </c>
      <c r="AX212" s="13" t="s">
        <v>79</v>
      </c>
      <c r="AY212" s="207" t="s">
        <v>135</v>
      </c>
    </row>
    <row r="213" spans="1:65" s="2" customFormat="1" ht="16.5" customHeight="1">
      <c r="A213" s="36"/>
      <c r="B213" s="37"/>
      <c r="C213" s="219" t="s">
        <v>433</v>
      </c>
      <c r="D213" s="219" t="s">
        <v>278</v>
      </c>
      <c r="E213" s="220" t="s">
        <v>681</v>
      </c>
      <c r="F213" s="221" t="s">
        <v>682</v>
      </c>
      <c r="G213" s="222" t="s">
        <v>271</v>
      </c>
      <c r="H213" s="223">
        <v>0.8</v>
      </c>
      <c r="I213" s="224"/>
      <c r="J213" s="225">
        <f>ROUND(I213*H213,2)</f>
        <v>0</v>
      </c>
      <c r="K213" s="221" t="s">
        <v>142</v>
      </c>
      <c r="L213" s="226"/>
      <c r="M213" s="227" t="s">
        <v>19</v>
      </c>
      <c r="N213" s="228" t="s">
        <v>43</v>
      </c>
      <c r="O213" s="66"/>
      <c r="P213" s="184">
        <f>O213*H213</f>
        <v>0</v>
      </c>
      <c r="Q213" s="184">
        <v>1.7000000000000001E-4</v>
      </c>
      <c r="R213" s="184">
        <f>Q213*H213</f>
        <v>1.3600000000000003E-4</v>
      </c>
      <c r="S213" s="184">
        <v>0</v>
      </c>
      <c r="T213" s="185">
        <f>S213*H213</f>
        <v>0</v>
      </c>
      <c r="U213" s="36"/>
      <c r="V213" s="36"/>
      <c r="W213" s="36"/>
      <c r="X213" s="36"/>
      <c r="Y213" s="36"/>
      <c r="Z213" s="36"/>
      <c r="AA213" s="36"/>
      <c r="AB213" s="36"/>
      <c r="AC213" s="36"/>
      <c r="AD213" s="36"/>
      <c r="AE213" s="36"/>
      <c r="AR213" s="186" t="s">
        <v>282</v>
      </c>
      <c r="AT213" s="186" t="s">
        <v>278</v>
      </c>
      <c r="AU213" s="186" t="s">
        <v>81</v>
      </c>
      <c r="AY213" s="19" t="s">
        <v>135</v>
      </c>
      <c r="BE213" s="187">
        <f>IF(N213="základní",J213,0)</f>
        <v>0</v>
      </c>
      <c r="BF213" s="187">
        <f>IF(N213="snížená",J213,0)</f>
        <v>0</v>
      </c>
      <c r="BG213" s="187">
        <f>IF(N213="zákl. přenesená",J213,0)</f>
        <v>0</v>
      </c>
      <c r="BH213" s="187">
        <f>IF(N213="sníž. přenesená",J213,0)</f>
        <v>0</v>
      </c>
      <c r="BI213" s="187">
        <f>IF(N213="nulová",J213,0)</f>
        <v>0</v>
      </c>
      <c r="BJ213" s="19" t="s">
        <v>79</v>
      </c>
      <c r="BK213" s="187">
        <f>ROUND(I213*H213,2)</f>
        <v>0</v>
      </c>
      <c r="BL213" s="19" t="s">
        <v>272</v>
      </c>
      <c r="BM213" s="186" t="s">
        <v>856</v>
      </c>
    </row>
    <row r="214" spans="1:65" s="2" customFormat="1" ht="24">
      <c r="A214" s="36"/>
      <c r="B214" s="37"/>
      <c r="C214" s="175" t="s">
        <v>437</v>
      </c>
      <c r="D214" s="175" t="s">
        <v>138</v>
      </c>
      <c r="E214" s="176" t="s">
        <v>685</v>
      </c>
      <c r="F214" s="177" t="s">
        <v>686</v>
      </c>
      <c r="G214" s="178" t="s">
        <v>295</v>
      </c>
      <c r="H214" s="229"/>
      <c r="I214" s="180"/>
      <c r="J214" s="181">
        <f>ROUND(I214*H214,2)</f>
        <v>0</v>
      </c>
      <c r="K214" s="177" t="s">
        <v>142</v>
      </c>
      <c r="L214" s="41"/>
      <c r="M214" s="182" t="s">
        <v>19</v>
      </c>
      <c r="N214" s="183" t="s">
        <v>43</v>
      </c>
      <c r="O214" s="66"/>
      <c r="P214" s="184">
        <f>O214*H214</f>
        <v>0</v>
      </c>
      <c r="Q214" s="184">
        <v>0</v>
      </c>
      <c r="R214" s="184">
        <f>Q214*H214</f>
        <v>0</v>
      </c>
      <c r="S214" s="184">
        <v>0</v>
      </c>
      <c r="T214" s="185">
        <f>S214*H214</f>
        <v>0</v>
      </c>
      <c r="U214" s="36"/>
      <c r="V214" s="36"/>
      <c r="W214" s="36"/>
      <c r="X214" s="36"/>
      <c r="Y214" s="36"/>
      <c r="Z214" s="36"/>
      <c r="AA214" s="36"/>
      <c r="AB214" s="36"/>
      <c r="AC214" s="36"/>
      <c r="AD214" s="36"/>
      <c r="AE214" s="36"/>
      <c r="AR214" s="186" t="s">
        <v>272</v>
      </c>
      <c r="AT214" s="186" t="s">
        <v>138</v>
      </c>
      <c r="AU214" s="186" t="s">
        <v>81</v>
      </c>
      <c r="AY214" s="19" t="s">
        <v>135</v>
      </c>
      <c r="BE214" s="187">
        <f>IF(N214="základní",J214,0)</f>
        <v>0</v>
      </c>
      <c r="BF214" s="187">
        <f>IF(N214="snížená",J214,0)</f>
        <v>0</v>
      </c>
      <c r="BG214" s="187">
        <f>IF(N214="zákl. přenesená",J214,0)</f>
        <v>0</v>
      </c>
      <c r="BH214" s="187">
        <f>IF(N214="sníž. přenesená",J214,0)</f>
        <v>0</v>
      </c>
      <c r="BI214" s="187">
        <f>IF(N214="nulová",J214,0)</f>
        <v>0</v>
      </c>
      <c r="BJ214" s="19" t="s">
        <v>79</v>
      </c>
      <c r="BK214" s="187">
        <f>ROUND(I214*H214,2)</f>
        <v>0</v>
      </c>
      <c r="BL214" s="19" t="s">
        <v>272</v>
      </c>
      <c r="BM214" s="186" t="s">
        <v>857</v>
      </c>
    </row>
    <row r="215" spans="1:65" s="2" customFormat="1" ht="78">
      <c r="A215" s="36"/>
      <c r="B215" s="37"/>
      <c r="C215" s="38"/>
      <c r="D215" s="188" t="s">
        <v>145</v>
      </c>
      <c r="E215" s="38"/>
      <c r="F215" s="189" t="s">
        <v>297</v>
      </c>
      <c r="G215" s="38"/>
      <c r="H215" s="38"/>
      <c r="I215" s="190"/>
      <c r="J215" s="38"/>
      <c r="K215" s="38"/>
      <c r="L215" s="41"/>
      <c r="M215" s="191"/>
      <c r="N215" s="192"/>
      <c r="O215" s="66"/>
      <c r="P215" s="66"/>
      <c r="Q215" s="66"/>
      <c r="R215" s="66"/>
      <c r="S215" s="66"/>
      <c r="T215" s="67"/>
      <c r="U215" s="36"/>
      <c r="V215" s="36"/>
      <c r="W215" s="36"/>
      <c r="X215" s="36"/>
      <c r="Y215" s="36"/>
      <c r="Z215" s="36"/>
      <c r="AA215" s="36"/>
      <c r="AB215" s="36"/>
      <c r="AC215" s="36"/>
      <c r="AD215" s="36"/>
      <c r="AE215" s="36"/>
      <c r="AT215" s="19" t="s">
        <v>145</v>
      </c>
      <c r="AU215" s="19" t="s">
        <v>81</v>
      </c>
    </row>
    <row r="216" spans="1:65" s="12" customFormat="1" ht="22.9" customHeight="1">
      <c r="B216" s="159"/>
      <c r="C216" s="160"/>
      <c r="D216" s="161" t="s">
        <v>71</v>
      </c>
      <c r="E216" s="173" t="s">
        <v>688</v>
      </c>
      <c r="F216" s="173" t="s">
        <v>689</v>
      </c>
      <c r="G216" s="160"/>
      <c r="H216" s="160"/>
      <c r="I216" s="163"/>
      <c r="J216" s="174">
        <f>BK216</f>
        <v>0</v>
      </c>
      <c r="K216" s="160"/>
      <c r="L216" s="165"/>
      <c r="M216" s="166"/>
      <c r="N216" s="167"/>
      <c r="O216" s="167"/>
      <c r="P216" s="168">
        <f>SUM(P217:P230)</f>
        <v>0</v>
      </c>
      <c r="Q216" s="167"/>
      <c r="R216" s="168">
        <f>SUM(R217:R230)</f>
        <v>6.6720500000000016E-2</v>
      </c>
      <c r="S216" s="167"/>
      <c r="T216" s="169">
        <f>SUM(T217:T230)</f>
        <v>0</v>
      </c>
      <c r="AR216" s="170" t="s">
        <v>81</v>
      </c>
      <c r="AT216" s="171" t="s">
        <v>71</v>
      </c>
      <c r="AU216" s="171" t="s">
        <v>79</v>
      </c>
      <c r="AY216" s="170" t="s">
        <v>135</v>
      </c>
      <c r="BK216" s="172">
        <f>SUM(BK217:BK230)</f>
        <v>0</v>
      </c>
    </row>
    <row r="217" spans="1:65" s="2" customFormat="1" ht="16.5" customHeight="1">
      <c r="A217" s="36"/>
      <c r="B217" s="37"/>
      <c r="C217" s="175" t="s">
        <v>443</v>
      </c>
      <c r="D217" s="175" t="s">
        <v>138</v>
      </c>
      <c r="E217" s="176" t="s">
        <v>691</v>
      </c>
      <c r="F217" s="177" t="s">
        <v>692</v>
      </c>
      <c r="G217" s="178" t="s">
        <v>184</v>
      </c>
      <c r="H217" s="179">
        <v>3.3450000000000002</v>
      </c>
      <c r="I217" s="180"/>
      <c r="J217" s="181">
        <f>ROUND(I217*H217,2)</f>
        <v>0</v>
      </c>
      <c r="K217" s="177" t="s">
        <v>142</v>
      </c>
      <c r="L217" s="41"/>
      <c r="M217" s="182" t="s">
        <v>19</v>
      </c>
      <c r="N217" s="183" t="s">
        <v>43</v>
      </c>
      <c r="O217" s="66"/>
      <c r="P217" s="184">
        <f>O217*H217</f>
        <v>0</v>
      </c>
      <c r="Q217" s="184">
        <v>2.9999999999999997E-4</v>
      </c>
      <c r="R217" s="184">
        <f>Q217*H217</f>
        <v>1.0035000000000001E-3</v>
      </c>
      <c r="S217" s="184">
        <v>0</v>
      </c>
      <c r="T217" s="185">
        <f>S217*H217</f>
        <v>0</v>
      </c>
      <c r="U217" s="36"/>
      <c r="V217" s="36"/>
      <c r="W217" s="36"/>
      <c r="X217" s="36"/>
      <c r="Y217" s="36"/>
      <c r="Z217" s="36"/>
      <c r="AA217" s="36"/>
      <c r="AB217" s="36"/>
      <c r="AC217" s="36"/>
      <c r="AD217" s="36"/>
      <c r="AE217" s="36"/>
      <c r="AR217" s="186" t="s">
        <v>272</v>
      </c>
      <c r="AT217" s="186" t="s">
        <v>138</v>
      </c>
      <c r="AU217" s="186" t="s">
        <v>81</v>
      </c>
      <c r="AY217" s="19" t="s">
        <v>135</v>
      </c>
      <c r="BE217" s="187">
        <f>IF(N217="základní",J217,0)</f>
        <v>0</v>
      </c>
      <c r="BF217" s="187">
        <f>IF(N217="snížená",J217,0)</f>
        <v>0</v>
      </c>
      <c r="BG217" s="187">
        <f>IF(N217="zákl. přenesená",J217,0)</f>
        <v>0</v>
      </c>
      <c r="BH217" s="187">
        <f>IF(N217="sníž. přenesená",J217,0)</f>
        <v>0</v>
      </c>
      <c r="BI217" s="187">
        <f>IF(N217="nulová",J217,0)</f>
        <v>0</v>
      </c>
      <c r="BJ217" s="19" t="s">
        <v>79</v>
      </c>
      <c r="BK217" s="187">
        <f>ROUND(I217*H217,2)</f>
        <v>0</v>
      </c>
      <c r="BL217" s="19" t="s">
        <v>272</v>
      </c>
      <c r="BM217" s="186" t="s">
        <v>858</v>
      </c>
    </row>
    <row r="218" spans="1:65" s="2" customFormat="1" ht="68.25">
      <c r="A218" s="36"/>
      <c r="B218" s="37"/>
      <c r="C218" s="38"/>
      <c r="D218" s="188" t="s">
        <v>145</v>
      </c>
      <c r="E218" s="38"/>
      <c r="F218" s="189" t="s">
        <v>694</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145</v>
      </c>
      <c r="AU218" s="19" t="s">
        <v>81</v>
      </c>
    </row>
    <row r="219" spans="1:65" s="2" customFormat="1" ht="24">
      <c r="A219" s="36"/>
      <c r="B219" s="37"/>
      <c r="C219" s="175" t="s">
        <v>457</v>
      </c>
      <c r="D219" s="175" t="s">
        <v>138</v>
      </c>
      <c r="E219" s="176" t="s">
        <v>696</v>
      </c>
      <c r="F219" s="177" t="s">
        <v>697</v>
      </c>
      <c r="G219" s="178" t="s">
        <v>184</v>
      </c>
      <c r="H219" s="179">
        <v>3.3450000000000002</v>
      </c>
      <c r="I219" s="180"/>
      <c r="J219" s="181">
        <f>ROUND(I219*H219,2)</f>
        <v>0</v>
      </c>
      <c r="K219" s="177" t="s">
        <v>142</v>
      </c>
      <c r="L219" s="41"/>
      <c r="M219" s="182" t="s">
        <v>19</v>
      </c>
      <c r="N219" s="183" t="s">
        <v>43</v>
      </c>
      <c r="O219" s="66"/>
      <c r="P219" s="184">
        <f>O219*H219</f>
        <v>0</v>
      </c>
      <c r="Q219" s="184">
        <v>5.1999999999999998E-3</v>
      </c>
      <c r="R219" s="184">
        <f>Q219*H219</f>
        <v>1.7394E-2</v>
      </c>
      <c r="S219" s="184">
        <v>0</v>
      </c>
      <c r="T219" s="185">
        <f>S219*H219</f>
        <v>0</v>
      </c>
      <c r="U219" s="36"/>
      <c r="V219" s="36"/>
      <c r="W219" s="36"/>
      <c r="X219" s="36"/>
      <c r="Y219" s="36"/>
      <c r="Z219" s="36"/>
      <c r="AA219" s="36"/>
      <c r="AB219" s="36"/>
      <c r="AC219" s="36"/>
      <c r="AD219" s="36"/>
      <c r="AE219" s="36"/>
      <c r="AR219" s="186" t="s">
        <v>272</v>
      </c>
      <c r="AT219" s="186" t="s">
        <v>138</v>
      </c>
      <c r="AU219" s="186" t="s">
        <v>81</v>
      </c>
      <c r="AY219" s="19" t="s">
        <v>135</v>
      </c>
      <c r="BE219" s="187">
        <f>IF(N219="základní",J219,0)</f>
        <v>0</v>
      </c>
      <c r="BF219" s="187">
        <f>IF(N219="snížená",J219,0)</f>
        <v>0</v>
      </c>
      <c r="BG219" s="187">
        <f>IF(N219="zákl. přenesená",J219,0)</f>
        <v>0</v>
      </c>
      <c r="BH219" s="187">
        <f>IF(N219="sníž. přenesená",J219,0)</f>
        <v>0</v>
      </c>
      <c r="BI219" s="187">
        <f>IF(N219="nulová",J219,0)</f>
        <v>0</v>
      </c>
      <c r="BJ219" s="19" t="s">
        <v>79</v>
      </c>
      <c r="BK219" s="187">
        <f>ROUND(I219*H219,2)</f>
        <v>0</v>
      </c>
      <c r="BL219" s="19" t="s">
        <v>272</v>
      </c>
      <c r="BM219" s="186" t="s">
        <v>859</v>
      </c>
    </row>
    <row r="220" spans="1:65" s="2" customFormat="1" ht="29.25">
      <c r="A220" s="36"/>
      <c r="B220" s="37"/>
      <c r="C220" s="38"/>
      <c r="D220" s="188" t="s">
        <v>145</v>
      </c>
      <c r="E220" s="38"/>
      <c r="F220" s="189" t="s">
        <v>699</v>
      </c>
      <c r="G220" s="38"/>
      <c r="H220" s="38"/>
      <c r="I220" s="190"/>
      <c r="J220" s="38"/>
      <c r="K220" s="38"/>
      <c r="L220" s="41"/>
      <c r="M220" s="191"/>
      <c r="N220" s="192"/>
      <c r="O220" s="66"/>
      <c r="P220" s="66"/>
      <c r="Q220" s="66"/>
      <c r="R220" s="66"/>
      <c r="S220" s="66"/>
      <c r="T220" s="67"/>
      <c r="U220" s="36"/>
      <c r="V220" s="36"/>
      <c r="W220" s="36"/>
      <c r="X220" s="36"/>
      <c r="Y220" s="36"/>
      <c r="Z220" s="36"/>
      <c r="AA220" s="36"/>
      <c r="AB220" s="36"/>
      <c r="AC220" s="36"/>
      <c r="AD220" s="36"/>
      <c r="AE220" s="36"/>
      <c r="AT220" s="19" t="s">
        <v>145</v>
      </c>
      <c r="AU220" s="19" t="s">
        <v>81</v>
      </c>
    </row>
    <row r="221" spans="1:65" s="2" customFormat="1" ht="16.5" customHeight="1">
      <c r="A221" s="36"/>
      <c r="B221" s="37"/>
      <c r="C221" s="219" t="s">
        <v>461</v>
      </c>
      <c r="D221" s="219" t="s">
        <v>278</v>
      </c>
      <c r="E221" s="220" t="s">
        <v>701</v>
      </c>
      <c r="F221" s="221" t="s">
        <v>702</v>
      </c>
      <c r="G221" s="222" t="s">
        <v>184</v>
      </c>
      <c r="H221" s="223">
        <v>3.68</v>
      </c>
      <c r="I221" s="224"/>
      <c r="J221" s="225">
        <f>ROUND(I221*H221,2)</f>
        <v>0</v>
      </c>
      <c r="K221" s="221" t="s">
        <v>19</v>
      </c>
      <c r="L221" s="226"/>
      <c r="M221" s="227" t="s">
        <v>19</v>
      </c>
      <c r="N221" s="228" t="s">
        <v>43</v>
      </c>
      <c r="O221" s="66"/>
      <c r="P221" s="184">
        <f>O221*H221</f>
        <v>0</v>
      </c>
      <c r="Q221" s="184">
        <v>1.26E-2</v>
      </c>
      <c r="R221" s="184">
        <f>Q221*H221</f>
        <v>4.6367999999999999E-2</v>
      </c>
      <c r="S221" s="184">
        <v>0</v>
      </c>
      <c r="T221" s="185">
        <f>S221*H221</f>
        <v>0</v>
      </c>
      <c r="U221" s="36"/>
      <c r="V221" s="36"/>
      <c r="W221" s="36"/>
      <c r="X221" s="36"/>
      <c r="Y221" s="36"/>
      <c r="Z221" s="36"/>
      <c r="AA221" s="36"/>
      <c r="AB221" s="36"/>
      <c r="AC221" s="36"/>
      <c r="AD221" s="36"/>
      <c r="AE221" s="36"/>
      <c r="AR221" s="186" t="s">
        <v>282</v>
      </c>
      <c r="AT221" s="186" t="s">
        <v>278</v>
      </c>
      <c r="AU221" s="186" t="s">
        <v>81</v>
      </c>
      <c r="AY221" s="19" t="s">
        <v>135</v>
      </c>
      <c r="BE221" s="187">
        <f>IF(N221="základní",J221,0)</f>
        <v>0</v>
      </c>
      <c r="BF221" s="187">
        <f>IF(N221="snížená",J221,0)</f>
        <v>0</v>
      </c>
      <c r="BG221" s="187">
        <f>IF(N221="zákl. přenesená",J221,0)</f>
        <v>0</v>
      </c>
      <c r="BH221" s="187">
        <f>IF(N221="sníž. přenesená",J221,0)</f>
        <v>0</v>
      </c>
      <c r="BI221" s="187">
        <f>IF(N221="nulová",J221,0)</f>
        <v>0</v>
      </c>
      <c r="BJ221" s="19" t="s">
        <v>79</v>
      </c>
      <c r="BK221" s="187">
        <f>ROUND(I221*H221,2)</f>
        <v>0</v>
      </c>
      <c r="BL221" s="19" t="s">
        <v>272</v>
      </c>
      <c r="BM221" s="186" t="s">
        <v>860</v>
      </c>
    </row>
    <row r="222" spans="1:65" s="13" customFormat="1" ht="11.25">
      <c r="B222" s="197"/>
      <c r="C222" s="198"/>
      <c r="D222" s="188" t="s">
        <v>187</v>
      </c>
      <c r="E222" s="198"/>
      <c r="F222" s="200" t="s">
        <v>861</v>
      </c>
      <c r="G222" s="198"/>
      <c r="H222" s="201">
        <v>3.68</v>
      </c>
      <c r="I222" s="202"/>
      <c r="J222" s="198"/>
      <c r="K222" s="198"/>
      <c r="L222" s="203"/>
      <c r="M222" s="204"/>
      <c r="N222" s="205"/>
      <c r="O222" s="205"/>
      <c r="P222" s="205"/>
      <c r="Q222" s="205"/>
      <c r="R222" s="205"/>
      <c r="S222" s="205"/>
      <c r="T222" s="206"/>
      <c r="AT222" s="207" t="s">
        <v>187</v>
      </c>
      <c r="AU222" s="207" t="s">
        <v>81</v>
      </c>
      <c r="AV222" s="13" t="s">
        <v>81</v>
      </c>
      <c r="AW222" s="13" t="s">
        <v>4</v>
      </c>
      <c r="AX222" s="13" t="s">
        <v>79</v>
      </c>
      <c r="AY222" s="207" t="s">
        <v>135</v>
      </c>
    </row>
    <row r="223" spans="1:65" s="2" customFormat="1" ht="16.5" customHeight="1">
      <c r="A223" s="36"/>
      <c r="B223" s="37"/>
      <c r="C223" s="175" t="s">
        <v>479</v>
      </c>
      <c r="D223" s="175" t="s">
        <v>138</v>
      </c>
      <c r="E223" s="176" t="s">
        <v>712</v>
      </c>
      <c r="F223" s="177" t="s">
        <v>713</v>
      </c>
      <c r="G223" s="178" t="s">
        <v>271</v>
      </c>
      <c r="H223" s="179">
        <v>3.73</v>
      </c>
      <c r="I223" s="180"/>
      <c r="J223" s="181">
        <f>ROUND(I223*H223,2)</f>
        <v>0</v>
      </c>
      <c r="K223" s="177" t="s">
        <v>142</v>
      </c>
      <c r="L223" s="41"/>
      <c r="M223" s="182" t="s">
        <v>19</v>
      </c>
      <c r="N223" s="183" t="s">
        <v>43</v>
      </c>
      <c r="O223" s="66"/>
      <c r="P223" s="184">
        <f>O223*H223</f>
        <v>0</v>
      </c>
      <c r="Q223" s="184">
        <v>5.0000000000000001E-4</v>
      </c>
      <c r="R223" s="184">
        <f>Q223*H223</f>
        <v>1.8650000000000001E-3</v>
      </c>
      <c r="S223" s="184">
        <v>0</v>
      </c>
      <c r="T223" s="185">
        <f>S223*H223</f>
        <v>0</v>
      </c>
      <c r="U223" s="36"/>
      <c r="V223" s="36"/>
      <c r="W223" s="36"/>
      <c r="X223" s="36"/>
      <c r="Y223" s="36"/>
      <c r="Z223" s="36"/>
      <c r="AA223" s="36"/>
      <c r="AB223" s="36"/>
      <c r="AC223" s="36"/>
      <c r="AD223" s="36"/>
      <c r="AE223" s="36"/>
      <c r="AR223" s="186" t="s">
        <v>272</v>
      </c>
      <c r="AT223" s="186" t="s">
        <v>138</v>
      </c>
      <c r="AU223" s="186" t="s">
        <v>81</v>
      </c>
      <c r="AY223" s="19" t="s">
        <v>135</v>
      </c>
      <c r="BE223" s="187">
        <f>IF(N223="základní",J223,0)</f>
        <v>0</v>
      </c>
      <c r="BF223" s="187">
        <f>IF(N223="snížená",J223,0)</f>
        <v>0</v>
      </c>
      <c r="BG223" s="187">
        <f>IF(N223="zákl. přenesená",J223,0)</f>
        <v>0</v>
      </c>
      <c r="BH223" s="187">
        <f>IF(N223="sníž. přenesená",J223,0)</f>
        <v>0</v>
      </c>
      <c r="BI223" s="187">
        <f>IF(N223="nulová",J223,0)</f>
        <v>0</v>
      </c>
      <c r="BJ223" s="19" t="s">
        <v>79</v>
      </c>
      <c r="BK223" s="187">
        <f>ROUND(I223*H223,2)</f>
        <v>0</v>
      </c>
      <c r="BL223" s="19" t="s">
        <v>272</v>
      </c>
      <c r="BM223" s="186" t="s">
        <v>862</v>
      </c>
    </row>
    <row r="224" spans="1:65" s="2" customFormat="1" ht="39">
      <c r="A224" s="36"/>
      <c r="B224" s="37"/>
      <c r="C224" s="38"/>
      <c r="D224" s="188" t="s">
        <v>145</v>
      </c>
      <c r="E224" s="38"/>
      <c r="F224" s="189" t="s">
        <v>709</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145</v>
      </c>
      <c r="AU224" s="19" t="s">
        <v>81</v>
      </c>
    </row>
    <row r="225" spans="1:65" s="13" customFormat="1" ht="11.25">
      <c r="B225" s="197"/>
      <c r="C225" s="198"/>
      <c r="D225" s="188" t="s">
        <v>187</v>
      </c>
      <c r="E225" s="199" t="s">
        <v>19</v>
      </c>
      <c r="F225" s="200" t="s">
        <v>863</v>
      </c>
      <c r="G225" s="198"/>
      <c r="H225" s="201">
        <v>3.73</v>
      </c>
      <c r="I225" s="202"/>
      <c r="J225" s="198"/>
      <c r="K225" s="198"/>
      <c r="L225" s="203"/>
      <c r="M225" s="204"/>
      <c r="N225" s="205"/>
      <c r="O225" s="205"/>
      <c r="P225" s="205"/>
      <c r="Q225" s="205"/>
      <c r="R225" s="205"/>
      <c r="S225" s="205"/>
      <c r="T225" s="206"/>
      <c r="AT225" s="207" t="s">
        <v>187</v>
      </c>
      <c r="AU225" s="207" t="s">
        <v>81</v>
      </c>
      <c r="AV225" s="13" t="s">
        <v>81</v>
      </c>
      <c r="AW225" s="13" t="s">
        <v>33</v>
      </c>
      <c r="AX225" s="13" t="s">
        <v>79</v>
      </c>
      <c r="AY225" s="207" t="s">
        <v>135</v>
      </c>
    </row>
    <row r="226" spans="1:65" s="2" customFormat="1" ht="16.5" customHeight="1">
      <c r="A226" s="36"/>
      <c r="B226" s="37"/>
      <c r="C226" s="175" t="s">
        <v>484</v>
      </c>
      <c r="D226" s="175" t="s">
        <v>138</v>
      </c>
      <c r="E226" s="176" t="s">
        <v>717</v>
      </c>
      <c r="F226" s="177" t="s">
        <v>718</v>
      </c>
      <c r="G226" s="178" t="s">
        <v>271</v>
      </c>
      <c r="H226" s="179">
        <v>3</v>
      </c>
      <c r="I226" s="180"/>
      <c r="J226" s="181">
        <f>ROUND(I226*H226,2)</f>
        <v>0</v>
      </c>
      <c r="K226" s="177" t="s">
        <v>142</v>
      </c>
      <c r="L226" s="41"/>
      <c r="M226" s="182" t="s">
        <v>19</v>
      </c>
      <c r="N226" s="183" t="s">
        <v>43</v>
      </c>
      <c r="O226" s="66"/>
      <c r="P226" s="184">
        <f>O226*H226</f>
        <v>0</v>
      </c>
      <c r="Q226" s="184">
        <v>3.0000000000000001E-5</v>
      </c>
      <c r="R226" s="184">
        <f>Q226*H226</f>
        <v>9.0000000000000006E-5</v>
      </c>
      <c r="S226" s="184">
        <v>0</v>
      </c>
      <c r="T226" s="185">
        <f>S226*H226</f>
        <v>0</v>
      </c>
      <c r="U226" s="36"/>
      <c r="V226" s="36"/>
      <c r="W226" s="36"/>
      <c r="X226" s="36"/>
      <c r="Y226" s="36"/>
      <c r="Z226" s="36"/>
      <c r="AA226" s="36"/>
      <c r="AB226" s="36"/>
      <c r="AC226" s="36"/>
      <c r="AD226" s="36"/>
      <c r="AE226" s="36"/>
      <c r="AR226" s="186" t="s">
        <v>272</v>
      </c>
      <c r="AT226" s="186" t="s">
        <v>138</v>
      </c>
      <c r="AU226" s="186" t="s">
        <v>81</v>
      </c>
      <c r="AY226" s="19" t="s">
        <v>135</v>
      </c>
      <c r="BE226" s="187">
        <f>IF(N226="základní",J226,0)</f>
        <v>0</v>
      </c>
      <c r="BF226" s="187">
        <f>IF(N226="snížená",J226,0)</f>
        <v>0</v>
      </c>
      <c r="BG226" s="187">
        <f>IF(N226="zákl. přenesená",J226,0)</f>
        <v>0</v>
      </c>
      <c r="BH226" s="187">
        <f>IF(N226="sníž. přenesená",J226,0)</f>
        <v>0</v>
      </c>
      <c r="BI226" s="187">
        <f>IF(N226="nulová",J226,0)</f>
        <v>0</v>
      </c>
      <c r="BJ226" s="19" t="s">
        <v>79</v>
      </c>
      <c r="BK226" s="187">
        <f>ROUND(I226*H226,2)</f>
        <v>0</v>
      </c>
      <c r="BL226" s="19" t="s">
        <v>272</v>
      </c>
      <c r="BM226" s="186" t="s">
        <v>864</v>
      </c>
    </row>
    <row r="227" spans="1:65" s="2" customFormat="1" ht="39">
      <c r="A227" s="36"/>
      <c r="B227" s="37"/>
      <c r="C227" s="38"/>
      <c r="D227" s="188" t="s">
        <v>145</v>
      </c>
      <c r="E227" s="38"/>
      <c r="F227" s="189" t="s">
        <v>709</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145</v>
      </c>
      <c r="AU227" s="19" t="s">
        <v>81</v>
      </c>
    </row>
    <row r="228" spans="1:65" s="13" customFormat="1" ht="11.25">
      <c r="B228" s="197"/>
      <c r="C228" s="198"/>
      <c r="D228" s="188" t="s">
        <v>187</v>
      </c>
      <c r="E228" s="199" t="s">
        <v>19</v>
      </c>
      <c r="F228" s="200" t="s">
        <v>865</v>
      </c>
      <c r="G228" s="198"/>
      <c r="H228" s="201">
        <v>3</v>
      </c>
      <c r="I228" s="202"/>
      <c r="J228" s="198"/>
      <c r="K228" s="198"/>
      <c r="L228" s="203"/>
      <c r="M228" s="204"/>
      <c r="N228" s="205"/>
      <c r="O228" s="205"/>
      <c r="P228" s="205"/>
      <c r="Q228" s="205"/>
      <c r="R228" s="205"/>
      <c r="S228" s="205"/>
      <c r="T228" s="206"/>
      <c r="AT228" s="207" t="s">
        <v>187</v>
      </c>
      <c r="AU228" s="207" t="s">
        <v>81</v>
      </c>
      <c r="AV228" s="13" t="s">
        <v>81</v>
      </c>
      <c r="AW228" s="13" t="s">
        <v>33</v>
      </c>
      <c r="AX228" s="13" t="s">
        <v>79</v>
      </c>
      <c r="AY228" s="207" t="s">
        <v>135</v>
      </c>
    </row>
    <row r="229" spans="1:65" s="2" customFormat="1" ht="24">
      <c r="A229" s="36"/>
      <c r="B229" s="37"/>
      <c r="C229" s="175" t="s">
        <v>488</v>
      </c>
      <c r="D229" s="175" t="s">
        <v>138</v>
      </c>
      <c r="E229" s="176" t="s">
        <v>722</v>
      </c>
      <c r="F229" s="177" t="s">
        <v>723</v>
      </c>
      <c r="G229" s="178" t="s">
        <v>295</v>
      </c>
      <c r="H229" s="229"/>
      <c r="I229" s="180"/>
      <c r="J229" s="181">
        <f>ROUND(I229*H229,2)</f>
        <v>0</v>
      </c>
      <c r="K229" s="177" t="s">
        <v>142</v>
      </c>
      <c r="L229" s="41"/>
      <c r="M229" s="182" t="s">
        <v>19</v>
      </c>
      <c r="N229" s="183" t="s">
        <v>43</v>
      </c>
      <c r="O229" s="66"/>
      <c r="P229" s="184">
        <f>O229*H229</f>
        <v>0</v>
      </c>
      <c r="Q229" s="184">
        <v>0</v>
      </c>
      <c r="R229" s="184">
        <f>Q229*H229</f>
        <v>0</v>
      </c>
      <c r="S229" s="184">
        <v>0</v>
      </c>
      <c r="T229" s="185">
        <f>S229*H229</f>
        <v>0</v>
      </c>
      <c r="U229" s="36"/>
      <c r="V229" s="36"/>
      <c r="W229" s="36"/>
      <c r="X229" s="36"/>
      <c r="Y229" s="36"/>
      <c r="Z229" s="36"/>
      <c r="AA229" s="36"/>
      <c r="AB229" s="36"/>
      <c r="AC229" s="36"/>
      <c r="AD229" s="36"/>
      <c r="AE229" s="36"/>
      <c r="AR229" s="186" t="s">
        <v>272</v>
      </c>
      <c r="AT229" s="186" t="s">
        <v>138</v>
      </c>
      <c r="AU229" s="186" t="s">
        <v>81</v>
      </c>
      <c r="AY229" s="19" t="s">
        <v>135</v>
      </c>
      <c r="BE229" s="187">
        <f>IF(N229="základní",J229,0)</f>
        <v>0</v>
      </c>
      <c r="BF229" s="187">
        <f>IF(N229="snížená",J229,0)</f>
        <v>0</v>
      </c>
      <c r="BG229" s="187">
        <f>IF(N229="zákl. přenesená",J229,0)</f>
        <v>0</v>
      </c>
      <c r="BH229" s="187">
        <f>IF(N229="sníž. přenesená",J229,0)</f>
        <v>0</v>
      </c>
      <c r="BI229" s="187">
        <f>IF(N229="nulová",J229,0)</f>
        <v>0</v>
      </c>
      <c r="BJ229" s="19" t="s">
        <v>79</v>
      </c>
      <c r="BK229" s="187">
        <f>ROUND(I229*H229,2)</f>
        <v>0</v>
      </c>
      <c r="BL229" s="19" t="s">
        <v>272</v>
      </c>
      <c r="BM229" s="186" t="s">
        <v>866</v>
      </c>
    </row>
    <row r="230" spans="1:65" s="2" customFormat="1" ht="78">
      <c r="A230" s="36"/>
      <c r="B230" s="37"/>
      <c r="C230" s="38"/>
      <c r="D230" s="188" t="s">
        <v>145</v>
      </c>
      <c r="E230" s="38"/>
      <c r="F230" s="189" t="s">
        <v>297</v>
      </c>
      <c r="G230" s="38"/>
      <c r="H230" s="38"/>
      <c r="I230" s="190"/>
      <c r="J230" s="38"/>
      <c r="K230" s="38"/>
      <c r="L230" s="41"/>
      <c r="M230" s="191"/>
      <c r="N230" s="192"/>
      <c r="O230" s="66"/>
      <c r="P230" s="66"/>
      <c r="Q230" s="66"/>
      <c r="R230" s="66"/>
      <c r="S230" s="66"/>
      <c r="T230" s="67"/>
      <c r="U230" s="36"/>
      <c r="V230" s="36"/>
      <c r="W230" s="36"/>
      <c r="X230" s="36"/>
      <c r="Y230" s="36"/>
      <c r="Z230" s="36"/>
      <c r="AA230" s="36"/>
      <c r="AB230" s="36"/>
      <c r="AC230" s="36"/>
      <c r="AD230" s="36"/>
      <c r="AE230" s="36"/>
      <c r="AT230" s="19" t="s">
        <v>145</v>
      </c>
      <c r="AU230" s="19" t="s">
        <v>81</v>
      </c>
    </row>
    <row r="231" spans="1:65" s="12" customFormat="1" ht="22.9" customHeight="1">
      <c r="B231" s="159"/>
      <c r="C231" s="160"/>
      <c r="D231" s="161" t="s">
        <v>71</v>
      </c>
      <c r="E231" s="173" t="s">
        <v>398</v>
      </c>
      <c r="F231" s="173" t="s">
        <v>399</v>
      </c>
      <c r="G231" s="160"/>
      <c r="H231" s="160"/>
      <c r="I231" s="163"/>
      <c r="J231" s="174">
        <f>BK231</f>
        <v>0</v>
      </c>
      <c r="K231" s="160"/>
      <c r="L231" s="165"/>
      <c r="M231" s="166"/>
      <c r="N231" s="167"/>
      <c r="O231" s="167"/>
      <c r="P231" s="168">
        <f>SUM(P232:P240)</f>
        <v>0</v>
      </c>
      <c r="Q231" s="167"/>
      <c r="R231" s="168">
        <f>SUM(R232:R240)</f>
        <v>4.6079999999999992E-4</v>
      </c>
      <c r="S231" s="167"/>
      <c r="T231" s="169">
        <f>SUM(T232:T240)</f>
        <v>0</v>
      </c>
      <c r="AR231" s="170" t="s">
        <v>81</v>
      </c>
      <c r="AT231" s="171" t="s">
        <v>71</v>
      </c>
      <c r="AU231" s="171" t="s">
        <v>79</v>
      </c>
      <c r="AY231" s="170" t="s">
        <v>135</v>
      </c>
      <c r="BK231" s="172">
        <f>SUM(BK232:BK240)</f>
        <v>0</v>
      </c>
    </row>
    <row r="232" spans="1:65" s="2" customFormat="1" ht="16.5" customHeight="1">
      <c r="A232" s="36"/>
      <c r="B232" s="37"/>
      <c r="C232" s="175" t="s">
        <v>492</v>
      </c>
      <c r="D232" s="175" t="s">
        <v>138</v>
      </c>
      <c r="E232" s="176" t="s">
        <v>401</v>
      </c>
      <c r="F232" s="177" t="s">
        <v>402</v>
      </c>
      <c r="G232" s="178" t="s">
        <v>184</v>
      </c>
      <c r="H232" s="179">
        <v>1.44</v>
      </c>
      <c r="I232" s="180"/>
      <c r="J232" s="181">
        <f>ROUND(I232*H232,2)</f>
        <v>0</v>
      </c>
      <c r="K232" s="177" t="s">
        <v>142</v>
      </c>
      <c r="L232" s="41"/>
      <c r="M232" s="182" t="s">
        <v>19</v>
      </c>
      <c r="N232" s="183" t="s">
        <v>43</v>
      </c>
      <c r="O232" s="66"/>
      <c r="P232" s="184">
        <f>O232*H232</f>
        <v>0</v>
      </c>
      <c r="Q232" s="184">
        <v>6.0000000000000002E-5</v>
      </c>
      <c r="R232" s="184">
        <f>Q232*H232</f>
        <v>8.6399999999999999E-5</v>
      </c>
      <c r="S232" s="184">
        <v>0</v>
      </c>
      <c r="T232" s="185">
        <f>S232*H232</f>
        <v>0</v>
      </c>
      <c r="U232" s="36"/>
      <c r="V232" s="36"/>
      <c r="W232" s="36"/>
      <c r="X232" s="36"/>
      <c r="Y232" s="36"/>
      <c r="Z232" s="36"/>
      <c r="AA232" s="36"/>
      <c r="AB232" s="36"/>
      <c r="AC232" s="36"/>
      <c r="AD232" s="36"/>
      <c r="AE232" s="36"/>
      <c r="AR232" s="186" t="s">
        <v>272</v>
      </c>
      <c r="AT232" s="186" t="s">
        <v>138</v>
      </c>
      <c r="AU232" s="186" t="s">
        <v>81</v>
      </c>
      <c r="AY232" s="19" t="s">
        <v>135</v>
      </c>
      <c r="BE232" s="187">
        <f>IF(N232="základní",J232,0)</f>
        <v>0</v>
      </c>
      <c r="BF232" s="187">
        <f>IF(N232="snížená",J232,0)</f>
        <v>0</v>
      </c>
      <c r="BG232" s="187">
        <f>IF(N232="zákl. přenesená",J232,0)</f>
        <v>0</v>
      </c>
      <c r="BH232" s="187">
        <f>IF(N232="sníž. přenesená",J232,0)</f>
        <v>0</v>
      </c>
      <c r="BI232" s="187">
        <f>IF(N232="nulová",J232,0)</f>
        <v>0</v>
      </c>
      <c r="BJ232" s="19" t="s">
        <v>79</v>
      </c>
      <c r="BK232" s="187">
        <f>ROUND(I232*H232,2)</f>
        <v>0</v>
      </c>
      <c r="BL232" s="19" t="s">
        <v>272</v>
      </c>
      <c r="BM232" s="186" t="s">
        <v>867</v>
      </c>
    </row>
    <row r="233" spans="1:65" s="15" customFormat="1" ht="11.25">
      <c r="B233" s="230"/>
      <c r="C233" s="231"/>
      <c r="D233" s="188" t="s">
        <v>187</v>
      </c>
      <c r="E233" s="232" t="s">
        <v>19</v>
      </c>
      <c r="F233" s="233" t="s">
        <v>868</v>
      </c>
      <c r="G233" s="231"/>
      <c r="H233" s="232" t="s">
        <v>19</v>
      </c>
      <c r="I233" s="234"/>
      <c r="J233" s="231"/>
      <c r="K233" s="231"/>
      <c r="L233" s="235"/>
      <c r="M233" s="236"/>
      <c r="N233" s="237"/>
      <c r="O233" s="237"/>
      <c r="P233" s="237"/>
      <c r="Q233" s="237"/>
      <c r="R233" s="237"/>
      <c r="S233" s="237"/>
      <c r="T233" s="238"/>
      <c r="AT233" s="239" t="s">
        <v>187</v>
      </c>
      <c r="AU233" s="239" t="s">
        <v>81</v>
      </c>
      <c r="AV233" s="15" t="s">
        <v>79</v>
      </c>
      <c r="AW233" s="15" t="s">
        <v>33</v>
      </c>
      <c r="AX233" s="15" t="s">
        <v>72</v>
      </c>
      <c r="AY233" s="239" t="s">
        <v>135</v>
      </c>
    </row>
    <row r="234" spans="1:65" s="13" customFormat="1" ht="11.25">
      <c r="B234" s="197"/>
      <c r="C234" s="198"/>
      <c r="D234" s="188" t="s">
        <v>187</v>
      </c>
      <c r="E234" s="199" t="s">
        <v>19</v>
      </c>
      <c r="F234" s="200" t="s">
        <v>405</v>
      </c>
      <c r="G234" s="198"/>
      <c r="H234" s="201">
        <v>1.44</v>
      </c>
      <c r="I234" s="202"/>
      <c r="J234" s="198"/>
      <c r="K234" s="198"/>
      <c r="L234" s="203"/>
      <c r="M234" s="204"/>
      <c r="N234" s="205"/>
      <c r="O234" s="205"/>
      <c r="P234" s="205"/>
      <c r="Q234" s="205"/>
      <c r="R234" s="205"/>
      <c r="S234" s="205"/>
      <c r="T234" s="206"/>
      <c r="AT234" s="207" t="s">
        <v>187</v>
      </c>
      <c r="AU234" s="207" t="s">
        <v>81</v>
      </c>
      <c r="AV234" s="13" t="s">
        <v>81</v>
      </c>
      <c r="AW234" s="13" t="s">
        <v>33</v>
      </c>
      <c r="AX234" s="13" t="s">
        <v>79</v>
      </c>
      <c r="AY234" s="207" t="s">
        <v>135</v>
      </c>
    </row>
    <row r="235" spans="1:65" s="2" customFormat="1" ht="16.5" customHeight="1">
      <c r="A235" s="36"/>
      <c r="B235" s="37"/>
      <c r="C235" s="175" t="s">
        <v>643</v>
      </c>
      <c r="D235" s="175" t="s">
        <v>138</v>
      </c>
      <c r="E235" s="176" t="s">
        <v>418</v>
      </c>
      <c r="F235" s="177" t="s">
        <v>419</v>
      </c>
      <c r="G235" s="178" t="s">
        <v>184</v>
      </c>
      <c r="H235" s="179">
        <v>1.44</v>
      </c>
      <c r="I235" s="180"/>
      <c r="J235" s="181">
        <f>ROUND(I235*H235,2)</f>
        <v>0</v>
      </c>
      <c r="K235" s="177" t="s">
        <v>142</v>
      </c>
      <c r="L235" s="41"/>
      <c r="M235" s="182" t="s">
        <v>19</v>
      </c>
      <c r="N235" s="183" t="s">
        <v>43</v>
      </c>
      <c r="O235" s="66"/>
      <c r="P235" s="184">
        <f>O235*H235</f>
        <v>0</v>
      </c>
      <c r="Q235" s="184">
        <v>1.3999999999999999E-4</v>
      </c>
      <c r="R235" s="184">
        <f>Q235*H235</f>
        <v>2.0159999999999997E-4</v>
      </c>
      <c r="S235" s="184">
        <v>0</v>
      </c>
      <c r="T235" s="185">
        <f>S235*H235</f>
        <v>0</v>
      </c>
      <c r="U235" s="36"/>
      <c r="V235" s="36"/>
      <c r="W235" s="36"/>
      <c r="X235" s="36"/>
      <c r="Y235" s="36"/>
      <c r="Z235" s="36"/>
      <c r="AA235" s="36"/>
      <c r="AB235" s="36"/>
      <c r="AC235" s="36"/>
      <c r="AD235" s="36"/>
      <c r="AE235" s="36"/>
      <c r="AR235" s="186" t="s">
        <v>272</v>
      </c>
      <c r="AT235" s="186" t="s">
        <v>138</v>
      </c>
      <c r="AU235" s="186" t="s">
        <v>81</v>
      </c>
      <c r="AY235" s="19" t="s">
        <v>135</v>
      </c>
      <c r="BE235" s="187">
        <f>IF(N235="základní",J235,0)</f>
        <v>0</v>
      </c>
      <c r="BF235" s="187">
        <f>IF(N235="snížená",J235,0)</f>
        <v>0</v>
      </c>
      <c r="BG235" s="187">
        <f>IF(N235="zákl. přenesená",J235,0)</f>
        <v>0</v>
      </c>
      <c r="BH235" s="187">
        <f>IF(N235="sníž. přenesená",J235,0)</f>
        <v>0</v>
      </c>
      <c r="BI235" s="187">
        <f>IF(N235="nulová",J235,0)</f>
        <v>0</v>
      </c>
      <c r="BJ235" s="19" t="s">
        <v>79</v>
      </c>
      <c r="BK235" s="187">
        <f>ROUND(I235*H235,2)</f>
        <v>0</v>
      </c>
      <c r="BL235" s="19" t="s">
        <v>272</v>
      </c>
      <c r="BM235" s="186" t="s">
        <v>869</v>
      </c>
    </row>
    <row r="236" spans="1:65" s="2" customFormat="1" ht="16.5" customHeight="1">
      <c r="A236" s="36"/>
      <c r="B236" s="37"/>
      <c r="C236" s="175" t="s">
        <v>645</v>
      </c>
      <c r="D236" s="175" t="s">
        <v>138</v>
      </c>
      <c r="E236" s="176" t="s">
        <v>422</v>
      </c>
      <c r="F236" s="177" t="s">
        <v>423</v>
      </c>
      <c r="G236" s="178" t="s">
        <v>184</v>
      </c>
      <c r="H236" s="179">
        <v>1.44</v>
      </c>
      <c r="I236" s="180"/>
      <c r="J236" s="181">
        <f>ROUND(I236*H236,2)</f>
        <v>0</v>
      </c>
      <c r="K236" s="177" t="s">
        <v>142</v>
      </c>
      <c r="L236" s="41"/>
      <c r="M236" s="182" t="s">
        <v>19</v>
      </c>
      <c r="N236" s="183" t="s">
        <v>43</v>
      </c>
      <c r="O236" s="66"/>
      <c r="P236" s="184">
        <f>O236*H236</f>
        <v>0</v>
      </c>
      <c r="Q236" s="184">
        <v>1.2E-4</v>
      </c>
      <c r="R236" s="184">
        <f>Q236*H236</f>
        <v>1.728E-4</v>
      </c>
      <c r="S236" s="184">
        <v>0</v>
      </c>
      <c r="T236" s="185">
        <f>S236*H236</f>
        <v>0</v>
      </c>
      <c r="U236" s="36"/>
      <c r="V236" s="36"/>
      <c r="W236" s="36"/>
      <c r="X236" s="36"/>
      <c r="Y236" s="36"/>
      <c r="Z236" s="36"/>
      <c r="AA236" s="36"/>
      <c r="AB236" s="36"/>
      <c r="AC236" s="36"/>
      <c r="AD236" s="36"/>
      <c r="AE236" s="36"/>
      <c r="AR236" s="186" t="s">
        <v>272</v>
      </c>
      <c r="AT236" s="186" t="s">
        <v>138</v>
      </c>
      <c r="AU236" s="186" t="s">
        <v>81</v>
      </c>
      <c r="AY236" s="19" t="s">
        <v>135</v>
      </c>
      <c r="BE236" s="187">
        <f>IF(N236="základní",J236,0)</f>
        <v>0</v>
      </c>
      <c r="BF236" s="187">
        <f>IF(N236="snížená",J236,0)</f>
        <v>0</v>
      </c>
      <c r="BG236" s="187">
        <f>IF(N236="zákl. přenesená",J236,0)</f>
        <v>0</v>
      </c>
      <c r="BH236" s="187">
        <f>IF(N236="sníž. přenesená",J236,0)</f>
        <v>0</v>
      </c>
      <c r="BI236" s="187">
        <f>IF(N236="nulová",J236,0)</f>
        <v>0</v>
      </c>
      <c r="BJ236" s="19" t="s">
        <v>79</v>
      </c>
      <c r="BK236" s="187">
        <f>ROUND(I236*H236,2)</f>
        <v>0</v>
      </c>
      <c r="BL236" s="19" t="s">
        <v>272</v>
      </c>
      <c r="BM236" s="186" t="s">
        <v>870</v>
      </c>
    </row>
    <row r="237" spans="1:65" s="2" customFormat="1" ht="16.5" customHeight="1">
      <c r="A237" s="36"/>
      <c r="B237" s="37"/>
      <c r="C237" s="175" t="s">
        <v>649</v>
      </c>
      <c r="D237" s="175" t="s">
        <v>138</v>
      </c>
      <c r="E237" s="176" t="s">
        <v>733</v>
      </c>
      <c r="F237" s="177" t="s">
        <v>734</v>
      </c>
      <c r="G237" s="178" t="s">
        <v>184</v>
      </c>
      <c r="H237" s="179">
        <v>1.1399999999999999</v>
      </c>
      <c r="I237" s="180"/>
      <c r="J237" s="181">
        <f>ROUND(I237*H237,2)</f>
        <v>0</v>
      </c>
      <c r="K237" s="177" t="s">
        <v>142</v>
      </c>
      <c r="L237" s="41"/>
      <c r="M237" s="182" t="s">
        <v>19</v>
      </c>
      <c r="N237" s="183" t="s">
        <v>43</v>
      </c>
      <c r="O237" s="66"/>
      <c r="P237" s="184">
        <f>O237*H237</f>
        <v>0</v>
      </c>
      <c r="Q237" s="184">
        <v>0</v>
      </c>
      <c r="R237" s="184">
        <f>Q237*H237</f>
        <v>0</v>
      </c>
      <c r="S237" s="184">
        <v>0</v>
      </c>
      <c r="T237" s="185">
        <f>S237*H237</f>
        <v>0</v>
      </c>
      <c r="U237" s="36"/>
      <c r="V237" s="36"/>
      <c r="W237" s="36"/>
      <c r="X237" s="36"/>
      <c r="Y237" s="36"/>
      <c r="Z237" s="36"/>
      <c r="AA237" s="36"/>
      <c r="AB237" s="36"/>
      <c r="AC237" s="36"/>
      <c r="AD237" s="36"/>
      <c r="AE237" s="36"/>
      <c r="AR237" s="186" t="s">
        <v>272</v>
      </c>
      <c r="AT237" s="186" t="s">
        <v>138</v>
      </c>
      <c r="AU237" s="186" t="s">
        <v>81</v>
      </c>
      <c r="AY237" s="19" t="s">
        <v>135</v>
      </c>
      <c r="BE237" s="187">
        <f>IF(N237="základní",J237,0)</f>
        <v>0</v>
      </c>
      <c r="BF237" s="187">
        <f>IF(N237="snížená",J237,0)</f>
        <v>0</v>
      </c>
      <c r="BG237" s="187">
        <f>IF(N237="zákl. přenesená",J237,0)</f>
        <v>0</v>
      </c>
      <c r="BH237" s="187">
        <f>IF(N237="sníž. přenesená",J237,0)</f>
        <v>0</v>
      </c>
      <c r="BI237" s="187">
        <f>IF(N237="nulová",J237,0)</f>
        <v>0</v>
      </c>
      <c r="BJ237" s="19" t="s">
        <v>79</v>
      </c>
      <c r="BK237" s="187">
        <f>ROUND(I237*H237,2)</f>
        <v>0</v>
      </c>
      <c r="BL237" s="19" t="s">
        <v>272</v>
      </c>
      <c r="BM237" s="186" t="s">
        <v>871</v>
      </c>
    </row>
    <row r="238" spans="1:65" s="15" customFormat="1" ht="11.25">
      <c r="B238" s="230"/>
      <c r="C238" s="231"/>
      <c r="D238" s="188" t="s">
        <v>187</v>
      </c>
      <c r="E238" s="232" t="s">
        <v>19</v>
      </c>
      <c r="F238" s="233" t="s">
        <v>872</v>
      </c>
      <c r="G238" s="231"/>
      <c r="H238" s="232" t="s">
        <v>19</v>
      </c>
      <c r="I238" s="234"/>
      <c r="J238" s="231"/>
      <c r="K238" s="231"/>
      <c r="L238" s="235"/>
      <c r="M238" s="236"/>
      <c r="N238" s="237"/>
      <c r="O238" s="237"/>
      <c r="P238" s="237"/>
      <c r="Q238" s="237"/>
      <c r="R238" s="237"/>
      <c r="S238" s="237"/>
      <c r="T238" s="238"/>
      <c r="AT238" s="239" t="s">
        <v>187</v>
      </c>
      <c r="AU238" s="239" t="s">
        <v>81</v>
      </c>
      <c r="AV238" s="15" t="s">
        <v>79</v>
      </c>
      <c r="AW238" s="15" t="s">
        <v>33</v>
      </c>
      <c r="AX238" s="15" t="s">
        <v>72</v>
      </c>
      <c r="AY238" s="239" t="s">
        <v>135</v>
      </c>
    </row>
    <row r="239" spans="1:65" s="13" customFormat="1" ht="11.25">
      <c r="B239" s="197"/>
      <c r="C239" s="198"/>
      <c r="D239" s="188" t="s">
        <v>187</v>
      </c>
      <c r="E239" s="199" t="s">
        <v>19</v>
      </c>
      <c r="F239" s="200" t="s">
        <v>802</v>
      </c>
      <c r="G239" s="198"/>
      <c r="H239" s="201">
        <v>1.1399999999999999</v>
      </c>
      <c r="I239" s="202"/>
      <c r="J239" s="198"/>
      <c r="K239" s="198"/>
      <c r="L239" s="203"/>
      <c r="M239" s="204"/>
      <c r="N239" s="205"/>
      <c r="O239" s="205"/>
      <c r="P239" s="205"/>
      <c r="Q239" s="205"/>
      <c r="R239" s="205"/>
      <c r="S239" s="205"/>
      <c r="T239" s="206"/>
      <c r="AT239" s="207" t="s">
        <v>187</v>
      </c>
      <c r="AU239" s="207" t="s">
        <v>81</v>
      </c>
      <c r="AV239" s="13" t="s">
        <v>81</v>
      </c>
      <c r="AW239" s="13" t="s">
        <v>33</v>
      </c>
      <c r="AX239" s="13" t="s">
        <v>79</v>
      </c>
      <c r="AY239" s="207" t="s">
        <v>135</v>
      </c>
    </row>
    <row r="240" spans="1:65" s="2" customFormat="1" ht="16.5" customHeight="1">
      <c r="A240" s="36"/>
      <c r="B240" s="37"/>
      <c r="C240" s="175" t="s">
        <v>654</v>
      </c>
      <c r="D240" s="175" t="s">
        <v>138</v>
      </c>
      <c r="E240" s="176" t="s">
        <v>438</v>
      </c>
      <c r="F240" s="177" t="s">
        <v>439</v>
      </c>
      <c r="G240" s="178" t="s">
        <v>184</v>
      </c>
      <c r="H240" s="179">
        <v>1.1399999999999999</v>
      </c>
      <c r="I240" s="180"/>
      <c r="J240" s="181">
        <f>ROUND(I240*H240,2)</f>
        <v>0</v>
      </c>
      <c r="K240" s="177" t="s">
        <v>19</v>
      </c>
      <c r="L240" s="41"/>
      <c r="M240" s="182" t="s">
        <v>19</v>
      </c>
      <c r="N240" s="183" t="s">
        <v>43</v>
      </c>
      <c r="O240" s="66"/>
      <c r="P240" s="184">
        <f>O240*H240</f>
        <v>0</v>
      </c>
      <c r="Q240" s="184">
        <v>0</v>
      </c>
      <c r="R240" s="184">
        <f>Q240*H240</f>
        <v>0</v>
      </c>
      <c r="S240" s="184">
        <v>0</v>
      </c>
      <c r="T240" s="185">
        <f>S240*H240</f>
        <v>0</v>
      </c>
      <c r="U240" s="36"/>
      <c r="V240" s="36"/>
      <c r="W240" s="36"/>
      <c r="X240" s="36"/>
      <c r="Y240" s="36"/>
      <c r="Z240" s="36"/>
      <c r="AA240" s="36"/>
      <c r="AB240" s="36"/>
      <c r="AC240" s="36"/>
      <c r="AD240" s="36"/>
      <c r="AE240" s="36"/>
      <c r="AR240" s="186" t="s">
        <v>272</v>
      </c>
      <c r="AT240" s="186" t="s">
        <v>138</v>
      </c>
      <c r="AU240" s="186" t="s">
        <v>81</v>
      </c>
      <c r="AY240" s="19" t="s">
        <v>135</v>
      </c>
      <c r="BE240" s="187">
        <f>IF(N240="základní",J240,0)</f>
        <v>0</v>
      </c>
      <c r="BF240" s="187">
        <f>IF(N240="snížená",J240,0)</f>
        <v>0</v>
      </c>
      <c r="BG240" s="187">
        <f>IF(N240="zákl. přenesená",J240,0)</f>
        <v>0</v>
      </c>
      <c r="BH240" s="187">
        <f>IF(N240="sníž. přenesená",J240,0)</f>
        <v>0</v>
      </c>
      <c r="BI240" s="187">
        <f>IF(N240="nulová",J240,0)</f>
        <v>0</v>
      </c>
      <c r="BJ240" s="19" t="s">
        <v>79</v>
      </c>
      <c r="BK240" s="187">
        <f>ROUND(I240*H240,2)</f>
        <v>0</v>
      </c>
      <c r="BL240" s="19" t="s">
        <v>272</v>
      </c>
      <c r="BM240" s="186" t="s">
        <v>873</v>
      </c>
    </row>
    <row r="241" spans="1:65" s="12" customFormat="1" ht="22.9" customHeight="1">
      <c r="B241" s="159"/>
      <c r="C241" s="160"/>
      <c r="D241" s="161" t="s">
        <v>71</v>
      </c>
      <c r="E241" s="173" t="s">
        <v>441</v>
      </c>
      <c r="F241" s="173" t="s">
        <v>442</v>
      </c>
      <c r="G241" s="160"/>
      <c r="H241" s="160"/>
      <c r="I241" s="163"/>
      <c r="J241" s="174">
        <f>BK241</f>
        <v>0</v>
      </c>
      <c r="K241" s="160"/>
      <c r="L241" s="165"/>
      <c r="M241" s="166"/>
      <c r="N241" s="167"/>
      <c r="O241" s="167"/>
      <c r="P241" s="168">
        <f>SUM(P242:P275)</f>
        <v>0</v>
      </c>
      <c r="Q241" s="167"/>
      <c r="R241" s="168">
        <f>SUM(R242:R275)</f>
        <v>2.4549079999999997E-2</v>
      </c>
      <c r="S241" s="167"/>
      <c r="T241" s="169">
        <f>SUM(T242:T275)</f>
        <v>4.5659899999999998E-3</v>
      </c>
      <c r="AR241" s="170" t="s">
        <v>81</v>
      </c>
      <c r="AT241" s="171" t="s">
        <v>71</v>
      </c>
      <c r="AU241" s="171" t="s">
        <v>79</v>
      </c>
      <c r="AY241" s="170" t="s">
        <v>135</v>
      </c>
      <c r="BK241" s="172">
        <f>SUM(BK242:BK275)</f>
        <v>0</v>
      </c>
    </row>
    <row r="242" spans="1:65" s="2" customFormat="1" ht="16.5" customHeight="1">
      <c r="A242" s="36"/>
      <c r="B242" s="37"/>
      <c r="C242" s="175" t="s">
        <v>659</v>
      </c>
      <c r="D242" s="175" t="s">
        <v>138</v>
      </c>
      <c r="E242" s="176" t="s">
        <v>444</v>
      </c>
      <c r="F242" s="177" t="s">
        <v>445</v>
      </c>
      <c r="G242" s="178" t="s">
        <v>184</v>
      </c>
      <c r="H242" s="179">
        <v>14.728999999999999</v>
      </c>
      <c r="I242" s="180"/>
      <c r="J242" s="181">
        <f>ROUND(I242*H242,2)</f>
        <v>0</v>
      </c>
      <c r="K242" s="177" t="s">
        <v>142</v>
      </c>
      <c r="L242" s="41"/>
      <c r="M242" s="182" t="s">
        <v>19</v>
      </c>
      <c r="N242" s="183" t="s">
        <v>43</v>
      </c>
      <c r="O242" s="66"/>
      <c r="P242" s="184">
        <f>O242*H242</f>
        <v>0</v>
      </c>
      <c r="Q242" s="184">
        <v>1E-3</v>
      </c>
      <c r="R242" s="184">
        <f>Q242*H242</f>
        <v>1.4728999999999999E-2</v>
      </c>
      <c r="S242" s="184">
        <v>3.1E-4</v>
      </c>
      <c r="T242" s="185">
        <f>S242*H242</f>
        <v>4.5659899999999998E-3</v>
      </c>
      <c r="U242" s="36"/>
      <c r="V242" s="36"/>
      <c r="W242" s="36"/>
      <c r="X242" s="36"/>
      <c r="Y242" s="36"/>
      <c r="Z242" s="36"/>
      <c r="AA242" s="36"/>
      <c r="AB242" s="36"/>
      <c r="AC242" s="36"/>
      <c r="AD242" s="36"/>
      <c r="AE242" s="36"/>
      <c r="AR242" s="186" t="s">
        <v>272</v>
      </c>
      <c r="AT242" s="186" t="s">
        <v>138</v>
      </c>
      <c r="AU242" s="186" t="s">
        <v>81</v>
      </c>
      <c r="AY242" s="19" t="s">
        <v>135</v>
      </c>
      <c r="BE242" s="187">
        <f>IF(N242="základní",J242,0)</f>
        <v>0</v>
      </c>
      <c r="BF242" s="187">
        <f>IF(N242="snížená",J242,0)</f>
        <v>0</v>
      </c>
      <c r="BG242" s="187">
        <f>IF(N242="zákl. přenesená",J242,0)</f>
        <v>0</v>
      </c>
      <c r="BH242" s="187">
        <f>IF(N242="sníž. přenesená",J242,0)</f>
        <v>0</v>
      </c>
      <c r="BI242" s="187">
        <f>IF(N242="nulová",J242,0)</f>
        <v>0</v>
      </c>
      <c r="BJ242" s="19" t="s">
        <v>79</v>
      </c>
      <c r="BK242" s="187">
        <f>ROUND(I242*H242,2)</f>
        <v>0</v>
      </c>
      <c r="BL242" s="19" t="s">
        <v>272</v>
      </c>
      <c r="BM242" s="186" t="s">
        <v>874</v>
      </c>
    </row>
    <row r="243" spans="1:65" s="2" customFormat="1" ht="29.25">
      <c r="A243" s="36"/>
      <c r="B243" s="37"/>
      <c r="C243" s="38"/>
      <c r="D243" s="188" t="s">
        <v>145</v>
      </c>
      <c r="E243" s="38"/>
      <c r="F243" s="189" t="s">
        <v>447</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145</v>
      </c>
      <c r="AU243" s="19" t="s">
        <v>81</v>
      </c>
    </row>
    <row r="244" spans="1:65" s="15" customFormat="1" ht="11.25">
      <c r="B244" s="230"/>
      <c r="C244" s="231"/>
      <c r="D244" s="188" t="s">
        <v>187</v>
      </c>
      <c r="E244" s="232" t="s">
        <v>19</v>
      </c>
      <c r="F244" s="233" t="s">
        <v>875</v>
      </c>
      <c r="G244" s="231"/>
      <c r="H244" s="232" t="s">
        <v>19</v>
      </c>
      <c r="I244" s="234"/>
      <c r="J244" s="231"/>
      <c r="K244" s="231"/>
      <c r="L244" s="235"/>
      <c r="M244" s="236"/>
      <c r="N244" s="237"/>
      <c r="O244" s="237"/>
      <c r="P244" s="237"/>
      <c r="Q244" s="237"/>
      <c r="R244" s="237"/>
      <c r="S244" s="237"/>
      <c r="T244" s="238"/>
      <c r="AT244" s="239" t="s">
        <v>187</v>
      </c>
      <c r="AU244" s="239" t="s">
        <v>81</v>
      </c>
      <c r="AV244" s="15" t="s">
        <v>79</v>
      </c>
      <c r="AW244" s="15" t="s">
        <v>33</v>
      </c>
      <c r="AX244" s="15" t="s">
        <v>72</v>
      </c>
      <c r="AY244" s="239" t="s">
        <v>135</v>
      </c>
    </row>
    <row r="245" spans="1:65" s="13" customFormat="1" ht="11.25">
      <c r="B245" s="197"/>
      <c r="C245" s="198"/>
      <c r="D245" s="188" t="s">
        <v>187</v>
      </c>
      <c r="E245" s="199" t="s">
        <v>19</v>
      </c>
      <c r="F245" s="200" t="s">
        <v>876</v>
      </c>
      <c r="G245" s="198"/>
      <c r="H245" s="201">
        <v>0.58899999999999997</v>
      </c>
      <c r="I245" s="202"/>
      <c r="J245" s="198"/>
      <c r="K245" s="198"/>
      <c r="L245" s="203"/>
      <c r="M245" s="204"/>
      <c r="N245" s="205"/>
      <c r="O245" s="205"/>
      <c r="P245" s="205"/>
      <c r="Q245" s="205"/>
      <c r="R245" s="205"/>
      <c r="S245" s="205"/>
      <c r="T245" s="206"/>
      <c r="AT245" s="207" t="s">
        <v>187</v>
      </c>
      <c r="AU245" s="207" t="s">
        <v>81</v>
      </c>
      <c r="AV245" s="13" t="s">
        <v>81</v>
      </c>
      <c r="AW245" s="13" t="s">
        <v>33</v>
      </c>
      <c r="AX245" s="13" t="s">
        <v>72</v>
      </c>
      <c r="AY245" s="207" t="s">
        <v>135</v>
      </c>
    </row>
    <row r="246" spans="1:65" s="13" customFormat="1" ht="11.25">
      <c r="B246" s="197"/>
      <c r="C246" s="198"/>
      <c r="D246" s="188" t="s">
        <v>187</v>
      </c>
      <c r="E246" s="199" t="s">
        <v>19</v>
      </c>
      <c r="F246" s="200" t="s">
        <v>877</v>
      </c>
      <c r="G246" s="198"/>
      <c r="H246" s="201">
        <v>0.11</v>
      </c>
      <c r="I246" s="202"/>
      <c r="J246" s="198"/>
      <c r="K246" s="198"/>
      <c r="L246" s="203"/>
      <c r="M246" s="204"/>
      <c r="N246" s="205"/>
      <c r="O246" s="205"/>
      <c r="P246" s="205"/>
      <c r="Q246" s="205"/>
      <c r="R246" s="205"/>
      <c r="S246" s="205"/>
      <c r="T246" s="206"/>
      <c r="AT246" s="207" t="s">
        <v>187</v>
      </c>
      <c r="AU246" s="207" t="s">
        <v>81</v>
      </c>
      <c r="AV246" s="13" t="s">
        <v>81</v>
      </c>
      <c r="AW246" s="13" t="s">
        <v>33</v>
      </c>
      <c r="AX246" s="13" t="s">
        <v>72</v>
      </c>
      <c r="AY246" s="207" t="s">
        <v>135</v>
      </c>
    </row>
    <row r="247" spans="1:65" s="13" customFormat="1" ht="11.25">
      <c r="B247" s="197"/>
      <c r="C247" s="198"/>
      <c r="D247" s="188" t="s">
        <v>187</v>
      </c>
      <c r="E247" s="199" t="s">
        <v>19</v>
      </c>
      <c r="F247" s="200" t="s">
        <v>878</v>
      </c>
      <c r="G247" s="198"/>
      <c r="H247" s="201">
        <v>0.72099999999999997</v>
      </c>
      <c r="I247" s="202"/>
      <c r="J247" s="198"/>
      <c r="K247" s="198"/>
      <c r="L247" s="203"/>
      <c r="M247" s="204"/>
      <c r="N247" s="205"/>
      <c r="O247" s="205"/>
      <c r="P247" s="205"/>
      <c r="Q247" s="205"/>
      <c r="R247" s="205"/>
      <c r="S247" s="205"/>
      <c r="T247" s="206"/>
      <c r="AT247" s="207" t="s">
        <v>187</v>
      </c>
      <c r="AU247" s="207" t="s">
        <v>81</v>
      </c>
      <c r="AV247" s="13" t="s">
        <v>81</v>
      </c>
      <c r="AW247" s="13" t="s">
        <v>33</v>
      </c>
      <c r="AX247" s="13" t="s">
        <v>72</v>
      </c>
      <c r="AY247" s="207" t="s">
        <v>135</v>
      </c>
    </row>
    <row r="248" spans="1:65" s="16" customFormat="1" ht="11.25">
      <c r="B248" s="240"/>
      <c r="C248" s="241"/>
      <c r="D248" s="188" t="s">
        <v>187</v>
      </c>
      <c r="E248" s="242" t="s">
        <v>19</v>
      </c>
      <c r="F248" s="243" t="s">
        <v>451</v>
      </c>
      <c r="G248" s="241"/>
      <c r="H248" s="244">
        <v>1.42</v>
      </c>
      <c r="I248" s="245"/>
      <c r="J248" s="241"/>
      <c r="K248" s="241"/>
      <c r="L248" s="246"/>
      <c r="M248" s="247"/>
      <c r="N248" s="248"/>
      <c r="O248" s="248"/>
      <c r="P248" s="248"/>
      <c r="Q248" s="248"/>
      <c r="R248" s="248"/>
      <c r="S248" s="248"/>
      <c r="T248" s="249"/>
      <c r="AT248" s="250" t="s">
        <v>187</v>
      </c>
      <c r="AU248" s="250" t="s">
        <v>81</v>
      </c>
      <c r="AV248" s="16" t="s">
        <v>155</v>
      </c>
      <c r="AW248" s="16" t="s">
        <v>33</v>
      </c>
      <c r="AX248" s="16" t="s">
        <v>72</v>
      </c>
      <c r="AY248" s="250" t="s">
        <v>135</v>
      </c>
    </row>
    <row r="249" spans="1:65" s="15" customFormat="1" ht="11.25">
      <c r="B249" s="230"/>
      <c r="C249" s="231"/>
      <c r="D249" s="188" t="s">
        <v>187</v>
      </c>
      <c r="E249" s="232" t="s">
        <v>19</v>
      </c>
      <c r="F249" s="233" t="s">
        <v>452</v>
      </c>
      <c r="G249" s="231"/>
      <c r="H249" s="232" t="s">
        <v>19</v>
      </c>
      <c r="I249" s="234"/>
      <c r="J249" s="231"/>
      <c r="K249" s="231"/>
      <c r="L249" s="235"/>
      <c r="M249" s="236"/>
      <c r="N249" s="237"/>
      <c r="O249" s="237"/>
      <c r="P249" s="237"/>
      <c r="Q249" s="237"/>
      <c r="R249" s="237"/>
      <c r="S249" s="237"/>
      <c r="T249" s="238"/>
      <c r="AT249" s="239" t="s">
        <v>187</v>
      </c>
      <c r="AU249" s="239" t="s">
        <v>81</v>
      </c>
      <c r="AV249" s="15" t="s">
        <v>79</v>
      </c>
      <c r="AW249" s="15" t="s">
        <v>33</v>
      </c>
      <c r="AX249" s="15" t="s">
        <v>72</v>
      </c>
      <c r="AY249" s="239" t="s">
        <v>135</v>
      </c>
    </row>
    <row r="250" spans="1:65" s="13" customFormat="1" ht="11.25">
      <c r="B250" s="197"/>
      <c r="C250" s="198"/>
      <c r="D250" s="188" t="s">
        <v>187</v>
      </c>
      <c r="E250" s="199" t="s">
        <v>19</v>
      </c>
      <c r="F250" s="200" t="s">
        <v>879</v>
      </c>
      <c r="G250" s="198"/>
      <c r="H250" s="201">
        <v>3.6629999999999998</v>
      </c>
      <c r="I250" s="202"/>
      <c r="J250" s="198"/>
      <c r="K250" s="198"/>
      <c r="L250" s="203"/>
      <c r="M250" s="204"/>
      <c r="N250" s="205"/>
      <c r="O250" s="205"/>
      <c r="P250" s="205"/>
      <c r="Q250" s="205"/>
      <c r="R250" s="205"/>
      <c r="S250" s="205"/>
      <c r="T250" s="206"/>
      <c r="AT250" s="207" t="s">
        <v>187</v>
      </c>
      <c r="AU250" s="207" t="s">
        <v>81</v>
      </c>
      <c r="AV250" s="13" t="s">
        <v>81</v>
      </c>
      <c r="AW250" s="13" t="s">
        <v>33</v>
      </c>
      <c r="AX250" s="13" t="s">
        <v>72</v>
      </c>
      <c r="AY250" s="207" t="s">
        <v>135</v>
      </c>
    </row>
    <row r="251" spans="1:65" s="13" customFormat="1" ht="11.25">
      <c r="B251" s="197"/>
      <c r="C251" s="198"/>
      <c r="D251" s="188" t="s">
        <v>187</v>
      </c>
      <c r="E251" s="199" t="s">
        <v>19</v>
      </c>
      <c r="F251" s="200" t="s">
        <v>880</v>
      </c>
      <c r="G251" s="198"/>
      <c r="H251" s="201">
        <v>10.36</v>
      </c>
      <c r="I251" s="202"/>
      <c r="J251" s="198"/>
      <c r="K251" s="198"/>
      <c r="L251" s="203"/>
      <c r="M251" s="204"/>
      <c r="N251" s="205"/>
      <c r="O251" s="205"/>
      <c r="P251" s="205"/>
      <c r="Q251" s="205"/>
      <c r="R251" s="205"/>
      <c r="S251" s="205"/>
      <c r="T251" s="206"/>
      <c r="AT251" s="207" t="s">
        <v>187</v>
      </c>
      <c r="AU251" s="207" t="s">
        <v>81</v>
      </c>
      <c r="AV251" s="13" t="s">
        <v>81</v>
      </c>
      <c r="AW251" s="13" t="s">
        <v>33</v>
      </c>
      <c r="AX251" s="13" t="s">
        <v>72</v>
      </c>
      <c r="AY251" s="207" t="s">
        <v>135</v>
      </c>
    </row>
    <row r="252" spans="1:65" s="13" customFormat="1" ht="11.25">
      <c r="B252" s="197"/>
      <c r="C252" s="198"/>
      <c r="D252" s="188" t="s">
        <v>187</v>
      </c>
      <c r="E252" s="199" t="s">
        <v>19</v>
      </c>
      <c r="F252" s="200" t="s">
        <v>881</v>
      </c>
      <c r="G252" s="198"/>
      <c r="H252" s="201">
        <v>-0.71399999999999997</v>
      </c>
      <c r="I252" s="202"/>
      <c r="J252" s="198"/>
      <c r="K252" s="198"/>
      <c r="L252" s="203"/>
      <c r="M252" s="204"/>
      <c r="N252" s="205"/>
      <c r="O252" s="205"/>
      <c r="P252" s="205"/>
      <c r="Q252" s="205"/>
      <c r="R252" s="205"/>
      <c r="S252" s="205"/>
      <c r="T252" s="206"/>
      <c r="AT252" s="207" t="s">
        <v>187</v>
      </c>
      <c r="AU252" s="207" t="s">
        <v>81</v>
      </c>
      <c r="AV252" s="13" t="s">
        <v>81</v>
      </c>
      <c r="AW252" s="13" t="s">
        <v>33</v>
      </c>
      <c r="AX252" s="13" t="s">
        <v>72</v>
      </c>
      <c r="AY252" s="207" t="s">
        <v>135</v>
      </c>
    </row>
    <row r="253" spans="1:65" s="16" customFormat="1" ht="11.25">
      <c r="B253" s="240"/>
      <c r="C253" s="241"/>
      <c r="D253" s="188" t="s">
        <v>187</v>
      </c>
      <c r="E253" s="242" t="s">
        <v>19</v>
      </c>
      <c r="F253" s="243" t="s">
        <v>451</v>
      </c>
      <c r="G253" s="241"/>
      <c r="H253" s="244">
        <v>13.308999999999999</v>
      </c>
      <c r="I253" s="245"/>
      <c r="J253" s="241"/>
      <c r="K253" s="241"/>
      <c r="L253" s="246"/>
      <c r="M253" s="247"/>
      <c r="N253" s="248"/>
      <c r="O253" s="248"/>
      <c r="P253" s="248"/>
      <c r="Q253" s="248"/>
      <c r="R253" s="248"/>
      <c r="S253" s="248"/>
      <c r="T253" s="249"/>
      <c r="AT253" s="250" t="s">
        <v>187</v>
      </c>
      <c r="AU253" s="250" t="s">
        <v>81</v>
      </c>
      <c r="AV253" s="16" t="s">
        <v>155</v>
      </c>
      <c r="AW253" s="16" t="s">
        <v>33</v>
      </c>
      <c r="AX253" s="16" t="s">
        <v>72</v>
      </c>
      <c r="AY253" s="250" t="s">
        <v>135</v>
      </c>
    </row>
    <row r="254" spans="1:65" s="14" customFormat="1" ht="11.25">
      <c r="B254" s="208"/>
      <c r="C254" s="209"/>
      <c r="D254" s="188" t="s">
        <v>187</v>
      </c>
      <c r="E254" s="210" t="s">
        <v>19</v>
      </c>
      <c r="F254" s="211" t="s">
        <v>197</v>
      </c>
      <c r="G254" s="209"/>
      <c r="H254" s="212">
        <v>14.728999999999999</v>
      </c>
      <c r="I254" s="213"/>
      <c r="J254" s="209"/>
      <c r="K254" s="209"/>
      <c r="L254" s="214"/>
      <c r="M254" s="215"/>
      <c r="N254" s="216"/>
      <c r="O254" s="216"/>
      <c r="P254" s="216"/>
      <c r="Q254" s="216"/>
      <c r="R254" s="216"/>
      <c r="S254" s="216"/>
      <c r="T254" s="217"/>
      <c r="AT254" s="218" t="s">
        <v>187</v>
      </c>
      <c r="AU254" s="218" t="s">
        <v>81</v>
      </c>
      <c r="AV254" s="14" t="s">
        <v>160</v>
      </c>
      <c r="AW254" s="14" t="s">
        <v>33</v>
      </c>
      <c r="AX254" s="14" t="s">
        <v>79</v>
      </c>
      <c r="AY254" s="218" t="s">
        <v>135</v>
      </c>
    </row>
    <row r="255" spans="1:65" s="2" customFormat="1" ht="16.5" customHeight="1">
      <c r="A255" s="36"/>
      <c r="B255" s="37"/>
      <c r="C255" s="175" t="s">
        <v>663</v>
      </c>
      <c r="D255" s="175" t="s">
        <v>138</v>
      </c>
      <c r="E255" s="176" t="s">
        <v>458</v>
      </c>
      <c r="F255" s="177" t="s">
        <v>459</v>
      </c>
      <c r="G255" s="178" t="s">
        <v>184</v>
      </c>
      <c r="H255" s="179">
        <v>21.347999999999999</v>
      </c>
      <c r="I255" s="180"/>
      <c r="J255" s="181">
        <f>ROUND(I255*H255,2)</f>
        <v>0</v>
      </c>
      <c r="K255" s="177" t="s">
        <v>142</v>
      </c>
      <c r="L255" s="41"/>
      <c r="M255" s="182" t="s">
        <v>19</v>
      </c>
      <c r="N255" s="183" t="s">
        <v>43</v>
      </c>
      <c r="O255" s="66"/>
      <c r="P255" s="184">
        <f>O255*H255</f>
        <v>0</v>
      </c>
      <c r="Q255" s="184">
        <v>0</v>
      </c>
      <c r="R255" s="184">
        <f>Q255*H255</f>
        <v>0</v>
      </c>
      <c r="S255" s="184">
        <v>0</v>
      </c>
      <c r="T255" s="185">
        <f>S255*H255</f>
        <v>0</v>
      </c>
      <c r="U255" s="36"/>
      <c r="V255" s="36"/>
      <c r="W255" s="36"/>
      <c r="X255" s="36"/>
      <c r="Y255" s="36"/>
      <c r="Z255" s="36"/>
      <c r="AA255" s="36"/>
      <c r="AB255" s="36"/>
      <c r="AC255" s="36"/>
      <c r="AD255" s="36"/>
      <c r="AE255" s="36"/>
      <c r="AR255" s="186" t="s">
        <v>272</v>
      </c>
      <c r="AT255" s="186" t="s">
        <v>138</v>
      </c>
      <c r="AU255" s="186" t="s">
        <v>81</v>
      </c>
      <c r="AY255" s="19" t="s">
        <v>135</v>
      </c>
      <c r="BE255" s="187">
        <f>IF(N255="základní",J255,0)</f>
        <v>0</v>
      </c>
      <c r="BF255" s="187">
        <f>IF(N255="snížená",J255,0)</f>
        <v>0</v>
      </c>
      <c r="BG255" s="187">
        <f>IF(N255="zákl. přenesená",J255,0)</f>
        <v>0</v>
      </c>
      <c r="BH255" s="187">
        <f>IF(N255="sníž. přenesená",J255,0)</f>
        <v>0</v>
      </c>
      <c r="BI255" s="187">
        <f>IF(N255="nulová",J255,0)</f>
        <v>0</v>
      </c>
      <c r="BJ255" s="19" t="s">
        <v>79</v>
      </c>
      <c r="BK255" s="187">
        <f>ROUND(I255*H255,2)</f>
        <v>0</v>
      </c>
      <c r="BL255" s="19" t="s">
        <v>272</v>
      </c>
      <c r="BM255" s="186" t="s">
        <v>882</v>
      </c>
    </row>
    <row r="256" spans="1:65" s="2" customFormat="1" ht="24">
      <c r="A256" s="36"/>
      <c r="B256" s="37"/>
      <c r="C256" s="175" t="s">
        <v>669</v>
      </c>
      <c r="D256" s="175" t="s">
        <v>138</v>
      </c>
      <c r="E256" s="176" t="s">
        <v>462</v>
      </c>
      <c r="F256" s="177" t="s">
        <v>463</v>
      </c>
      <c r="G256" s="178" t="s">
        <v>184</v>
      </c>
      <c r="H256" s="179">
        <v>1</v>
      </c>
      <c r="I256" s="180"/>
      <c r="J256" s="181">
        <f>ROUND(I256*H256,2)</f>
        <v>0</v>
      </c>
      <c r="K256" s="177" t="s">
        <v>142</v>
      </c>
      <c r="L256" s="41"/>
      <c r="M256" s="182" t="s">
        <v>19</v>
      </c>
      <c r="N256" s="183" t="s">
        <v>43</v>
      </c>
      <c r="O256" s="66"/>
      <c r="P256" s="184">
        <f>O256*H256</f>
        <v>0</v>
      </c>
      <c r="Q256" s="184">
        <v>0</v>
      </c>
      <c r="R256" s="184">
        <f>Q256*H256</f>
        <v>0</v>
      </c>
      <c r="S256" s="184">
        <v>0</v>
      </c>
      <c r="T256" s="185">
        <f>S256*H256</f>
        <v>0</v>
      </c>
      <c r="U256" s="36"/>
      <c r="V256" s="36"/>
      <c r="W256" s="36"/>
      <c r="X256" s="36"/>
      <c r="Y256" s="36"/>
      <c r="Z256" s="36"/>
      <c r="AA256" s="36"/>
      <c r="AB256" s="36"/>
      <c r="AC256" s="36"/>
      <c r="AD256" s="36"/>
      <c r="AE256" s="36"/>
      <c r="AR256" s="186" t="s">
        <v>272</v>
      </c>
      <c r="AT256" s="186" t="s">
        <v>138</v>
      </c>
      <c r="AU256" s="186" t="s">
        <v>81</v>
      </c>
      <c r="AY256" s="19" t="s">
        <v>135</v>
      </c>
      <c r="BE256" s="187">
        <f>IF(N256="základní",J256,0)</f>
        <v>0</v>
      </c>
      <c r="BF256" s="187">
        <f>IF(N256="snížená",J256,0)</f>
        <v>0</v>
      </c>
      <c r="BG256" s="187">
        <f>IF(N256="zákl. přenesená",J256,0)</f>
        <v>0</v>
      </c>
      <c r="BH256" s="187">
        <f>IF(N256="sníž. přenesená",J256,0)</f>
        <v>0</v>
      </c>
      <c r="BI256" s="187">
        <f>IF(N256="nulová",J256,0)</f>
        <v>0</v>
      </c>
      <c r="BJ256" s="19" t="s">
        <v>79</v>
      </c>
      <c r="BK256" s="187">
        <f>ROUND(I256*H256,2)</f>
        <v>0</v>
      </c>
      <c r="BL256" s="19" t="s">
        <v>272</v>
      </c>
      <c r="BM256" s="186" t="s">
        <v>883</v>
      </c>
    </row>
    <row r="257" spans="1:65" s="2" customFormat="1" ht="29.25">
      <c r="A257" s="36"/>
      <c r="B257" s="37"/>
      <c r="C257" s="38"/>
      <c r="D257" s="188" t="s">
        <v>145</v>
      </c>
      <c r="E257" s="38"/>
      <c r="F257" s="189" t="s">
        <v>465</v>
      </c>
      <c r="G257" s="38"/>
      <c r="H257" s="38"/>
      <c r="I257" s="190"/>
      <c r="J257" s="38"/>
      <c r="K257" s="38"/>
      <c r="L257" s="41"/>
      <c r="M257" s="191"/>
      <c r="N257" s="192"/>
      <c r="O257" s="66"/>
      <c r="P257" s="66"/>
      <c r="Q257" s="66"/>
      <c r="R257" s="66"/>
      <c r="S257" s="66"/>
      <c r="T257" s="67"/>
      <c r="U257" s="36"/>
      <c r="V257" s="36"/>
      <c r="W257" s="36"/>
      <c r="X257" s="36"/>
      <c r="Y257" s="36"/>
      <c r="Z257" s="36"/>
      <c r="AA257" s="36"/>
      <c r="AB257" s="36"/>
      <c r="AC257" s="36"/>
      <c r="AD257" s="36"/>
      <c r="AE257" s="36"/>
      <c r="AT257" s="19" t="s">
        <v>145</v>
      </c>
      <c r="AU257" s="19" t="s">
        <v>81</v>
      </c>
    </row>
    <row r="258" spans="1:65" s="15" customFormat="1" ht="11.25">
      <c r="B258" s="230"/>
      <c r="C258" s="231"/>
      <c r="D258" s="188" t="s">
        <v>187</v>
      </c>
      <c r="E258" s="232" t="s">
        <v>19</v>
      </c>
      <c r="F258" s="233" t="s">
        <v>478</v>
      </c>
      <c r="G258" s="231"/>
      <c r="H258" s="232" t="s">
        <v>19</v>
      </c>
      <c r="I258" s="234"/>
      <c r="J258" s="231"/>
      <c r="K258" s="231"/>
      <c r="L258" s="235"/>
      <c r="M258" s="236"/>
      <c r="N258" s="237"/>
      <c r="O258" s="237"/>
      <c r="P258" s="237"/>
      <c r="Q258" s="237"/>
      <c r="R258" s="237"/>
      <c r="S258" s="237"/>
      <c r="T258" s="238"/>
      <c r="AT258" s="239" t="s">
        <v>187</v>
      </c>
      <c r="AU258" s="239" t="s">
        <v>81</v>
      </c>
      <c r="AV258" s="15" t="s">
        <v>79</v>
      </c>
      <c r="AW258" s="15" t="s">
        <v>33</v>
      </c>
      <c r="AX258" s="15" t="s">
        <v>72</v>
      </c>
      <c r="AY258" s="239" t="s">
        <v>135</v>
      </c>
    </row>
    <row r="259" spans="1:65" s="13" customFormat="1" ht="11.25">
      <c r="B259" s="197"/>
      <c r="C259" s="198"/>
      <c r="D259" s="188" t="s">
        <v>187</v>
      </c>
      <c r="E259" s="199" t="s">
        <v>19</v>
      </c>
      <c r="F259" s="200" t="s">
        <v>79</v>
      </c>
      <c r="G259" s="198"/>
      <c r="H259" s="201">
        <v>1</v>
      </c>
      <c r="I259" s="202"/>
      <c r="J259" s="198"/>
      <c r="K259" s="198"/>
      <c r="L259" s="203"/>
      <c r="M259" s="204"/>
      <c r="N259" s="205"/>
      <c r="O259" s="205"/>
      <c r="P259" s="205"/>
      <c r="Q259" s="205"/>
      <c r="R259" s="205"/>
      <c r="S259" s="205"/>
      <c r="T259" s="206"/>
      <c r="AT259" s="207" t="s">
        <v>187</v>
      </c>
      <c r="AU259" s="207" t="s">
        <v>81</v>
      </c>
      <c r="AV259" s="13" t="s">
        <v>81</v>
      </c>
      <c r="AW259" s="13" t="s">
        <v>33</v>
      </c>
      <c r="AX259" s="13" t="s">
        <v>79</v>
      </c>
      <c r="AY259" s="207" t="s">
        <v>135</v>
      </c>
    </row>
    <row r="260" spans="1:65" s="2" customFormat="1" ht="16.5" customHeight="1">
      <c r="A260" s="36"/>
      <c r="B260" s="37"/>
      <c r="C260" s="219" t="s">
        <v>675</v>
      </c>
      <c r="D260" s="219" t="s">
        <v>278</v>
      </c>
      <c r="E260" s="220" t="s">
        <v>480</v>
      </c>
      <c r="F260" s="221" t="s">
        <v>481</v>
      </c>
      <c r="G260" s="222" t="s">
        <v>184</v>
      </c>
      <c r="H260" s="223">
        <v>1.1000000000000001</v>
      </c>
      <c r="I260" s="224"/>
      <c r="J260" s="225">
        <f>ROUND(I260*H260,2)</f>
        <v>0</v>
      </c>
      <c r="K260" s="221" t="s">
        <v>142</v>
      </c>
      <c r="L260" s="226"/>
      <c r="M260" s="227" t="s">
        <v>19</v>
      </c>
      <c r="N260" s="228" t="s">
        <v>43</v>
      </c>
      <c r="O260" s="66"/>
      <c r="P260" s="184">
        <f>O260*H260</f>
        <v>0</v>
      </c>
      <c r="Q260" s="184">
        <v>0</v>
      </c>
      <c r="R260" s="184">
        <f>Q260*H260</f>
        <v>0</v>
      </c>
      <c r="S260" s="184">
        <v>0</v>
      </c>
      <c r="T260" s="185">
        <f>S260*H260</f>
        <v>0</v>
      </c>
      <c r="U260" s="36"/>
      <c r="V260" s="36"/>
      <c r="W260" s="36"/>
      <c r="X260" s="36"/>
      <c r="Y260" s="36"/>
      <c r="Z260" s="36"/>
      <c r="AA260" s="36"/>
      <c r="AB260" s="36"/>
      <c r="AC260" s="36"/>
      <c r="AD260" s="36"/>
      <c r="AE260" s="36"/>
      <c r="AR260" s="186" t="s">
        <v>282</v>
      </c>
      <c r="AT260" s="186" t="s">
        <v>278</v>
      </c>
      <c r="AU260" s="186" t="s">
        <v>81</v>
      </c>
      <c r="AY260" s="19" t="s">
        <v>135</v>
      </c>
      <c r="BE260" s="187">
        <f>IF(N260="základní",J260,0)</f>
        <v>0</v>
      </c>
      <c r="BF260" s="187">
        <f>IF(N260="snížená",J260,0)</f>
        <v>0</v>
      </c>
      <c r="BG260" s="187">
        <f>IF(N260="zákl. přenesená",J260,0)</f>
        <v>0</v>
      </c>
      <c r="BH260" s="187">
        <f>IF(N260="sníž. přenesená",J260,0)</f>
        <v>0</v>
      </c>
      <c r="BI260" s="187">
        <f>IF(N260="nulová",J260,0)</f>
        <v>0</v>
      </c>
      <c r="BJ260" s="19" t="s">
        <v>79</v>
      </c>
      <c r="BK260" s="187">
        <f>ROUND(I260*H260,2)</f>
        <v>0</v>
      </c>
      <c r="BL260" s="19" t="s">
        <v>272</v>
      </c>
      <c r="BM260" s="186" t="s">
        <v>884</v>
      </c>
    </row>
    <row r="261" spans="1:65" s="13" customFormat="1" ht="11.25">
      <c r="B261" s="197"/>
      <c r="C261" s="198"/>
      <c r="D261" s="188" t="s">
        <v>187</v>
      </c>
      <c r="E261" s="198"/>
      <c r="F261" s="200" t="s">
        <v>885</v>
      </c>
      <c r="G261" s="198"/>
      <c r="H261" s="201">
        <v>1.1000000000000001</v>
      </c>
      <c r="I261" s="202"/>
      <c r="J261" s="198"/>
      <c r="K261" s="198"/>
      <c r="L261" s="203"/>
      <c r="M261" s="204"/>
      <c r="N261" s="205"/>
      <c r="O261" s="205"/>
      <c r="P261" s="205"/>
      <c r="Q261" s="205"/>
      <c r="R261" s="205"/>
      <c r="S261" s="205"/>
      <c r="T261" s="206"/>
      <c r="AT261" s="207" t="s">
        <v>187</v>
      </c>
      <c r="AU261" s="207" t="s">
        <v>81</v>
      </c>
      <c r="AV261" s="13" t="s">
        <v>81</v>
      </c>
      <c r="AW261" s="13" t="s">
        <v>4</v>
      </c>
      <c r="AX261" s="13" t="s">
        <v>79</v>
      </c>
      <c r="AY261" s="207" t="s">
        <v>135</v>
      </c>
    </row>
    <row r="262" spans="1:65" s="2" customFormat="1" ht="16.5" customHeight="1">
      <c r="A262" s="36"/>
      <c r="B262" s="37"/>
      <c r="C262" s="219" t="s">
        <v>680</v>
      </c>
      <c r="D262" s="219" t="s">
        <v>278</v>
      </c>
      <c r="E262" s="220" t="s">
        <v>485</v>
      </c>
      <c r="F262" s="221" t="s">
        <v>486</v>
      </c>
      <c r="G262" s="222" t="s">
        <v>271</v>
      </c>
      <c r="H262" s="223">
        <v>5</v>
      </c>
      <c r="I262" s="224"/>
      <c r="J262" s="225">
        <f>ROUND(I262*H262,2)</f>
        <v>0</v>
      </c>
      <c r="K262" s="221" t="s">
        <v>142</v>
      </c>
      <c r="L262" s="226"/>
      <c r="M262" s="227" t="s">
        <v>19</v>
      </c>
      <c r="N262" s="228" t="s">
        <v>43</v>
      </c>
      <c r="O262" s="66"/>
      <c r="P262" s="184">
        <f>O262*H262</f>
        <v>0</v>
      </c>
      <c r="Q262" s="184">
        <v>0</v>
      </c>
      <c r="R262" s="184">
        <f>Q262*H262</f>
        <v>0</v>
      </c>
      <c r="S262" s="184">
        <v>0</v>
      </c>
      <c r="T262" s="185">
        <f>S262*H262</f>
        <v>0</v>
      </c>
      <c r="U262" s="36"/>
      <c r="V262" s="36"/>
      <c r="W262" s="36"/>
      <c r="X262" s="36"/>
      <c r="Y262" s="36"/>
      <c r="Z262" s="36"/>
      <c r="AA262" s="36"/>
      <c r="AB262" s="36"/>
      <c r="AC262" s="36"/>
      <c r="AD262" s="36"/>
      <c r="AE262" s="36"/>
      <c r="AR262" s="186" t="s">
        <v>282</v>
      </c>
      <c r="AT262" s="186" t="s">
        <v>278</v>
      </c>
      <c r="AU262" s="186" t="s">
        <v>81</v>
      </c>
      <c r="AY262" s="19" t="s">
        <v>135</v>
      </c>
      <c r="BE262" s="187">
        <f>IF(N262="základní",J262,0)</f>
        <v>0</v>
      </c>
      <c r="BF262" s="187">
        <f>IF(N262="snížená",J262,0)</f>
        <v>0</v>
      </c>
      <c r="BG262" s="187">
        <f>IF(N262="zákl. přenesená",J262,0)</f>
        <v>0</v>
      </c>
      <c r="BH262" s="187">
        <f>IF(N262="sníž. přenesená",J262,0)</f>
        <v>0</v>
      </c>
      <c r="BI262" s="187">
        <f>IF(N262="nulová",J262,0)</f>
        <v>0</v>
      </c>
      <c r="BJ262" s="19" t="s">
        <v>79</v>
      </c>
      <c r="BK262" s="187">
        <f>ROUND(I262*H262,2)</f>
        <v>0</v>
      </c>
      <c r="BL262" s="19" t="s">
        <v>272</v>
      </c>
      <c r="BM262" s="186" t="s">
        <v>886</v>
      </c>
    </row>
    <row r="263" spans="1:65" s="2" customFormat="1" ht="16.5" customHeight="1">
      <c r="A263" s="36"/>
      <c r="B263" s="37"/>
      <c r="C263" s="175" t="s">
        <v>684</v>
      </c>
      <c r="D263" s="175" t="s">
        <v>138</v>
      </c>
      <c r="E263" s="176" t="s">
        <v>489</v>
      </c>
      <c r="F263" s="177" t="s">
        <v>490</v>
      </c>
      <c r="G263" s="178" t="s">
        <v>184</v>
      </c>
      <c r="H263" s="179">
        <v>21.347999999999999</v>
      </c>
      <c r="I263" s="180"/>
      <c r="J263" s="181">
        <f>ROUND(I263*H263,2)</f>
        <v>0</v>
      </c>
      <c r="K263" s="177" t="s">
        <v>142</v>
      </c>
      <c r="L263" s="41"/>
      <c r="M263" s="182" t="s">
        <v>19</v>
      </c>
      <c r="N263" s="183" t="s">
        <v>43</v>
      </c>
      <c r="O263" s="66"/>
      <c r="P263" s="184">
        <f>O263*H263</f>
        <v>0</v>
      </c>
      <c r="Q263" s="184">
        <v>2.0000000000000001E-4</v>
      </c>
      <c r="R263" s="184">
        <f>Q263*H263</f>
        <v>4.2696000000000001E-3</v>
      </c>
      <c r="S263" s="184">
        <v>0</v>
      </c>
      <c r="T263" s="185">
        <f>S263*H263</f>
        <v>0</v>
      </c>
      <c r="U263" s="36"/>
      <c r="V263" s="36"/>
      <c r="W263" s="36"/>
      <c r="X263" s="36"/>
      <c r="Y263" s="36"/>
      <c r="Z263" s="36"/>
      <c r="AA263" s="36"/>
      <c r="AB263" s="36"/>
      <c r="AC263" s="36"/>
      <c r="AD263" s="36"/>
      <c r="AE263" s="36"/>
      <c r="AR263" s="186" t="s">
        <v>272</v>
      </c>
      <c r="AT263" s="186" t="s">
        <v>138</v>
      </c>
      <c r="AU263" s="186" t="s">
        <v>81</v>
      </c>
      <c r="AY263" s="19" t="s">
        <v>135</v>
      </c>
      <c r="BE263" s="187">
        <f>IF(N263="základní",J263,0)</f>
        <v>0</v>
      </c>
      <c r="BF263" s="187">
        <f>IF(N263="snížená",J263,0)</f>
        <v>0</v>
      </c>
      <c r="BG263" s="187">
        <f>IF(N263="zákl. přenesená",J263,0)</f>
        <v>0</v>
      </c>
      <c r="BH263" s="187">
        <f>IF(N263="sníž. přenesená",J263,0)</f>
        <v>0</v>
      </c>
      <c r="BI263" s="187">
        <f>IF(N263="nulová",J263,0)</f>
        <v>0</v>
      </c>
      <c r="BJ263" s="19" t="s">
        <v>79</v>
      </c>
      <c r="BK263" s="187">
        <f>ROUND(I263*H263,2)</f>
        <v>0</v>
      </c>
      <c r="BL263" s="19" t="s">
        <v>272</v>
      </c>
      <c r="BM263" s="186" t="s">
        <v>887</v>
      </c>
    </row>
    <row r="264" spans="1:65" s="15" customFormat="1" ht="11.25">
      <c r="B264" s="230"/>
      <c r="C264" s="231"/>
      <c r="D264" s="188" t="s">
        <v>187</v>
      </c>
      <c r="E264" s="232" t="s">
        <v>19</v>
      </c>
      <c r="F264" s="233" t="s">
        <v>875</v>
      </c>
      <c r="G264" s="231"/>
      <c r="H264" s="232" t="s">
        <v>19</v>
      </c>
      <c r="I264" s="234"/>
      <c r="J264" s="231"/>
      <c r="K264" s="231"/>
      <c r="L264" s="235"/>
      <c r="M264" s="236"/>
      <c r="N264" s="237"/>
      <c r="O264" s="237"/>
      <c r="P264" s="237"/>
      <c r="Q264" s="237"/>
      <c r="R264" s="237"/>
      <c r="S264" s="237"/>
      <c r="T264" s="238"/>
      <c r="AT264" s="239" t="s">
        <v>187</v>
      </c>
      <c r="AU264" s="239" t="s">
        <v>81</v>
      </c>
      <c r="AV264" s="15" t="s">
        <v>79</v>
      </c>
      <c r="AW264" s="15" t="s">
        <v>33</v>
      </c>
      <c r="AX264" s="15" t="s">
        <v>72</v>
      </c>
      <c r="AY264" s="239" t="s">
        <v>135</v>
      </c>
    </row>
    <row r="265" spans="1:65" s="13" customFormat="1" ht="11.25">
      <c r="B265" s="197"/>
      <c r="C265" s="198"/>
      <c r="D265" s="188" t="s">
        <v>187</v>
      </c>
      <c r="E265" s="199" t="s">
        <v>19</v>
      </c>
      <c r="F265" s="200" t="s">
        <v>783</v>
      </c>
      <c r="G265" s="198"/>
      <c r="H265" s="201">
        <v>0.84199999999999997</v>
      </c>
      <c r="I265" s="202"/>
      <c r="J265" s="198"/>
      <c r="K265" s="198"/>
      <c r="L265" s="203"/>
      <c r="M265" s="204"/>
      <c r="N265" s="205"/>
      <c r="O265" s="205"/>
      <c r="P265" s="205"/>
      <c r="Q265" s="205"/>
      <c r="R265" s="205"/>
      <c r="S265" s="205"/>
      <c r="T265" s="206"/>
      <c r="AT265" s="207" t="s">
        <v>187</v>
      </c>
      <c r="AU265" s="207" t="s">
        <v>81</v>
      </c>
      <c r="AV265" s="13" t="s">
        <v>81</v>
      </c>
      <c r="AW265" s="13" t="s">
        <v>33</v>
      </c>
      <c r="AX265" s="13" t="s">
        <v>72</v>
      </c>
      <c r="AY265" s="207" t="s">
        <v>135</v>
      </c>
    </row>
    <row r="266" spans="1:65" s="13" customFormat="1" ht="11.25">
      <c r="B266" s="197"/>
      <c r="C266" s="198"/>
      <c r="D266" s="188" t="s">
        <v>187</v>
      </c>
      <c r="E266" s="199" t="s">
        <v>19</v>
      </c>
      <c r="F266" s="200" t="s">
        <v>784</v>
      </c>
      <c r="G266" s="198"/>
      <c r="H266" s="201">
        <v>0.157</v>
      </c>
      <c r="I266" s="202"/>
      <c r="J266" s="198"/>
      <c r="K266" s="198"/>
      <c r="L266" s="203"/>
      <c r="M266" s="204"/>
      <c r="N266" s="205"/>
      <c r="O266" s="205"/>
      <c r="P266" s="205"/>
      <c r="Q266" s="205"/>
      <c r="R266" s="205"/>
      <c r="S266" s="205"/>
      <c r="T266" s="206"/>
      <c r="AT266" s="207" t="s">
        <v>187</v>
      </c>
      <c r="AU266" s="207" t="s">
        <v>81</v>
      </c>
      <c r="AV266" s="13" t="s">
        <v>81</v>
      </c>
      <c r="AW266" s="13" t="s">
        <v>33</v>
      </c>
      <c r="AX266" s="13" t="s">
        <v>72</v>
      </c>
      <c r="AY266" s="207" t="s">
        <v>135</v>
      </c>
    </row>
    <row r="267" spans="1:65" s="13" customFormat="1" ht="11.25">
      <c r="B267" s="197"/>
      <c r="C267" s="198"/>
      <c r="D267" s="188" t="s">
        <v>187</v>
      </c>
      <c r="E267" s="199" t="s">
        <v>19</v>
      </c>
      <c r="F267" s="200" t="s">
        <v>785</v>
      </c>
      <c r="G267" s="198"/>
      <c r="H267" s="201">
        <v>1.03</v>
      </c>
      <c r="I267" s="202"/>
      <c r="J267" s="198"/>
      <c r="K267" s="198"/>
      <c r="L267" s="203"/>
      <c r="M267" s="204"/>
      <c r="N267" s="205"/>
      <c r="O267" s="205"/>
      <c r="P267" s="205"/>
      <c r="Q267" s="205"/>
      <c r="R267" s="205"/>
      <c r="S267" s="205"/>
      <c r="T267" s="206"/>
      <c r="AT267" s="207" t="s">
        <v>187</v>
      </c>
      <c r="AU267" s="207" t="s">
        <v>81</v>
      </c>
      <c r="AV267" s="13" t="s">
        <v>81</v>
      </c>
      <c r="AW267" s="13" t="s">
        <v>33</v>
      </c>
      <c r="AX267" s="13" t="s">
        <v>72</v>
      </c>
      <c r="AY267" s="207" t="s">
        <v>135</v>
      </c>
    </row>
    <row r="268" spans="1:65" s="16" customFormat="1" ht="11.25">
      <c r="B268" s="240"/>
      <c r="C268" s="241"/>
      <c r="D268" s="188" t="s">
        <v>187</v>
      </c>
      <c r="E268" s="242" t="s">
        <v>19</v>
      </c>
      <c r="F268" s="243" t="s">
        <v>451</v>
      </c>
      <c r="G268" s="241"/>
      <c r="H268" s="244">
        <v>2.0289999999999999</v>
      </c>
      <c r="I268" s="245"/>
      <c r="J268" s="241"/>
      <c r="K268" s="241"/>
      <c r="L268" s="246"/>
      <c r="M268" s="247"/>
      <c r="N268" s="248"/>
      <c r="O268" s="248"/>
      <c r="P268" s="248"/>
      <c r="Q268" s="248"/>
      <c r="R268" s="248"/>
      <c r="S268" s="248"/>
      <c r="T268" s="249"/>
      <c r="AT268" s="250" t="s">
        <v>187</v>
      </c>
      <c r="AU268" s="250" t="s">
        <v>81</v>
      </c>
      <c r="AV268" s="16" t="s">
        <v>155</v>
      </c>
      <c r="AW268" s="16" t="s">
        <v>33</v>
      </c>
      <c r="AX268" s="16" t="s">
        <v>72</v>
      </c>
      <c r="AY268" s="250" t="s">
        <v>135</v>
      </c>
    </row>
    <row r="269" spans="1:65" s="15" customFormat="1" ht="11.25">
      <c r="B269" s="230"/>
      <c r="C269" s="231"/>
      <c r="D269" s="188" t="s">
        <v>187</v>
      </c>
      <c r="E269" s="232" t="s">
        <v>19</v>
      </c>
      <c r="F269" s="233" t="s">
        <v>452</v>
      </c>
      <c r="G269" s="231"/>
      <c r="H269" s="232" t="s">
        <v>19</v>
      </c>
      <c r="I269" s="234"/>
      <c r="J269" s="231"/>
      <c r="K269" s="231"/>
      <c r="L269" s="235"/>
      <c r="M269" s="236"/>
      <c r="N269" s="237"/>
      <c r="O269" s="237"/>
      <c r="P269" s="237"/>
      <c r="Q269" s="237"/>
      <c r="R269" s="237"/>
      <c r="S269" s="237"/>
      <c r="T269" s="238"/>
      <c r="AT269" s="239" t="s">
        <v>187</v>
      </c>
      <c r="AU269" s="239" t="s">
        <v>81</v>
      </c>
      <c r="AV269" s="15" t="s">
        <v>79</v>
      </c>
      <c r="AW269" s="15" t="s">
        <v>33</v>
      </c>
      <c r="AX269" s="15" t="s">
        <v>72</v>
      </c>
      <c r="AY269" s="239" t="s">
        <v>135</v>
      </c>
    </row>
    <row r="270" spans="1:65" s="13" customFormat="1" ht="11.25">
      <c r="B270" s="197"/>
      <c r="C270" s="198"/>
      <c r="D270" s="188" t="s">
        <v>187</v>
      </c>
      <c r="E270" s="199" t="s">
        <v>19</v>
      </c>
      <c r="F270" s="200" t="s">
        <v>799</v>
      </c>
      <c r="G270" s="198"/>
      <c r="H270" s="201">
        <v>5.2329999999999997</v>
      </c>
      <c r="I270" s="202"/>
      <c r="J270" s="198"/>
      <c r="K270" s="198"/>
      <c r="L270" s="203"/>
      <c r="M270" s="204"/>
      <c r="N270" s="205"/>
      <c r="O270" s="205"/>
      <c r="P270" s="205"/>
      <c r="Q270" s="205"/>
      <c r="R270" s="205"/>
      <c r="S270" s="205"/>
      <c r="T270" s="206"/>
      <c r="AT270" s="207" t="s">
        <v>187</v>
      </c>
      <c r="AU270" s="207" t="s">
        <v>81</v>
      </c>
      <c r="AV270" s="13" t="s">
        <v>81</v>
      </c>
      <c r="AW270" s="13" t="s">
        <v>33</v>
      </c>
      <c r="AX270" s="13" t="s">
        <v>72</v>
      </c>
      <c r="AY270" s="207" t="s">
        <v>135</v>
      </c>
    </row>
    <row r="271" spans="1:65" s="13" customFormat="1" ht="11.25">
      <c r="B271" s="197"/>
      <c r="C271" s="198"/>
      <c r="D271" s="188" t="s">
        <v>187</v>
      </c>
      <c r="E271" s="199" t="s">
        <v>19</v>
      </c>
      <c r="F271" s="200" t="s">
        <v>800</v>
      </c>
      <c r="G271" s="198"/>
      <c r="H271" s="201">
        <v>14.8</v>
      </c>
      <c r="I271" s="202"/>
      <c r="J271" s="198"/>
      <c r="K271" s="198"/>
      <c r="L271" s="203"/>
      <c r="M271" s="204"/>
      <c r="N271" s="205"/>
      <c r="O271" s="205"/>
      <c r="P271" s="205"/>
      <c r="Q271" s="205"/>
      <c r="R271" s="205"/>
      <c r="S271" s="205"/>
      <c r="T271" s="206"/>
      <c r="AT271" s="207" t="s">
        <v>187</v>
      </c>
      <c r="AU271" s="207" t="s">
        <v>81</v>
      </c>
      <c r="AV271" s="13" t="s">
        <v>81</v>
      </c>
      <c r="AW271" s="13" t="s">
        <v>33</v>
      </c>
      <c r="AX271" s="13" t="s">
        <v>72</v>
      </c>
      <c r="AY271" s="207" t="s">
        <v>135</v>
      </c>
    </row>
    <row r="272" spans="1:65" s="13" customFormat="1" ht="11.25">
      <c r="B272" s="197"/>
      <c r="C272" s="198"/>
      <c r="D272" s="188" t="s">
        <v>187</v>
      </c>
      <c r="E272" s="199" t="s">
        <v>19</v>
      </c>
      <c r="F272" s="200" t="s">
        <v>888</v>
      </c>
      <c r="G272" s="198"/>
      <c r="H272" s="201">
        <v>-0.71399999999999997</v>
      </c>
      <c r="I272" s="202"/>
      <c r="J272" s="198"/>
      <c r="K272" s="198"/>
      <c r="L272" s="203"/>
      <c r="M272" s="204"/>
      <c r="N272" s="205"/>
      <c r="O272" s="205"/>
      <c r="P272" s="205"/>
      <c r="Q272" s="205"/>
      <c r="R272" s="205"/>
      <c r="S272" s="205"/>
      <c r="T272" s="206"/>
      <c r="AT272" s="207" t="s">
        <v>187</v>
      </c>
      <c r="AU272" s="207" t="s">
        <v>81</v>
      </c>
      <c r="AV272" s="13" t="s">
        <v>81</v>
      </c>
      <c r="AW272" s="13" t="s">
        <v>33</v>
      </c>
      <c r="AX272" s="13" t="s">
        <v>72</v>
      </c>
      <c r="AY272" s="207" t="s">
        <v>135</v>
      </c>
    </row>
    <row r="273" spans="1:65" s="16" customFormat="1" ht="11.25">
      <c r="B273" s="240"/>
      <c r="C273" s="241"/>
      <c r="D273" s="188" t="s">
        <v>187</v>
      </c>
      <c r="E273" s="242" t="s">
        <v>19</v>
      </c>
      <c r="F273" s="243" t="s">
        <v>451</v>
      </c>
      <c r="G273" s="241"/>
      <c r="H273" s="244">
        <v>19.319000000000003</v>
      </c>
      <c r="I273" s="245"/>
      <c r="J273" s="241"/>
      <c r="K273" s="241"/>
      <c r="L273" s="246"/>
      <c r="M273" s="247"/>
      <c r="N273" s="248"/>
      <c r="O273" s="248"/>
      <c r="P273" s="248"/>
      <c r="Q273" s="248"/>
      <c r="R273" s="248"/>
      <c r="S273" s="248"/>
      <c r="T273" s="249"/>
      <c r="AT273" s="250" t="s">
        <v>187</v>
      </c>
      <c r="AU273" s="250" t="s">
        <v>81</v>
      </c>
      <c r="AV273" s="16" t="s">
        <v>155</v>
      </c>
      <c r="AW273" s="16" t="s">
        <v>33</v>
      </c>
      <c r="AX273" s="16" t="s">
        <v>72</v>
      </c>
      <c r="AY273" s="250" t="s">
        <v>135</v>
      </c>
    </row>
    <row r="274" spans="1:65" s="14" customFormat="1" ht="11.25">
      <c r="B274" s="208"/>
      <c r="C274" s="209"/>
      <c r="D274" s="188" t="s">
        <v>187</v>
      </c>
      <c r="E274" s="210" t="s">
        <v>19</v>
      </c>
      <c r="F274" s="211" t="s">
        <v>197</v>
      </c>
      <c r="G274" s="209"/>
      <c r="H274" s="212">
        <v>21.348000000000003</v>
      </c>
      <c r="I274" s="213"/>
      <c r="J274" s="209"/>
      <c r="K274" s="209"/>
      <c r="L274" s="214"/>
      <c r="M274" s="215"/>
      <c r="N274" s="216"/>
      <c r="O274" s="216"/>
      <c r="P274" s="216"/>
      <c r="Q274" s="216"/>
      <c r="R274" s="216"/>
      <c r="S274" s="216"/>
      <c r="T274" s="217"/>
      <c r="AT274" s="218" t="s">
        <v>187</v>
      </c>
      <c r="AU274" s="218" t="s">
        <v>81</v>
      </c>
      <c r="AV274" s="14" t="s">
        <v>160</v>
      </c>
      <c r="AW274" s="14" t="s">
        <v>33</v>
      </c>
      <c r="AX274" s="14" t="s">
        <v>79</v>
      </c>
      <c r="AY274" s="218" t="s">
        <v>135</v>
      </c>
    </row>
    <row r="275" spans="1:65" s="2" customFormat="1" ht="24">
      <c r="A275" s="36"/>
      <c r="B275" s="37"/>
      <c r="C275" s="175" t="s">
        <v>690</v>
      </c>
      <c r="D275" s="175" t="s">
        <v>138</v>
      </c>
      <c r="E275" s="176" t="s">
        <v>493</v>
      </c>
      <c r="F275" s="177" t="s">
        <v>494</v>
      </c>
      <c r="G275" s="178" t="s">
        <v>184</v>
      </c>
      <c r="H275" s="179">
        <v>21.347999999999999</v>
      </c>
      <c r="I275" s="180"/>
      <c r="J275" s="181">
        <f>ROUND(I275*H275,2)</f>
        <v>0</v>
      </c>
      <c r="K275" s="177" t="s">
        <v>142</v>
      </c>
      <c r="L275" s="41"/>
      <c r="M275" s="251" t="s">
        <v>19</v>
      </c>
      <c r="N275" s="252" t="s">
        <v>43</v>
      </c>
      <c r="O275" s="195"/>
      <c r="P275" s="253">
        <f>O275*H275</f>
        <v>0</v>
      </c>
      <c r="Q275" s="253">
        <v>2.5999999999999998E-4</v>
      </c>
      <c r="R275" s="253">
        <f>Q275*H275</f>
        <v>5.5504799999999991E-3</v>
      </c>
      <c r="S275" s="253">
        <v>0</v>
      </c>
      <c r="T275" s="254">
        <f>S275*H275</f>
        <v>0</v>
      </c>
      <c r="U275" s="36"/>
      <c r="V275" s="36"/>
      <c r="W275" s="36"/>
      <c r="X275" s="36"/>
      <c r="Y275" s="36"/>
      <c r="Z275" s="36"/>
      <c r="AA275" s="36"/>
      <c r="AB275" s="36"/>
      <c r="AC275" s="36"/>
      <c r="AD275" s="36"/>
      <c r="AE275" s="36"/>
      <c r="AR275" s="186" t="s">
        <v>272</v>
      </c>
      <c r="AT275" s="186" t="s">
        <v>138</v>
      </c>
      <c r="AU275" s="186" t="s">
        <v>81</v>
      </c>
      <c r="AY275" s="19" t="s">
        <v>135</v>
      </c>
      <c r="BE275" s="187">
        <f>IF(N275="základní",J275,0)</f>
        <v>0</v>
      </c>
      <c r="BF275" s="187">
        <f>IF(N275="snížená",J275,0)</f>
        <v>0</v>
      </c>
      <c r="BG275" s="187">
        <f>IF(N275="zákl. přenesená",J275,0)</f>
        <v>0</v>
      </c>
      <c r="BH275" s="187">
        <f>IF(N275="sníž. přenesená",J275,0)</f>
        <v>0</v>
      </c>
      <c r="BI275" s="187">
        <f>IF(N275="nulová",J275,0)</f>
        <v>0</v>
      </c>
      <c r="BJ275" s="19" t="s">
        <v>79</v>
      </c>
      <c r="BK275" s="187">
        <f>ROUND(I275*H275,2)</f>
        <v>0</v>
      </c>
      <c r="BL275" s="19" t="s">
        <v>272</v>
      </c>
      <c r="BM275" s="186" t="s">
        <v>889</v>
      </c>
    </row>
    <row r="276" spans="1:65" s="2" customFormat="1" ht="6.95" customHeight="1">
      <c r="A276" s="36"/>
      <c r="B276" s="49"/>
      <c r="C276" s="50"/>
      <c r="D276" s="50"/>
      <c r="E276" s="50"/>
      <c r="F276" s="50"/>
      <c r="G276" s="50"/>
      <c r="H276" s="50"/>
      <c r="I276" s="50"/>
      <c r="J276" s="50"/>
      <c r="K276" s="50"/>
      <c r="L276" s="41"/>
      <c r="M276" s="36"/>
      <c r="O276" s="36"/>
      <c r="P276" s="36"/>
      <c r="Q276" s="36"/>
      <c r="R276" s="36"/>
      <c r="S276" s="36"/>
      <c r="T276" s="36"/>
      <c r="U276" s="36"/>
      <c r="V276" s="36"/>
      <c r="W276" s="36"/>
      <c r="X276" s="36"/>
      <c r="Y276" s="36"/>
      <c r="Z276" s="36"/>
      <c r="AA276" s="36"/>
      <c r="AB276" s="36"/>
      <c r="AC276" s="36"/>
      <c r="AD276" s="36"/>
      <c r="AE276" s="36"/>
    </row>
  </sheetData>
  <sheetProtection algorithmName="SHA-512" hashValue="iy+ZYbQtTq8u55WSE3Ls176yKO+IoP4j0PNsgCbzP0vzSKyFLDli/H+2gfcIyDUcLBTQIkazrxsYsTzlhBe3JA==" saltValue="dCdBEAYPuK7qajUHK52r/5NUId2Nwp4rmR8Mj0HfPwLiKGNfLzOV9cwYnXQU1RvA3tox10DeSuJU7ZOwoskDmg==" spinCount="100000" sheet="1" objects="1" scenarios="1" formatColumns="0" formatRows="0" autoFilter="0"/>
  <autoFilter ref="C93:K275" xr:uid="{00000000-0009-0000-0000-000004000000}"/>
  <mergeCells count="9">
    <mergeCell ref="E50:H50"/>
    <mergeCell ref="E84:H84"/>
    <mergeCell ref="E86:H8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7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2"/>
      <c r="M2" s="362"/>
      <c r="N2" s="362"/>
      <c r="O2" s="362"/>
      <c r="P2" s="362"/>
      <c r="Q2" s="362"/>
      <c r="R2" s="362"/>
      <c r="S2" s="362"/>
      <c r="T2" s="362"/>
      <c r="U2" s="362"/>
      <c r="V2" s="362"/>
      <c r="AT2" s="19" t="s">
        <v>93</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109</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6" t="str">
        <f>'Rekapitulace stavby'!K6</f>
        <v>Sokolov, ZŠ Švabinského 1728 - oprava hygienického zázemí</v>
      </c>
      <c r="F7" s="377"/>
      <c r="G7" s="377"/>
      <c r="H7" s="377"/>
      <c r="L7" s="22"/>
    </row>
    <row r="8" spans="1:46" s="2" customFormat="1" ht="12" customHeight="1">
      <c r="A8" s="36"/>
      <c r="B8" s="41"/>
      <c r="C8" s="36"/>
      <c r="D8" s="107" t="s">
        <v>110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8" t="s">
        <v>890</v>
      </c>
      <c r="F9" s="379"/>
      <c r="G9" s="379"/>
      <c r="H9" s="379"/>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3. 2. 2021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ROUND(J92,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ROUND((SUM(BE92:BE273)),  2)</f>
        <v>0</v>
      </c>
      <c r="G33" s="36"/>
      <c r="H33" s="36"/>
      <c r="I33" s="120">
        <v>0.21</v>
      </c>
      <c r="J33" s="119">
        <f>ROUND(((SUM(BE92:BE273))*I33),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ROUND((SUM(BF92:BF273)),  2)</f>
        <v>0</v>
      </c>
      <c r="G34" s="36"/>
      <c r="H34" s="36"/>
      <c r="I34" s="120">
        <v>0.15</v>
      </c>
      <c r="J34" s="119">
        <f>ROUND(((SUM(BF92:BF273))*I34),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45</v>
      </c>
      <c r="F35" s="119">
        <f>ROUND((SUM(BG92:BG273)),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46</v>
      </c>
      <c r="F36" s="119">
        <f>ROUND((SUM(BH92:BH273)),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47</v>
      </c>
      <c r="F37" s="119">
        <f>ROUND((SUM(BI92:BI273)),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112</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Sokolov, ZŠ Švabinského 1728 - oprava hygienického zázemí</v>
      </c>
      <c r="F48" s="384"/>
      <c r="G48" s="384"/>
      <c r="H48" s="384"/>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40" t="str">
        <f>E9</f>
        <v>04 - 2.NP - WC Chlapci</v>
      </c>
      <c r="F50" s="385"/>
      <c r="G50" s="385"/>
      <c r="H50" s="385"/>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Sokolov, Švabinského 1728</v>
      </c>
      <c r="G52" s="38"/>
      <c r="H52" s="38"/>
      <c r="I52" s="31" t="s">
        <v>23</v>
      </c>
      <c r="J52" s="61" t="str">
        <f>IF(J12="","",J12)</f>
        <v>3. 2. 2021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Sokolov</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113</v>
      </c>
      <c r="D57" s="133"/>
      <c r="E57" s="133"/>
      <c r="F57" s="133"/>
      <c r="G57" s="133"/>
      <c r="H57" s="133"/>
      <c r="I57" s="133"/>
      <c r="J57" s="134" t="s">
        <v>114</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J92</f>
        <v>0</v>
      </c>
      <c r="K59" s="38"/>
      <c r="L59" s="108"/>
      <c r="S59" s="36"/>
      <c r="T59" s="36"/>
      <c r="U59" s="36"/>
      <c r="V59" s="36"/>
      <c r="W59" s="36"/>
      <c r="X59" s="36"/>
      <c r="Y59" s="36"/>
      <c r="Z59" s="36"/>
      <c r="AA59" s="36"/>
      <c r="AB59" s="36"/>
      <c r="AC59" s="36"/>
      <c r="AD59" s="36"/>
      <c r="AE59" s="36"/>
      <c r="AU59" s="19" t="s">
        <v>115</v>
      </c>
    </row>
    <row r="60" spans="1:47" s="9" customFormat="1" ht="24.95" customHeight="1">
      <c r="B60" s="136"/>
      <c r="C60" s="137"/>
      <c r="D60" s="138" t="s">
        <v>165</v>
      </c>
      <c r="E60" s="139"/>
      <c r="F60" s="139"/>
      <c r="G60" s="139"/>
      <c r="H60" s="139"/>
      <c r="I60" s="139"/>
      <c r="J60" s="140">
        <f>J93</f>
        <v>0</v>
      </c>
      <c r="K60" s="137"/>
      <c r="L60" s="141"/>
    </row>
    <row r="61" spans="1:47" s="10" customFormat="1" ht="19.899999999999999" customHeight="1">
      <c r="B61" s="142"/>
      <c r="C61" s="143"/>
      <c r="D61" s="144" t="s">
        <v>166</v>
      </c>
      <c r="E61" s="145"/>
      <c r="F61" s="145"/>
      <c r="G61" s="145"/>
      <c r="H61" s="145"/>
      <c r="I61" s="145"/>
      <c r="J61" s="146">
        <f>J94</f>
        <v>0</v>
      </c>
      <c r="K61" s="143"/>
      <c r="L61" s="147"/>
    </row>
    <row r="62" spans="1:47" s="10" customFormat="1" ht="19.899999999999999" customHeight="1">
      <c r="B62" s="142"/>
      <c r="C62" s="143"/>
      <c r="D62" s="144" t="s">
        <v>167</v>
      </c>
      <c r="E62" s="145"/>
      <c r="F62" s="145"/>
      <c r="G62" s="145"/>
      <c r="H62" s="145"/>
      <c r="I62" s="145"/>
      <c r="J62" s="146">
        <f>J113</f>
        <v>0</v>
      </c>
      <c r="K62" s="143"/>
      <c r="L62" s="147"/>
    </row>
    <row r="63" spans="1:47" s="10" customFormat="1" ht="19.899999999999999" customHeight="1">
      <c r="B63" s="142"/>
      <c r="C63" s="143"/>
      <c r="D63" s="144" t="s">
        <v>168</v>
      </c>
      <c r="E63" s="145"/>
      <c r="F63" s="145"/>
      <c r="G63" s="145"/>
      <c r="H63" s="145"/>
      <c r="I63" s="145"/>
      <c r="J63" s="146">
        <f>J147</f>
        <v>0</v>
      </c>
      <c r="K63" s="143"/>
      <c r="L63" s="147"/>
    </row>
    <row r="64" spans="1:47" s="10" customFormat="1" ht="19.899999999999999" customHeight="1">
      <c r="B64" s="142"/>
      <c r="C64" s="143"/>
      <c r="D64" s="144" t="s">
        <v>169</v>
      </c>
      <c r="E64" s="145"/>
      <c r="F64" s="145"/>
      <c r="G64" s="145"/>
      <c r="H64" s="145"/>
      <c r="I64" s="145"/>
      <c r="J64" s="146">
        <f>J159</f>
        <v>0</v>
      </c>
      <c r="K64" s="143"/>
      <c r="L64" s="147"/>
    </row>
    <row r="65" spans="1:31" s="9" customFormat="1" ht="24.95" customHeight="1">
      <c r="B65" s="136"/>
      <c r="C65" s="137"/>
      <c r="D65" s="138" t="s">
        <v>170</v>
      </c>
      <c r="E65" s="139"/>
      <c r="F65" s="139"/>
      <c r="G65" s="139"/>
      <c r="H65" s="139"/>
      <c r="I65" s="139"/>
      <c r="J65" s="140">
        <f>J162</f>
        <v>0</v>
      </c>
      <c r="K65" s="137"/>
      <c r="L65" s="141"/>
    </row>
    <row r="66" spans="1:31" s="10" customFormat="1" ht="19.899999999999999" customHeight="1">
      <c r="B66" s="142"/>
      <c r="C66" s="143"/>
      <c r="D66" s="144" t="s">
        <v>171</v>
      </c>
      <c r="E66" s="145"/>
      <c r="F66" s="145"/>
      <c r="G66" s="145"/>
      <c r="H66" s="145"/>
      <c r="I66" s="145"/>
      <c r="J66" s="146">
        <f>J163</f>
        <v>0</v>
      </c>
      <c r="K66" s="143"/>
      <c r="L66" s="147"/>
    </row>
    <row r="67" spans="1:31" s="10" customFormat="1" ht="19.899999999999999" customHeight="1">
      <c r="B67" s="142"/>
      <c r="C67" s="143"/>
      <c r="D67" s="144" t="s">
        <v>172</v>
      </c>
      <c r="E67" s="145"/>
      <c r="F67" s="145"/>
      <c r="G67" s="145"/>
      <c r="H67" s="145"/>
      <c r="I67" s="145"/>
      <c r="J67" s="146">
        <f>J175</f>
        <v>0</v>
      </c>
      <c r="K67" s="143"/>
      <c r="L67" s="147"/>
    </row>
    <row r="68" spans="1:31" s="10" customFormat="1" ht="19.899999999999999" customHeight="1">
      <c r="B68" s="142"/>
      <c r="C68" s="143"/>
      <c r="D68" s="144" t="s">
        <v>173</v>
      </c>
      <c r="E68" s="145"/>
      <c r="F68" s="145"/>
      <c r="G68" s="145"/>
      <c r="H68" s="145"/>
      <c r="I68" s="145"/>
      <c r="J68" s="146">
        <f>J179</f>
        <v>0</v>
      </c>
      <c r="K68" s="143"/>
      <c r="L68" s="147"/>
    </row>
    <row r="69" spans="1:31" s="10" customFormat="1" ht="19.899999999999999" customHeight="1">
      <c r="B69" s="142"/>
      <c r="C69" s="143"/>
      <c r="D69" s="144" t="s">
        <v>174</v>
      </c>
      <c r="E69" s="145"/>
      <c r="F69" s="145"/>
      <c r="G69" s="145"/>
      <c r="H69" s="145"/>
      <c r="I69" s="145"/>
      <c r="J69" s="146">
        <f>J189</f>
        <v>0</v>
      </c>
      <c r="K69" s="143"/>
      <c r="L69" s="147"/>
    </row>
    <row r="70" spans="1:31" s="10" customFormat="1" ht="19.899999999999999" customHeight="1">
      <c r="B70" s="142"/>
      <c r="C70" s="143"/>
      <c r="D70" s="144" t="s">
        <v>175</v>
      </c>
      <c r="E70" s="145"/>
      <c r="F70" s="145"/>
      <c r="G70" s="145"/>
      <c r="H70" s="145"/>
      <c r="I70" s="145"/>
      <c r="J70" s="146">
        <f>J193</f>
        <v>0</v>
      </c>
      <c r="K70" s="143"/>
      <c r="L70" s="147"/>
    </row>
    <row r="71" spans="1:31" s="10" customFormat="1" ht="19.899999999999999" customHeight="1">
      <c r="B71" s="142"/>
      <c r="C71" s="143"/>
      <c r="D71" s="144" t="s">
        <v>176</v>
      </c>
      <c r="E71" s="145"/>
      <c r="F71" s="145"/>
      <c r="G71" s="145"/>
      <c r="H71" s="145"/>
      <c r="I71" s="145"/>
      <c r="J71" s="146">
        <f>J206</f>
        <v>0</v>
      </c>
      <c r="K71" s="143"/>
      <c r="L71" s="147"/>
    </row>
    <row r="72" spans="1:31" s="10" customFormat="1" ht="19.899999999999999" customHeight="1">
      <c r="B72" s="142"/>
      <c r="C72" s="143"/>
      <c r="D72" s="144" t="s">
        <v>177</v>
      </c>
      <c r="E72" s="145"/>
      <c r="F72" s="145"/>
      <c r="G72" s="145"/>
      <c r="H72" s="145"/>
      <c r="I72" s="145"/>
      <c r="J72" s="146">
        <f>J223</f>
        <v>0</v>
      </c>
      <c r="K72" s="143"/>
      <c r="L72" s="147"/>
    </row>
    <row r="73" spans="1:31" s="2" customFormat="1" ht="21.7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08"/>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08"/>
      <c r="S78" s="36"/>
      <c r="T78" s="36"/>
      <c r="U78" s="36"/>
      <c r="V78" s="36"/>
      <c r="W78" s="36"/>
      <c r="X78" s="36"/>
      <c r="Y78" s="36"/>
      <c r="Z78" s="36"/>
      <c r="AA78" s="36"/>
      <c r="AB78" s="36"/>
      <c r="AC78" s="36"/>
      <c r="AD78" s="36"/>
      <c r="AE78" s="36"/>
    </row>
    <row r="79" spans="1:31" s="2" customFormat="1" ht="24.95" customHeight="1">
      <c r="A79" s="36"/>
      <c r="B79" s="37"/>
      <c r="C79" s="25" t="s">
        <v>120</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2" customHeight="1">
      <c r="A81" s="36"/>
      <c r="B81" s="37"/>
      <c r="C81" s="31" t="s">
        <v>16</v>
      </c>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6.5" customHeight="1">
      <c r="A82" s="36"/>
      <c r="B82" s="37"/>
      <c r="C82" s="38"/>
      <c r="D82" s="38"/>
      <c r="E82" s="383" t="str">
        <f>E7</f>
        <v>Sokolov, ZŠ Švabinského 1728 - oprava hygienického zázemí</v>
      </c>
      <c r="F82" s="384"/>
      <c r="G82" s="384"/>
      <c r="H82" s="384"/>
      <c r="I82" s="38"/>
      <c r="J82" s="38"/>
      <c r="K82" s="38"/>
      <c r="L82" s="108"/>
      <c r="S82" s="36"/>
      <c r="T82" s="36"/>
      <c r="U82" s="36"/>
      <c r="V82" s="36"/>
      <c r="W82" s="36"/>
      <c r="X82" s="36"/>
      <c r="Y82" s="36"/>
      <c r="Z82" s="36"/>
      <c r="AA82" s="36"/>
      <c r="AB82" s="36"/>
      <c r="AC82" s="36"/>
      <c r="AD82" s="36"/>
      <c r="AE82" s="36"/>
    </row>
    <row r="83" spans="1:65" s="2" customFormat="1" ht="12" customHeight="1">
      <c r="A83" s="36"/>
      <c r="B83" s="37"/>
      <c r="C83" s="31" t="s">
        <v>110</v>
      </c>
      <c r="D83" s="38"/>
      <c r="E83" s="38"/>
      <c r="F83" s="38"/>
      <c r="G83" s="38"/>
      <c r="H83" s="38"/>
      <c r="I83" s="38"/>
      <c r="J83" s="38"/>
      <c r="K83" s="38"/>
      <c r="L83" s="108"/>
      <c r="S83" s="36"/>
      <c r="T83" s="36"/>
      <c r="U83" s="36"/>
      <c r="V83" s="36"/>
      <c r="W83" s="36"/>
      <c r="X83" s="36"/>
      <c r="Y83" s="36"/>
      <c r="Z83" s="36"/>
      <c r="AA83" s="36"/>
      <c r="AB83" s="36"/>
      <c r="AC83" s="36"/>
      <c r="AD83" s="36"/>
      <c r="AE83" s="36"/>
    </row>
    <row r="84" spans="1:65" s="2" customFormat="1" ht="16.5" customHeight="1">
      <c r="A84" s="36"/>
      <c r="B84" s="37"/>
      <c r="C84" s="38"/>
      <c r="D84" s="38"/>
      <c r="E84" s="340" t="str">
        <f>E9</f>
        <v>04 - 2.NP - WC Chlapci</v>
      </c>
      <c r="F84" s="385"/>
      <c r="G84" s="385"/>
      <c r="H84" s="385"/>
      <c r="I84" s="38"/>
      <c r="J84" s="38"/>
      <c r="K84" s="38"/>
      <c r="L84" s="108"/>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F12</f>
        <v>Sokolov, Švabinského 1728</v>
      </c>
      <c r="G86" s="38"/>
      <c r="H86" s="38"/>
      <c r="I86" s="31" t="s">
        <v>23</v>
      </c>
      <c r="J86" s="61" t="str">
        <f>IF(J12="","",J12)</f>
        <v>3. 2. 2021</v>
      </c>
      <c r="K86" s="38"/>
      <c r="L86" s="108"/>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5" s="2" customFormat="1" ht="15.2" customHeight="1">
      <c r="A88" s="36"/>
      <c r="B88" s="37"/>
      <c r="C88" s="31" t="s">
        <v>25</v>
      </c>
      <c r="D88" s="38"/>
      <c r="E88" s="38"/>
      <c r="F88" s="29" t="str">
        <f>E15</f>
        <v>Město Sokolov</v>
      </c>
      <c r="G88" s="38"/>
      <c r="H88" s="38"/>
      <c r="I88" s="31" t="s">
        <v>31</v>
      </c>
      <c r="J88" s="34" t="str">
        <f>E21</f>
        <v xml:space="preserve"> </v>
      </c>
      <c r="K88" s="38"/>
      <c r="L88" s="108"/>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IF(E18="","",E18)</f>
        <v>Vyplň údaj</v>
      </c>
      <c r="G89" s="38"/>
      <c r="H89" s="38"/>
      <c r="I89" s="31" t="s">
        <v>34</v>
      </c>
      <c r="J89" s="34" t="str">
        <f>E24</f>
        <v>Michal Kubelka</v>
      </c>
      <c r="K89" s="38"/>
      <c r="L89" s="108"/>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65" s="11" customFormat="1" ht="29.25" customHeight="1">
      <c r="A91" s="148"/>
      <c r="B91" s="149"/>
      <c r="C91" s="150" t="s">
        <v>121</v>
      </c>
      <c r="D91" s="151" t="s">
        <v>57</v>
      </c>
      <c r="E91" s="151" t="s">
        <v>53</v>
      </c>
      <c r="F91" s="151" t="s">
        <v>54</v>
      </c>
      <c r="G91" s="151" t="s">
        <v>122</v>
      </c>
      <c r="H91" s="151" t="s">
        <v>123</v>
      </c>
      <c r="I91" s="151" t="s">
        <v>124</v>
      </c>
      <c r="J91" s="151" t="s">
        <v>114</v>
      </c>
      <c r="K91" s="152" t="s">
        <v>125</v>
      </c>
      <c r="L91" s="153"/>
      <c r="M91" s="70" t="s">
        <v>19</v>
      </c>
      <c r="N91" s="71" t="s">
        <v>42</v>
      </c>
      <c r="O91" s="71" t="s">
        <v>126</v>
      </c>
      <c r="P91" s="71" t="s">
        <v>127</v>
      </c>
      <c r="Q91" s="71" t="s">
        <v>128</v>
      </c>
      <c r="R91" s="71" t="s">
        <v>129</v>
      </c>
      <c r="S91" s="71" t="s">
        <v>130</v>
      </c>
      <c r="T91" s="72" t="s">
        <v>131</v>
      </c>
      <c r="U91" s="148"/>
      <c r="V91" s="148"/>
      <c r="W91" s="148"/>
      <c r="X91" s="148"/>
      <c r="Y91" s="148"/>
      <c r="Z91" s="148"/>
      <c r="AA91" s="148"/>
      <c r="AB91" s="148"/>
      <c r="AC91" s="148"/>
      <c r="AD91" s="148"/>
      <c r="AE91" s="148"/>
    </row>
    <row r="92" spans="1:65" s="2" customFormat="1" ht="22.9" customHeight="1">
      <c r="A92" s="36"/>
      <c r="B92" s="37"/>
      <c r="C92" s="77" t="s">
        <v>132</v>
      </c>
      <c r="D92" s="38"/>
      <c r="E92" s="38"/>
      <c r="F92" s="38"/>
      <c r="G92" s="38"/>
      <c r="H92" s="38"/>
      <c r="I92" s="38"/>
      <c r="J92" s="154">
        <f>BK92</f>
        <v>0</v>
      </c>
      <c r="K92" s="38"/>
      <c r="L92" s="41"/>
      <c r="M92" s="73"/>
      <c r="N92" s="155"/>
      <c r="O92" s="74"/>
      <c r="P92" s="156">
        <f>P93+P162</f>
        <v>0</v>
      </c>
      <c r="Q92" s="74"/>
      <c r="R92" s="156">
        <f>R93+R162</f>
        <v>0.64211970000000007</v>
      </c>
      <c r="S92" s="74"/>
      <c r="T92" s="157">
        <f>T93+T162</f>
        <v>0.62394066999999986</v>
      </c>
      <c r="U92" s="36"/>
      <c r="V92" s="36"/>
      <c r="W92" s="36"/>
      <c r="X92" s="36"/>
      <c r="Y92" s="36"/>
      <c r="Z92" s="36"/>
      <c r="AA92" s="36"/>
      <c r="AB92" s="36"/>
      <c r="AC92" s="36"/>
      <c r="AD92" s="36"/>
      <c r="AE92" s="36"/>
      <c r="AT92" s="19" t="s">
        <v>71</v>
      </c>
      <c r="AU92" s="19" t="s">
        <v>115</v>
      </c>
      <c r="BK92" s="158">
        <f>BK93+BK162</f>
        <v>0</v>
      </c>
    </row>
    <row r="93" spans="1:65" s="12" customFormat="1" ht="25.9" customHeight="1">
      <c r="B93" s="159"/>
      <c r="C93" s="160"/>
      <c r="D93" s="161" t="s">
        <v>71</v>
      </c>
      <c r="E93" s="162" t="s">
        <v>178</v>
      </c>
      <c r="F93" s="162" t="s">
        <v>179</v>
      </c>
      <c r="G93" s="160"/>
      <c r="H93" s="160"/>
      <c r="I93" s="163"/>
      <c r="J93" s="164">
        <f>BK93</f>
        <v>0</v>
      </c>
      <c r="K93" s="160"/>
      <c r="L93" s="165"/>
      <c r="M93" s="166"/>
      <c r="N93" s="167"/>
      <c r="O93" s="167"/>
      <c r="P93" s="168">
        <f>P94+P113+P147+P159</f>
        <v>0</v>
      </c>
      <c r="Q93" s="167"/>
      <c r="R93" s="168">
        <f>R94+R113+R147+R159</f>
        <v>0.45583112000000003</v>
      </c>
      <c r="S93" s="167"/>
      <c r="T93" s="169">
        <f>T94+T113+T147+T159</f>
        <v>0.31769999999999998</v>
      </c>
      <c r="AR93" s="170" t="s">
        <v>79</v>
      </c>
      <c r="AT93" s="171" t="s">
        <v>71</v>
      </c>
      <c r="AU93" s="171" t="s">
        <v>72</v>
      </c>
      <c r="AY93" s="170" t="s">
        <v>135</v>
      </c>
      <c r="BK93" s="172">
        <f>BK94+BK113+BK147+BK159</f>
        <v>0</v>
      </c>
    </row>
    <row r="94" spans="1:65" s="12" customFormat="1" ht="22.9" customHeight="1">
      <c r="B94" s="159"/>
      <c r="C94" s="160"/>
      <c r="D94" s="161" t="s">
        <v>71</v>
      </c>
      <c r="E94" s="173" t="s">
        <v>180</v>
      </c>
      <c r="F94" s="173" t="s">
        <v>181</v>
      </c>
      <c r="G94" s="160"/>
      <c r="H94" s="160"/>
      <c r="I94" s="163"/>
      <c r="J94" s="174">
        <f>BK94</f>
        <v>0</v>
      </c>
      <c r="K94" s="160"/>
      <c r="L94" s="165"/>
      <c r="M94" s="166"/>
      <c r="N94" s="167"/>
      <c r="O94" s="167"/>
      <c r="P94" s="168">
        <f>SUM(P95:P112)</f>
        <v>0</v>
      </c>
      <c r="Q94" s="167"/>
      <c r="R94" s="168">
        <f>SUM(R95:R112)</f>
        <v>0.45272250000000003</v>
      </c>
      <c r="S94" s="167"/>
      <c r="T94" s="169">
        <f>SUM(T95:T112)</f>
        <v>0</v>
      </c>
      <c r="AR94" s="170" t="s">
        <v>79</v>
      </c>
      <c r="AT94" s="171" t="s">
        <v>71</v>
      </c>
      <c r="AU94" s="171" t="s">
        <v>79</v>
      </c>
      <c r="AY94" s="170" t="s">
        <v>135</v>
      </c>
      <c r="BK94" s="172">
        <f>SUM(BK95:BK112)</f>
        <v>0</v>
      </c>
    </row>
    <row r="95" spans="1:65" s="2" customFormat="1" ht="21.75" customHeight="1">
      <c r="A95" s="36"/>
      <c r="B95" s="37"/>
      <c r="C95" s="175" t="s">
        <v>79</v>
      </c>
      <c r="D95" s="175" t="s">
        <v>138</v>
      </c>
      <c r="E95" s="176" t="s">
        <v>182</v>
      </c>
      <c r="F95" s="177" t="s">
        <v>183</v>
      </c>
      <c r="G95" s="178" t="s">
        <v>184</v>
      </c>
      <c r="H95" s="179">
        <v>18.286000000000001</v>
      </c>
      <c r="I95" s="180"/>
      <c r="J95" s="181">
        <f>ROUND(I95*H95,2)</f>
        <v>0</v>
      </c>
      <c r="K95" s="177" t="s">
        <v>142</v>
      </c>
      <c r="L95" s="41"/>
      <c r="M95" s="182" t="s">
        <v>19</v>
      </c>
      <c r="N95" s="183" t="s">
        <v>43</v>
      </c>
      <c r="O95" s="66"/>
      <c r="P95" s="184">
        <f>O95*H95</f>
        <v>0</v>
      </c>
      <c r="Q95" s="184">
        <v>0</v>
      </c>
      <c r="R95" s="184">
        <f>Q95*H95</f>
        <v>0</v>
      </c>
      <c r="S95" s="184">
        <v>0</v>
      </c>
      <c r="T95" s="185">
        <f>S95*H95</f>
        <v>0</v>
      </c>
      <c r="U95" s="36"/>
      <c r="V95" s="36"/>
      <c r="W95" s="36"/>
      <c r="X95" s="36"/>
      <c r="Y95" s="36"/>
      <c r="Z95" s="36"/>
      <c r="AA95" s="36"/>
      <c r="AB95" s="36"/>
      <c r="AC95" s="36"/>
      <c r="AD95" s="36"/>
      <c r="AE95" s="36"/>
      <c r="AR95" s="186" t="s">
        <v>160</v>
      </c>
      <c r="AT95" s="186" t="s">
        <v>138</v>
      </c>
      <c r="AU95" s="186" t="s">
        <v>81</v>
      </c>
      <c r="AY95" s="19" t="s">
        <v>135</v>
      </c>
      <c r="BE95" s="187">
        <f>IF(N95="základní",J95,0)</f>
        <v>0</v>
      </c>
      <c r="BF95" s="187">
        <f>IF(N95="snížená",J95,0)</f>
        <v>0</v>
      </c>
      <c r="BG95" s="187">
        <f>IF(N95="zákl. přenesená",J95,0)</f>
        <v>0</v>
      </c>
      <c r="BH95" s="187">
        <f>IF(N95="sníž. přenesená",J95,0)</f>
        <v>0</v>
      </c>
      <c r="BI95" s="187">
        <f>IF(N95="nulová",J95,0)</f>
        <v>0</v>
      </c>
      <c r="BJ95" s="19" t="s">
        <v>79</v>
      </c>
      <c r="BK95" s="187">
        <f>ROUND(I95*H95,2)</f>
        <v>0</v>
      </c>
      <c r="BL95" s="19" t="s">
        <v>160</v>
      </c>
      <c r="BM95" s="186" t="s">
        <v>891</v>
      </c>
    </row>
    <row r="96" spans="1:65" s="2" customFormat="1" ht="39">
      <c r="A96" s="36"/>
      <c r="B96" s="37"/>
      <c r="C96" s="38"/>
      <c r="D96" s="188" t="s">
        <v>145</v>
      </c>
      <c r="E96" s="38"/>
      <c r="F96" s="189" t="s">
        <v>186</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145</v>
      </c>
      <c r="AU96" s="19" t="s">
        <v>81</v>
      </c>
    </row>
    <row r="97" spans="1:65" s="13" customFormat="1" ht="11.25">
      <c r="B97" s="197"/>
      <c r="C97" s="198"/>
      <c r="D97" s="188" t="s">
        <v>187</v>
      </c>
      <c r="E97" s="199" t="s">
        <v>19</v>
      </c>
      <c r="F97" s="200" t="s">
        <v>892</v>
      </c>
      <c r="G97" s="198"/>
      <c r="H97" s="201">
        <v>7.7130000000000001</v>
      </c>
      <c r="I97" s="202"/>
      <c r="J97" s="198"/>
      <c r="K97" s="198"/>
      <c r="L97" s="203"/>
      <c r="M97" s="204"/>
      <c r="N97" s="205"/>
      <c r="O97" s="205"/>
      <c r="P97" s="205"/>
      <c r="Q97" s="205"/>
      <c r="R97" s="205"/>
      <c r="S97" s="205"/>
      <c r="T97" s="206"/>
      <c r="AT97" s="207" t="s">
        <v>187</v>
      </c>
      <c r="AU97" s="207" t="s">
        <v>81</v>
      </c>
      <c r="AV97" s="13" t="s">
        <v>81</v>
      </c>
      <c r="AW97" s="13" t="s">
        <v>33</v>
      </c>
      <c r="AX97" s="13" t="s">
        <v>72</v>
      </c>
      <c r="AY97" s="207" t="s">
        <v>135</v>
      </c>
    </row>
    <row r="98" spans="1:65" s="13" customFormat="1" ht="11.25">
      <c r="B98" s="197"/>
      <c r="C98" s="198"/>
      <c r="D98" s="188" t="s">
        <v>187</v>
      </c>
      <c r="E98" s="199" t="s">
        <v>19</v>
      </c>
      <c r="F98" s="200" t="s">
        <v>893</v>
      </c>
      <c r="G98" s="198"/>
      <c r="H98" s="201">
        <v>2.923</v>
      </c>
      <c r="I98" s="202"/>
      <c r="J98" s="198"/>
      <c r="K98" s="198"/>
      <c r="L98" s="203"/>
      <c r="M98" s="204"/>
      <c r="N98" s="205"/>
      <c r="O98" s="205"/>
      <c r="P98" s="205"/>
      <c r="Q98" s="205"/>
      <c r="R98" s="205"/>
      <c r="S98" s="205"/>
      <c r="T98" s="206"/>
      <c r="AT98" s="207" t="s">
        <v>187</v>
      </c>
      <c r="AU98" s="207" t="s">
        <v>81</v>
      </c>
      <c r="AV98" s="13" t="s">
        <v>81</v>
      </c>
      <c r="AW98" s="13" t="s">
        <v>33</v>
      </c>
      <c r="AX98" s="13" t="s">
        <v>72</v>
      </c>
      <c r="AY98" s="207" t="s">
        <v>135</v>
      </c>
    </row>
    <row r="99" spans="1:65" s="13" customFormat="1" ht="11.25">
      <c r="B99" s="197"/>
      <c r="C99" s="198"/>
      <c r="D99" s="188" t="s">
        <v>187</v>
      </c>
      <c r="E99" s="199" t="s">
        <v>19</v>
      </c>
      <c r="F99" s="200" t="s">
        <v>894</v>
      </c>
      <c r="G99" s="198"/>
      <c r="H99" s="201">
        <v>2.6309999999999998</v>
      </c>
      <c r="I99" s="202"/>
      <c r="J99" s="198"/>
      <c r="K99" s="198"/>
      <c r="L99" s="203"/>
      <c r="M99" s="204"/>
      <c r="N99" s="205"/>
      <c r="O99" s="205"/>
      <c r="P99" s="205"/>
      <c r="Q99" s="205"/>
      <c r="R99" s="205"/>
      <c r="S99" s="205"/>
      <c r="T99" s="206"/>
      <c r="AT99" s="207" t="s">
        <v>187</v>
      </c>
      <c r="AU99" s="207" t="s">
        <v>81</v>
      </c>
      <c r="AV99" s="13" t="s">
        <v>81</v>
      </c>
      <c r="AW99" s="13" t="s">
        <v>33</v>
      </c>
      <c r="AX99" s="13" t="s">
        <v>72</v>
      </c>
      <c r="AY99" s="207" t="s">
        <v>135</v>
      </c>
    </row>
    <row r="100" spans="1:65" s="13" customFormat="1" ht="11.25">
      <c r="B100" s="197"/>
      <c r="C100" s="198"/>
      <c r="D100" s="188" t="s">
        <v>187</v>
      </c>
      <c r="E100" s="199" t="s">
        <v>19</v>
      </c>
      <c r="F100" s="200" t="s">
        <v>895</v>
      </c>
      <c r="G100" s="198"/>
      <c r="H100" s="201">
        <v>1.9930000000000001</v>
      </c>
      <c r="I100" s="202"/>
      <c r="J100" s="198"/>
      <c r="K100" s="198"/>
      <c r="L100" s="203"/>
      <c r="M100" s="204"/>
      <c r="N100" s="205"/>
      <c r="O100" s="205"/>
      <c r="P100" s="205"/>
      <c r="Q100" s="205"/>
      <c r="R100" s="205"/>
      <c r="S100" s="205"/>
      <c r="T100" s="206"/>
      <c r="AT100" s="207" t="s">
        <v>187</v>
      </c>
      <c r="AU100" s="207" t="s">
        <v>81</v>
      </c>
      <c r="AV100" s="13" t="s">
        <v>81</v>
      </c>
      <c r="AW100" s="13" t="s">
        <v>33</v>
      </c>
      <c r="AX100" s="13" t="s">
        <v>72</v>
      </c>
      <c r="AY100" s="207" t="s">
        <v>135</v>
      </c>
    </row>
    <row r="101" spans="1:65" s="13" customFormat="1" ht="11.25">
      <c r="B101" s="197"/>
      <c r="C101" s="198"/>
      <c r="D101" s="188" t="s">
        <v>187</v>
      </c>
      <c r="E101" s="199" t="s">
        <v>19</v>
      </c>
      <c r="F101" s="200" t="s">
        <v>896</v>
      </c>
      <c r="G101" s="198"/>
      <c r="H101" s="201">
        <v>1.1040000000000001</v>
      </c>
      <c r="I101" s="202"/>
      <c r="J101" s="198"/>
      <c r="K101" s="198"/>
      <c r="L101" s="203"/>
      <c r="M101" s="204"/>
      <c r="N101" s="205"/>
      <c r="O101" s="205"/>
      <c r="P101" s="205"/>
      <c r="Q101" s="205"/>
      <c r="R101" s="205"/>
      <c r="S101" s="205"/>
      <c r="T101" s="206"/>
      <c r="AT101" s="207" t="s">
        <v>187</v>
      </c>
      <c r="AU101" s="207" t="s">
        <v>81</v>
      </c>
      <c r="AV101" s="13" t="s">
        <v>81</v>
      </c>
      <c r="AW101" s="13" t="s">
        <v>33</v>
      </c>
      <c r="AX101" s="13" t="s">
        <v>72</v>
      </c>
      <c r="AY101" s="207" t="s">
        <v>135</v>
      </c>
    </row>
    <row r="102" spans="1:65" s="13" customFormat="1" ht="11.25">
      <c r="B102" s="197"/>
      <c r="C102" s="198"/>
      <c r="D102" s="188" t="s">
        <v>187</v>
      </c>
      <c r="E102" s="199" t="s">
        <v>19</v>
      </c>
      <c r="F102" s="200" t="s">
        <v>897</v>
      </c>
      <c r="G102" s="198"/>
      <c r="H102" s="201">
        <v>1.1419999999999999</v>
      </c>
      <c r="I102" s="202"/>
      <c r="J102" s="198"/>
      <c r="K102" s="198"/>
      <c r="L102" s="203"/>
      <c r="M102" s="204"/>
      <c r="N102" s="205"/>
      <c r="O102" s="205"/>
      <c r="P102" s="205"/>
      <c r="Q102" s="205"/>
      <c r="R102" s="205"/>
      <c r="S102" s="205"/>
      <c r="T102" s="206"/>
      <c r="AT102" s="207" t="s">
        <v>187</v>
      </c>
      <c r="AU102" s="207" t="s">
        <v>81</v>
      </c>
      <c r="AV102" s="13" t="s">
        <v>81</v>
      </c>
      <c r="AW102" s="13" t="s">
        <v>33</v>
      </c>
      <c r="AX102" s="13" t="s">
        <v>72</v>
      </c>
      <c r="AY102" s="207" t="s">
        <v>135</v>
      </c>
    </row>
    <row r="103" spans="1:65" s="13" customFormat="1" ht="11.25">
      <c r="B103" s="197"/>
      <c r="C103" s="198"/>
      <c r="D103" s="188" t="s">
        <v>187</v>
      </c>
      <c r="E103" s="199" t="s">
        <v>19</v>
      </c>
      <c r="F103" s="200" t="s">
        <v>898</v>
      </c>
      <c r="G103" s="198"/>
      <c r="H103" s="201">
        <v>0.23</v>
      </c>
      <c r="I103" s="202"/>
      <c r="J103" s="198"/>
      <c r="K103" s="198"/>
      <c r="L103" s="203"/>
      <c r="M103" s="204"/>
      <c r="N103" s="205"/>
      <c r="O103" s="205"/>
      <c r="P103" s="205"/>
      <c r="Q103" s="205"/>
      <c r="R103" s="205"/>
      <c r="S103" s="205"/>
      <c r="T103" s="206"/>
      <c r="AT103" s="207" t="s">
        <v>187</v>
      </c>
      <c r="AU103" s="207" t="s">
        <v>81</v>
      </c>
      <c r="AV103" s="13" t="s">
        <v>81</v>
      </c>
      <c r="AW103" s="13" t="s">
        <v>33</v>
      </c>
      <c r="AX103" s="13" t="s">
        <v>72</v>
      </c>
      <c r="AY103" s="207" t="s">
        <v>135</v>
      </c>
    </row>
    <row r="104" spans="1:65" s="13" customFormat="1" ht="11.25">
      <c r="B104" s="197"/>
      <c r="C104" s="198"/>
      <c r="D104" s="188" t="s">
        <v>187</v>
      </c>
      <c r="E104" s="199" t="s">
        <v>19</v>
      </c>
      <c r="F104" s="200" t="s">
        <v>899</v>
      </c>
      <c r="G104" s="198"/>
      <c r="H104" s="201">
        <v>0.17</v>
      </c>
      <c r="I104" s="202"/>
      <c r="J104" s="198"/>
      <c r="K104" s="198"/>
      <c r="L104" s="203"/>
      <c r="M104" s="204"/>
      <c r="N104" s="205"/>
      <c r="O104" s="205"/>
      <c r="P104" s="205"/>
      <c r="Q104" s="205"/>
      <c r="R104" s="205"/>
      <c r="S104" s="205"/>
      <c r="T104" s="206"/>
      <c r="AT104" s="207" t="s">
        <v>187</v>
      </c>
      <c r="AU104" s="207" t="s">
        <v>81</v>
      </c>
      <c r="AV104" s="13" t="s">
        <v>81</v>
      </c>
      <c r="AW104" s="13" t="s">
        <v>33</v>
      </c>
      <c r="AX104" s="13" t="s">
        <v>72</v>
      </c>
      <c r="AY104" s="207" t="s">
        <v>135</v>
      </c>
    </row>
    <row r="105" spans="1:65" s="13" customFormat="1" ht="11.25">
      <c r="B105" s="197"/>
      <c r="C105" s="198"/>
      <c r="D105" s="188" t="s">
        <v>187</v>
      </c>
      <c r="E105" s="199" t="s">
        <v>19</v>
      </c>
      <c r="F105" s="200" t="s">
        <v>900</v>
      </c>
      <c r="G105" s="198"/>
      <c r="H105" s="201">
        <v>0.09</v>
      </c>
      <c r="I105" s="202"/>
      <c r="J105" s="198"/>
      <c r="K105" s="198"/>
      <c r="L105" s="203"/>
      <c r="M105" s="204"/>
      <c r="N105" s="205"/>
      <c r="O105" s="205"/>
      <c r="P105" s="205"/>
      <c r="Q105" s="205"/>
      <c r="R105" s="205"/>
      <c r="S105" s="205"/>
      <c r="T105" s="206"/>
      <c r="AT105" s="207" t="s">
        <v>187</v>
      </c>
      <c r="AU105" s="207" t="s">
        <v>81</v>
      </c>
      <c r="AV105" s="13" t="s">
        <v>81</v>
      </c>
      <c r="AW105" s="13" t="s">
        <v>33</v>
      </c>
      <c r="AX105" s="13" t="s">
        <v>72</v>
      </c>
      <c r="AY105" s="207" t="s">
        <v>135</v>
      </c>
    </row>
    <row r="106" spans="1:65" s="13" customFormat="1" ht="11.25">
      <c r="B106" s="197"/>
      <c r="C106" s="198"/>
      <c r="D106" s="188" t="s">
        <v>187</v>
      </c>
      <c r="E106" s="199" t="s">
        <v>19</v>
      </c>
      <c r="F106" s="200" t="s">
        <v>900</v>
      </c>
      <c r="G106" s="198"/>
      <c r="H106" s="201">
        <v>0.09</v>
      </c>
      <c r="I106" s="202"/>
      <c r="J106" s="198"/>
      <c r="K106" s="198"/>
      <c r="L106" s="203"/>
      <c r="M106" s="204"/>
      <c r="N106" s="205"/>
      <c r="O106" s="205"/>
      <c r="P106" s="205"/>
      <c r="Q106" s="205"/>
      <c r="R106" s="205"/>
      <c r="S106" s="205"/>
      <c r="T106" s="206"/>
      <c r="AT106" s="207" t="s">
        <v>187</v>
      </c>
      <c r="AU106" s="207" t="s">
        <v>81</v>
      </c>
      <c r="AV106" s="13" t="s">
        <v>81</v>
      </c>
      <c r="AW106" s="13" t="s">
        <v>33</v>
      </c>
      <c r="AX106" s="13" t="s">
        <v>72</v>
      </c>
      <c r="AY106" s="207" t="s">
        <v>135</v>
      </c>
    </row>
    <row r="107" spans="1:65" s="13" customFormat="1" ht="11.25">
      <c r="B107" s="197"/>
      <c r="C107" s="198"/>
      <c r="D107" s="188" t="s">
        <v>187</v>
      </c>
      <c r="E107" s="199" t="s">
        <v>19</v>
      </c>
      <c r="F107" s="200" t="s">
        <v>901</v>
      </c>
      <c r="G107" s="198"/>
      <c r="H107" s="201">
        <v>0.2</v>
      </c>
      <c r="I107" s="202"/>
      <c r="J107" s="198"/>
      <c r="K107" s="198"/>
      <c r="L107" s="203"/>
      <c r="M107" s="204"/>
      <c r="N107" s="205"/>
      <c r="O107" s="205"/>
      <c r="P107" s="205"/>
      <c r="Q107" s="205"/>
      <c r="R107" s="205"/>
      <c r="S107" s="205"/>
      <c r="T107" s="206"/>
      <c r="AT107" s="207" t="s">
        <v>187</v>
      </c>
      <c r="AU107" s="207" t="s">
        <v>81</v>
      </c>
      <c r="AV107" s="13" t="s">
        <v>81</v>
      </c>
      <c r="AW107" s="13" t="s">
        <v>33</v>
      </c>
      <c r="AX107" s="13" t="s">
        <v>72</v>
      </c>
      <c r="AY107" s="207" t="s">
        <v>135</v>
      </c>
    </row>
    <row r="108" spans="1:65" s="14" customFormat="1" ht="11.25">
      <c r="B108" s="208"/>
      <c r="C108" s="209"/>
      <c r="D108" s="188" t="s">
        <v>187</v>
      </c>
      <c r="E108" s="210" t="s">
        <v>19</v>
      </c>
      <c r="F108" s="211" t="s">
        <v>197</v>
      </c>
      <c r="G108" s="209"/>
      <c r="H108" s="212">
        <v>18.286000000000001</v>
      </c>
      <c r="I108" s="213"/>
      <c r="J108" s="209"/>
      <c r="K108" s="209"/>
      <c r="L108" s="214"/>
      <c r="M108" s="215"/>
      <c r="N108" s="216"/>
      <c r="O108" s="216"/>
      <c r="P108" s="216"/>
      <c r="Q108" s="216"/>
      <c r="R108" s="216"/>
      <c r="S108" s="216"/>
      <c r="T108" s="217"/>
      <c r="AT108" s="218" t="s">
        <v>187</v>
      </c>
      <c r="AU108" s="218" t="s">
        <v>81</v>
      </c>
      <c r="AV108" s="14" t="s">
        <v>160</v>
      </c>
      <c r="AW108" s="14" t="s">
        <v>33</v>
      </c>
      <c r="AX108" s="14" t="s">
        <v>79</v>
      </c>
      <c r="AY108" s="218" t="s">
        <v>135</v>
      </c>
    </row>
    <row r="109" spans="1:65" s="2" customFormat="1" ht="24">
      <c r="A109" s="36"/>
      <c r="B109" s="37"/>
      <c r="C109" s="175" t="s">
        <v>81</v>
      </c>
      <c r="D109" s="175" t="s">
        <v>138</v>
      </c>
      <c r="E109" s="176" t="s">
        <v>198</v>
      </c>
      <c r="F109" s="177" t="s">
        <v>199</v>
      </c>
      <c r="G109" s="178" t="s">
        <v>184</v>
      </c>
      <c r="H109" s="179">
        <v>22.777999999999999</v>
      </c>
      <c r="I109" s="180"/>
      <c r="J109" s="181">
        <f>ROUND(I109*H109,2)</f>
        <v>0</v>
      </c>
      <c r="K109" s="177" t="s">
        <v>142</v>
      </c>
      <c r="L109" s="41"/>
      <c r="M109" s="182" t="s">
        <v>19</v>
      </c>
      <c r="N109" s="183" t="s">
        <v>43</v>
      </c>
      <c r="O109" s="66"/>
      <c r="P109" s="184">
        <f>O109*H109</f>
        <v>0</v>
      </c>
      <c r="Q109" s="184">
        <v>5.7000000000000002E-3</v>
      </c>
      <c r="R109" s="184">
        <f>Q109*H109</f>
        <v>0.12983459999999999</v>
      </c>
      <c r="S109" s="184">
        <v>0</v>
      </c>
      <c r="T109" s="185">
        <f>S109*H109</f>
        <v>0</v>
      </c>
      <c r="U109" s="36"/>
      <c r="V109" s="36"/>
      <c r="W109" s="36"/>
      <c r="X109" s="36"/>
      <c r="Y109" s="36"/>
      <c r="Z109" s="36"/>
      <c r="AA109" s="36"/>
      <c r="AB109" s="36"/>
      <c r="AC109" s="36"/>
      <c r="AD109" s="36"/>
      <c r="AE109" s="36"/>
      <c r="AR109" s="186" t="s">
        <v>160</v>
      </c>
      <c r="AT109" s="186" t="s">
        <v>138</v>
      </c>
      <c r="AU109" s="186" t="s">
        <v>81</v>
      </c>
      <c r="AY109" s="19" t="s">
        <v>135</v>
      </c>
      <c r="BE109" s="187">
        <f>IF(N109="základní",J109,0)</f>
        <v>0</v>
      </c>
      <c r="BF109" s="187">
        <f>IF(N109="snížená",J109,0)</f>
        <v>0</v>
      </c>
      <c r="BG109" s="187">
        <f>IF(N109="zákl. přenesená",J109,0)</f>
        <v>0</v>
      </c>
      <c r="BH109" s="187">
        <f>IF(N109="sníž. přenesená",J109,0)</f>
        <v>0</v>
      </c>
      <c r="BI109" s="187">
        <f>IF(N109="nulová",J109,0)</f>
        <v>0</v>
      </c>
      <c r="BJ109" s="19" t="s">
        <v>79</v>
      </c>
      <c r="BK109" s="187">
        <f>ROUND(I109*H109,2)</f>
        <v>0</v>
      </c>
      <c r="BL109" s="19" t="s">
        <v>160</v>
      </c>
      <c r="BM109" s="186" t="s">
        <v>902</v>
      </c>
    </row>
    <row r="110" spans="1:65" s="2" customFormat="1" ht="39">
      <c r="A110" s="36"/>
      <c r="B110" s="37"/>
      <c r="C110" s="38"/>
      <c r="D110" s="188" t="s">
        <v>145</v>
      </c>
      <c r="E110" s="38"/>
      <c r="F110" s="189" t="s">
        <v>201</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145</v>
      </c>
      <c r="AU110" s="19" t="s">
        <v>81</v>
      </c>
    </row>
    <row r="111" spans="1:65" s="2" customFormat="1" ht="24">
      <c r="A111" s="36"/>
      <c r="B111" s="37"/>
      <c r="C111" s="175" t="s">
        <v>155</v>
      </c>
      <c r="D111" s="175" t="s">
        <v>138</v>
      </c>
      <c r="E111" s="176" t="s">
        <v>202</v>
      </c>
      <c r="F111" s="177" t="s">
        <v>203</v>
      </c>
      <c r="G111" s="178" t="s">
        <v>184</v>
      </c>
      <c r="H111" s="179">
        <v>56.646999999999998</v>
      </c>
      <c r="I111" s="180"/>
      <c r="J111" s="181">
        <f>ROUND(I111*H111,2)</f>
        <v>0</v>
      </c>
      <c r="K111" s="177" t="s">
        <v>142</v>
      </c>
      <c r="L111" s="41"/>
      <c r="M111" s="182" t="s">
        <v>19</v>
      </c>
      <c r="N111" s="183" t="s">
        <v>43</v>
      </c>
      <c r="O111" s="66"/>
      <c r="P111" s="184">
        <f>O111*H111</f>
        <v>0</v>
      </c>
      <c r="Q111" s="184">
        <v>5.7000000000000002E-3</v>
      </c>
      <c r="R111" s="184">
        <f>Q111*H111</f>
        <v>0.32288790000000001</v>
      </c>
      <c r="S111" s="184">
        <v>0</v>
      </c>
      <c r="T111" s="185">
        <f>S111*H111</f>
        <v>0</v>
      </c>
      <c r="U111" s="36"/>
      <c r="V111" s="36"/>
      <c r="W111" s="36"/>
      <c r="X111" s="36"/>
      <c r="Y111" s="36"/>
      <c r="Z111" s="36"/>
      <c r="AA111" s="36"/>
      <c r="AB111" s="36"/>
      <c r="AC111" s="36"/>
      <c r="AD111" s="36"/>
      <c r="AE111" s="36"/>
      <c r="AR111" s="186" t="s">
        <v>160</v>
      </c>
      <c r="AT111" s="186" t="s">
        <v>138</v>
      </c>
      <c r="AU111" s="186" t="s">
        <v>81</v>
      </c>
      <c r="AY111" s="19" t="s">
        <v>135</v>
      </c>
      <c r="BE111" s="187">
        <f>IF(N111="základní",J111,0)</f>
        <v>0</v>
      </c>
      <c r="BF111" s="187">
        <f>IF(N111="snížená",J111,0)</f>
        <v>0</v>
      </c>
      <c r="BG111" s="187">
        <f>IF(N111="zákl. přenesená",J111,0)</f>
        <v>0</v>
      </c>
      <c r="BH111" s="187">
        <f>IF(N111="sníž. přenesená",J111,0)</f>
        <v>0</v>
      </c>
      <c r="BI111" s="187">
        <f>IF(N111="nulová",J111,0)</f>
        <v>0</v>
      </c>
      <c r="BJ111" s="19" t="s">
        <v>79</v>
      </c>
      <c r="BK111" s="187">
        <f>ROUND(I111*H111,2)</f>
        <v>0</v>
      </c>
      <c r="BL111" s="19" t="s">
        <v>160</v>
      </c>
      <c r="BM111" s="186" t="s">
        <v>903</v>
      </c>
    </row>
    <row r="112" spans="1:65" s="2" customFormat="1" ht="39">
      <c r="A112" s="36"/>
      <c r="B112" s="37"/>
      <c r="C112" s="38"/>
      <c r="D112" s="188" t="s">
        <v>145</v>
      </c>
      <c r="E112" s="38"/>
      <c r="F112" s="189" t="s">
        <v>201</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145</v>
      </c>
      <c r="AU112" s="19" t="s">
        <v>81</v>
      </c>
    </row>
    <row r="113" spans="1:65" s="12" customFormat="1" ht="22.9" customHeight="1">
      <c r="B113" s="159"/>
      <c r="C113" s="160"/>
      <c r="D113" s="161" t="s">
        <v>71</v>
      </c>
      <c r="E113" s="173" t="s">
        <v>205</v>
      </c>
      <c r="F113" s="173" t="s">
        <v>206</v>
      </c>
      <c r="G113" s="160"/>
      <c r="H113" s="160"/>
      <c r="I113" s="163"/>
      <c r="J113" s="174">
        <f>BK113</f>
        <v>0</v>
      </c>
      <c r="K113" s="160"/>
      <c r="L113" s="165"/>
      <c r="M113" s="166"/>
      <c r="N113" s="167"/>
      <c r="O113" s="167"/>
      <c r="P113" s="168">
        <f>SUM(P114:P146)</f>
        <v>0</v>
      </c>
      <c r="Q113" s="167"/>
      <c r="R113" s="168">
        <f>SUM(R114:R146)</f>
        <v>3.1086200000000003E-3</v>
      </c>
      <c r="S113" s="167"/>
      <c r="T113" s="169">
        <f>SUM(T114:T146)</f>
        <v>0.31769999999999998</v>
      </c>
      <c r="AR113" s="170" t="s">
        <v>79</v>
      </c>
      <c r="AT113" s="171" t="s">
        <v>71</v>
      </c>
      <c r="AU113" s="171" t="s">
        <v>79</v>
      </c>
      <c r="AY113" s="170" t="s">
        <v>135</v>
      </c>
      <c r="BK113" s="172">
        <f>SUM(BK114:BK146)</f>
        <v>0</v>
      </c>
    </row>
    <row r="114" spans="1:65" s="2" customFormat="1" ht="21.75" customHeight="1">
      <c r="A114" s="36"/>
      <c r="B114" s="37"/>
      <c r="C114" s="175" t="s">
        <v>160</v>
      </c>
      <c r="D114" s="175" t="s">
        <v>138</v>
      </c>
      <c r="E114" s="176" t="s">
        <v>207</v>
      </c>
      <c r="F114" s="177" t="s">
        <v>208</v>
      </c>
      <c r="G114" s="178" t="s">
        <v>184</v>
      </c>
      <c r="H114" s="179">
        <v>22.777999999999999</v>
      </c>
      <c r="I114" s="180"/>
      <c r="J114" s="181">
        <f>ROUND(I114*H114,2)</f>
        <v>0</v>
      </c>
      <c r="K114" s="177" t="s">
        <v>142</v>
      </c>
      <c r="L114" s="41"/>
      <c r="M114" s="182" t="s">
        <v>19</v>
      </c>
      <c r="N114" s="183" t="s">
        <v>43</v>
      </c>
      <c r="O114" s="66"/>
      <c r="P114" s="184">
        <f>O114*H114</f>
        <v>0</v>
      </c>
      <c r="Q114" s="184">
        <v>0</v>
      </c>
      <c r="R114" s="184">
        <f>Q114*H114</f>
        <v>0</v>
      </c>
      <c r="S114" s="184">
        <v>4.0000000000000001E-3</v>
      </c>
      <c r="T114" s="185">
        <f>S114*H114</f>
        <v>9.1111999999999999E-2</v>
      </c>
      <c r="U114" s="36"/>
      <c r="V114" s="36"/>
      <c r="W114" s="36"/>
      <c r="X114" s="36"/>
      <c r="Y114" s="36"/>
      <c r="Z114" s="36"/>
      <c r="AA114" s="36"/>
      <c r="AB114" s="36"/>
      <c r="AC114" s="36"/>
      <c r="AD114" s="36"/>
      <c r="AE114" s="36"/>
      <c r="AR114" s="186" t="s">
        <v>160</v>
      </c>
      <c r="AT114" s="186" t="s">
        <v>138</v>
      </c>
      <c r="AU114" s="186" t="s">
        <v>81</v>
      </c>
      <c r="AY114" s="19" t="s">
        <v>135</v>
      </c>
      <c r="BE114" s="187">
        <f>IF(N114="základní",J114,0)</f>
        <v>0</v>
      </c>
      <c r="BF114" s="187">
        <f>IF(N114="snížená",J114,0)</f>
        <v>0</v>
      </c>
      <c r="BG114" s="187">
        <f>IF(N114="zákl. přenesená",J114,0)</f>
        <v>0</v>
      </c>
      <c r="BH114" s="187">
        <f>IF(N114="sníž. přenesená",J114,0)</f>
        <v>0</v>
      </c>
      <c r="BI114" s="187">
        <f>IF(N114="nulová",J114,0)</f>
        <v>0</v>
      </c>
      <c r="BJ114" s="19" t="s">
        <v>79</v>
      </c>
      <c r="BK114" s="187">
        <f>ROUND(I114*H114,2)</f>
        <v>0</v>
      </c>
      <c r="BL114" s="19" t="s">
        <v>160</v>
      </c>
      <c r="BM114" s="186" t="s">
        <v>904</v>
      </c>
    </row>
    <row r="115" spans="1:65" s="2" customFormat="1" ht="29.25">
      <c r="A115" s="36"/>
      <c r="B115" s="37"/>
      <c r="C115" s="38"/>
      <c r="D115" s="188" t="s">
        <v>145</v>
      </c>
      <c r="E115" s="38"/>
      <c r="F115" s="189" t="s">
        <v>210</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145</v>
      </c>
      <c r="AU115" s="19" t="s">
        <v>81</v>
      </c>
    </row>
    <row r="116" spans="1:65" s="13" customFormat="1" ht="11.25">
      <c r="B116" s="197"/>
      <c r="C116" s="198"/>
      <c r="D116" s="188" t="s">
        <v>187</v>
      </c>
      <c r="E116" s="199" t="s">
        <v>19</v>
      </c>
      <c r="F116" s="200" t="s">
        <v>905</v>
      </c>
      <c r="G116" s="198"/>
      <c r="H116" s="201">
        <v>8.484</v>
      </c>
      <c r="I116" s="202"/>
      <c r="J116" s="198"/>
      <c r="K116" s="198"/>
      <c r="L116" s="203"/>
      <c r="M116" s="204"/>
      <c r="N116" s="205"/>
      <c r="O116" s="205"/>
      <c r="P116" s="205"/>
      <c r="Q116" s="205"/>
      <c r="R116" s="205"/>
      <c r="S116" s="205"/>
      <c r="T116" s="206"/>
      <c r="AT116" s="207" t="s">
        <v>187</v>
      </c>
      <c r="AU116" s="207" t="s">
        <v>81</v>
      </c>
      <c r="AV116" s="13" t="s">
        <v>81</v>
      </c>
      <c r="AW116" s="13" t="s">
        <v>33</v>
      </c>
      <c r="AX116" s="13" t="s">
        <v>72</v>
      </c>
      <c r="AY116" s="207" t="s">
        <v>135</v>
      </c>
    </row>
    <row r="117" spans="1:65" s="13" customFormat="1" ht="11.25">
      <c r="B117" s="197"/>
      <c r="C117" s="198"/>
      <c r="D117" s="188" t="s">
        <v>187</v>
      </c>
      <c r="E117" s="199" t="s">
        <v>19</v>
      </c>
      <c r="F117" s="200" t="s">
        <v>906</v>
      </c>
      <c r="G117" s="198"/>
      <c r="H117" s="201">
        <v>6.0979999999999999</v>
      </c>
      <c r="I117" s="202"/>
      <c r="J117" s="198"/>
      <c r="K117" s="198"/>
      <c r="L117" s="203"/>
      <c r="M117" s="204"/>
      <c r="N117" s="205"/>
      <c r="O117" s="205"/>
      <c r="P117" s="205"/>
      <c r="Q117" s="205"/>
      <c r="R117" s="205"/>
      <c r="S117" s="205"/>
      <c r="T117" s="206"/>
      <c r="AT117" s="207" t="s">
        <v>187</v>
      </c>
      <c r="AU117" s="207" t="s">
        <v>81</v>
      </c>
      <c r="AV117" s="13" t="s">
        <v>81</v>
      </c>
      <c r="AW117" s="13" t="s">
        <v>33</v>
      </c>
      <c r="AX117" s="13" t="s">
        <v>72</v>
      </c>
      <c r="AY117" s="207" t="s">
        <v>135</v>
      </c>
    </row>
    <row r="118" spans="1:65" s="13" customFormat="1" ht="11.25">
      <c r="B118" s="197"/>
      <c r="C118" s="198"/>
      <c r="D118" s="188" t="s">
        <v>187</v>
      </c>
      <c r="E118" s="199" t="s">
        <v>19</v>
      </c>
      <c r="F118" s="200" t="s">
        <v>907</v>
      </c>
      <c r="G118" s="198"/>
      <c r="H118" s="201">
        <v>2.8460000000000001</v>
      </c>
      <c r="I118" s="202"/>
      <c r="J118" s="198"/>
      <c r="K118" s="198"/>
      <c r="L118" s="203"/>
      <c r="M118" s="204"/>
      <c r="N118" s="205"/>
      <c r="O118" s="205"/>
      <c r="P118" s="205"/>
      <c r="Q118" s="205"/>
      <c r="R118" s="205"/>
      <c r="S118" s="205"/>
      <c r="T118" s="206"/>
      <c r="AT118" s="207" t="s">
        <v>187</v>
      </c>
      <c r="AU118" s="207" t="s">
        <v>81</v>
      </c>
      <c r="AV118" s="13" t="s">
        <v>81</v>
      </c>
      <c r="AW118" s="13" t="s">
        <v>33</v>
      </c>
      <c r="AX118" s="13" t="s">
        <v>72</v>
      </c>
      <c r="AY118" s="207" t="s">
        <v>135</v>
      </c>
    </row>
    <row r="119" spans="1:65" s="13" customFormat="1" ht="11.25">
      <c r="B119" s="197"/>
      <c r="C119" s="198"/>
      <c r="D119" s="188" t="s">
        <v>187</v>
      </c>
      <c r="E119" s="199" t="s">
        <v>19</v>
      </c>
      <c r="F119" s="200" t="s">
        <v>908</v>
      </c>
      <c r="G119" s="198"/>
      <c r="H119" s="201">
        <v>3.069</v>
      </c>
      <c r="I119" s="202"/>
      <c r="J119" s="198"/>
      <c r="K119" s="198"/>
      <c r="L119" s="203"/>
      <c r="M119" s="204"/>
      <c r="N119" s="205"/>
      <c r="O119" s="205"/>
      <c r="P119" s="205"/>
      <c r="Q119" s="205"/>
      <c r="R119" s="205"/>
      <c r="S119" s="205"/>
      <c r="T119" s="206"/>
      <c r="AT119" s="207" t="s">
        <v>187</v>
      </c>
      <c r="AU119" s="207" t="s">
        <v>81</v>
      </c>
      <c r="AV119" s="13" t="s">
        <v>81</v>
      </c>
      <c r="AW119" s="13" t="s">
        <v>33</v>
      </c>
      <c r="AX119" s="13" t="s">
        <v>72</v>
      </c>
      <c r="AY119" s="207" t="s">
        <v>135</v>
      </c>
    </row>
    <row r="120" spans="1:65" s="13" customFormat="1" ht="11.25">
      <c r="B120" s="197"/>
      <c r="C120" s="198"/>
      <c r="D120" s="188" t="s">
        <v>187</v>
      </c>
      <c r="E120" s="199" t="s">
        <v>19</v>
      </c>
      <c r="F120" s="200" t="s">
        <v>909</v>
      </c>
      <c r="G120" s="198"/>
      <c r="H120" s="201">
        <v>2.2810000000000001</v>
      </c>
      <c r="I120" s="202"/>
      <c r="J120" s="198"/>
      <c r="K120" s="198"/>
      <c r="L120" s="203"/>
      <c r="M120" s="204"/>
      <c r="N120" s="205"/>
      <c r="O120" s="205"/>
      <c r="P120" s="205"/>
      <c r="Q120" s="205"/>
      <c r="R120" s="205"/>
      <c r="S120" s="205"/>
      <c r="T120" s="206"/>
      <c r="AT120" s="207" t="s">
        <v>187</v>
      </c>
      <c r="AU120" s="207" t="s">
        <v>81</v>
      </c>
      <c r="AV120" s="13" t="s">
        <v>81</v>
      </c>
      <c r="AW120" s="13" t="s">
        <v>33</v>
      </c>
      <c r="AX120" s="13" t="s">
        <v>72</v>
      </c>
      <c r="AY120" s="207" t="s">
        <v>135</v>
      </c>
    </row>
    <row r="121" spans="1:65" s="14" customFormat="1" ht="11.25">
      <c r="B121" s="208"/>
      <c r="C121" s="209"/>
      <c r="D121" s="188" t="s">
        <v>187</v>
      </c>
      <c r="E121" s="210" t="s">
        <v>19</v>
      </c>
      <c r="F121" s="211" t="s">
        <v>197</v>
      </c>
      <c r="G121" s="209"/>
      <c r="H121" s="212">
        <v>22.777999999999999</v>
      </c>
      <c r="I121" s="213"/>
      <c r="J121" s="209"/>
      <c r="K121" s="209"/>
      <c r="L121" s="214"/>
      <c r="M121" s="215"/>
      <c r="N121" s="216"/>
      <c r="O121" s="216"/>
      <c r="P121" s="216"/>
      <c r="Q121" s="216"/>
      <c r="R121" s="216"/>
      <c r="S121" s="216"/>
      <c r="T121" s="217"/>
      <c r="AT121" s="218" t="s">
        <v>187</v>
      </c>
      <c r="AU121" s="218" t="s">
        <v>81</v>
      </c>
      <c r="AV121" s="14" t="s">
        <v>160</v>
      </c>
      <c r="AW121" s="14" t="s">
        <v>33</v>
      </c>
      <c r="AX121" s="14" t="s">
        <v>79</v>
      </c>
      <c r="AY121" s="218" t="s">
        <v>135</v>
      </c>
    </row>
    <row r="122" spans="1:65" s="2" customFormat="1" ht="24">
      <c r="A122" s="36"/>
      <c r="B122" s="37"/>
      <c r="C122" s="175" t="s">
        <v>134</v>
      </c>
      <c r="D122" s="175" t="s">
        <v>138</v>
      </c>
      <c r="E122" s="176" t="s">
        <v>213</v>
      </c>
      <c r="F122" s="177" t="s">
        <v>214</v>
      </c>
      <c r="G122" s="178" t="s">
        <v>184</v>
      </c>
      <c r="H122" s="179">
        <v>56.646999999999998</v>
      </c>
      <c r="I122" s="180"/>
      <c r="J122" s="181">
        <f>ROUND(I122*H122,2)</f>
        <v>0</v>
      </c>
      <c r="K122" s="177" t="s">
        <v>142</v>
      </c>
      <c r="L122" s="41"/>
      <c r="M122" s="182" t="s">
        <v>19</v>
      </c>
      <c r="N122" s="183" t="s">
        <v>43</v>
      </c>
      <c r="O122" s="66"/>
      <c r="P122" s="184">
        <f>O122*H122</f>
        <v>0</v>
      </c>
      <c r="Q122" s="184">
        <v>0</v>
      </c>
      <c r="R122" s="184">
        <f>Q122*H122</f>
        <v>0</v>
      </c>
      <c r="S122" s="184">
        <v>4.0000000000000001E-3</v>
      </c>
      <c r="T122" s="185">
        <f>S122*H122</f>
        <v>0.22658800000000001</v>
      </c>
      <c r="U122" s="36"/>
      <c r="V122" s="36"/>
      <c r="W122" s="36"/>
      <c r="X122" s="36"/>
      <c r="Y122" s="36"/>
      <c r="Z122" s="36"/>
      <c r="AA122" s="36"/>
      <c r="AB122" s="36"/>
      <c r="AC122" s="36"/>
      <c r="AD122" s="36"/>
      <c r="AE122" s="36"/>
      <c r="AR122" s="186" t="s">
        <v>160</v>
      </c>
      <c r="AT122" s="186" t="s">
        <v>138</v>
      </c>
      <c r="AU122" s="186" t="s">
        <v>81</v>
      </c>
      <c r="AY122" s="19" t="s">
        <v>135</v>
      </c>
      <c r="BE122" s="187">
        <f>IF(N122="základní",J122,0)</f>
        <v>0</v>
      </c>
      <c r="BF122" s="187">
        <f>IF(N122="snížená",J122,0)</f>
        <v>0</v>
      </c>
      <c r="BG122" s="187">
        <f>IF(N122="zákl. přenesená",J122,0)</f>
        <v>0</v>
      </c>
      <c r="BH122" s="187">
        <f>IF(N122="sníž. přenesená",J122,0)</f>
        <v>0</v>
      </c>
      <c r="BI122" s="187">
        <f>IF(N122="nulová",J122,0)</f>
        <v>0</v>
      </c>
      <c r="BJ122" s="19" t="s">
        <v>79</v>
      </c>
      <c r="BK122" s="187">
        <f>ROUND(I122*H122,2)</f>
        <v>0</v>
      </c>
      <c r="BL122" s="19" t="s">
        <v>160</v>
      </c>
      <c r="BM122" s="186" t="s">
        <v>910</v>
      </c>
    </row>
    <row r="123" spans="1:65" s="2" customFormat="1" ht="29.25">
      <c r="A123" s="36"/>
      <c r="B123" s="37"/>
      <c r="C123" s="38"/>
      <c r="D123" s="188" t="s">
        <v>145</v>
      </c>
      <c r="E123" s="38"/>
      <c r="F123" s="189" t="s">
        <v>210</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145</v>
      </c>
      <c r="AU123" s="19" t="s">
        <v>81</v>
      </c>
    </row>
    <row r="124" spans="1:65" s="13" customFormat="1" ht="11.25">
      <c r="B124" s="197"/>
      <c r="C124" s="198"/>
      <c r="D124" s="188" t="s">
        <v>187</v>
      </c>
      <c r="E124" s="199" t="s">
        <v>19</v>
      </c>
      <c r="F124" s="200" t="s">
        <v>911</v>
      </c>
      <c r="G124" s="198"/>
      <c r="H124" s="201">
        <v>20.141999999999999</v>
      </c>
      <c r="I124" s="202"/>
      <c r="J124" s="198"/>
      <c r="K124" s="198"/>
      <c r="L124" s="203"/>
      <c r="M124" s="204"/>
      <c r="N124" s="205"/>
      <c r="O124" s="205"/>
      <c r="P124" s="205"/>
      <c r="Q124" s="205"/>
      <c r="R124" s="205"/>
      <c r="S124" s="205"/>
      <c r="T124" s="206"/>
      <c r="AT124" s="207" t="s">
        <v>187</v>
      </c>
      <c r="AU124" s="207" t="s">
        <v>81</v>
      </c>
      <c r="AV124" s="13" t="s">
        <v>81</v>
      </c>
      <c r="AW124" s="13" t="s">
        <v>33</v>
      </c>
      <c r="AX124" s="13" t="s">
        <v>72</v>
      </c>
      <c r="AY124" s="207" t="s">
        <v>135</v>
      </c>
    </row>
    <row r="125" spans="1:65" s="13" customFormat="1" ht="11.25">
      <c r="B125" s="197"/>
      <c r="C125" s="198"/>
      <c r="D125" s="188" t="s">
        <v>187</v>
      </c>
      <c r="E125" s="199" t="s">
        <v>19</v>
      </c>
      <c r="F125" s="200" t="s">
        <v>912</v>
      </c>
      <c r="G125" s="198"/>
      <c r="H125" s="201">
        <v>43.643999999999998</v>
      </c>
      <c r="I125" s="202"/>
      <c r="J125" s="198"/>
      <c r="K125" s="198"/>
      <c r="L125" s="203"/>
      <c r="M125" s="204"/>
      <c r="N125" s="205"/>
      <c r="O125" s="205"/>
      <c r="P125" s="205"/>
      <c r="Q125" s="205"/>
      <c r="R125" s="205"/>
      <c r="S125" s="205"/>
      <c r="T125" s="206"/>
      <c r="AT125" s="207" t="s">
        <v>187</v>
      </c>
      <c r="AU125" s="207" t="s">
        <v>81</v>
      </c>
      <c r="AV125" s="13" t="s">
        <v>81</v>
      </c>
      <c r="AW125" s="13" t="s">
        <v>33</v>
      </c>
      <c r="AX125" s="13" t="s">
        <v>72</v>
      </c>
      <c r="AY125" s="207" t="s">
        <v>135</v>
      </c>
    </row>
    <row r="126" spans="1:65" s="13" customFormat="1" ht="11.25">
      <c r="B126" s="197"/>
      <c r="C126" s="198"/>
      <c r="D126" s="188" t="s">
        <v>187</v>
      </c>
      <c r="E126" s="199" t="s">
        <v>19</v>
      </c>
      <c r="F126" s="200" t="s">
        <v>913</v>
      </c>
      <c r="G126" s="198"/>
      <c r="H126" s="201">
        <v>1.833</v>
      </c>
      <c r="I126" s="202"/>
      <c r="J126" s="198"/>
      <c r="K126" s="198"/>
      <c r="L126" s="203"/>
      <c r="M126" s="204"/>
      <c r="N126" s="205"/>
      <c r="O126" s="205"/>
      <c r="P126" s="205"/>
      <c r="Q126" s="205"/>
      <c r="R126" s="205"/>
      <c r="S126" s="205"/>
      <c r="T126" s="206"/>
      <c r="AT126" s="207" t="s">
        <v>187</v>
      </c>
      <c r="AU126" s="207" t="s">
        <v>81</v>
      </c>
      <c r="AV126" s="13" t="s">
        <v>81</v>
      </c>
      <c r="AW126" s="13" t="s">
        <v>33</v>
      </c>
      <c r="AX126" s="13" t="s">
        <v>72</v>
      </c>
      <c r="AY126" s="207" t="s">
        <v>135</v>
      </c>
    </row>
    <row r="127" spans="1:65" s="13" customFormat="1" ht="11.25">
      <c r="B127" s="197"/>
      <c r="C127" s="198"/>
      <c r="D127" s="188" t="s">
        <v>187</v>
      </c>
      <c r="E127" s="199" t="s">
        <v>19</v>
      </c>
      <c r="F127" s="200" t="s">
        <v>914</v>
      </c>
      <c r="G127" s="198"/>
      <c r="H127" s="201">
        <v>-5.2</v>
      </c>
      <c r="I127" s="202"/>
      <c r="J127" s="198"/>
      <c r="K127" s="198"/>
      <c r="L127" s="203"/>
      <c r="M127" s="204"/>
      <c r="N127" s="205"/>
      <c r="O127" s="205"/>
      <c r="P127" s="205"/>
      <c r="Q127" s="205"/>
      <c r="R127" s="205"/>
      <c r="S127" s="205"/>
      <c r="T127" s="206"/>
      <c r="AT127" s="207" t="s">
        <v>187</v>
      </c>
      <c r="AU127" s="207" t="s">
        <v>81</v>
      </c>
      <c r="AV127" s="13" t="s">
        <v>81</v>
      </c>
      <c r="AW127" s="13" t="s">
        <v>33</v>
      </c>
      <c r="AX127" s="13" t="s">
        <v>72</v>
      </c>
      <c r="AY127" s="207" t="s">
        <v>135</v>
      </c>
    </row>
    <row r="128" spans="1:65" s="13" customFormat="1" ht="11.25">
      <c r="B128" s="197"/>
      <c r="C128" s="198"/>
      <c r="D128" s="188" t="s">
        <v>187</v>
      </c>
      <c r="E128" s="199" t="s">
        <v>19</v>
      </c>
      <c r="F128" s="200" t="s">
        <v>915</v>
      </c>
      <c r="G128" s="198"/>
      <c r="H128" s="201">
        <v>-3.262</v>
      </c>
      <c r="I128" s="202"/>
      <c r="J128" s="198"/>
      <c r="K128" s="198"/>
      <c r="L128" s="203"/>
      <c r="M128" s="204"/>
      <c r="N128" s="205"/>
      <c r="O128" s="205"/>
      <c r="P128" s="205"/>
      <c r="Q128" s="205"/>
      <c r="R128" s="205"/>
      <c r="S128" s="205"/>
      <c r="T128" s="206"/>
      <c r="AT128" s="207" t="s">
        <v>187</v>
      </c>
      <c r="AU128" s="207" t="s">
        <v>81</v>
      </c>
      <c r="AV128" s="13" t="s">
        <v>81</v>
      </c>
      <c r="AW128" s="13" t="s">
        <v>33</v>
      </c>
      <c r="AX128" s="13" t="s">
        <v>72</v>
      </c>
      <c r="AY128" s="207" t="s">
        <v>135</v>
      </c>
    </row>
    <row r="129" spans="1:65" s="13" customFormat="1" ht="11.25">
      <c r="B129" s="197"/>
      <c r="C129" s="198"/>
      <c r="D129" s="188" t="s">
        <v>187</v>
      </c>
      <c r="E129" s="199" t="s">
        <v>19</v>
      </c>
      <c r="F129" s="200" t="s">
        <v>916</v>
      </c>
      <c r="G129" s="198"/>
      <c r="H129" s="201">
        <v>-0.51</v>
      </c>
      <c r="I129" s="202"/>
      <c r="J129" s="198"/>
      <c r="K129" s="198"/>
      <c r="L129" s="203"/>
      <c r="M129" s="204"/>
      <c r="N129" s="205"/>
      <c r="O129" s="205"/>
      <c r="P129" s="205"/>
      <c r="Q129" s="205"/>
      <c r="R129" s="205"/>
      <c r="S129" s="205"/>
      <c r="T129" s="206"/>
      <c r="AT129" s="207" t="s">
        <v>187</v>
      </c>
      <c r="AU129" s="207" t="s">
        <v>81</v>
      </c>
      <c r="AV129" s="13" t="s">
        <v>81</v>
      </c>
      <c r="AW129" s="13" t="s">
        <v>33</v>
      </c>
      <c r="AX129" s="13" t="s">
        <v>72</v>
      </c>
      <c r="AY129" s="207" t="s">
        <v>135</v>
      </c>
    </row>
    <row r="130" spans="1:65" s="14" customFormat="1" ht="11.25">
      <c r="B130" s="208"/>
      <c r="C130" s="209"/>
      <c r="D130" s="188" t="s">
        <v>187</v>
      </c>
      <c r="E130" s="210" t="s">
        <v>19</v>
      </c>
      <c r="F130" s="211" t="s">
        <v>197</v>
      </c>
      <c r="G130" s="209"/>
      <c r="H130" s="212">
        <v>56.646999999999998</v>
      </c>
      <c r="I130" s="213"/>
      <c r="J130" s="209"/>
      <c r="K130" s="209"/>
      <c r="L130" s="214"/>
      <c r="M130" s="215"/>
      <c r="N130" s="216"/>
      <c r="O130" s="216"/>
      <c r="P130" s="216"/>
      <c r="Q130" s="216"/>
      <c r="R130" s="216"/>
      <c r="S130" s="216"/>
      <c r="T130" s="217"/>
      <c r="AT130" s="218" t="s">
        <v>187</v>
      </c>
      <c r="AU130" s="218" t="s">
        <v>81</v>
      </c>
      <c r="AV130" s="14" t="s">
        <v>160</v>
      </c>
      <c r="AW130" s="14" t="s">
        <v>33</v>
      </c>
      <c r="AX130" s="14" t="s">
        <v>79</v>
      </c>
      <c r="AY130" s="218" t="s">
        <v>135</v>
      </c>
    </row>
    <row r="131" spans="1:65" s="2" customFormat="1" ht="24">
      <c r="A131" s="36"/>
      <c r="B131" s="37"/>
      <c r="C131" s="175" t="s">
        <v>180</v>
      </c>
      <c r="D131" s="175" t="s">
        <v>138</v>
      </c>
      <c r="E131" s="176" t="s">
        <v>221</v>
      </c>
      <c r="F131" s="177" t="s">
        <v>222</v>
      </c>
      <c r="G131" s="178" t="s">
        <v>184</v>
      </c>
      <c r="H131" s="179">
        <v>18.286000000000001</v>
      </c>
      <c r="I131" s="180"/>
      <c r="J131" s="181">
        <f>ROUND(I131*H131,2)</f>
        <v>0</v>
      </c>
      <c r="K131" s="177" t="s">
        <v>142</v>
      </c>
      <c r="L131" s="41"/>
      <c r="M131" s="182" t="s">
        <v>19</v>
      </c>
      <c r="N131" s="183" t="s">
        <v>43</v>
      </c>
      <c r="O131" s="66"/>
      <c r="P131" s="184">
        <f>O131*H131</f>
        <v>0</v>
      </c>
      <c r="Q131" s="184">
        <v>1.2999999999999999E-4</v>
      </c>
      <c r="R131" s="184">
        <f>Q131*H131</f>
        <v>2.37718E-3</v>
      </c>
      <c r="S131" s="184">
        <v>0</v>
      </c>
      <c r="T131" s="185">
        <f>S131*H131</f>
        <v>0</v>
      </c>
      <c r="U131" s="36"/>
      <c r="V131" s="36"/>
      <c r="W131" s="36"/>
      <c r="X131" s="36"/>
      <c r="Y131" s="36"/>
      <c r="Z131" s="36"/>
      <c r="AA131" s="36"/>
      <c r="AB131" s="36"/>
      <c r="AC131" s="36"/>
      <c r="AD131" s="36"/>
      <c r="AE131" s="36"/>
      <c r="AR131" s="186" t="s">
        <v>160</v>
      </c>
      <c r="AT131" s="186" t="s">
        <v>138</v>
      </c>
      <c r="AU131" s="186" t="s">
        <v>81</v>
      </c>
      <c r="AY131" s="19" t="s">
        <v>135</v>
      </c>
      <c r="BE131" s="187">
        <f>IF(N131="základní",J131,0)</f>
        <v>0</v>
      </c>
      <c r="BF131" s="187">
        <f>IF(N131="snížená",J131,0)</f>
        <v>0</v>
      </c>
      <c r="BG131" s="187">
        <f>IF(N131="zákl. přenesená",J131,0)</f>
        <v>0</v>
      </c>
      <c r="BH131" s="187">
        <f>IF(N131="sníž. přenesená",J131,0)</f>
        <v>0</v>
      </c>
      <c r="BI131" s="187">
        <f>IF(N131="nulová",J131,0)</f>
        <v>0</v>
      </c>
      <c r="BJ131" s="19" t="s">
        <v>79</v>
      </c>
      <c r="BK131" s="187">
        <f>ROUND(I131*H131,2)</f>
        <v>0</v>
      </c>
      <c r="BL131" s="19" t="s">
        <v>160</v>
      </c>
      <c r="BM131" s="186" t="s">
        <v>917</v>
      </c>
    </row>
    <row r="132" spans="1:65" s="2" customFormat="1" ht="48.75">
      <c r="A132" s="36"/>
      <c r="B132" s="37"/>
      <c r="C132" s="38"/>
      <c r="D132" s="188" t="s">
        <v>145</v>
      </c>
      <c r="E132" s="38"/>
      <c r="F132" s="189" t="s">
        <v>224</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145</v>
      </c>
      <c r="AU132" s="19" t="s">
        <v>81</v>
      </c>
    </row>
    <row r="133" spans="1:65" s="13" customFormat="1" ht="11.25">
      <c r="B133" s="197"/>
      <c r="C133" s="198"/>
      <c r="D133" s="188" t="s">
        <v>187</v>
      </c>
      <c r="E133" s="199" t="s">
        <v>19</v>
      </c>
      <c r="F133" s="200" t="s">
        <v>892</v>
      </c>
      <c r="G133" s="198"/>
      <c r="H133" s="201">
        <v>7.7130000000000001</v>
      </c>
      <c r="I133" s="202"/>
      <c r="J133" s="198"/>
      <c r="K133" s="198"/>
      <c r="L133" s="203"/>
      <c r="M133" s="204"/>
      <c r="N133" s="205"/>
      <c r="O133" s="205"/>
      <c r="P133" s="205"/>
      <c r="Q133" s="205"/>
      <c r="R133" s="205"/>
      <c r="S133" s="205"/>
      <c r="T133" s="206"/>
      <c r="AT133" s="207" t="s">
        <v>187</v>
      </c>
      <c r="AU133" s="207" t="s">
        <v>81</v>
      </c>
      <c r="AV133" s="13" t="s">
        <v>81</v>
      </c>
      <c r="AW133" s="13" t="s">
        <v>33</v>
      </c>
      <c r="AX133" s="13" t="s">
        <v>72</v>
      </c>
      <c r="AY133" s="207" t="s">
        <v>135</v>
      </c>
    </row>
    <row r="134" spans="1:65" s="13" customFormat="1" ht="11.25">
      <c r="B134" s="197"/>
      <c r="C134" s="198"/>
      <c r="D134" s="188" t="s">
        <v>187</v>
      </c>
      <c r="E134" s="199" t="s">
        <v>19</v>
      </c>
      <c r="F134" s="200" t="s">
        <v>893</v>
      </c>
      <c r="G134" s="198"/>
      <c r="H134" s="201">
        <v>2.923</v>
      </c>
      <c r="I134" s="202"/>
      <c r="J134" s="198"/>
      <c r="K134" s="198"/>
      <c r="L134" s="203"/>
      <c r="M134" s="204"/>
      <c r="N134" s="205"/>
      <c r="O134" s="205"/>
      <c r="P134" s="205"/>
      <c r="Q134" s="205"/>
      <c r="R134" s="205"/>
      <c r="S134" s="205"/>
      <c r="T134" s="206"/>
      <c r="AT134" s="207" t="s">
        <v>187</v>
      </c>
      <c r="AU134" s="207" t="s">
        <v>81</v>
      </c>
      <c r="AV134" s="13" t="s">
        <v>81</v>
      </c>
      <c r="AW134" s="13" t="s">
        <v>33</v>
      </c>
      <c r="AX134" s="13" t="s">
        <v>72</v>
      </c>
      <c r="AY134" s="207" t="s">
        <v>135</v>
      </c>
    </row>
    <row r="135" spans="1:65" s="13" customFormat="1" ht="11.25">
      <c r="B135" s="197"/>
      <c r="C135" s="198"/>
      <c r="D135" s="188" t="s">
        <v>187</v>
      </c>
      <c r="E135" s="199" t="s">
        <v>19</v>
      </c>
      <c r="F135" s="200" t="s">
        <v>894</v>
      </c>
      <c r="G135" s="198"/>
      <c r="H135" s="201">
        <v>2.6309999999999998</v>
      </c>
      <c r="I135" s="202"/>
      <c r="J135" s="198"/>
      <c r="K135" s="198"/>
      <c r="L135" s="203"/>
      <c r="M135" s="204"/>
      <c r="N135" s="205"/>
      <c r="O135" s="205"/>
      <c r="P135" s="205"/>
      <c r="Q135" s="205"/>
      <c r="R135" s="205"/>
      <c r="S135" s="205"/>
      <c r="T135" s="206"/>
      <c r="AT135" s="207" t="s">
        <v>187</v>
      </c>
      <c r="AU135" s="207" t="s">
        <v>81</v>
      </c>
      <c r="AV135" s="13" t="s">
        <v>81</v>
      </c>
      <c r="AW135" s="13" t="s">
        <v>33</v>
      </c>
      <c r="AX135" s="13" t="s">
        <v>72</v>
      </c>
      <c r="AY135" s="207" t="s">
        <v>135</v>
      </c>
    </row>
    <row r="136" spans="1:65" s="13" customFormat="1" ht="11.25">
      <c r="B136" s="197"/>
      <c r="C136" s="198"/>
      <c r="D136" s="188" t="s">
        <v>187</v>
      </c>
      <c r="E136" s="199" t="s">
        <v>19</v>
      </c>
      <c r="F136" s="200" t="s">
        <v>895</v>
      </c>
      <c r="G136" s="198"/>
      <c r="H136" s="201">
        <v>1.9930000000000001</v>
      </c>
      <c r="I136" s="202"/>
      <c r="J136" s="198"/>
      <c r="K136" s="198"/>
      <c r="L136" s="203"/>
      <c r="M136" s="204"/>
      <c r="N136" s="205"/>
      <c r="O136" s="205"/>
      <c r="P136" s="205"/>
      <c r="Q136" s="205"/>
      <c r="R136" s="205"/>
      <c r="S136" s="205"/>
      <c r="T136" s="206"/>
      <c r="AT136" s="207" t="s">
        <v>187</v>
      </c>
      <c r="AU136" s="207" t="s">
        <v>81</v>
      </c>
      <c r="AV136" s="13" t="s">
        <v>81</v>
      </c>
      <c r="AW136" s="13" t="s">
        <v>33</v>
      </c>
      <c r="AX136" s="13" t="s">
        <v>72</v>
      </c>
      <c r="AY136" s="207" t="s">
        <v>135</v>
      </c>
    </row>
    <row r="137" spans="1:65" s="13" customFormat="1" ht="11.25">
      <c r="B137" s="197"/>
      <c r="C137" s="198"/>
      <c r="D137" s="188" t="s">
        <v>187</v>
      </c>
      <c r="E137" s="199" t="s">
        <v>19</v>
      </c>
      <c r="F137" s="200" t="s">
        <v>896</v>
      </c>
      <c r="G137" s="198"/>
      <c r="H137" s="201">
        <v>1.1040000000000001</v>
      </c>
      <c r="I137" s="202"/>
      <c r="J137" s="198"/>
      <c r="K137" s="198"/>
      <c r="L137" s="203"/>
      <c r="M137" s="204"/>
      <c r="N137" s="205"/>
      <c r="O137" s="205"/>
      <c r="P137" s="205"/>
      <c r="Q137" s="205"/>
      <c r="R137" s="205"/>
      <c r="S137" s="205"/>
      <c r="T137" s="206"/>
      <c r="AT137" s="207" t="s">
        <v>187</v>
      </c>
      <c r="AU137" s="207" t="s">
        <v>81</v>
      </c>
      <c r="AV137" s="13" t="s">
        <v>81</v>
      </c>
      <c r="AW137" s="13" t="s">
        <v>33</v>
      </c>
      <c r="AX137" s="13" t="s">
        <v>72</v>
      </c>
      <c r="AY137" s="207" t="s">
        <v>135</v>
      </c>
    </row>
    <row r="138" spans="1:65" s="13" customFormat="1" ht="11.25">
      <c r="B138" s="197"/>
      <c r="C138" s="198"/>
      <c r="D138" s="188" t="s">
        <v>187</v>
      </c>
      <c r="E138" s="199" t="s">
        <v>19</v>
      </c>
      <c r="F138" s="200" t="s">
        <v>897</v>
      </c>
      <c r="G138" s="198"/>
      <c r="H138" s="201">
        <v>1.1419999999999999</v>
      </c>
      <c r="I138" s="202"/>
      <c r="J138" s="198"/>
      <c r="K138" s="198"/>
      <c r="L138" s="203"/>
      <c r="M138" s="204"/>
      <c r="N138" s="205"/>
      <c r="O138" s="205"/>
      <c r="P138" s="205"/>
      <c r="Q138" s="205"/>
      <c r="R138" s="205"/>
      <c r="S138" s="205"/>
      <c r="T138" s="206"/>
      <c r="AT138" s="207" t="s">
        <v>187</v>
      </c>
      <c r="AU138" s="207" t="s">
        <v>81</v>
      </c>
      <c r="AV138" s="13" t="s">
        <v>81</v>
      </c>
      <c r="AW138" s="13" t="s">
        <v>33</v>
      </c>
      <c r="AX138" s="13" t="s">
        <v>72</v>
      </c>
      <c r="AY138" s="207" t="s">
        <v>135</v>
      </c>
    </row>
    <row r="139" spans="1:65" s="13" customFormat="1" ht="11.25">
      <c r="B139" s="197"/>
      <c r="C139" s="198"/>
      <c r="D139" s="188" t="s">
        <v>187</v>
      </c>
      <c r="E139" s="199" t="s">
        <v>19</v>
      </c>
      <c r="F139" s="200" t="s">
        <v>898</v>
      </c>
      <c r="G139" s="198"/>
      <c r="H139" s="201">
        <v>0.23</v>
      </c>
      <c r="I139" s="202"/>
      <c r="J139" s="198"/>
      <c r="K139" s="198"/>
      <c r="L139" s="203"/>
      <c r="M139" s="204"/>
      <c r="N139" s="205"/>
      <c r="O139" s="205"/>
      <c r="P139" s="205"/>
      <c r="Q139" s="205"/>
      <c r="R139" s="205"/>
      <c r="S139" s="205"/>
      <c r="T139" s="206"/>
      <c r="AT139" s="207" t="s">
        <v>187</v>
      </c>
      <c r="AU139" s="207" t="s">
        <v>81</v>
      </c>
      <c r="AV139" s="13" t="s">
        <v>81</v>
      </c>
      <c r="AW139" s="13" t="s">
        <v>33</v>
      </c>
      <c r="AX139" s="13" t="s">
        <v>72</v>
      </c>
      <c r="AY139" s="207" t="s">
        <v>135</v>
      </c>
    </row>
    <row r="140" spans="1:65" s="13" customFormat="1" ht="11.25">
      <c r="B140" s="197"/>
      <c r="C140" s="198"/>
      <c r="D140" s="188" t="s">
        <v>187</v>
      </c>
      <c r="E140" s="199" t="s">
        <v>19</v>
      </c>
      <c r="F140" s="200" t="s">
        <v>899</v>
      </c>
      <c r="G140" s="198"/>
      <c r="H140" s="201">
        <v>0.17</v>
      </c>
      <c r="I140" s="202"/>
      <c r="J140" s="198"/>
      <c r="K140" s="198"/>
      <c r="L140" s="203"/>
      <c r="M140" s="204"/>
      <c r="N140" s="205"/>
      <c r="O140" s="205"/>
      <c r="P140" s="205"/>
      <c r="Q140" s="205"/>
      <c r="R140" s="205"/>
      <c r="S140" s="205"/>
      <c r="T140" s="206"/>
      <c r="AT140" s="207" t="s">
        <v>187</v>
      </c>
      <c r="AU140" s="207" t="s">
        <v>81</v>
      </c>
      <c r="AV140" s="13" t="s">
        <v>81</v>
      </c>
      <c r="AW140" s="13" t="s">
        <v>33</v>
      </c>
      <c r="AX140" s="13" t="s">
        <v>72</v>
      </c>
      <c r="AY140" s="207" t="s">
        <v>135</v>
      </c>
    </row>
    <row r="141" spans="1:65" s="13" customFormat="1" ht="11.25">
      <c r="B141" s="197"/>
      <c r="C141" s="198"/>
      <c r="D141" s="188" t="s">
        <v>187</v>
      </c>
      <c r="E141" s="199" t="s">
        <v>19</v>
      </c>
      <c r="F141" s="200" t="s">
        <v>900</v>
      </c>
      <c r="G141" s="198"/>
      <c r="H141" s="201">
        <v>0.09</v>
      </c>
      <c r="I141" s="202"/>
      <c r="J141" s="198"/>
      <c r="K141" s="198"/>
      <c r="L141" s="203"/>
      <c r="M141" s="204"/>
      <c r="N141" s="205"/>
      <c r="O141" s="205"/>
      <c r="P141" s="205"/>
      <c r="Q141" s="205"/>
      <c r="R141" s="205"/>
      <c r="S141" s="205"/>
      <c r="T141" s="206"/>
      <c r="AT141" s="207" t="s">
        <v>187</v>
      </c>
      <c r="AU141" s="207" t="s">
        <v>81</v>
      </c>
      <c r="AV141" s="13" t="s">
        <v>81</v>
      </c>
      <c r="AW141" s="13" t="s">
        <v>33</v>
      </c>
      <c r="AX141" s="13" t="s">
        <v>72</v>
      </c>
      <c r="AY141" s="207" t="s">
        <v>135</v>
      </c>
    </row>
    <row r="142" spans="1:65" s="13" customFormat="1" ht="11.25">
      <c r="B142" s="197"/>
      <c r="C142" s="198"/>
      <c r="D142" s="188" t="s">
        <v>187</v>
      </c>
      <c r="E142" s="199" t="s">
        <v>19</v>
      </c>
      <c r="F142" s="200" t="s">
        <v>900</v>
      </c>
      <c r="G142" s="198"/>
      <c r="H142" s="201">
        <v>0.09</v>
      </c>
      <c r="I142" s="202"/>
      <c r="J142" s="198"/>
      <c r="K142" s="198"/>
      <c r="L142" s="203"/>
      <c r="M142" s="204"/>
      <c r="N142" s="205"/>
      <c r="O142" s="205"/>
      <c r="P142" s="205"/>
      <c r="Q142" s="205"/>
      <c r="R142" s="205"/>
      <c r="S142" s="205"/>
      <c r="T142" s="206"/>
      <c r="AT142" s="207" t="s">
        <v>187</v>
      </c>
      <c r="AU142" s="207" t="s">
        <v>81</v>
      </c>
      <c r="AV142" s="13" t="s">
        <v>81</v>
      </c>
      <c r="AW142" s="13" t="s">
        <v>33</v>
      </c>
      <c r="AX142" s="13" t="s">
        <v>72</v>
      </c>
      <c r="AY142" s="207" t="s">
        <v>135</v>
      </c>
    </row>
    <row r="143" spans="1:65" s="13" customFormat="1" ht="11.25">
      <c r="B143" s="197"/>
      <c r="C143" s="198"/>
      <c r="D143" s="188" t="s">
        <v>187</v>
      </c>
      <c r="E143" s="199" t="s">
        <v>19</v>
      </c>
      <c r="F143" s="200" t="s">
        <v>901</v>
      </c>
      <c r="G143" s="198"/>
      <c r="H143" s="201">
        <v>0.2</v>
      </c>
      <c r="I143" s="202"/>
      <c r="J143" s="198"/>
      <c r="K143" s="198"/>
      <c r="L143" s="203"/>
      <c r="M143" s="204"/>
      <c r="N143" s="205"/>
      <c r="O143" s="205"/>
      <c r="P143" s="205"/>
      <c r="Q143" s="205"/>
      <c r="R143" s="205"/>
      <c r="S143" s="205"/>
      <c r="T143" s="206"/>
      <c r="AT143" s="207" t="s">
        <v>187</v>
      </c>
      <c r="AU143" s="207" t="s">
        <v>81</v>
      </c>
      <c r="AV143" s="13" t="s">
        <v>81</v>
      </c>
      <c r="AW143" s="13" t="s">
        <v>33</v>
      </c>
      <c r="AX143" s="13" t="s">
        <v>72</v>
      </c>
      <c r="AY143" s="207" t="s">
        <v>135</v>
      </c>
    </row>
    <row r="144" spans="1:65" s="14" customFormat="1" ht="11.25">
      <c r="B144" s="208"/>
      <c r="C144" s="209"/>
      <c r="D144" s="188" t="s">
        <v>187</v>
      </c>
      <c r="E144" s="210" t="s">
        <v>19</v>
      </c>
      <c r="F144" s="211" t="s">
        <v>197</v>
      </c>
      <c r="G144" s="209"/>
      <c r="H144" s="212">
        <v>18.286000000000001</v>
      </c>
      <c r="I144" s="213"/>
      <c r="J144" s="209"/>
      <c r="K144" s="209"/>
      <c r="L144" s="214"/>
      <c r="M144" s="215"/>
      <c r="N144" s="216"/>
      <c r="O144" s="216"/>
      <c r="P144" s="216"/>
      <c r="Q144" s="216"/>
      <c r="R144" s="216"/>
      <c r="S144" s="216"/>
      <c r="T144" s="217"/>
      <c r="AT144" s="218" t="s">
        <v>187</v>
      </c>
      <c r="AU144" s="218" t="s">
        <v>81</v>
      </c>
      <c r="AV144" s="14" t="s">
        <v>160</v>
      </c>
      <c r="AW144" s="14" t="s">
        <v>33</v>
      </c>
      <c r="AX144" s="14" t="s">
        <v>79</v>
      </c>
      <c r="AY144" s="218" t="s">
        <v>135</v>
      </c>
    </row>
    <row r="145" spans="1:65" s="2" customFormat="1" ht="24">
      <c r="A145" s="36"/>
      <c r="B145" s="37"/>
      <c r="C145" s="175" t="s">
        <v>225</v>
      </c>
      <c r="D145" s="175" t="s">
        <v>138</v>
      </c>
      <c r="E145" s="176" t="s">
        <v>226</v>
      </c>
      <c r="F145" s="177" t="s">
        <v>227</v>
      </c>
      <c r="G145" s="178" t="s">
        <v>184</v>
      </c>
      <c r="H145" s="179">
        <v>18.286000000000001</v>
      </c>
      <c r="I145" s="180"/>
      <c r="J145" s="181">
        <f>ROUND(I145*H145,2)</f>
        <v>0</v>
      </c>
      <c r="K145" s="177" t="s">
        <v>142</v>
      </c>
      <c r="L145" s="41"/>
      <c r="M145" s="182" t="s">
        <v>19</v>
      </c>
      <c r="N145" s="183" t="s">
        <v>43</v>
      </c>
      <c r="O145" s="66"/>
      <c r="P145" s="184">
        <f>O145*H145</f>
        <v>0</v>
      </c>
      <c r="Q145" s="184">
        <v>4.0000000000000003E-5</v>
      </c>
      <c r="R145" s="184">
        <f>Q145*H145</f>
        <v>7.3144000000000008E-4</v>
      </c>
      <c r="S145" s="184">
        <v>0</v>
      </c>
      <c r="T145" s="185">
        <f>S145*H145</f>
        <v>0</v>
      </c>
      <c r="U145" s="36"/>
      <c r="V145" s="36"/>
      <c r="W145" s="36"/>
      <c r="X145" s="36"/>
      <c r="Y145" s="36"/>
      <c r="Z145" s="36"/>
      <c r="AA145" s="36"/>
      <c r="AB145" s="36"/>
      <c r="AC145" s="36"/>
      <c r="AD145" s="36"/>
      <c r="AE145" s="36"/>
      <c r="AR145" s="186" t="s">
        <v>160</v>
      </c>
      <c r="AT145" s="186" t="s">
        <v>138</v>
      </c>
      <c r="AU145" s="186" t="s">
        <v>81</v>
      </c>
      <c r="AY145" s="19" t="s">
        <v>135</v>
      </c>
      <c r="BE145" s="187">
        <f>IF(N145="základní",J145,0)</f>
        <v>0</v>
      </c>
      <c r="BF145" s="187">
        <f>IF(N145="snížená",J145,0)</f>
        <v>0</v>
      </c>
      <c r="BG145" s="187">
        <f>IF(N145="zákl. přenesená",J145,0)</f>
        <v>0</v>
      </c>
      <c r="BH145" s="187">
        <f>IF(N145="sníž. přenesená",J145,0)</f>
        <v>0</v>
      </c>
      <c r="BI145" s="187">
        <f>IF(N145="nulová",J145,0)</f>
        <v>0</v>
      </c>
      <c r="BJ145" s="19" t="s">
        <v>79</v>
      </c>
      <c r="BK145" s="187">
        <f>ROUND(I145*H145,2)</f>
        <v>0</v>
      </c>
      <c r="BL145" s="19" t="s">
        <v>160</v>
      </c>
      <c r="BM145" s="186" t="s">
        <v>918</v>
      </c>
    </row>
    <row r="146" spans="1:65" s="2" customFormat="1" ht="175.5">
      <c r="A146" s="36"/>
      <c r="B146" s="37"/>
      <c r="C146" s="38"/>
      <c r="D146" s="188" t="s">
        <v>145</v>
      </c>
      <c r="E146" s="38"/>
      <c r="F146" s="189" t="s">
        <v>229</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145</v>
      </c>
      <c r="AU146" s="19" t="s">
        <v>81</v>
      </c>
    </row>
    <row r="147" spans="1:65" s="12" customFormat="1" ht="22.9" customHeight="1">
      <c r="B147" s="159"/>
      <c r="C147" s="160"/>
      <c r="D147" s="161" t="s">
        <v>71</v>
      </c>
      <c r="E147" s="173" t="s">
        <v>230</v>
      </c>
      <c r="F147" s="173" t="s">
        <v>231</v>
      </c>
      <c r="G147" s="160"/>
      <c r="H147" s="160"/>
      <c r="I147" s="163"/>
      <c r="J147" s="174">
        <f>BK147</f>
        <v>0</v>
      </c>
      <c r="K147" s="160"/>
      <c r="L147" s="165"/>
      <c r="M147" s="166"/>
      <c r="N147" s="167"/>
      <c r="O147" s="167"/>
      <c r="P147" s="168">
        <f>SUM(P148:P158)</f>
        <v>0</v>
      </c>
      <c r="Q147" s="167"/>
      <c r="R147" s="168">
        <f>SUM(R148:R158)</f>
        <v>0</v>
      </c>
      <c r="S147" s="167"/>
      <c r="T147" s="169">
        <f>SUM(T148:T158)</f>
        <v>0</v>
      </c>
      <c r="AR147" s="170" t="s">
        <v>79</v>
      </c>
      <c r="AT147" s="171" t="s">
        <v>71</v>
      </c>
      <c r="AU147" s="171" t="s">
        <v>79</v>
      </c>
      <c r="AY147" s="170" t="s">
        <v>135</v>
      </c>
      <c r="BK147" s="172">
        <f>SUM(BK148:BK158)</f>
        <v>0</v>
      </c>
    </row>
    <row r="148" spans="1:65" s="2" customFormat="1" ht="24">
      <c r="A148" s="36"/>
      <c r="B148" s="37"/>
      <c r="C148" s="175" t="s">
        <v>232</v>
      </c>
      <c r="D148" s="175" t="s">
        <v>138</v>
      </c>
      <c r="E148" s="176" t="s">
        <v>919</v>
      </c>
      <c r="F148" s="177" t="s">
        <v>920</v>
      </c>
      <c r="G148" s="178" t="s">
        <v>235</v>
      </c>
      <c r="H148" s="179">
        <v>0.624</v>
      </c>
      <c r="I148" s="180"/>
      <c r="J148" s="181">
        <f>ROUND(I148*H148,2)</f>
        <v>0</v>
      </c>
      <c r="K148" s="177" t="s">
        <v>142</v>
      </c>
      <c r="L148" s="41"/>
      <c r="M148" s="182" t="s">
        <v>19</v>
      </c>
      <c r="N148" s="183" t="s">
        <v>43</v>
      </c>
      <c r="O148" s="66"/>
      <c r="P148" s="184">
        <f>O148*H148</f>
        <v>0</v>
      </c>
      <c r="Q148" s="184">
        <v>0</v>
      </c>
      <c r="R148" s="184">
        <f>Q148*H148</f>
        <v>0</v>
      </c>
      <c r="S148" s="184">
        <v>0</v>
      </c>
      <c r="T148" s="185">
        <f>S148*H148</f>
        <v>0</v>
      </c>
      <c r="U148" s="36"/>
      <c r="V148" s="36"/>
      <c r="W148" s="36"/>
      <c r="X148" s="36"/>
      <c r="Y148" s="36"/>
      <c r="Z148" s="36"/>
      <c r="AA148" s="36"/>
      <c r="AB148" s="36"/>
      <c r="AC148" s="36"/>
      <c r="AD148" s="36"/>
      <c r="AE148" s="36"/>
      <c r="AR148" s="186" t="s">
        <v>160</v>
      </c>
      <c r="AT148" s="186" t="s">
        <v>138</v>
      </c>
      <c r="AU148" s="186" t="s">
        <v>81</v>
      </c>
      <c r="AY148" s="19" t="s">
        <v>135</v>
      </c>
      <c r="BE148" s="187">
        <f>IF(N148="základní",J148,0)</f>
        <v>0</v>
      </c>
      <c r="BF148" s="187">
        <f>IF(N148="snížená",J148,0)</f>
        <v>0</v>
      </c>
      <c r="BG148" s="187">
        <f>IF(N148="zákl. přenesená",J148,0)</f>
        <v>0</v>
      </c>
      <c r="BH148" s="187">
        <f>IF(N148="sníž. přenesená",J148,0)</f>
        <v>0</v>
      </c>
      <c r="BI148" s="187">
        <f>IF(N148="nulová",J148,0)</f>
        <v>0</v>
      </c>
      <c r="BJ148" s="19" t="s">
        <v>79</v>
      </c>
      <c r="BK148" s="187">
        <f>ROUND(I148*H148,2)</f>
        <v>0</v>
      </c>
      <c r="BL148" s="19" t="s">
        <v>160</v>
      </c>
      <c r="BM148" s="186" t="s">
        <v>921</v>
      </c>
    </row>
    <row r="149" spans="1:65" s="2" customFormat="1" ht="107.25">
      <c r="A149" s="36"/>
      <c r="B149" s="37"/>
      <c r="C149" s="38"/>
      <c r="D149" s="188" t="s">
        <v>145</v>
      </c>
      <c r="E149" s="38"/>
      <c r="F149" s="189" t="s">
        <v>237</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145</v>
      </c>
      <c r="AU149" s="19" t="s">
        <v>81</v>
      </c>
    </row>
    <row r="150" spans="1:65" s="2" customFormat="1" ht="16.5" customHeight="1">
      <c r="A150" s="36"/>
      <c r="B150" s="37"/>
      <c r="C150" s="175" t="s">
        <v>205</v>
      </c>
      <c r="D150" s="175" t="s">
        <v>138</v>
      </c>
      <c r="E150" s="176" t="s">
        <v>238</v>
      </c>
      <c r="F150" s="177" t="s">
        <v>239</v>
      </c>
      <c r="G150" s="178" t="s">
        <v>235</v>
      </c>
      <c r="H150" s="179">
        <v>0.624</v>
      </c>
      <c r="I150" s="180"/>
      <c r="J150" s="181">
        <f>ROUND(I150*H150,2)</f>
        <v>0</v>
      </c>
      <c r="K150" s="177" t="s">
        <v>142</v>
      </c>
      <c r="L150" s="41"/>
      <c r="M150" s="182" t="s">
        <v>19</v>
      </c>
      <c r="N150" s="183" t="s">
        <v>43</v>
      </c>
      <c r="O150" s="66"/>
      <c r="P150" s="184">
        <f>O150*H150</f>
        <v>0</v>
      </c>
      <c r="Q150" s="184">
        <v>0</v>
      </c>
      <c r="R150" s="184">
        <f>Q150*H150</f>
        <v>0</v>
      </c>
      <c r="S150" s="184">
        <v>0</v>
      </c>
      <c r="T150" s="185">
        <f>S150*H150</f>
        <v>0</v>
      </c>
      <c r="U150" s="36"/>
      <c r="V150" s="36"/>
      <c r="W150" s="36"/>
      <c r="X150" s="36"/>
      <c r="Y150" s="36"/>
      <c r="Z150" s="36"/>
      <c r="AA150" s="36"/>
      <c r="AB150" s="36"/>
      <c r="AC150" s="36"/>
      <c r="AD150" s="36"/>
      <c r="AE150" s="36"/>
      <c r="AR150" s="186" t="s">
        <v>160</v>
      </c>
      <c r="AT150" s="186" t="s">
        <v>138</v>
      </c>
      <c r="AU150" s="186" t="s">
        <v>81</v>
      </c>
      <c r="AY150" s="19" t="s">
        <v>135</v>
      </c>
      <c r="BE150" s="187">
        <f>IF(N150="základní",J150,0)</f>
        <v>0</v>
      </c>
      <c r="BF150" s="187">
        <f>IF(N150="snížená",J150,0)</f>
        <v>0</v>
      </c>
      <c r="BG150" s="187">
        <f>IF(N150="zákl. přenesená",J150,0)</f>
        <v>0</v>
      </c>
      <c r="BH150" s="187">
        <f>IF(N150="sníž. přenesená",J150,0)</f>
        <v>0</v>
      </c>
      <c r="BI150" s="187">
        <f>IF(N150="nulová",J150,0)</f>
        <v>0</v>
      </c>
      <c r="BJ150" s="19" t="s">
        <v>79</v>
      </c>
      <c r="BK150" s="187">
        <f>ROUND(I150*H150,2)</f>
        <v>0</v>
      </c>
      <c r="BL150" s="19" t="s">
        <v>160</v>
      </c>
      <c r="BM150" s="186" t="s">
        <v>922</v>
      </c>
    </row>
    <row r="151" spans="1:65" s="2" customFormat="1" ht="39">
      <c r="A151" s="36"/>
      <c r="B151" s="37"/>
      <c r="C151" s="38"/>
      <c r="D151" s="188" t="s">
        <v>145</v>
      </c>
      <c r="E151" s="38"/>
      <c r="F151" s="189" t="s">
        <v>241</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145</v>
      </c>
      <c r="AU151" s="19" t="s">
        <v>81</v>
      </c>
    </row>
    <row r="152" spans="1:65" s="2" customFormat="1" ht="21.75" customHeight="1">
      <c r="A152" s="36"/>
      <c r="B152" s="37"/>
      <c r="C152" s="175" t="s">
        <v>242</v>
      </c>
      <c r="D152" s="175" t="s">
        <v>138</v>
      </c>
      <c r="E152" s="176" t="s">
        <v>243</v>
      </c>
      <c r="F152" s="177" t="s">
        <v>244</v>
      </c>
      <c r="G152" s="178" t="s">
        <v>235</v>
      </c>
      <c r="H152" s="179">
        <v>0.624</v>
      </c>
      <c r="I152" s="180"/>
      <c r="J152" s="181">
        <f>ROUND(I152*H152,2)</f>
        <v>0</v>
      </c>
      <c r="K152" s="177" t="s">
        <v>142</v>
      </c>
      <c r="L152" s="41"/>
      <c r="M152" s="182" t="s">
        <v>19</v>
      </c>
      <c r="N152" s="183" t="s">
        <v>43</v>
      </c>
      <c r="O152" s="66"/>
      <c r="P152" s="184">
        <f>O152*H152</f>
        <v>0</v>
      </c>
      <c r="Q152" s="184">
        <v>0</v>
      </c>
      <c r="R152" s="184">
        <f>Q152*H152</f>
        <v>0</v>
      </c>
      <c r="S152" s="184">
        <v>0</v>
      </c>
      <c r="T152" s="185">
        <f>S152*H152</f>
        <v>0</v>
      </c>
      <c r="U152" s="36"/>
      <c r="V152" s="36"/>
      <c r="W152" s="36"/>
      <c r="X152" s="36"/>
      <c r="Y152" s="36"/>
      <c r="Z152" s="36"/>
      <c r="AA152" s="36"/>
      <c r="AB152" s="36"/>
      <c r="AC152" s="36"/>
      <c r="AD152" s="36"/>
      <c r="AE152" s="36"/>
      <c r="AR152" s="186" t="s">
        <v>160</v>
      </c>
      <c r="AT152" s="186" t="s">
        <v>138</v>
      </c>
      <c r="AU152" s="186" t="s">
        <v>81</v>
      </c>
      <c r="AY152" s="19" t="s">
        <v>135</v>
      </c>
      <c r="BE152" s="187">
        <f>IF(N152="základní",J152,0)</f>
        <v>0</v>
      </c>
      <c r="BF152" s="187">
        <f>IF(N152="snížená",J152,0)</f>
        <v>0</v>
      </c>
      <c r="BG152" s="187">
        <f>IF(N152="zákl. přenesená",J152,0)</f>
        <v>0</v>
      </c>
      <c r="BH152" s="187">
        <f>IF(N152="sníž. přenesená",J152,0)</f>
        <v>0</v>
      </c>
      <c r="BI152" s="187">
        <f>IF(N152="nulová",J152,0)</f>
        <v>0</v>
      </c>
      <c r="BJ152" s="19" t="s">
        <v>79</v>
      </c>
      <c r="BK152" s="187">
        <f>ROUND(I152*H152,2)</f>
        <v>0</v>
      </c>
      <c r="BL152" s="19" t="s">
        <v>160</v>
      </c>
      <c r="BM152" s="186" t="s">
        <v>923</v>
      </c>
    </row>
    <row r="153" spans="1:65" s="2" customFormat="1" ht="68.25">
      <c r="A153" s="36"/>
      <c r="B153" s="37"/>
      <c r="C153" s="38"/>
      <c r="D153" s="188" t="s">
        <v>145</v>
      </c>
      <c r="E153" s="38"/>
      <c r="F153" s="189" t="s">
        <v>246</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145</v>
      </c>
      <c r="AU153" s="19" t="s">
        <v>81</v>
      </c>
    </row>
    <row r="154" spans="1:65" s="2" customFormat="1" ht="24">
      <c r="A154" s="36"/>
      <c r="B154" s="37"/>
      <c r="C154" s="175" t="s">
        <v>247</v>
      </c>
      <c r="D154" s="175" t="s">
        <v>138</v>
      </c>
      <c r="E154" s="176" t="s">
        <v>248</v>
      </c>
      <c r="F154" s="177" t="s">
        <v>249</v>
      </c>
      <c r="G154" s="178" t="s">
        <v>235</v>
      </c>
      <c r="H154" s="179">
        <v>6.24</v>
      </c>
      <c r="I154" s="180"/>
      <c r="J154" s="181">
        <f>ROUND(I154*H154,2)</f>
        <v>0</v>
      </c>
      <c r="K154" s="177" t="s">
        <v>142</v>
      </c>
      <c r="L154" s="41"/>
      <c r="M154" s="182" t="s">
        <v>19</v>
      </c>
      <c r="N154" s="183" t="s">
        <v>43</v>
      </c>
      <c r="O154" s="66"/>
      <c r="P154" s="184">
        <f>O154*H154</f>
        <v>0</v>
      </c>
      <c r="Q154" s="184">
        <v>0</v>
      </c>
      <c r="R154" s="184">
        <f>Q154*H154</f>
        <v>0</v>
      </c>
      <c r="S154" s="184">
        <v>0</v>
      </c>
      <c r="T154" s="185">
        <f>S154*H154</f>
        <v>0</v>
      </c>
      <c r="U154" s="36"/>
      <c r="V154" s="36"/>
      <c r="W154" s="36"/>
      <c r="X154" s="36"/>
      <c r="Y154" s="36"/>
      <c r="Z154" s="36"/>
      <c r="AA154" s="36"/>
      <c r="AB154" s="36"/>
      <c r="AC154" s="36"/>
      <c r="AD154" s="36"/>
      <c r="AE154" s="36"/>
      <c r="AR154" s="186" t="s">
        <v>160</v>
      </c>
      <c r="AT154" s="186" t="s">
        <v>138</v>
      </c>
      <c r="AU154" s="186" t="s">
        <v>81</v>
      </c>
      <c r="AY154" s="19" t="s">
        <v>135</v>
      </c>
      <c r="BE154" s="187">
        <f>IF(N154="základní",J154,0)</f>
        <v>0</v>
      </c>
      <c r="BF154" s="187">
        <f>IF(N154="snížená",J154,0)</f>
        <v>0</v>
      </c>
      <c r="BG154" s="187">
        <f>IF(N154="zákl. přenesená",J154,0)</f>
        <v>0</v>
      </c>
      <c r="BH154" s="187">
        <f>IF(N154="sníž. přenesená",J154,0)</f>
        <v>0</v>
      </c>
      <c r="BI154" s="187">
        <f>IF(N154="nulová",J154,0)</f>
        <v>0</v>
      </c>
      <c r="BJ154" s="19" t="s">
        <v>79</v>
      </c>
      <c r="BK154" s="187">
        <f>ROUND(I154*H154,2)</f>
        <v>0</v>
      </c>
      <c r="BL154" s="19" t="s">
        <v>160</v>
      </c>
      <c r="BM154" s="186" t="s">
        <v>924</v>
      </c>
    </row>
    <row r="155" spans="1:65" s="2" customFormat="1" ht="68.25">
      <c r="A155" s="36"/>
      <c r="B155" s="37"/>
      <c r="C155" s="38"/>
      <c r="D155" s="188" t="s">
        <v>145</v>
      </c>
      <c r="E155" s="38"/>
      <c r="F155" s="189" t="s">
        <v>246</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145</v>
      </c>
      <c r="AU155" s="19" t="s">
        <v>81</v>
      </c>
    </row>
    <row r="156" spans="1:65" s="13" customFormat="1" ht="11.25">
      <c r="B156" s="197"/>
      <c r="C156" s="198"/>
      <c r="D156" s="188" t="s">
        <v>187</v>
      </c>
      <c r="E156" s="199" t="s">
        <v>19</v>
      </c>
      <c r="F156" s="200" t="s">
        <v>925</v>
      </c>
      <c r="G156" s="198"/>
      <c r="H156" s="201">
        <v>6.24</v>
      </c>
      <c r="I156" s="202"/>
      <c r="J156" s="198"/>
      <c r="K156" s="198"/>
      <c r="L156" s="203"/>
      <c r="M156" s="204"/>
      <c r="N156" s="205"/>
      <c r="O156" s="205"/>
      <c r="P156" s="205"/>
      <c r="Q156" s="205"/>
      <c r="R156" s="205"/>
      <c r="S156" s="205"/>
      <c r="T156" s="206"/>
      <c r="AT156" s="207" t="s">
        <v>187</v>
      </c>
      <c r="AU156" s="207" t="s">
        <v>81</v>
      </c>
      <c r="AV156" s="13" t="s">
        <v>81</v>
      </c>
      <c r="AW156" s="13" t="s">
        <v>33</v>
      </c>
      <c r="AX156" s="13" t="s">
        <v>79</v>
      </c>
      <c r="AY156" s="207" t="s">
        <v>135</v>
      </c>
    </row>
    <row r="157" spans="1:65" s="2" customFormat="1" ht="24">
      <c r="A157" s="36"/>
      <c r="B157" s="37"/>
      <c r="C157" s="175" t="s">
        <v>252</v>
      </c>
      <c r="D157" s="175" t="s">
        <v>138</v>
      </c>
      <c r="E157" s="176" t="s">
        <v>253</v>
      </c>
      <c r="F157" s="177" t="s">
        <v>254</v>
      </c>
      <c r="G157" s="178" t="s">
        <v>235</v>
      </c>
      <c r="H157" s="179">
        <v>0.624</v>
      </c>
      <c r="I157" s="180"/>
      <c r="J157" s="181">
        <f>ROUND(I157*H157,2)</f>
        <v>0</v>
      </c>
      <c r="K157" s="177" t="s">
        <v>142</v>
      </c>
      <c r="L157" s="41"/>
      <c r="M157" s="182" t="s">
        <v>19</v>
      </c>
      <c r="N157" s="183" t="s">
        <v>43</v>
      </c>
      <c r="O157" s="66"/>
      <c r="P157" s="184">
        <f>O157*H157</f>
        <v>0</v>
      </c>
      <c r="Q157" s="184">
        <v>0</v>
      </c>
      <c r="R157" s="184">
        <f>Q157*H157</f>
        <v>0</v>
      </c>
      <c r="S157" s="184">
        <v>0</v>
      </c>
      <c r="T157" s="185">
        <f>S157*H157</f>
        <v>0</v>
      </c>
      <c r="U157" s="36"/>
      <c r="V157" s="36"/>
      <c r="W157" s="36"/>
      <c r="X157" s="36"/>
      <c r="Y157" s="36"/>
      <c r="Z157" s="36"/>
      <c r="AA157" s="36"/>
      <c r="AB157" s="36"/>
      <c r="AC157" s="36"/>
      <c r="AD157" s="36"/>
      <c r="AE157" s="36"/>
      <c r="AR157" s="186" t="s">
        <v>160</v>
      </c>
      <c r="AT157" s="186" t="s">
        <v>138</v>
      </c>
      <c r="AU157" s="186" t="s">
        <v>81</v>
      </c>
      <c r="AY157" s="19" t="s">
        <v>135</v>
      </c>
      <c r="BE157" s="187">
        <f>IF(N157="základní",J157,0)</f>
        <v>0</v>
      </c>
      <c r="BF157" s="187">
        <f>IF(N157="snížená",J157,0)</f>
        <v>0</v>
      </c>
      <c r="BG157" s="187">
        <f>IF(N157="zákl. přenesená",J157,0)</f>
        <v>0</v>
      </c>
      <c r="BH157" s="187">
        <f>IF(N157="sníž. přenesená",J157,0)</f>
        <v>0</v>
      </c>
      <c r="BI157" s="187">
        <f>IF(N157="nulová",J157,0)</f>
        <v>0</v>
      </c>
      <c r="BJ157" s="19" t="s">
        <v>79</v>
      </c>
      <c r="BK157" s="187">
        <f>ROUND(I157*H157,2)</f>
        <v>0</v>
      </c>
      <c r="BL157" s="19" t="s">
        <v>160</v>
      </c>
      <c r="BM157" s="186" t="s">
        <v>926</v>
      </c>
    </row>
    <row r="158" spans="1:65" s="2" customFormat="1" ht="58.5">
      <c r="A158" s="36"/>
      <c r="B158" s="37"/>
      <c r="C158" s="38"/>
      <c r="D158" s="188" t="s">
        <v>145</v>
      </c>
      <c r="E158" s="38"/>
      <c r="F158" s="189" t="s">
        <v>256</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145</v>
      </c>
      <c r="AU158" s="19" t="s">
        <v>81</v>
      </c>
    </row>
    <row r="159" spans="1:65" s="12" customFormat="1" ht="22.9" customHeight="1">
      <c r="B159" s="159"/>
      <c r="C159" s="160"/>
      <c r="D159" s="161" t="s">
        <v>71</v>
      </c>
      <c r="E159" s="173" t="s">
        <v>257</v>
      </c>
      <c r="F159" s="173" t="s">
        <v>258</v>
      </c>
      <c r="G159" s="160"/>
      <c r="H159" s="160"/>
      <c r="I159" s="163"/>
      <c r="J159" s="174">
        <f>BK159</f>
        <v>0</v>
      </c>
      <c r="K159" s="160"/>
      <c r="L159" s="165"/>
      <c r="M159" s="166"/>
      <c r="N159" s="167"/>
      <c r="O159" s="167"/>
      <c r="P159" s="168">
        <f>SUM(P160:P161)</f>
        <v>0</v>
      </c>
      <c r="Q159" s="167"/>
      <c r="R159" s="168">
        <f>SUM(R160:R161)</f>
        <v>0</v>
      </c>
      <c r="S159" s="167"/>
      <c r="T159" s="169">
        <f>SUM(T160:T161)</f>
        <v>0</v>
      </c>
      <c r="AR159" s="170" t="s">
        <v>79</v>
      </c>
      <c r="AT159" s="171" t="s">
        <v>71</v>
      </c>
      <c r="AU159" s="171" t="s">
        <v>79</v>
      </c>
      <c r="AY159" s="170" t="s">
        <v>135</v>
      </c>
      <c r="BK159" s="172">
        <f>SUM(BK160:BK161)</f>
        <v>0</v>
      </c>
    </row>
    <row r="160" spans="1:65" s="2" customFormat="1" ht="33" customHeight="1">
      <c r="A160" s="36"/>
      <c r="B160" s="37"/>
      <c r="C160" s="175" t="s">
        <v>259</v>
      </c>
      <c r="D160" s="175" t="s">
        <v>138</v>
      </c>
      <c r="E160" s="176" t="s">
        <v>927</v>
      </c>
      <c r="F160" s="177" t="s">
        <v>928</v>
      </c>
      <c r="G160" s="178" t="s">
        <v>235</v>
      </c>
      <c r="H160" s="179">
        <v>0.45600000000000002</v>
      </c>
      <c r="I160" s="180"/>
      <c r="J160" s="181">
        <f>ROUND(I160*H160,2)</f>
        <v>0</v>
      </c>
      <c r="K160" s="177" t="s">
        <v>142</v>
      </c>
      <c r="L160" s="41"/>
      <c r="M160" s="182" t="s">
        <v>19</v>
      </c>
      <c r="N160" s="183" t="s">
        <v>43</v>
      </c>
      <c r="O160" s="66"/>
      <c r="P160" s="184">
        <f>O160*H160</f>
        <v>0</v>
      </c>
      <c r="Q160" s="184">
        <v>0</v>
      </c>
      <c r="R160" s="184">
        <f>Q160*H160</f>
        <v>0</v>
      </c>
      <c r="S160" s="184">
        <v>0</v>
      </c>
      <c r="T160" s="185">
        <f>S160*H160</f>
        <v>0</v>
      </c>
      <c r="U160" s="36"/>
      <c r="V160" s="36"/>
      <c r="W160" s="36"/>
      <c r="X160" s="36"/>
      <c r="Y160" s="36"/>
      <c r="Z160" s="36"/>
      <c r="AA160" s="36"/>
      <c r="AB160" s="36"/>
      <c r="AC160" s="36"/>
      <c r="AD160" s="36"/>
      <c r="AE160" s="36"/>
      <c r="AR160" s="186" t="s">
        <v>160</v>
      </c>
      <c r="AT160" s="186" t="s">
        <v>138</v>
      </c>
      <c r="AU160" s="186" t="s">
        <v>81</v>
      </c>
      <c r="AY160" s="19" t="s">
        <v>135</v>
      </c>
      <c r="BE160" s="187">
        <f>IF(N160="základní",J160,0)</f>
        <v>0</v>
      </c>
      <c r="BF160" s="187">
        <f>IF(N160="snížená",J160,0)</f>
        <v>0</v>
      </c>
      <c r="BG160" s="187">
        <f>IF(N160="zákl. přenesená",J160,0)</f>
        <v>0</v>
      </c>
      <c r="BH160" s="187">
        <f>IF(N160="sníž. přenesená",J160,0)</f>
        <v>0</v>
      </c>
      <c r="BI160" s="187">
        <f>IF(N160="nulová",J160,0)</f>
        <v>0</v>
      </c>
      <c r="BJ160" s="19" t="s">
        <v>79</v>
      </c>
      <c r="BK160" s="187">
        <f>ROUND(I160*H160,2)</f>
        <v>0</v>
      </c>
      <c r="BL160" s="19" t="s">
        <v>160</v>
      </c>
      <c r="BM160" s="186" t="s">
        <v>929</v>
      </c>
    </row>
    <row r="161" spans="1:65" s="2" customFormat="1" ht="58.5">
      <c r="A161" s="36"/>
      <c r="B161" s="37"/>
      <c r="C161" s="38"/>
      <c r="D161" s="188" t="s">
        <v>145</v>
      </c>
      <c r="E161" s="38"/>
      <c r="F161" s="189" t="s">
        <v>263</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145</v>
      </c>
      <c r="AU161" s="19" t="s">
        <v>81</v>
      </c>
    </row>
    <row r="162" spans="1:65" s="12" customFormat="1" ht="25.9" customHeight="1">
      <c r="B162" s="159"/>
      <c r="C162" s="160"/>
      <c r="D162" s="161" t="s">
        <v>71</v>
      </c>
      <c r="E162" s="162" t="s">
        <v>264</v>
      </c>
      <c r="F162" s="162" t="s">
        <v>265</v>
      </c>
      <c r="G162" s="160"/>
      <c r="H162" s="160"/>
      <c r="I162" s="163"/>
      <c r="J162" s="164">
        <f>BK162</f>
        <v>0</v>
      </c>
      <c r="K162" s="160"/>
      <c r="L162" s="165"/>
      <c r="M162" s="166"/>
      <c r="N162" s="167"/>
      <c r="O162" s="167"/>
      <c r="P162" s="168">
        <f>P163+P175+P179+P189+P193+P206+P223</f>
        <v>0</v>
      </c>
      <c r="Q162" s="167"/>
      <c r="R162" s="168">
        <f>R163+R175+R179+R189+R193+R206+R223</f>
        <v>0.18628857999999998</v>
      </c>
      <c r="S162" s="167"/>
      <c r="T162" s="169">
        <f>T163+T175+T179+T189+T193+T206+T223</f>
        <v>0.30624066999999994</v>
      </c>
      <c r="AR162" s="170" t="s">
        <v>81</v>
      </c>
      <c r="AT162" s="171" t="s">
        <v>71</v>
      </c>
      <c r="AU162" s="171" t="s">
        <v>72</v>
      </c>
      <c r="AY162" s="170" t="s">
        <v>135</v>
      </c>
      <c r="BK162" s="172">
        <f>BK163+BK175+BK179+BK189+BK193+BK206+BK223</f>
        <v>0</v>
      </c>
    </row>
    <row r="163" spans="1:65" s="12" customFormat="1" ht="22.9" customHeight="1">
      <c r="B163" s="159"/>
      <c r="C163" s="160"/>
      <c r="D163" s="161" t="s">
        <v>71</v>
      </c>
      <c r="E163" s="173" t="s">
        <v>266</v>
      </c>
      <c r="F163" s="173" t="s">
        <v>267</v>
      </c>
      <c r="G163" s="160"/>
      <c r="H163" s="160"/>
      <c r="I163" s="163"/>
      <c r="J163" s="174">
        <f>BK163</f>
        <v>0</v>
      </c>
      <c r="K163" s="160"/>
      <c r="L163" s="165"/>
      <c r="M163" s="166"/>
      <c r="N163" s="167"/>
      <c r="O163" s="167"/>
      <c r="P163" s="168">
        <f>SUM(P164:P174)</f>
        <v>0</v>
      </c>
      <c r="Q163" s="167"/>
      <c r="R163" s="168">
        <f>SUM(R164:R174)</f>
        <v>1.7970000000000003E-2</v>
      </c>
      <c r="S163" s="167"/>
      <c r="T163" s="169">
        <f>SUM(T164:T174)</f>
        <v>0.17903999999999998</v>
      </c>
      <c r="AR163" s="170" t="s">
        <v>81</v>
      </c>
      <c r="AT163" s="171" t="s">
        <v>71</v>
      </c>
      <c r="AU163" s="171" t="s">
        <v>79</v>
      </c>
      <c r="AY163" s="170" t="s">
        <v>135</v>
      </c>
      <c r="BK163" s="172">
        <f>SUM(BK164:BK174)</f>
        <v>0</v>
      </c>
    </row>
    <row r="164" spans="1:65" s="2" customFormat="1" ht="16.5" customHeight="1">
      <c r="A164" s="36"/>
      <c r="B164" s="37"/>
      <c r="C164" s="175" t="s">
        <v>268</v>
      </c>
      <c r="D164" s="175" t="s">
        <v>138</v>
      </c>
      <c r="E164" s="176" t="s">
        <v>269</v>
      </c>
      <c r="F164" s="177" t="s">
        <v>270</v>
      </c>
      <c r="G164" s="178" t="s">
        <v>271</v>
      </c>
      <c r="H164" s="179">
        <v>12</v>
      </c>
      <c r="I164" s="180"/>
      <c r="J164" s="181">
        <f>ROUND(I164*H164,2)</f>
        <v>0</v>
      </c>
      <c r="K164" s="177" t="s">
        <v>142</v>
      </c>
      <c r="L164" s="41"/>
      <c r="M164" s="182" t="s">
        <v>19</v>
      </c>
      <c r="N164" s="183" t="s">
        <v>43</v>
      </c>
      <c r="O164" s="66"/>
      <c r="P164" s="184">
        <f>O164*H164</f>
        <v>0</v>
      </c>
      <c r="Q164" s="184">
        <v>0</v>
      </c>
      <c r="R164" s="184">
        <f>Q164*H164</f>
        <v>0</v>
      </c>
      <c r="S164" s="184">
        <v>1.4919999999999999E-2</v>
      </c>
      <c r="T164" s="185">
        <f>S164*H164</f>
        <v>0.17903999999999998</v>
      </c>
      <c r="U164" s="36"/>
      <c r="V164" s="36"/>
      <c r="W164" s="36"/>
      <c r="X164" s="36"/>
      <c r="Y164" s="36"/>
      <c r="Z164" s="36"/>
      <c r="AA164" s="36"/>
      <c r="AB164" s="36"/>
      <c r="AC164" s="36"/>
      <c r="AD164" s="36"/>
      <c r="AE164" s="36"/>
      <c r="AR164" s="186" t="s">
        <v>272</v>
      </c>
      <c r="AT164" s="186" t="s">
        <v>138</v>
      </c>
      <c r="AU164" s="186" t="s">
        <v>81</v>
      </c>
      <c r="AY164" s="19" t="s">
        <v>135</v>
      </c>
      <c r="BE164" s="187">
        <f>IF(N164="základní",J164,0)</f>
        <v>0</v>
      </c>
      <c r="BF164" s="187">
        <f>IF(N164="snížená",J164,0)</f>
        <v>0</v>
      </c>
      <c r="BG164" s="187">
        <f>IF(N164="zákl. přenesená",J164,0)</f>
        <v>0</v>
      </c>
      <c r="BH164" s="187">
        <f>IF(N164="sníž. přenesená",J164,0)</f>
        <v>0</v>
      </c>
      <c r="BI164" s="187">
        <f>IF(N164="nulová",J164,0)</f>
        <v>0</v>
      </c>
      <c r="BJ164" s="19" t="s">
        <v>79</v>
      </c>
      <c r="BK164" s="187">
        <f>ROUND(I164*H164,2)</f>
        <v>0</v>
      </c>
      <c r="BL164" s="19" t="s">
        <v>272</v>
      </c>
      <c r="BM164" s="186" t="s">
        <v>930</v>
      </c>
    </row>
    <row r="165" spans="1:65" s="2" customFormat="1" ht="16.5" customHeight="1">
      <c r="A165" s="36"/>
      <c r="B165" s="37"/>
      <c r="C165" s="175" t="s">
        <v>8</v>
      </c>
      <c r="D165" s="175" t="s">
        <v>138</v>
      </c>
      <c r="E165" s="176" t="s">
        <v>274</v>
      </c>
      <c r="F165" s="177" t="s">
        <v>275</v>
      </c>
      <c r="G165" s="178" t="s">
        <v>271</v>
      </c>
      <c r="H165" s="179">
        <v>6</v>
      </c>
      <c r="I165" s="180"/>
      <c r="J165" s="181">
        <f>ROUND(I165*H165,2)</f>
        <v>0</v>
      </c>
      <c r="K165" s="177" t="s">
        <v>142</v>
      </c>
      <c r="L165" s="41"/>
      <c r="M165" s="182" t="s">
        <v>19</v>
      </c>
      <c r="N165" s="183" t="s">
        <v>43</v>
      </c>
      <c r="O165" s="66"/>
      <c r="P165" s="184">
        <f>O165*H165</f>
        <v>0</v>
      </c>
      <c r="Q165" s="184">
        <v>5.9000000000000003E-4</v>
      </c>
      <c r="R165" s="184">
        <f>Q165*H165</f>
        <v>3.5400000000000002E-3</v>
      </c>
      <c r="S165" s="184">
        <v>0</v>
      </c>
      <c r="T165" s="185">
        <f>S165*H165</f>
        <v>0</v>
      </c>
      <c r="U165" s="36"/>
      <c r="V165" s="36"/>
      <c r="W165" s="36"/>
      <c r="X165" s="36"/>
      <c r="Y165" s="36"/>
      <c r="Z165" s="36"/>
      <c r="AA165" s="36"/>
      <c r="AB165" s="36"/>
      <c r="AC165" s="36"/>
      <c r="AD165" s="36"/>
      <c r="AE165" s="36"/>
      <c r="AR165" s="186" t="s">
        <v>272</v>
      </c>
      <c r="AT165" s="186" t="s">
        <v>138</v>
      </c>
      <c r="AU165" s="186" t="s">
        <v>81</v>
      </c>
      <c r="AY165" s="19" t="s">
        <v>135</v>
      </c>
      <c r="BE165" s="187">
        <f>IF(N165="základní",J165,0)</f>
        <v>0</v>
      </c>
      <c r="BF165" s="187">
        <f>IF(N165="snížená",J165,0)</f>
        <v>0</v>
      </c>
      <c r="BG165" s="187">
        <f>IF(N165="zákl. přenesená",J165,0)</f>
        <v>0</v>
      </c>
      <c r="BH165" s="187">
        <f>IF(N165="sníž. přenesená",J165,0)</f>
        <v>0</v>
      </c>
      <c r="BI165" s="187">
        <f>IF(N165="nulová",J165,0)</f>
        <v>0</v>
      </c>
      <c r="BJ165" s="19" t="s">
        <v>79</v>
      </c>
      <c r="BK165" s="187">
        <f>ROUND(I165*H165,2)</f>
        <v>0</v>
      </c>
      <c r="BL165" s="19" t="s">
        <v>272</v>
      </c>
      <c r="BM165" s="186" t="s">
        <v>931</v>
      </c>
    </row>
    <row r="166" spans="1:65" s="2" customFormat="1" ht="39">
      <c r="A166" s="36"/>
      <c r="B166" s="37"/>
      <c r="C166" s="38"/>
      <c r="D166" s="188" t="s">
        <v>145</v>
      </c>
      <c r="E166" s="38"/>
      <c r="F166" s="189" t="s">
        <v>277</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145</v>
      </c>
      <c r="AU166" s="19" t="s">
        <v>81</v>
      </c>
    </row>
    <row r="167" spans="1:65" s="2" customFormat="1" ht="16.5" customHeight="1">
      <c r="A167" s="36"/>
      <c r="B167" s="37"/>
      <c r="C167" s="219" t="s">
        <v>272</v>
      </c>
      <c r="D167" s="219" t="s">
        <v>278</v>
      </c>
      <c r="E167" s="220" t="s">
        <v>279</v>
      </c>
      <c r="F167" s="221" t="s">
        <v>280</v>
      </c>
      <c r="G167" s="222" t="s">
        <v>281</v>
      </c>
      <c r="H167" s="223">
        <v>7</v>
      </c>
      <c r="I167" s="224"/>
      <c r="J167" s="225">
        <f>ROUND(I167*H167,2)</f>
        <v>0</v>
      </c>
      <c r="K167" s="221" t="s">
        <v>142</v>
      </c>
      <c r="L167" s="226"/>
      <c r="M167" s="227" t="s">
        <v>19</v>
      </c>
      <c r="N167" s="228" t="s">
        <v>43</v>
      </c>
      <c r="O167" s="66"/>
      <c r="P167" s="184">
        <f>O167*H167</f>
        <v>0</v>
      </c>
      <c r="Q167" s="184">
        <v>2.3000000000000001E-4</v>
      </c>
      <c r="R167" s="184">
        <f>Q167*H167</f>
        <v>1.6100000000000001E-3</v>
      </c>
      <c r="S167" s="184">
        <v>0</v>
      </c>
      <c r="T167" s="185">
        <f>S167*H167</f>
        <v>0</v>
      </c>
      <c r="U167" s="36"/>
      <c r="V167" s="36"/>
      <c r="W167" s="36"/>
      <c r="X167" s="36"/>
      <c r="Y167" s="36"/>
      <c r="Z167" s="36"/>
      <c r="AA167" s="36"/>
      <c r="AB167" s="36"/>
      <c r="AC167" s="36"/>
      <c r="AD167" s="36"/>
      <c r="AE167" s="36"/>
      <c r="AR167" s="186" t="s">
        <v>282</v>
      </c>
      <c r="AT167" s="186" t="s">
        <v>278</v>
      </c>
      <c r="AU167" s="186" t="s">
        <v>81</v>
      </c>
      <c r="AY167" s="19" t="s">
        <v>135</v>
      </c>
      <c r="BE167" s="187">
        <f>IF(N167="základní",J167,0)</f>
        <v>0</v>
      </c>
      <c r="BF167" s="187">
        <f>IF(N167="snížená",J167,0)</f>
        <v>0</v>
      </c>
      <c r="BG167" s="187">
        <f>IF(N167="zákl. přenesená",J167,0)</f>
        <v>0</v>
      </c>
      <c r="BH167" s="187">
        <f>IF(N167="sníž. přenesená",J167,0)</f>
        <v>0</v>
      </c>
      <c r="BI167" s="187">
        <f>IF(N167="nulová",J167,0)</f>
        <v>0</v>
      </c>
      <c r="BJ167" s="19" t="s">
        <v>79</v>
      </c>
      <c r="BK167" s="187">
        <f>ROUND(I167*H167,2)</f>
        <v>0</v>
      </c>
      <c r="BL167" s="19" t="s">
        <v>272</v>
      </c>
      <c r="BM167" s="186" t="s">
        <v>932</v>
      </c>
    </row>
    <row r="168" spans="1:65" s="2" customFormat="1" ht="16.5" customHeight="1">
      <c r="A168" s="36"/>
      <c r="B168" s="37"/>
      <c r="C168" s="175" t="s">
        <v>284</v>
      </c>
      <c r="D168" s="175" t="s">
        <v>138</v>
      </c>
      <c r="E168" s="176" t="s">
        <v>574</v>
      </c>
      <c r="F168" s="177" t="s">
        <v>575</v>
      </c>
      <c r="G168" s="178" t="s">
        <v>271</v>
      </c>
      <c r="H168" s="179">
        <v>6</v>
      </c>
      <c r="I168" s="180"/>
      <c r="J168" s="181">
        <f>ROUND(I168*H168,2)</f>
        <v>0</v>
      </c>
      <c r="K168" s="177" t="s">
        <v>142</v>
      </c>
      <c r="L168" s="41"/>
      <c r="M168" s="182" t="s">
        <v>19</v>
      </c>
      <c r="N168" s="183" t="s">
        <v>43</v>
      </c>
      <c r="O168" s="66"/>
      <c r="P168" s="184">
        <f>O168*H168</f>
        <v>0</v>
      </c>
      <c r="Q168" s="184">
        <v>2.0100000000000001E-3</v>
      </c>
      <c r="R168" s="184">
        <f>Q168*H168</f>
        <v>1.2060000000000001E-2</v>
      </c>
      <c r="S168" s="184">
        <v>0</v>
      </c>
      <c r="T168" s="185">
        <f>S168*H168</f>
        <v>0</v>
      </c>
      <c r="U168" s="36"/>
      <c r="V168" s="36"/>
      <c r="W168" s="36"/>
      <c r="X168" s="36"/>
      <c r="Y168" s="36"/>
      <c r="Z168" s="36"/>
      <c r="AA168" s="36"/>
      <c r="AB168" s="36"/>
      <c r="AC168" s="36"/>
      <c r="AD168" s="36"/>
      <c r="AE168" s="36"/>
      <c r="AR168" s="186" t="s">
        <v>272</v>
      </c>
      <c r="AT168" s="186" t="s">
        <v>138</v>
      </c>
      <c r="AU168" s="186" t="s">
        <v>81</v>
      </c>
      <c r="AY168" s="19" t="s">
        <v>135</v>
      </c>
      <c r="BE168" s="187">
        <f>IF(N168="základní",J168,0)</f>
        <v>0</v>
      </c>
      <c r="BF168" s="187">
        <f>IF(N168="snížená",J168,0)</f>
        <v>0</v>
      </c>
      <c r="BG168" s="187">
        <f>IF(N168="zákl. přenesená",J168,0)</f>
        <v>0</v>
      </c>
      <c r="BH168" s="187">
        <f>IF(N168="sníž. přenesená",J168,0)</f>
        <v>0</v>
      </c>
      <c r="BI168" s="187">
        <f>IF(N168="nulová",J168,0)</f>
        <v>0</v>
      </c>
      <c r="BJ168" s="19" t="s">
        <v>79</v>
      </c>
      <c r="BK168" s="187">
        <f>ROUND(I168*H168,2)</f>
        <v>0</v>
      </c>
      <c r="BL168" s="19" t="s">
        <v>272</v>
      </c>
      <c r="BM168" s="186" t="s">
        <v>933</v>
      </c>
    </row>
    <row r="169" spans="1:65" s="2" customFormat="1" ht="39">
      <c r="A169" s="36"/>
      <c r="B169" s="37"/>
      <c r="C169" s="38"/>
      <c r="D169" s="188" t="s">
        <v>145</v>
      </c>
      <c r="E169" s="38"/>
      <c r="F169" s="189" t="s">
        <v>277</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145</v>
      </c>
      <c r="AU169" s="19" t="s">
        <v>81</v>
      </c>
    </row>
    <row r="170" spans="1:65" s="2" customFormat="1" ht="16.5" customHeight="1">
      <c r="A170" s="36"/>
      <c r="B170" s="37"/>
      <c r="C170" s="219" t="s">
        <v>288</v>
      </c>
      <c r="D170" s="219" t="s">
        <v>278</v>
      </c>
      <c r="E170" s="220" t="s">
        <v>934</v>
      </c>
      <c r="F170" s="221" t="s">
        <v>935</v>
      </c>
      <c r="G170" s="222" t="s">
        <v>281</v>
      </c>
      <c r="H170" s="223">
        <v>2</v>
      </c>
      <c r="I170" s="224"/>
      <c r="J170" s="225">
        <f>ROUND(I170*H170,2)</f>
        <v>0</v>
      </c>
      <c r="K170" s="221" t="s">
        <v>142</v>
      </c>
      <c r="L170" s="226"/>
      <c r="M170" s="227" t="s">
        <v>19</v>
      </c>
      <c r="N170" s="228" t="s">
        <v>43</v>
      </c>
      <c r="O170" s="66"/>
      <c r="P170" s="184">
        <f>O170*H170</f>
        <v>0</v>
      </c>
      <c r="Q170" s="184">
        <v>3.8000000000000002E-4</v>
      </c>
      <c r="R170" s="184">
        <f>Q170*H170</f>
        <v>7.6000000000000004E-4</v>
      </c>
      <c r="S170" s="184">
        <v>0</v>
      </c>
      <c r="T170" s="185">
        <f>S170*H170</f>
        <v>0</v>
      </c>
      <c r="U170" s="36"/>
      <c r="V170" s="36"/>
      <c r="W170" s="36"/>
      <c r="X170" s="36"/>
      <c r="Y170" s="36"/>
      <c r="Z170" s="36"/>
      <c r="AA170" s="36"/>
      <c r="AB170" s="36"/>
      <c r="AC170" s="36"/>
      <c r="AD170" s="36"/>
      <c r="AE170" s="36"/>
      <c r="AR170" s="186" t="s">
        <v>282</v>
      </c>
      <c r="AT170" s="186" t="s">
        <v>278</v>
      </c>
      <c r="AU170" s="186" t="s">
        <v>81</v>
      </c>
      <c r="AY170" s="19" t="s">
        <v>135</v>
      </c>
      <c r="BE170" s="187">
        <f>IF(N170="základní",J170,0)</f>
        <v>0</v>
      </c>
      <c r="BF170" s="187">
        <f>IF(N170="snížená",J170,0)</f>
        <v>0</v>
      </c>
      <c r="BG170" s="187">
        <f>IF(N170="zákl. přenesená",J170,0)</f>
        <v>0</v>
      </c>
      <c r="BH170" s="187">
        <f>IF(N170="sníž. přenesená",J170,0)</f>
        <v>0</v>
      </c>
      <c r="BI170" s="187">
        <f>IF(N170="nulová",J170,0)</f>
        <v>0</v>
      </c>
      <c r="BJ170" s="19" t="s">
        <v>79</v>
      </c>
      <c r="BK170" s="187">
        <f>ROUND(I170*H170,2)</f>
        <v>0</v>
      </c>
      <c r="BL170" s="19" t="s">
        <v>272</v>
      </c>
      <c r="BM170" s="186" t="s">
        <v>936</v>
      </c>
    </row>
    <row r="171" spans="1:65" s="2" customFormat="1" ht="16.5" customHeight="1">
      <c r="A171" s="36"/>
      <c r="B171" s="37"/>
      <c r="C171" s="175" t="s">
        <v>292</v>
      </c>
      <c r="D171" s="175" t="s">
        <v>138</v>
      </c>
      <c r="E171" s="176" t="s">
        <v>285</v>
      </c>
      <c r="F171" s="177" t="s">
        <v>286</v>
      </c>
      <c r="G171" s="178" t="s">
        <v>271</v>
      </c>
      <c r="H171" s="179">
        <v>12</v>
      </c>
      <c r="I171" s="180"/>
      <c r="J171" s="181">
        <f>ROUND(I171*H171,2)</f>
        <v>0</v>
      </c>
      <c r="K171" s="177" t="s">
        <v>142</v>
      </c>
      <c r="L171" s="41"/>
      <c r="M171" s="182" t="s">
        <v>19</v>
      </c>
      <c r="N171" s="183" t="s">
        <v>43</v>
      </c>
      <c r="O171" s="66"/>
      <c r="P171" s="184">
        <f>O171*H171</f>
        <v>0</v>
      </c>
      <c r="Q171" s="184">
        <v>0</v>
      </c>
      <c r="R171" s="184">
        <f>Q171*H171</f>
        <v>0</v>
      </c>
      <c r="S171" s="184">
        <v>0</v>
      </c>
      <c r="T171" s="185">
        <f>S171*H171</f>
        <v>0</v>
      </c>
      <c r="U171" s="36"/>
      <c r="V171" s="36"/>
      <c r="W171" s="36"/>
      <c r="X171" s="36"/>
      <c r="Y171" s="36"/>
      <c r="Z171" s="36"/>
      <c r="AA171" s="36"/>
      <c r="AB171" s="36"/>
      <c r="AC171" s="36"/>
      <c r="AD171" s="36"/>
      <c r="AE171" s="36"/>
      <c r="AR171" s="186" t="s">
        <v>272</v>
      </c>
      <c r="AT171" s="186" t="s">
        <v>138</v>
      </c>
      <c r="AU171" s="186" t="s">
        <v>81</v>
      </c>
      <c r="AY171" s="19" t="s">
        <v>135</v>
      </c>
      <c r="BE171" s="187">
        <f>IF(N171="základní",J171,0)</f>
        <v>0</v>
      </c>
      <c r="BF171" s="187">
        <f>IF(N171="snížená",J171,0)</f>
        <v>0</v>
      </c>
      <c r="BG171" s="187">
        <f>IF(N171="zákl. přenesená",J171,0)</f>
        <v>0</v>
      </c>
      <c r="BH171" s="187">
        <f>IF(N171="sníž. přenesená",J171,0)</f>
        <v>0</v>
      </c>
      <c r="BI171" s="187">
        <f>IF(N171="nulová",J171,0)</f>
        <v>0</v>
      </c>
      <c r="BJ171" s="19" t="s">
        <v>79</v>
      </c>
      <c r="BK171" s="187">
        <f>ROUND(I171*H171,2)</f>
        <v>0</v>
      </c>
      <c r="BL171" s="19" t="s">
        <v>272</v>
      </c>
      <c r="BM171" s="186" t="s">
        <v>937</v>
      </c>
    </row>
    <row r="172" spans="1:65" s="2" customFormat="1" ht="16.5" customHeight="1">
      <c r="A172" s="36"/>
      <c r="B172" s="37"/>
      <c r="C172" s="175" t="s">
        <v>300</v>
      </c>
      <c r="D172" s="175" t="s">
        <v>138</v>
      </c>
      <c r="E172" s="176" t="s">
        <v>289</v>
      </c>
      <c r="F172" s="177" t="s">
        <v>290</v>
      </c>
      <c r="G172" s="178" t="s">
        <v>141</v>
      </c>
      <c r="H172" s="179">
        <v>2</v>
      </c>
      <c r="I172" s="180"/>
      <c r="J172" s="181">
        <f>ROUND(I172*H172,2)</f>
        <v>0</v>
      </c>
      <c r="K172" s="177" t="s">
        <v>19</v>
      </c>
      <c r="L172" s="41"/>
      <c r="M172" s="182" t="s">
        <v>19</v>
      </c>
      <c r="N172" s="183" t="s">
        <v>43</v>
      </c>
      <c r="O172" s="66"/>
      <c r="P172" s="184">
        <f>O172*H172</f>
        <v>0</v>
      </c>
      <c r="Q172" s="184">
        <v>0</v>
      </c>
      <c r="R172" s="184">
        <f>Q172*H172</f>
        <v>0</v>
      </c>
      <c r="S172" s="184">
        <v>0</v>
      </c>
      <c r="T172" s="185">
        <f>S172*H172</f>
        <v>0</v>
      </c>
      <c r="U172" s="36"/>
      <c r="V172" s="36"/>
      <c r="W172" s="36"/>
      <c r="X172" s="36"/>
      <c r="Y172" s="36"/>
      <c r="Z172" s="36"/>
      <c r="AA172" s="36"/>
      <c r="AB172" s="36"/>
      <c r="AC172" s="36"/>
      <c r="AD172" s="36"/>
      <c r="AE172" s="36"/>
      <c r="AR172" s="186" t="s">
        <v>272</v>
      </c>
      <c r="AT172" s="186" t="s">
        <v>138</v>
      </c>
      <c r="AU172" s="186" t="s">
        <v>81</v>
      </c>
      <c r="AY172" s="19" t="s">
        <v>135</v>
      </c>
      <c r="BE172" s="187">
        <f>IF(N172="základní",J172,0)</f>
        <v>0</v>
      </c>
      <c r="BF172" s="187">
        <f>IF(N172="snížená",J172,0)</f>
        <v>0</v>
      </c>
      <c r="BG172" s="187">
        <f>IF(N172="zákl. přenesená",J172,0)</f>
        <v>0</v>
      </c>
      <c r="BH172" s="187">
        <f>IF(N172="sníž. přenesená",J172,0)</f>
        <v>0</v>
      </c>
      <c r="BI172" s="187">
        <f>IF(N172="nulová",J172,0)</f>
        <v>0</v>
      </c>
      <c r="BJ172" s="19" t="s">
        <v>79</v>
      </c>
      <c r="BK172" s="187">
        <f>ROUND(I172*H172,2)</f>
        <v>0</v>
      </c>
      <c r="BL172" s="19" t="s">
        <v>272</v>
      </c>
      <c r="BM172" s="186" t="s">
        <v>938</v>
      </c>
    </row>
    <row r="173" spans="1:65" s="2" customFormat="1" ht="24">
      <c r="A173" s="36"/>
      <c r="B173" s="37"/>
      <c r="C173" s="175" t="s">
        <v>7</v>
      </c>
      <c r="D173" s="175" t="s">
        <v>138</v>
      </c>
      <c r="E173" s="176" t="s">
        <v>939</v>
      </c>
      <c r="F173" s="177" t="s">
        <v>940</v>
      </c>
      <c r="G173" s="178" t="s">
        <v>295</v>
      </c>
      <c r="H173" s="229"/>
      <c r="I173" s="180"/>
      <c r="J173" s="181">
        <f>ROUND(I173*H173,2)</f>
        <v>0</v>
      </c>
      <c r="K173" s="177" t="s">
        <v>142</v>
      </c>
      <c r="L173" s="41"/>
      <c r="M173" s="182" t="s">
        <v>19</v>
      </c>
      <c r="N173" s="183" t="s">
        <v>43</v>
      </c>
      <c r="O173" s="66"/>
      <c r="P173" s="184">
        <f>O173*H173</f>
        <v>0</v>
      </c>
      <c r="Q173" s="184">
        <v>0</v>
      </c>
      <c r="R173" s="184">
        <f>Q173*H173</f>
        <v>0</v>
      </c>
      <c r="S173" s="184">
        <v>0</v>
      </c>
      <c r="T173" s="185">
        <f>S173*H173</f>
        <v>0</v>
      </c>
      <c r="U173" s="36"/>
      <c r="V173" s="36"/>
      <c r="W173" s="36"/>
      <c r="X173" s="36"/>
      <c r="Y173" s="36"/>
      <c r="Z173" s="36"/>
      <c r="AA173" s="36"/>
      <c r="AB173" s="36"/>
      <c r="AC173" s="36"/>
      <c r="AD173" s="36"/>
      <c r="AE173" s="36"/>
      <c r="AR173" s="186" t="s">
        <v>272</v>
      </c>
      <c r="AT173" s="186" t="s">
        <v>138</v>
      </c>
      <c r="AU173" s="186" t="s">
        <v>81</v>
      </c>
      <c r="AY173" s="19" t="s">
        <v>135</v>
      </c>
      <c r="BE173" s="187">
        <f>IF(N173="základní",J173,0)</f>
        <v>0</v>
      </c>
      <c r="BF173" s="187">
        <f>IF(N173="snížená",J173,0)</f>
        <v>0</v>
      </c>
      <c r="BG173" s="187">
        <f>IF(N173="zákl. přenesená",J173,0)</f>
        <v>0</v>
      </c>
      <c r="BH173" s="187">
        <f>IF(N173="sníž. přenesená",J173,0)</f>
        <v>0</v>
      </c>
      <c r="BI173" s="187">
        <f>IF(N173="nulová",J173,0)</f>
        <v>0</v>
      </c>
      <c r="BJ173" s="19" t="s">
        <v>79</v>
      </c>
      <c r="BK173" s="187">
        <f>ROUND(I173*H173,2)</f>
        <v>0</v>
      </c>
      <c r="BL173" s="19" t="s">
        <v>272</v>
      </c>
      <c r="BM173" s="186" t="s">
        <v>941</v>
      </c>
    </row>
    <row r="174" spans="1:65" s="2" customFormat="1" ht="78">
      <c r="A174" s="36"/>
      <c r="B174" s="37"/>
      <c r="C174" s="38"/>
      <c r="D174" s="188" t="s">
        <v>145</v>
      </c>
      <c r="E174" s="38"/>
      <c r="F174" s="189" t="s">
        <v>297</v>
      </c>
      <c r="G174" s="38"/>
      <c r="H174" s="38"/>
      <c r="I174" s="190"/>
      <c r="J174" s="38"/>
      <c r="K174" s="38"/>
      <c r="L174" s="41"/>
      <c r="M174" s="191"/>
      <c r="N174" s="192"/>
      <c r="O174" s="66"/>
      <c r="P174" s="66"/>
      <c r="Q174" s="66"/>
      <c r="R174" s="66"/>
      <c r="S174" s="66"/>
      <c r="T174" s="67"/>
      <c r="U174" s="36"/>
      <c r="V174" s="36"/>
      <c r="W174" s="36"/>
      <c r="X174" s="36"/>
      <c r="Y174" s="36"/>
      <c r="Z174" s="36"/>
      <c r="AA174" s="36"/>
      <c r="AB174" s="36"/>
      <c r="AC174" s="36"/>
      <c r="AD174" s="36"/>
      <c r="AE174" s="36"/>
      <c r="AT174" s="19" t="s">
        <v>145</v>
      </c>
      <c r="AU174" s="19" t="s">
        <v>81</v>
      </c>
    </row>
    <row r="175" spans="1:65" s="12" customFormat="1" ht="22.9" customHeight="1">
      <c r="B175" s="159"/>
      <c r="C175" s="160"/>
      <c r="D175" s="161" t="s">
        <v>71</v>
      </c>
      <c r="E175" s="173" t="s">
        <v>298</v>
      </c>
      <c r="F175" s="173" t="s">
        <v>299</v>
      </c>
      <c r="G175" s="160"/>
      <c r="H175" s="160"/>
      <c r="I175" s="163"/>
      <c r="J175" s="174">
        <f>BK175</f>
        <v>0</v>
      </c>
      <c r="K175" s="160"/>
      <c r="L175" s="165"/>
      <c r="M175" s="166"/>
      <c r="N175" s="167"/>
      <c r="O175" s="167"/>
      <c r="P175" s="168">
        <f>SUM(P176:P178)</f>
        <v>0</v>
      </c>
      <c r="Q175" s="167"/>
      <c r="R175" s="168">
        <f>SUM(R176:R178)</f>
        <v>0</v>
      </c>
      <c r="S175" s="167"/>
      <c r="T175" s="169">
        <f>SUM(T176:T178)</f>
        <v>0</v>
      </c>
      <c r="AR175" s="170" t="s">
        <v>81</v>
      </c>
      <c r="AT175" s="171" t="s">
        <v>71</v>
      </c>
      <c r="AU175" s="171" t="s">
        <v>79</v>
      </c>
      <c r="AY175" s="170" t="s">
        <v>135</v>
      </c>
      <c r="BK175" s="172">
        <f>SUM(BK176:BK178)</f>
        <v>0</v>
      </c>
    </row>
    <row r="176" spans="1:65" s="2" customFormat="1" ht="24">
      <c r="A176" s="36"/>
      <c r="B176" s="37"/>
      <c r="C176" s="175" t="s">
        <v>310</v>
      </c>
      <c r="D176" s="175" t="s">
        <v>138</v>
      </c>
      <c r="E176" s="176" t="s">
        <v>301</v>
      </c>
      <c r="F176" s="177" t="s">
        <v>302</v>
      </c>
      <c r="G176" s="178" t="s">
        <v>141</v>
      </c>
      <c r="H176" s="179">
        <v>2</v>
      </c>
      <c r="I176" s="180"/>
      <c r="J176" s="181">
        <f>ROUND(I176*H176,2)</f>
        <v>0</v>
      </c>
      <c r="K176" s="177" t="s">
        <v>19</v>
      </c>
      <c r="L176" s="41"/>
      <c r="M176" s="182" t="s">
        <v>19</v>
      </c>
      <c r="N176" s="183" t="s">
        <v>43</v>
      </c>
      <c r="O176" s="66"/>
      <c r="P176" s="184">
        <f>O176*H176</f>
        <v>0</v>
      </c>
      <c r="Q176" s="184">
        <v>0</v>
      </c>
      <c r="R176" s="184">
        <f>Q176*H176</f>
        <v>0</v>
      </c>
      <c r="S176" s="184">
        <v>0</v>
      </c>
      <c r="T176" s="185">
        <f>S176*H176</f>
        <v>0</v>
      </c>
      <c r="U176" s="36"/>
      <c r="V176" s="36"/>
      <c r="W176" s="36"/>
      <c r="X176" s="36"/>
      <c r="Y176" s="36"/>
      <c r="Z176" s="36"/>
      <c r="AA176" s="36"/>
      <c r="AB176" s="36"/>
      <c r="AC176" s="36"/>
      <c r="AD176" s="36"/>
      <c r="AE176" s="36"/>
      <c r="AR176" s="186" t="s">
        <v>272</v>
      </c>
      <c r="AT176" s="186" t="s">
        <v>138</v>
      </c>
      <c r="AU176" s="186" t="s">
        <v>81</v>
      </c>
      <c r="AY176" s="19" t="s">
        <v>135</v>
      </c>
      <c r="BE176" s="187">
        <f>IF(N176="základní",J176,0)</f>
        <v>0</v>
      </c>
      <c r="BF176" s="187">
        <f>IF(N176="snížená",J176,0)</f>
        <v>0</v>
      </c>
      <c r="BG176" s="187">
        <f>IF(N176="zákl. přenesená",J176,0)</f>
        <v>0</v>
      </c>
      <c r="BH176" s="187">
        <f>IF(N176="sníž. přenesená",J176,0)</f>
        <v>0</v>
      </c>
      <c r="BI176" s="187">
        <f>IF(N176="nulová",J176,0)</f>
        <v>0</v>
      </c>
      <c r="BJ176" s="19" t="s">
        <v>79</v>
      </c>
      <c r="BK176" s="187">
        <f>ROUND(I176*H176,2)</f>
        <v>0</v>
      </c>
      <c r="BL176" s="19" t="s">
        <v>272</v>
      </c>
      <c r="BM176" s="186" t="s">
        <v>942</v>
      </c>
    </row>
    <row r="177" spans="1:65" s="2" customFormat="1" ht="24">
      <c r="A177" s="36"/>
      <c r="B177" s="37"/>
      <c r="C177" s="175" t="s">
        <v>314</v>
      </c>
      <c r="D177" s="175" t="s">
        <v>138</v>
      </c>
      <c r="E177" s="176" t="s">
        <v>943</v>
      </c>
      <c r="F177" s="177" t="s">
        <v>944</v>
      </c>
      <c r="G177" s="178" t="s">
        <v>295</v>
      </c>
      <c r="H177" s="229"/>
      <c r="I177" s="180"/>
      <c r="J177" s="181">
        <f>ROUND(I177*H177,2)</f>
        <v>0</v>
      </c>
      <c r="K177" s="177" t="s">
        <v>142</v>
      </c>
      <c r="L177" s="41"/>
      <c r="M177" s="182" t="s">
        <v>19</v>
      </c>
      <c r="N177" s="183" t="s">
        <v>43</v>
      </c>
      <c r="O177" s="66"/>
      <c r="P177" s="184">
        <f>O177*H177</f>
        <v>0</v>
      </c>
      <c r="Q177" s="184">
        <v>0</v>
      </c>
      <c r="R177" s="184">
        <f>Q177*H177</f>
        <v>0</v>
      </c>
      <c r="S177" s="184">
        <v>0</v>
      </c>
      <c r="T177" s="185">
        <f>S177*H177</f>
        <v>0</v>
      </c>
      <c r="U177" s="36"/>
      <c r="V177" s="36"/>
      <c r="W177" s="36"/>
      <c r="X177" s="36"/>
      <c r="Y177" s="36"/>
      <c r="Z177" s="36"/>
      <c r="AA177" s="36"/>
      <c r="AB177" s="36"/>
      <c r="AC177" s="36"/>
      <c r="AD177" s="36"/>
      <c r="AE177" s="36"/>
      <c r="AR177" s="186" t="s">
        <v>272</v>
      </c>
      <c r="AT177" s="186" t="s">
        <v>138</v>
      </c>
      <c r="AU177" s="186" t="s">
        <v>81</v>
      </c>
      <c r="AY177" s="19" t="s">
        <v>135</v>
      </c>
      <c r="BE177" s="187">
        <f>IF(N177="základní",J177,0)</f>
        <v>0</v>
      </c>
      <c r="BF177" s="187">
        <f>IF(N177="snížená",J177,0)</f>
        <v>0</v>
      </c>
      <c r="BG177" s="187">
        <f>IF(N177="zákl. přenesená",J177,0)</f>
        <v>0</v>
      </c>
      <c r="BH177" s="187">
        <f>IF(N177="sníž. přenesená",J177,0)</f>
        <v>0</v>
      </c>
      <c r="BI177" s="187">
        <f>IF(N177="nulová",J177,0)</f>
        <v>0</v>
      </c>
      <c r="BJ177" s="19" t="s">
        <v>79</v>
      </c>
      <c r="BK177" s="187">
        <f>ROUND(I177*H177,2)</f>
        <v>0</v>
      </c>
      <c r="BL177" s="19" t="s">
        <v>272</v>
      </c>
      <c r="BM177" s="186" t="s">
        <v>945</v>
      </c>
    </row>
    <row r="178" spans="1:65" s="2" customFormat="1" ht="78">
      <c r="A178" s="36"/>
      <c r="B178" s="37"/>
      <c r="C178" s="38"/>
      <c r="D178" s="188" t="s">
        <v>145</v>
      </c>
      <c r="E178" s="38"/>
      <c r="F178" s="189" t="s">
        <v>307</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145</v>
      </c>
      <c r="AU178" s="19" t="s">
        <v>81</v>
      </c>
    </row>
    <row r="179" spans="1:65" s="12" customFormat="1" ht="22.9" customHeight="1">
      <c r="B179" s="159"/>
      <c r="C179" s="160"/>
      <c r="D179" s="161" t="s">
        <v>71</v>
      </c>
      <c r="E179" s="173" t="s">
        <v>308</v>
      </c>
      <c r="F179" s="173" t="s">
        <v>309</v>
      </c>
      <c r="G179" s="160"/>
      <c r="H179" s="160"/>
      <c r="I179" s="163"/>
      <c r="J179" s="174">
        <f>BK179</f>
        <v>0</v>
      </c>
      <c r="K179" s="160"/>
      <c r="L179" s="165"/>
      <c r="M179" s="166"/>
      <c r="N179" s="167"/>
      <c r="O179" s="167"/>
      <c r="P179" s="168">
        <f>SUM(P180:P188)</f>
        <v>0</v>
      </c>
      <c r="Q179" s="167"/>
      <c r="R179" s="168">
        <f>SUM(R180:R188)</f>
        <v>3.0040000000000001E-2</v>
      </c>
      <c r="S179" s="167"/>
      <c r="T179" s="169">
        <f>SUM(T180:T188)</f>
        <v>3.866E-2</v>
      </c>
      <c r="AR179" s="170" t="s">
        <v>81</v>
      </c>
      <c r="AT179" s="171" t="s">
        <v>71</v>
      </c>
      <c r="AU179" s="171" t="s">
        <v>79</v>
      </c>
      <c r="AY179" s="170" t="s">
        <v>135</v>
      </c>
      <c r="BK179" s="172">
        <f>SUM(BK180:BK188)</f>
        <v>0</v>
      </c>
    </row>
    <row r="180" spans="1:65" s="2" customFormat="1" ht="16.5" customHeight="1">
      <c r="A180" s="36"/>
      <c r="B180" s="37"/>
      <c r="C180" s="175" t="s">
        <v>318</v>
      </c>
      <c r="D180" s="175" t="s">
        <v>138</v>
      </c>
      <c r="E180" s="176" t="s">
        <v>311</v>
      </c>
      <c r="F180" s="177" t="s">
        <v>312</v>
      </c>
      <c r="G180" s="178" t="s">
        <v>141</v>
      </c>
      <c r="H180" s="179">
        <v>2</v>
      </c>
      <c r="I180" s="180"/>
      <c r="J180" s="181">
        <f>ROUND(I180*H180,2)</f>
        <v>0</v>
      </c>
      <c r="K180" s="177" t="s">
        <v>142</v>
      </c>
      <c r="L180" s="41"/>
      <c r="M180" s="182" t="s">
        <v>19</v>
      </c>
      <c r="N180" s="183" t="s">
        <v>43</v>
      </c>
      <c r="O180" s="66"/>
      <c r="P180" s="184">
        <f>O180*H180</f>
        <v>0</v>
      </c>
      <c r="Q180" s="184">
        <v>0</v>
      </c>
      <c r="R180" s="184">
        <f>Q180*H180</f>
        <v>0</v>
      </c>
      <c r="S180" s="184">
        <v>1.933E-2</v>
      </c>
      <c r="T180" s="185">
        <f>S180*H180</f>
        <v>3.866E-2</v>
      </c>
      <c r="U180" s="36"/>
      <c r="V180" s="36"/>
      <c r="W180" s="36"/>
      <c r="X180" s="36"/>
      <c r="Y180" s="36"/>
      <c r="Z180" s="36"/>
      <c r="AA180" s="36"/>
      <c r="AB180" s="36"/>
      <c r="AC180" s="36"/>
      <c r="AD180" s="36"/>
      <c r="AE180" s="36"/>
      <c r="AR180" s="186" t="s">
        <v>272</v>
      </c>
      <c r="AT180" s="186" t="s">
        <v>138</v>
      </c>
      <c r="AU180" s="186" t="s">
        <v>81</v>
      </c>
      <c r="AY180" s="19" t="s">
        <v>135</v>
      </c>
      <c r="BE180" s="187">
        <f>IF(N180="základní",J180,0)</f>
        <v>0</v>
      </c>
      <c r="BF180" s="187">
        <f>IF(N180="snížená",J180,0)</f>
        <v>0</v>
      </c>
      <c r="BG180" s="187">
        <f>IF(N180="zákl. přenesená",J180,0)</f>
        <v>0</v>
      </c>
      <c r="BH180" s="187">
        <f>IF(N180="sníž. přenesená",J180,0)</f>
        <v>0</v>
      </c>
      <c r="BI180" s="187">
        <f>IF(N180="nulová",J180,0)</f>
        <v>0</v>
      </c>
      <c r="BJ180" s="19" t="s">
        <v>79</v>
      </c>
      <c r="BK180" s="187">
        <f>ROUND(I180*H180,2)</f>
        <v>0</v>
      </c>
      <c r="BL180" s="19" t="s">
        <v>272</v>
      </c>
      <c r="BM180" s="186" t="s">
        <v>946</v>
      </c>
    </row>
    <row r="181" spans="1:65" s="2" customFormat="1" ht="16.5" customHeight="1">
      <c r="A181" s="36"/>
      <c r="B181" s="37"/>
      <c r="C181" s="175" t="s">
        <v>322</v>
      </c>
      <c r="D181" s="175" t="s">
        <v>138</v>
      </c>
      <c r="E181" s="176" t="s">
        <v>319</v>
      </c>
      <c r="F181" s="177" t="s">
        <v>320</v>
      </c>
      <c r="G181" s="178" t="s">
        <v>281</v>
      </c>
      <c r="H181" s="179">
        <v>1</v>
      </c>
      <c r="I181" s="180"/>
      <c r="J181" s="181">
        <f>ROUND(I181*H181,2)</f>
        <v>0</v>
      </c>
      <c r="K181" s="177" t="s">
        <v>19</v>
      </c>
      <c r="L181" s="41"/>
      <c r="M181" s="182" t="s">
        <v>19</v>
      </c>
      <c r="N181" s="183" t="s">
        <v>43</v>
      </c>
      <c r="O181" s="66"/>
      <c r="P181" s="184">
        <f>O181*H181</f>
        <v>0</v>
      </c>
      <c r="Q181" s="184">
        <v>0</v>
      </c>
      <c r="R181" s="184">
        <f>Q181*H181</f>
        <v>0</v>
      </c>
      <c r="S181" s="184">
        <v>0</v>
      </c>
      <c r="T181" s="185">
        <f>S181*H181</f>
        <v>0</v>
      </c>
      <c r="U181" s="36"/>
      <c r="V181" s="36"/>
      <c r="W181" s="36"/>
      <c r="X181" s="36"/>
      <c r="Y181" s="36"/>
      <c r="Z181" s="36"/>
      <c r="AA181" s="36"/>
      <c r="AB181" s="36"/>
      <c r="AC181" s="36"/>
      <c r="AD181" s="36"/>
      <c r="AE181" s="36"/>
      <c r="AR181" s="186" t="s">
        <v>272</v>
      </c>
      <c r="AT181" s="186" t="s">
        <v>138</v>
      </c>
      <c r="AU181" s="186" t="s">
        <v>81</v>
      </c>
      <c r="AY181" s="19" t="s">
        <v>135</v>
      </c>
      <c r="BE181" s="187">
        <f>IF(N181="základní",J181,0)</f>
        <v>0</v>
      </c>
      <c r="BF181" s="187">
        <f>IF(N181="snížená",J181,0)</f>
        <v>0</v>
      </c>
      <c r="BG181" s="187">
        <f>IF(N181="zákl. přenesená",J181,0)</f>
        <v>0</v>
      </c>
      <c r="BH181" s="187">
        <f>IF(N181="sníž. přenesená",J181,0)</f>
        <v>0</v>
      </c>
      <c r="BI181" s="187">
        <f>IF(N181="nulová",J181,0)</f>
        <v>0</v>
      </c>
      <c r="BJ181" s="19" t="s">
        <v>79</v>
      </c>
      <c r="BK181" s="187">
        <f>ROUND(I181*H181,2)</f>
        <v>0</v>
      </c>
      <c r="BL181" s="19" t="s">
        <v>272</v>
      </c>
      <c r="BM181" s="186" t="s">
        <v>947</v>
      </c>
    </row>
    <row r="182" spans="1:65" s="2" customFormat="1" ht="24">
      <c r="A182" s="36"/>
      <c r="B182" s="37"/>
      <c r="C182" s="175" t="s">
        <v>327</v>
      </c>
      <c r="D182" s="175" t="s">
        <v>138</v>
      </c>
      <c r="E182" s="176" t="s">
        <v>323</v>
      </c>
      <c r="F182" s="177" t="s">
        <v>324</v>
      </c>
      <c r="G182" s="178" t="s">
        <v>141</v>
      </c>
      <c r="H182" s="179">
        <v>2</v>
      </c>
      <c r="I182" s="180"/>
      <c r="J182" s="181">
        <f>ROUND(I182*H182,2)</f>
        <v>0</v>
      </c>
      <c r="K182" s="177" t="s">
        <v>142</v>
      </c>
      <c r="L182" s="41"/>
      <c r="M182" s="182" t="s">
        <v>19</v>
      </c>
      <c r="N182" s="183" t="s">
        <v>43</v>
      </c>
      <c r="O182" s="66"/>
      <c r="P182" s="184">
        <f>O182*H182</f>
        <v>0</v>
      </c>
      <c r="Q182" s="184">
        <v>1.4760000000000001E-2</v>
      </c>
      <c r="R182" s="184">
        <f>Q182*H182</f>
        <v>2.9520000000000001E-2</v>
      </c>
      <c r="S182" s="184">
        <v>0</v>
      </c>
      <c r="T182" s="185">
        <f>S182*H182</f>
        <v>0</v>
      </c>
      <c r="U182" s="36"/>
      <c r="V182" s="36"/>
      <c r="W182" s="36"/>
      <c r="X182" s="36"/>
      <c r="Y182" s="36"/>
      <c r="Z182" s="36"/>
      <c r="AA182" s="36"/>
      <c r="AB182" s="36"/>
      <c r="AC182" s="36"/>
      <c r="AD182" s="36"/>
      <c r="AE182" s="36"/>
      <c r="AR182" s="186" t="s">
        <v>272</v>
      </c>
      <c r="AT182" s="186" t="s">
        <v>138</v>
      </c>
      <c r="AU182" s="186" t="s">
        <v>81</v>
      </c>
      <c r="AY182" s="19" t="s">
        <v>135</v>
      </c>
      <c r="BE182" s="187">
        <f>IF(N182="základní",J182,0)</f>
        <v>0</v>
      </c>
      <c r="BF182" s="187">
        <f>IF(N182="snížená",J182,0)</f>
        <v>0</v>
      </c>
      <c r="BG182" s="187">
        <f>IF(N182="zákl. přenesená",J182,0)</f>
        <v>0</v>
      </c>
      <c r="BH182" s="187">
        <f>IF(N182="sníž. přenesená",J182,0)</f>
        <v>0</v>
      </c>
      <c r="BI182" s="187">
        <f>IF(N182="nulová",J182,0)</f>
        <v>0</v>
      </c>
      <c r="BJ182" s="19" t="s">
        <v>79</v>
      </c>
      <c r="BK182" s="187">
        <f>ROUND(I182*H182,2)</f>
        <v>0</v>
      </c>
      <c r="BL182" s="19" t="s">
        <v>272</v>
      </c>
      <c r="BM182" s="186" t="s">
        <v>948</v>
      </c>
    </row>
    <row r="183" spans="1:65" s="2" customFormat="1" ht="39">
      <c r="A183" s="36"/>
      <c r="B183" s="37"/>
      <c r="C183" s="38"/>
      <c r="D183" s="188" t="s">
        <v>145</v>
      </c>
      <c r="E183" s="38"/>
      <c r="F183" s="189" t="s">
        <v>326</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145</v>
      </c>
      <c r="AU183" s="19" t="s">
        <v>81</v>
      </c>
    </row>
    <row r="184" spans="1:65" s="2" customFormat="1" ht="16.5" customHeight="1">
      <c r="A184" s="36"/>
      <c r="B184" s="37"/>
      <c r="C184" s="175" t="s">
        <v>331</v>
      </c>
      <c r="D184" s="175" t="s">
        <v>138</v>
      </c>
      <c r="E184" s="176" t="s">
        <v>328</v>
      </c>
      <c r="F184" s="177" t="s">
        <v>329</v>
      </c>
      <c r="G184" s="178" t="s">
        <v>141</v>
      </c>
      <c r="H184" s="179">
        <v>1</v>
      </c>
      <c r="I184" s="180"/>
      <c r="J184" s="181">
        <f>ROUND(I184*H184,2)</f>
        <v>0</v>
      </c>
      <c r="K184" s="177" t="s">
        <v>142</v>
      </c>
      <c r="L184" s="41"/>
      <c r="M184" s="182" t="s">
        <v>19</v>
      </c>
      <c r="N184" s="183" t="s">
        <v>43</v>
      </c>
      <c r="O184" s="66"/>
      <c r="P184" s="184">
        <f>O184*H184</f>
        <v>0</v>
      </c>
      <c r="Q184" s="184">
        <v>5.1999999999999995E-4</v>
      </c>
      <c r="R184" s="184">
        <f>Q184*H184</f>
        <v>5.1999999999999995E-4</v>
      </c>
      <c r="S184" s="184">
        <v>0</v>
      </c>
      <c r="T184" s="185">
        <f>S184*H184</f>
        <v>0</v>
      </c>
      <c r="U184" s="36"/>
      <c r="V184" s="36"/>
      <c r="W184" s="36"/>
      <c r="X184" s="36"/>
      <c r="Y184" s="36"/>
      <c r="Z184" s="36"/>
      <c r="AA184" s="36"/>
      <c r="AB184" s="36"/>
      <c r="AC184" s="36"/>
      <c r="AD184" s="36"/>
      <c r="AE184" s="36"/>
      <c r="AR184" s="186" t="s">
        <v>272</v>
      </c>
      <c r="AT184" s="186" t="s">
        <v>138</v>
      </c>
      <c r="AU184" s="186" t="s">
        <v>81</v>
      </c>
      <c r="AY184" s="19" t="s">
        <v>135</v>
      </c>
      <c r="BE184" s="187">
        <f>IF(N184="základní",J184,0)</f>
        <v>0</v>
      </c>
      <c r="BF184" s="187">
        <f>IF(N184="snížená",J184,0)</f>
        <v>0</v>
      </c>
      <c r="BG184" s="187">
        <f>IF(N184="zákl. přenesená",J184,0)</f>
        <v>0</v>
      </c>
      <c r="BH184" s="187">
        <f>IF(N184="sníž. přenesená",J184,0)</f>
        <v>0</v>
      </c>
      <c r="BI184" s="187">
        <f>IF(N184="nulová",J184,0)</f>
        <v>0</v>
      </c>
      <c r="BJ184" s="19" t="s">
        <v>79</v>
      </c>
      <c r="BK184" s="187">
        <f>ROUND(I184*H184,2)</f>
        <v>0</v>
      </c>
      <c r="BL184" s="19" t="s">
        <v>272</v>
      </c>
      <c r="BM184" s="186" t="s">
        <v>949</v>
      </c>
    </row>
    <row r="185" spans="1:65" s="2" customFormat="1" ht="16.5" customHeight="1">
      <c r="A185" s="36"/>
      <c r="B185" s="37"/>
      <c r="C185" s="175" t="s">
        <v>335</v>
      </c>
      <c r="D185" s="175" t="s">
        <v>138</v>
      </c>
      <c r="E185" s="176" t="s">
        <v>336</v>
      </c>
      <c r="F185" s="177" t="s">
        <v>337</v>
      </c>
      <c r="G185" s="178" t="s">
        <v>141</v>
      </c>
      <c r="H185" s="179">
        <v>1</v>
      </c>
      <c r="I185" s="180"/>
      <c r="J185" s="181">
        <f>ROUND(I185*H185,2)</f>
        <v>0</v>
      </c>
      <c r="K185" s="177" t="s">
        <v>19</v>
      </c>
      <c r="L185" s="41"/>
      <c r="M185" s="182" t="s">
        <v>19</v>
      </c>
      <c r="N185" s="183" t="s">
        <v>43</v>
      </c>
      <c r="O185" s="66"/>
      <c r="P185" s="184">
        <f>O185*H185</f>
        <v>0</v>
      </c>
      <c r="Q185" s="184">
        <v>0</v>
      </c>
      <c r="R185" s="184">
        <f>Q185*H185</f>
        <v>0</v>
      </c>
      <c r="S185" s="184">
        <v>0</v>
      </c>
      <c r="T185" s="185">
        <f>S185*H185</f>
        <v>0</v>
      </c>
      <c r="U185" s="36"/>
      <c r="V185" s="36"/>
      <c r="W185" s="36"/>
      <c r="X185" s="36"/>
      <c r="Y185" s="36"/>
      <c r="Z185" s="36"/>
      <c r="AA185" s="36"/>
      <c r="AB185" s="36"/>
      <c r="AC185" s="36"/>
      <c r="AD185" s="36"/>
      <c r="AE185" s="36"/>
      <c r="AR185" s="186" t="s">
        <v>272</v>
      </c>
      <c r="AT185" s="186" t="s">
        <v>138</v>
      </c>
      <c r="AU185" s="186" t="s">
        <v>81</v>
      </c>
      <c r="AY185" s="19" t="s">
        <v>135</v>
      </c>
      <c r="BE185" s="187">
        <f>IF(N185="základní",J185,0)</f>
        <v>0</v>
      </c>
      <c r="BF185" s="187">
        <f>IF(N185="snížená",J185,0)</f>
        <v>0</v>
      </c>
      <c r="BG185" s="187">
        <f>IF(N185="zákl. přenesená",J185,0)</f>
        <v>0</v>
      </c>
      <c r="BH185" s="187">
        <f>IF(N185="sníž. přenesená",J185,0)</f>
        <v>0</v>
      </c>
      <c r="BI185" s="187">
        <f>IF(N185="nulová",J185,0)</f>
        <v>0</v>
      </c>
      <c r="BJ185" s="19" t="s">
        <v>79</v>
      </c>
      <c r="BK185" s="187">
        <f>ROUND(I185*H185,2)</f>
        <v>0</v>
      </c>
      <c r="BL185" s="19" t="s">
        <v>272</v>
      </c>
      <c r="BM185" s="186" t="s">
        <v>950</v>
      </c>
    </row>
    <row r="186" spans="1:65" s="2" customFormat="1" ht="21.75" customHeight="1">
      <c r="A186" s="36"/>
      <c r="B186" s="37"/>
      <c r="C186" s="175" t="s">
        <v>339</v>
      </c>
      <c r="D186" s="175" t="s">
        <v>138</v>
      </c>
      <c r="E186" s="176" t="s">
        <v>340</v>
      </c>
      <c r="F186" s="177" t="s">
        <v>341</v>
      </c>
      <c r="G186" s="178" t="s">
        <v>281</v>
      </c>
      <c r="H186" s="179">
        <v>2</v>
      </c>
      <c r="I186" s="180"/>
      <c r="J186" s="181">
        <f>ROUND(I186*H186,2)</f>
        <v>0</v>
      </c>
      <c r="K186" s="177" t="s">
        <v>19</v>
      </c>
      <c r="L186" s="41"/>
      <c r="M186" s="182" t="s">
        <v>19</v>
      </c>
      <c r="N186" s="183" t="s">
        <v>43</v>
      </c>
      <c r="O186" s="66"/>
      <c r="P186" s="184">
        <f>O186*H186</f>
        <v>0</v>
      </c>
      <c r="Q186" s="184">
        <v>0</v>
      </c>
      <c r="R186" s="184">
        <f>Q186*H186</f>
        <v>0</v>
      </c>
      <c r="S186" s="184">
        <v>0</v>
      </c>
      <c r="T186" s="185">
        <f>S186*H186</f>
        <v>0</v>
      </c>
      <c r="U186" s="36"/>
      <c r="V186" s="36"/>
      <c r="W186" s="36"/>
      <c r="X186" s="36"/>
      <c r="Y186" s="36"/>
      <c r="Z186" s="36"/>
      <c r="AA186" s="36"/>
      <c r="AB186" s="36"/>
      <c r="AC186" s="36"/>
      <c r="AD186" s="36"/>
      <c r="AE186" s="36"/>
      <c r="AR186" s="186" t="s">
        <v>272</v>
      </c>
      <c r="AT186" s="186" t="s">
        <v>138</v>
      </c>
      <c r="AU186" s="186" t="s">
        <v>81</v>
      </c>
      <c r="AY186" s="19" t="s">
        <v>135</v>
      </c>
      <c r="BE186" s="187">
        <f>IF(N186="základní",J186,0)</f>
        <v>0</v>
      </c>
      <c r="BF186" s="187">
        <f>IF(N186="snížená",J186,0)</f>
        <v>0</v>
      </c>
      <c r="BG186" s="187">
        <f>IF(N186="zákl. přenesená",J186,0)</f>
        <v>0</v>
      </c>
      <c r="BH186" s="187">
        <f>IF(N186="sníž. přenesená",J186,0)</f>
        <v>0</v>
      </c>
      <c r="BI186" s="187">
        <f>IF(N186="nulová",J186,0)</f>
        <v>0</v>
      </c>
      <c r="BJ186" s="19" t="s">
        <v>79</v>
      </c>
      <c r="BK186" s="187">
        <f>ROUND(I186*H186,2)</f>
        <v>0</v>
      </c>
      <c r="BL186" s="19" t="s">
        <v>272</v>
      </c>
      <c r="BM186" s="186" t="s">
        <v>951</v>
      </c>
    </row>
    <row r="187" spans="1:65" s="2" customFormat="1" ht="24">
      <c r="A187" s="36"/>
      <c r="B187" s="37"/>
      <c r="C187" s="175" t="s">
        <v>343</v>
      </c>
      <c r="D187" s="175" t="s">
        <v>138</v>
      </c>
      <c r="E187" s="176" t="s">
        <v>952</v>
      </c>
      <c r="F187" s="177" t="s">
        <v>953</v>
      </c>
      <c r="G187" s="178" t="s">
        <v>295</v>
      </c>
      <c r="H187" s="229"/>
      <c r="I187" s="180"/>
      <c r="J187" s="181">
        <f>ROUND(I187*H187,2)</f>
        <v>0</v>
      </c>
      <c r="K187" s="177" t="s">
        <v>142</v>
      </c>
      <c r="L187" s="41"/>
      <c r="M187" s="182" t="s">
        <v>19</v>
      </c>
      <c r="N187" s="183" t="s">
        <v>43</v>
      </c>
      <c r="O187" s="66"/>
      <c r="P187" s="184">
        <f>O187*H187</f>
        <v>0</v>
      </c>
      <c r="Q187" s="184">
        <v>0</v>
      </c>
      <c r="R187" s="184">
        <f>Q187*H187</f>
        <v>0</v>
      </c>
      <c r="S187" s="184">
        <v>0</v>
      </c>
      <c r="T187" s="185">
        <f>S187*H187</f>
        <v>0</v>
      </c>
      <c r="U187" s="36"/>
      <c r="V187" s="36"/>
      <c r="W187" s="36"/>
      <c r="X187" s="36"/>
      <c r="Y187" s="36"/>
      <c r="Z187" s="36"/>
      <c r="AA187" s="36"/>
      <c r="AB187" s="36"/>
      <c r="AC187" s="36"/>
      <c r="AD187" s="36"/>
      <c r="AE187" s="36"/>
      <c r="AR187" s="186" t="s">
        <v>272</v>
      </c>
      <c r="AT187" s="186" t="s">
        <v>138</v>
      </c>
      <c r="AU187" s="186" t="s">
        <v>81</v>
      </c>
      <c r="AY187" s="19" t="s">
        <v>135</v>
      </c>
      <c r="BE187" s="187">
        <f>IF(N187="základní",J187,0)</f>
        <v>0</v>
      </c>
      <c r="BF187" s="187">
        <f>IF(N187="snížená",J187,0)</f>
        <v>0</v>
      </c>
      <c r="BG187" s="187">
        <f>IF(N187="zákl. přenesená",J187,0)</f>
        <v>0</v>
      </c>
      <c r="BH187" s="187">
        <f>IF(N187="sníž. přenesená",J187,0)</f>
        <v>0</v>
      </c>
      <c r="BI187" s="187">
        <f>IF(N187="nulová",J187,0)</f>
        <v>0</v>
      </c>
      <c r="BJ187" s="19" t="s">
        <v>79</v>
      </c>
      <c r="BK187" s="187">
        <f>ROUND(I187*H187,2)</f>
        <v>0</v>
      </c>
      <c r="BL187" s="19" t="s">
        <v>272</v>
      </c>
      <c r="BM187" s="186" t="s">
        <v>954</v>
      </c>
    </row>
    <row r="188" spans="1:65" s="2" customFormat="1" ht="78">
      <c r="A188" s="36"/>
      <c r="B188" s="37"/>
      <c r="C188" s="38"/>
      <c r="D188" s="188" t="s">
        <v>145</v>
      </c>
      <c r="E188" s="38"/>
      <c r="F188" s="189" t="s">
        <v>347</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145</v>
      </c>
      <c r="AU188" s="19" t="s">
        <v>81</v>
      </c>
    </row>
    <row r="189" spans="1:65" s="12" customFormat="1" ht="22.9" customHeight="1">
      <c r="B189" s="159"/>
      <c r="C189" s="160"/>
      <c r="D189" s="161" t="s">
        <v>71</v>
      </c>
      <c r="E189" s="173" t="s">
        <v>348</v>
      </c>
      <c r="F189" s="173" t="s">
        <v>349</v>
      </c>
      <c r="G189" s="160"/>
      <c r="H189" s="160"/>
      <c r="I189" s="163"/>
      <c r="J189" s="174">
        <f>BK189</f>
        <v>0</v>
      </c>
      <c r="K189" s="160"/>
      <c r="L189" s="165"/>
      <c r="M189" s="166"/>
      <c r="N189" s="167"/>
      <c r="O189" s="167"/>
      <c r="P189" s="168">
        <f>SUM(P190:P192)</f>
        <v>0</v>
      </c>
      <c r="Q189" s="167"/>
      <c r="R189" s="168">
        <f>SUM(R190:R192)</f>
        <v>0</v>
      </c>
      <c r="S189" s="167"/>
      <c r="T189" s="169">
        <f>SUM(T190:T192)</f>
        <v>0</v>
      </c>
      <c r="AR189" s="170" t="s">
        <v>81</v>
      </c>
      <c r="AT189" s="171" t="s">
        <v>71</v>
      </c>
      <c r="AU189" s="171" t="s">
        <v>79</v>
      </c>
      <c r="AY189" s="170" t="s">
        <v>135</v>
      </c>
      <c r="BK189" s="172">
        <f>SUM(BK190:BK192)</f>
        <v>0</v>
      </c>
    </row>
    <row r="190" spans="1:65" s="2" customFormat="1" ht="16.5" customHeight="1">
      <c r="A190" s="36"/>
      <c r="B190" s="37"/>
      <c r="C190" s="175" t="s">
        <v>350</v>
      </c>
      <c r="D190" s="175" t="s">
        <v>138</v>
      </c>
      <c r="E190" s="176" t="s">
        <v>351</v>
      </c>
      <c r="F190" s="177" t="s">
        <v>352</v>
      </c>
      <c r="G190" s="178" t="s">
        <v>281</v>
      </c>
      <c r="H190" s="179">
        <v>2</v>
      </c>
      <c r="I190" s="180"/>
      <c r="J190" s="181">
        <f>ROUND(I190*H190,2)</f>
        <v>0</v>
      </c>
      <c r="K190" s="177" t="s">
        <v>19</v>
      </c>
      <c r="L190" s="41"/>
      <c r="M190" s="182" t="s">
        <v>19</v>
      </c>
      <c r="N190" s="183" t="s">
        <v>43</v>
      </c>
      <c r="O190" s="66"/>
      <c r="P190" s="184">
        <f>O190*H190</f>
        <v>0</v>
      </c>
      <c r="Q190" s="184">
        <v>0</v>
      </c>
      <c r="R190" s="184">
        <f>Q190*H190</f>
        <v>0</v>
      </c>
      <c r="S190" s="184">
        <v>0</v>
      </c>
      <c r="T190" s="185">
        <f>S190*H190</f>
        <v>0</v>
      </c>
      <c r="U190" s="36"/>
      <c r="V190" s="36"/>
      <c r="W190" s="36"/>
      <c r="X190" s="36"/>
      <c r="Y190" s="36"/>
      <c r="Z190" s="36"/>
      <c r="AA190" s="36"/>
      <c r="AB190" s="36"/>
      <c r="AC190" s="36"/>
      <c r="AD190" s="36"/>
      <c r="AE190" s="36"/>
      <c r="AR190" s="186" t="s">
        <v>272</v>
      </c>
      <c r="AT190" s="186" t="s">
        <v>138</v>
      </c>
      <c r="AU190" s="186" t="s">
        <v>81</v>
      </c>
      <c r="AY190" s="19" t="s">
        <v>135</v>
      </c>
      <c r="BE190" s="187">
        <f>IF(N190="základní",J190,0)</f>
        <v>0</v>
      </c>
      <c r="BF190" s="187">
        <f>IF(N190="snížená",J190,0)</f>
        <v>0</v>
      </c>
      <c r="BG190" s="187">
        <f>IF(N190="zákl. přenesená",J190,0)</f>
        <v>0</v>
      </c>
      <c r="BH190" s="187">
        <f>IF(N190="sníž. přenesená",J190,0)</f>
        <v>0</v>
      </c>
      <c r="BI190" s="187">
        <f>IF(N190="nulová",J190,0)</f>
        <v>0</v>
      </c>
      <c r="BJ190" s="19" t="s">
        <v>79</v>
      </c>
      <c r="BK190" s="187">
        <f>ROUND(I190*H190,2)</f>
        <v>0</v>
      </c>
      <c r="BL190" s="19" t="s">
        <v>272</v>
      </c>
      <c r="BM190" s="186" t="s">
        <v>955</v>
      </c>
    </row>
    <row r="191" spans="1:65" s="2" customFormat="1" ht="24">
      <c r="A191" s="36"/>
      <c r="B191" s="37"/>
      <c r="C191" s="175" t="s">
        <v>282</v>
      </c>
      <c r="D191" s="175" t="s">
        <v>138</v>
      </c>
      <c r="E191" s="176" t="s">
        <v>956</v>
      </c>
      <c r="F191" s="177" t="s">
        <v>957</v>
      </c>
      <c r="G191" s="178" t="s">
        <v>295</v>
      </c>
      <c r="H191" s="229"/>
      <c r="I191" s="180"/>
      <c r="J191" s="181">
        <f>ROUND(I191*H191,2)</f>
        <v>0</v>
      </c>
      <c r="K191" s="177" t="s">
        <v>142</v>
      </c>
      <c r="L191" s="41"/>
      <c r="M191" s="182" t="s">
        <v>19</v>
      </c>
      <c r="N191" s="183" t="s">
        <v>43</v>
      </c>
      <c r="O191" s="66"/>
      <c r="P191" s="184">
        <f>O191*H191</f>
        <v>0</v>
      </c>
      <c r="Q191" s="184">
        <v>0</v>
      </c>
      <c r="R191" s="184">
        <f>Q191*H191</f>
        <v>0</v>
      </c>
      <c r="S191" s="184">
        <v>0</v>
      </c>
      <c r="T191" s="185">
        <f>S191*H191</f>
        <v>0</v>
      </c>
      <c r="U191" s="36"/>
      <c r="V191" s="36"/>
      <c r="W191" s="36"/>
      <c r="X191" s="36"/>
      <c r="Y191" s="36"/>
      <c r="Z191" s="36"/>
      <c r="AA191" s="36"/>
      <c r="AB191" s="36"/>
      <c r="AC191" s="36"/>
      <c r="AD191" s="36"/>
      <c r="AE191" s="36"/>
      <c r="AR191" s="186" t="s">
        <v>272</v>
      </c>
      <c r="AT191" s="186" t="s">
        <v>138</v>
      </c>
      <c r="AU191" s="186" t="s">
        <v>81</v>
      </c>
      <c r="AY191" s="19" t="s">
        <v>135</v>
      </c>
      <c r="BE191" s="187">
        <f>IF(N191="základní",J191,0)</f>
        <v>0</v>
      </c>
      <c r="BF191" s="187">
        <f>IF(N191="snížená",J191,0)</f>
        <v>0</v>
      </c>
      <c r="BG191" s="187">
        <f>IF(N191="zákl. přenesená",J191,0)</f>
        <v>0</v>
      </c>
      <c r="BH191" s="187">
        <f>IF(N191="sníž. přenesená",J191,0)</f>
        <v>0</v>
      </c>
      <c r="BI191" s="187">
        <f>IF(N191="nulová",J191,0)</f>
        <v>0</v>
      </c>
      <c r="BJ191" s="19" t="s">
        <v>79</v>
      </c>
      <c r="BK191" s="187">
        <f>ROUND(I191*H191,2)</f>
        <v>0</v>
      </c>
      <c r="BL191" s="19" t="s">
        <v>272</v>
      </c>
      <c r="BM191" s="186" t="s">
        <v>958</v>
      </c>
    </row>
    <row r="192" spans="1:65" s="2" customFormat="1" ht="78">
      <c r="A192" s="36"/>
      <c r="B192" s="37"/>
      <c r="C192" s="38"/>
      <c r="D192" s="188" t="s">
        <v>145</v>
      </c>
      <c r="E192" s="38"/>
      <c r="F192" s="189" t="s">
        <v>297</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145</v>
      </c>
      <c r="AU192" s="19" t="s">
        <v>81</v>
      </c>
    </row>
    <row r="193" spans="1:65" s="12" customFormat="1" ht="22.9" customHeight="1">
      <c r="B193" s="159"/>
      <c r="C193" s="160"/>
      <c r="D193" s="161" t="s">
        <v>71</v>
      </c>
      <c r="E193" s="173" t="s">
        <v>357</v>
      </c>
      <c r="F193" s="173" t="s">
        <v>358</v>
      </c>
      <c r="G193" s="160"/>
      <c r="H193" s="160"/>
      <c r="I193" s="163"/>
      <c r="J193" s="174">
        <f>BK193</f>
        <v>0</v>
      </c>
      <c r="K193" s="160"/>
      <c r="L193" s="165"/>
      <c r="M193" s="166"/>
      <c r="N193" s="167"/>
      <c r="O193" s="167"/>
      <c r="P193" s="168">
        <f>SUM(P194:P205)</f>
        <v>0</v>
      </c>
      <c r="Q193" s="167"/>
      <c r="R193" s="168">
        <f>SUM(R194:R205)</f>
        <v>5.525E-2</v>
      </c>
      <c r="S193" s="167"/>
      <c r="T193" s="169">
        <f>SUM(T194:T205)</f>
        <v>7.2000000000000008E-2</v>
      </c>
      <c r="AR193" s="170" t="s">
        <v>81</v>
      </c>
      <c r="AT193" s="171" t="s">
        <v>71</v>
      </c>
      <c r="AU193" s="171" t="s">
        <v>79</v>
      </c>
      <c r="AY193" s="170" t="s">
        <v>135</v>
      </c>
      <c r="BK193" s="172">
        <f>SUM(BK194:BK205)</f>
        <v>0</v>
      </c>
    </row>
    <row r="194" spans="1:65" s="2" customFormat="1" ht="24">
      <c r="A194" s="36"/>
      <c r="B194" s="37"/>
      <c r="C194" s="175" t="s">
        <v>359</v>
      </c>
      <c r="D194" s="175" t="s">
        <v>138</v>
      </c>
      <c r="E194" s="176" t="s">
        <v>360</v>
      </c>
      <c r="F194" s="177" t="s">
        <v>361</v>
      </c>
      <c r="G194" s="178" t="s">
        <v>281</v>
      </c>
      <c r="H194" s="179">
        <v>3</v>
      </c>
      <c r="I194" s="180"/>
      <c r="J194" s="181">
        <f>ROUND(I194*H194,2)</f>
        <v>0</v>
      </c>
      <c r="K194" s="177" t="s">
        <v>142</v>
      </c>
      <c r="L194" s="41"/>
      <c r="M194" s="182" t="s">
        <v>19</v>
      </c>
      <c r="N194" s="183" t="s">
        <v>43</v>
      </c>
      <c r="O194" s="66"/>
      <c r="P194" s="184">
        <f>O194*H194</f>
        <v>0</v>
      </c>
      <c r="Q194" s="184">
        <v>0</v>
      </c>
      <c r="R194" s="184">
        <f>Q194*H194</f>
        <v>0</v>
      </c>
      <c r="S194" s="184">
        <v>2.4E-2</v>
      </c>
      <c r="T194" s="185">
        <f>S194*H194</f>
        <v>7.2000000000000008E-2</v>
      </c>
      <c r="U194" s="36"/>
      <c r="V194" s="36"/>
      <c r="W194" s="36"/>
      <c r="X194" s="36"/>
      <c r="Y194" s="36"/>
      <c r="Z194" s="36"/>
      <c r="AA194" s="36"/>
      <c r="AB194" s="36"/>
      <c r="AC194" s="36"/>
      <c r="AD194" s="36"/>
      <c r="AE194" s="36"/>
      <c r="AR194" s="186" t="s">
        <v>272</v>
      </c>
      <c r="AT194" s="186" t="s">
        <v>138</v>
      </c>
      <c r="AU194" s="186" t="s">
        <v>81</v>
      </c>
      <c r="AY194" s="19" t="s">
        <v>135</v>
      </c>
      <c r="BE194" s="187">
        <f>IF(N194="základní",J194,0)</f>
        <v>0</v>
      </c>
      <c r="BF194" s="187">
        <f>IF(N194="snížená",J194,0)</f>
        <v>0</v>
      </c>
      <c r="BG194" s="187">
        <f>IF(N194="zákl. přenesená",J194,0)</f>
        <v>0</v>
      </c>
      <c r="BH194" s="187">
        <f>IF(N194="sníž. přenesená",J194,0)</f>
        <v>0</v>
      </c>
      <c r="BI194" s="187">
        <f>IF(N194="nulová",J194,0)</f>
        <v>0</v>
      </c>
      <c r="BJ194" s="19" t="s">
        <v>79</v>
      </c>
      <c r="BK194" s="187">
        <f>ROUND(I194*H194,2)</f>
        <v>0</v>
      </c>
      <c r="BL194" s="19" t="s">
        <v>272</v>
      </c>
      <c r="BM194" s="186" t="s">
        <v>959</v>
      </c>
    </row>
    <row r="195" spans="1:65" s="2" customFormat="1" ht="29.25">
      <c r="A195" s="36"/>
      <c r="B195" s="37"/>
      <c r="C195" s="38"/>
      <c r="D195" s="188" t="s">
        <v>145</v>
      </c>
      <c r="E195" s="38"/>
      <c r="F195" s="189" t="s">
        <v>363</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145</v>
      </c>
      <c r="AU195" s="19" t="s">
        <v>81</v>
      </c>
    </row>
    <row r="196" spans="1:65" s="2" customFormat="1" ht="24">
      <c r="A196" s="36"/>
      <c r="B196" s="37"/>
      <c r="C196" s="175" t="s">
        <v>364</v>
      </c>
      <c r="D196" s="175" t="s">
        <v>138</v>
      </c>
      <c r="E196" s="176" t="s">
        <v>365</v>
      </c>
      <c r="F196" s="177" t="s">
        <v>366</v>
      </c>
      <c r="G196" s="178" t="s">
        <v>281</v>
      </c>
      <c r="H196" s="179">
        <v>3</v>
      </c>
      <c r="I196" s="180"/>
      <c r="J196" s="181">
        <f>ROUND(I196*H196,2)</f>
        <v>0</v>
      </c>
      <c r="K196" s="177" t="s">
        <v>142</v>
      </c>
      <c r="L196" s="41"/>
      <c r="M196" s="182" t="s">
        <v>19</v>
      </c>
      <c r="N196" s="183" t="s">
        <v>43</v>
      </c>
      <c r="O196" s="66"/>
      <c r="P196" s="184">
        <f>O196*H196</f>
        <v>0</v>
      </c>
      <c r="Q196" s="184">
        <v>0</v>
      </c>
      <c r="R196" s="184">
        <f>Q196*H196</f>
        <v>0</v>
      </c>
      <c r="S196" s="184">
        <v>0</v>
      </c>
      <c r="T196" s="185">
        <f>S196*H196</f>
        <v>0</v>
      </c>
      <c r="U196" s="36"/>
      <c r="V196" s="36"/>
      <c r="W196" s="36"/>
      <c r="X196" s="36"/>
      <c r="Y196" s="36"/>
      <c r="Z196" s="36"/>
      <c r="AA196" s="36"/>
      <c r="AB196" s="36"/>
      <c r="AC196" s="36"/>
      <c r="AD196" s="36"/>
      <c r="AE196" s="36"/>
      <c r="AR196" s="186" t="s">
        <v>272</v>
      </c>
      <c r="AT196" s="186" t="s">
        <v>138</v>
      </c>
      <c r="AU196" s="186" t="s">
        <v>81</v>
      </c>
      <c r="AY196" s="19" t="s">
        <v>135</v>
      </c>
      <c r="BE196" s="187">
        <f>IF(N196="základní",J196,0)</f>
        <v>0</v>
      </c>
      <c r="BF196" s="187">
        <f>IF(N196="snížená",J196,0)</f>
        <v>0</v>
      </c>
      <c r="BG196" s="187">
        <f>IF(N196="zákl. přenesená",J196,0)</f>
        <v>0</v>
      </c>
      <c r="BH196" s="187">
        <f>IF(N196="sníž. přenesená",J196,0)</f>
        <v>0</v>
      </c>
      <c r="BI196" s="187">
        <f>IF(N196="nulová",J196,0)</f>
        <v>0</v>
      </c>
      <c r="BJ196" s="19" t="s">
        <v>79</v>
      </c>
      <c r="BK196" s="187">
        <f>ROUND(I196*H196,2)</f>
        <v>0</v>
      </c>
      <c r="BL196" s="19" t="s">
        <v>272</v>
      </c>
      <c r="BM196" s="186" t="s">
        <v>960</v>
      </c>
    </row>
    <row r="197" spans="1:65" s="2" customFormat="1" ht="117">
      <c r="A197" s="36"/>
      <c r="B197" s="37"/>
      <c r="C197" s="38"/>
      <c r="D197" s="188" t="s">
        <v>145</v>
      </c>
      <c r="E197" s="38"/>
      <c r="F197" s="189" t="s">
        <v>368</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145</v>
      </c>
      <c r="AU197" s="19" t="s">
        <v>81</v>
      </c>
    </row>
    <row r="198" spans="1:65" s="2" customFormat="1" ht="16.5" customHeight="1">
      <c r="A198" s="36"/>
      <c r="B198" s="37"/>
      <c r="C198" s="219" t="s">
        <v>369</v>
      </c>
      <c r="D198" s="219" t="s">
        <v>278</v>
      </c>
      <c r="E198" s="220" t="s">
        <v>370</v>
      </c>
      <c r="F198" s="221" t="s">
        <v>371</v>
      </c>
      <c r="G198" s="222" t="s">
        <v>281</v>
      </c>
      <c r="H198" s="223">
        <v>2</v>
      </c>
      <c r="I198" s="224"/>
      <c r="J198" s="225">
        <f t="shared" ref="J198:J204" si="0">ROUND(I198*H198,2)</f>
        <v>0</v>
      </c>
      <c r="K198" s="221" t="s">
        <v>142</v>
      </c>
      <c r="L198" s="226"/>
      <c r="M198" s="227" t="s">
        <v>19</v>
      </c>
      <c r="N198" s="228" t="s">
        <v>43</v>
      </c>
      <c r="O198" s="66"/>
      <c r="P198" s="184">
        <f t="shared" ref="P198:P204" si="1">O198*H198</f>
        <v>0</v>
      </c>
      <c r="Q198" s="184">
        <v>1.6E-2</v>
      </c>
      <c r="R198" s="184">
        <f t="shared" ref="R198:R204" si="2">Q198*H198</f>
        <v>3.2000000000000001E-2</v>
      </c>
      <c r="S198" s="184">
        <v>0</v>
      </c>
      <c r="T198" s="185">
        <f t="shared" ref="T198:T204" si="3">S198*H198</f>
        <v>0</v>
      </c>
      <c r="U198" s="36"/>
      <c r="V198" s="36"/>
      <c r="W198" s="36"/>
      <c r="X198" s="36"/>
      <c r="Y198" s="36"/>
      <c r="Z198" s="36"/>
      <c r="AA198" s="36"/>
      <c r="AB198" s="36"/>
      <c r="AC198" s="36"/>
      <c r="AD198" s="36"/>
      <c r="AE198" s="36"/>
      <c r="AR198" s="186" t="s">
        <v>282</v>
      </c>
      <c r="AT198" s="186" t="s">
        <v>278</v>
      </c>
      <c r="AU198" s="186" t="s">
        <v>81</v>
      </c>
      <c r="AY198" s="19" t="s">
        <v>135</v>
      </c>
      <c r="BE198" s="187">
        <f t="shared" ref="BE198:BE204" si="4">IF(N198="základní",J198,0)</f>
        <v>0</v>
      </c>
      <c r="BF198" s="187">
        <f t="shared" ref="BF198:BF204" si="5">IF(N198="snížená",J198,0)</f>
        <v>0</v>
      </c>
      <c r="BG198" s="187">
        <f t="shared" ref="BG198:BG204" si="6">IF(N198="zákl. přenesená",J198,0)</f>
        <v>0</v>
      </c>
      <c r="BH198" s="187">
        <f t="shared" ref="BH198:BH204" si="7">IF(N198="sníž. přenesená",J198,0)</f>
        <v>0</v>
      </c>
      <c r="BI198" s="187">
        <f t="shared" ref="BI198:BI204" si="8">IF(N198="nulová",J198,0)</f>
        <v>0</v>
      </c>
      <c r="BJ198" s="19" t="s">
        <v>79</v>
      </c>
      <c r="BK198" s="187">
        <f t="shared" ref="BK198:BK204" si="9">ROUND(I198*H198,2)</f>
        <v>0</v>
      </c>
      <c r="BL198" s="19" t="s">
        <v>272</v>
      </c>
      <c r="BM198" s="186" t="s">
        <v>961</v>
      </c>
    </row>
    <row r="199" spans="1:65" s="2" customFormat="1" ht="16.5" customHeight="1">
      <c r="A199" s="36"/>
      <c r="B199" s="37"/>
      <c r="C199" s="219" t="s">
        <v>373</v>
      </c>
      <c r="D199" s="219" t="s">
        <v>278</v>
      </c>
      <c r="E199" s="220" t="s">
        <v>374</v>
      </c>
      <c r="F199" s="221" t="s">
        <v>375</v>
      </c>
      <c r="G199" s="222" t="s">
        <v>281</v>
      </c>
      <c r="H199" s="223">
        <v>1</v>
      </c>
      <c r="I199" s="224"/>
      <c r="J199" s="225">
        <f t="shared" si="0"/>
        <v>0</v>
      </c>
      <c r="K199" s="221" t="s">
        <v>142</v>
      </c>
      <c r="L199" s="226"/>
      <c r="M199" s="227" t="s">
        <v>19</v>
      </c>
      <c r="N199" s="228" t="s">
        <v>43</v>
      </c>
      <c r="O199" s="66"/>
      <c r="P199" s="184">
        <f t="shared" si="1"/>
        <v>0</v>
      </c>
      <c r="Q199" s="184">
        <v>1.95E-2</v>
      </c>
      <c r="R199" s="184">
        <f t="shared" si="2"/>
        <v>1.95E-2</v>
      </c>
      <c r="S199" s="184">
        <v>0</v>
      </c>
      <c r="T199" s="185">
        <f t="shared" si="3"/>
        <v>0</v>
      </c>
      <c r="U199" s="36"/>
      <c r="V199" s="36"/>
      <c r="W199" s="36"/>
      <c r="X199" s="36"/>
      <c r="Y199" s="36"/>
      <c r="Z199" s="36"/>
      <c r="AA199" s="36"/>
      <c r="AB199" s="36"/>
      <c r="AC199" s="36"/>
      <c r="AD199" s="36"/>
      <c r="AE199" s="36"/>
      <c r="AR199" s="186" t="s">
        <v>282</v>
      </c>
      <c r="AT199" s="186" t="s">
        <v>278</v>
      </c>
      <c r="AU199" s="186" t="s">
        <v>81</v>
      </c>
      <c r="AY199" s="19" t="s">
        <v>135</v>
      </c>
      <c r="BE199" s="187">
        <f t="shared" si="4"/>
        <v>0</v>
      </c>
      <c r="BF199" s="187">
        <f t="shared" si="5"/>
        <v>0</v>
      </c>
      <c r="BG199" s="187">
        <f t="shared" si="6"/>
        <v>0</v>
      </c>
      <c r="BH199" s="187">
        <f t="shared" si="7"/>
        <v>0</v>
      </c>
      <c r="BI199" s="187">
        <f t="shared" si="8"/>
        <v>0</v>
      </c>
      <c r="BJ199" s="19" t="s">
        <v>79</v>
      </c>
      <c r="BK199" s="187">
        <f t="shared" si="9"/>
        <v>0</v>
      </c>
      <c r="BL199" s="19" t="s">
        <v>272</v>
      </c>
      <c r="BM199" s="186" t="s">
        <v>962</v>
      </c>
    </row>
    <row r="200" spans="1:65" s="2" customFormat="1" ht="16.5" customHeight="1">
      <c r="A200" s="36"/>
      <c r="B200" s="37"/>
      <c r="C200" s="175" t="s">
        <v>377</v>
      </c>
      <c r="D200" s="175" t="s">
        <v>138</v>
      </c>
      <c r="E200" s="176" t="s">
        <v>378</v>
      </c>
      <c r="F200" s="177" t="s">
        <v>379</v>
      </c>
      <c r="G200" s="178" t="s">
        <v>281</v>
      </c>
      <c r="H200" s="179">
        <v>1</v>
      </c>
      <c r="I200" s="180"/>
      <c r="J200" s="181">
        <f t="shared" si="0"/>
        <v>0</v>
      </c>
      <c r="K200" s="177" t="s">
        <v>142</v>
      </c>
      <c r="L200" s="41"/>
      <c r="M200" s="182" t="s">
        <v>19</v>
      </c>
      <c r="N200" s="183" t="s">
        <v>43</v>
      </c>
      <c r="O200" s="66"/>
      <c r="P200" s="184">
        <f t="shared" si="1"/>
        <v>0</v>
      </c>
      <c r="Q200" s="184">
        <v>0</v>
      </c>
      <c r="R200" s="184">
        <f t="shared" si="2"/>
        <v>0</v>
      </c>
      <c r="S200" s="184">
        <v>0</v>
      </c>
      <c r="T200" s="185">
        <f t="shared" si="3"/>
        <v>0</v>
      </c>
      <c r="U200" s="36"/>
      <c r="V200" s="36"/>
      <c r="W200" s="36"/>
      <c r="X200" s="36"/>
      <c r="Y200" s="36"/>
      <c r="Z200" s="36"/>
      <c r="AA200" s="36"/>
      <c r="AB200" s="36"/>
      <c r="AC200" s="36"/>
      <c r="AD200" s="36"/>
      <c r="AE200" s="36"/>
      <c r="AR200" s="186" t="s">
        <v>272</v>
      </c>
      <c r="AT200" s="186" t="s">
        <v>138</v>
      </c>
      <c r="AU200" s="186" t="s">
        <v>81</v>
      </c>
      <c r="AY200" s="19" t="s">
        <v>135</v>
      </c>
      <c r="BE200" s="187">
        <f t="shared" si="4"/>
        <v>0</v>
      </c>
      <c r="BF200" s="187">
        <f t="shared" si="5"/>
        <v>0</v>
      </c>
      <c r="BG200" s="187">
        <f t="shared" si="6"/>
        <v>0</v>
      </c>
      <c r="BH200" s="187">
        <f t="shared" si="7"/>
        <v>0</v>
      </c>
      <c r="BI200" s="187">
        <f t="shared" si="8"/>
        <v>0</v>
      </c>
      <c r="BJ200" s="19" t="s">
        <v>79</v>
      </c>
      <c r="BK200" s="187">
        <f t="shared" si="9"/>
        <v>0</v>
      </c>
      <c r="BL200" s="19" t="s">
        <v>272</v>
      </c>
      <c r="BM200" s="186" t="s">
        <v>963</v>
      </c>
    </row>
    <row r="201" spans="1:65" s="2" customFormat="1" ht="16.5" customHeight="1">
      <c r="A201" s="36"/>
      <c r="B201" s="37"/>
      <c r="C201" s="219" t="s">
        <v>381</v>
      </c>
      <c r="D201" s="219" t="s">
        <v>278</v>
      </c>
      <c r="E201" s="220" t="s">
        <v>382</v>
      </c>
      <c r="F201" s="221" t="s">
        <v>383</v>
      </c>
      <c r="G201" s="222" t="s">
        <v>281</v>
      </c>
      <c r="H201" s="223">
        <v>1</v>
      </c>
      <c r="I201" s="224"/>
      <c r="J201" s="225">
        <f t="shared" si="0"/>
        <v>0</v>
      </c>
      <c r="K201" s="221" t="s">
        <v>142</v>
      </c>
      <c r="L201" s="226"/>
      <c r="M201" s="227" t="s">
        <v>19</v>
      </c>
      <c r="N201" s="228" t="s">
        <v>43</v>
      </c>
      <c r="O201" s="66"/>
      <c r="P201" s="184">
        <f t="shared" si="1"/>
        <v>0</v>
      </c>
      <c r="Q201" s="184">
        <v>1.4999999999999999E-4</v>
      </c>
      <c r="R201" s="184">
        <f t="shared" si="2"/>
        <v>1.4999999999999999E-4</v>
      </c>
      <c r="S201" s="184">
        <v>0</v>
      </c>
      <c r="T201" s="185">
        <f t="shared" si="3"/>
        <v>0</v>
      </c>
      <c r="U201" s="36"/>
      <c r="V201" s="36"/>
      <c r="W201" s="36"/>
      <c r="X201" s="36"/>
      <c r="Y201" s="36"/>
      <c r="Z201" s="36"/>
      <c r="AA201" s="36"/>
      <c r="AB201" s="36"/>
      <c r="AC201" s="36"/>
      <c r="AD201" s="36"/>
      <c r="AE201" s="36"/>
      <c r="AR201" s="186" t="s">
        <v>282</v>
      </c>
      <c r="AT201" s="186" t="s">
        <v>278</v>
      </c>
      <c r="AU201" s="186" t="s">
        <v>81</v>
      </c>
      <c r="AY201" s="19" t="s">
        <v>135</v>
      </c>
      <c r="BE201" s="187">
        <f t="shared" si="4"/>
        <v>0</v>
      </c>
      <c r="BF201" s="187">
        <f t="shared" si="5"/>
        <v>0</v>
      </c>
      <c r="BG201" s="187">
        <f t="shared" si="6"/>
        <v>0</v>
      </c>
      <c r="BH201" s="187">
        <f t="shared" si="7"/>
        <v>0</v>
      </c>
      <c r="BI201" s="187">
        <f t="shared" si="8"/>
        <v>0</v>
      </c>
      <c r="BJ201" s="19" t="s">
        <v>79</v>
      </c>
      <c r="BK201" s="187">
        <f t="shared" si="9"/>
        <v>0</v>
      </c>
      <c r="BL201" s="19" t="s">
        <v>272</v>
      </c>
      <c r="BM201" s="186" t="s">
        <v>964</v>
      </c>
    </row>
    <row r="202" spans="1:65" s="2" customFormat="1" ht="16.5" customHeight="1">
      <c r="A202" s="36"/>
      <c r="B202" s="37"/>
      <c r="C202" s="175" t="s">
        <v>385</v>
      </c>
      <c r="D202" s="175" t="s">
        <v>138</v>
      </c>
      <c r="E202" s="176" t="s">
        <v>386</v>
      </c>
      <c r="F202" s="177" t="s">
        <v>387</v>
      </c>
      <c r="G202" s="178" t="s">
        <v>281</v>
      </c>
      <c r="H202" s="179">
        <v>3</v>
      </c>
      <c r="I202" s="180"/>
      <c r="J202" s="181">
        <f t="shared" si="0"/>
        <v>0</v>
      </c>
      <c r="K202" s="177" t="s">
        <v>142</v>
      </c>
      <c r="L202" s="41"/>
      <c r="M202" s="182" t="s">
        <v>19</v>
      </c>
      <c r="N202" s="183" t="s">
        <v>43</v>
      </c>
      <c r="O202" s="66"/>
      <c r="P202" s="184">
        <f t="shared" si="1"/>
        <v>0</v>
      </c>
      <c r="Q202" s="184">
        <v>0</v>
      </c>
      <c r="R202" s="184">
        <f t="shared" si="2"/>
        <v>0</v>
      </c>
      <c r="S202" s="184">
        <v>0</v>
      </c>
      <c r="T202" s="185">
        <f t="shared" si="3"/>
        <v>0</v>
      </c>
      <c r="U202" s="36"/>
      <c r="V202" s="36"/>
      <c r="W202" s="36"/>
      <c r="X202" s="36"/>
      <c r="Y202" s="36"/>
      <c r="Z202" s="36"/>
      <c r="AA202" s="36"/>
      <c r="AB202" s="36"/>
      <c r="AC202" s="36"/>
      <c r="AD202" s="36"/>
      <c r="AE202" s="36"/>
      <c r="AR202" s="186" t="s">
        <v>272</v>
      </c>
      <c r="AT202" s="186" t="s">
        <v>138</v>
      </c>
      <c r="AU202" s="186" t="s">
        <v>81</v>
      </c>
      <c r="AY202" s="19" t="s">
        <v>135</v>
      </c>
      <c r="BE202" s="187">
        <f t="shared" si="4"/>
        <v>0</v>
      </c>
      <c r="BF202" s="187">
        <f t="shared" si="5"/>
        <v>0</v>
      </c>
      <c r="BG202" s="187">
        <f t="shared" si="6"/>
        <v>0</v>
      </c>
      <c r="BH202" s="187">
        <f t="shared" si="7"/>
        <v>0</v>
      </c>
      <c r="BI202" s="187">
        <f t="shared" si="8"/>
        <v>0</v>
      </c>
      <c r="BJ202" s="19" t="s">
        <v>79</v>
      </c>
      <c r="BK202" s="187">
        <f t="shared" si="9"/>
        <v>0</v>
      </c>
      <c r="BL202" s="19" t="s">
        <v>272</v>
      </c>
      <c r="BM202" s="186" t="s">
        <v>965</v>
      </c>
    </row>
    <row r="203" spans="1:65" s="2" customFormat="1" ht="16.5" customHeight="1">
      <c r="A203" s="36"/>
      <c r="B203" s="37"/>
      <c r="C203" s="219" t="s">
        <v>389</v>
      </c>
      <c r="D203" s="219" t="s">
        <v>278</v>
      </c>
      <c r="E203" s="220" t="s">
        <v>390</v>
      </c>
      <c r="F203" s="221" t="s">
        <v>391</v>
      </c>
      <c r="G203" s="222" t="s">
        <v>281</v>
      </c>
      <c r="H203" s="223">
        <v>3</v>
      </c>
      <c r="I203" s="224"/>
      <c r="J203" s="225">
        <f t="shared" si="0"/>
        <v>0</v>
      </c>
      <c r="K203" s="221" t="s">
        <v>19</v>
      </c>
      <c r="L203" s="226"/>
      <c r="M203" s="227" t="s">
        <v>19</v>
      </c>
      <c r="N203" s="228" t="s">
        <v>43</v>
      </c>
      <c r="O203" s="66"/>
      <c r="P203" s="184">
        <f t="shared" si="1"/>
        <v>0</v>
      </c>
      <c r="Q203" s="184">
        <v>1.1999999999999999E-3</v>
      </c>
      <c r="R203" s="184">
        <f t="shared" si="2"/>
        <v>3.5999999999999999E-3</v>
      </c>
      <c r="S203" s="184">
        <v>0</v>
      </c>
      <c r="T203" s="185">
        <f t="shared" si="3"/>
        <v>0</v>
      </c>
      <c r="U203" s="36"/>
      <c r="V203" s="36"/>
      <c r="W203" s="36"/>
      <c r="X203" s="36"/>
      <c r="Y203" s="36"/>
      <c r="Z203" s="36"/>
      <c r="AA203" s="36"/>
      <c r="AB203" s="36"/>
      <c r="AC203" s="36"/>
      <c r="AD203" s="36"/>
      <c r="AE203" s="36"/>
      <c r="AR203" s="186" t="s">
        <v>282</v>
      </c>
      <c r="AT203" s="186" t="s">
        <v>278</v>
      </c>
      <c r="AU203" s="186" t="s">
        <v>81</v>
      </c>
      <c r="AY203" s="19" t="s">
        <v>135</v>
      </c>
      <c r="BE203" s="187">
        <f t="shared" si="4"/>
        <v>0</v>
      </c>
      <c r="BF203" s="187">
        <f t="shared" si="5"/>
        <v>0</v>
      </c>
      <c r="BG203" s="187">
        <f t="shared" si="6"/>
        <v>0</v>
      </c>
      <c r="BH203" s="187">
        <f t="shared" si="7"/>
        <v>0</v>
      </c>
      <c r="BI203" s="187">
        <f t="shared" si="8"/>
        <v>0</v>
      </c>
      <c r="BJ203" s="19" t="s">
        <v>79</v>
      </c>
      <c r="BK203" s="187">
        <f t="shared" si="9"/>
        <v>0</v>
      </c>
      <c r="BL203" s="19" t="s">
        <v>272</v>
      </c>
      <c r="BM203" s="186" t="s">
        <v>966</v>
      </c>
    </row>
    <row r="204" spans="1:65" s="2" customFormat="1" ht="24">
      <c r="A204" s="36"/>
      <c r="B204" s="37"/>
      <c r="C204" s="175" t="s">
        <v>393</v>
      </c>
      <c r="D204" s="175" t="s">
        <v>138</v>
      </c>
      <c r="E204" s="176" t="s">
        <v>967</v>
      </c>
      <c r="F204" s="177" t="s">
        <v>968</v>
      </c>
      <c r="G204" s="178" t="s">
        <v>295</v>
      </c>
      <c r="H204" s="229"/>
      <c r="I204" s="180"/>
      <c r="J204" s="181">
        <f t="shared" si="0"/>
        <v>0</v>
      </c>
      <c r="K204" s="177" t="s">
        <v>142</v>
      </c>
      <c r="L204" s="41"/>
      <c r="M204" s="182" t="s">
        <v>19</v>
      </c>
      <c r="N204" s="183" t="s">
        <v>43</v>
      </c>
      <c r="O204" s="66"/>
      <c r="P204" s="184">
        <f t="shared" si="1"/>
        <v>0</v>
      </c>
      <c r="Q204" s="184">
        <v>0</v>
      </c>
      <c r="R204" s="184">
        <f t="shared" si="2"/>
        <v>0</v>
      </c>
      <c r="S204" s="184">
        <v>0</v>
      </c>
      <c r="T204" s="185">
        <f t="shared" si="3"/>
        <v>0</v>
      </c>
      <c r="U204" s="36"/>
      <c r="V204" s="36"/>
      <c r="W204" s="36"/>
      <c r="X204" s="36"/>
      <c r="Y204" s="36"/>
      <c r="Z204" s="36"/>
      <c r="AA204" s="36"/>
      <c r="AB204" s="36"/>
      <c r="AC204" s="36"/>
      <c r="AD204" s="36"/>
      <c r="AE204" s="36"/>
      <c r="AR204" s="186" t="s">
        <v>272</v>
      </c>
      <c r="AT204" s="186" t="s">
        <v>138</v>
      </c>
      <c r="AU204" s="186" t="s">
        <v>81</v>
      </c>
      <c r="AY204" s="19" t="s">
        <v>135</v>
      </c>
      <c r="BE204" s="187">
        <f t="shared" si="4"/>
        <v>0</v>
      </c>
      <c r="BF204" s="187">
        <f t="shared" si="5"/>
        <v>0</v>
      </c>
      <c r="BG204" s="187">
        <f t="shared" si="6"/>
        <v>0</v>
      </c>
      <c r="BH204" s="187">
        <f t="shared" si="7"/>
        <v>0</v>
      </c>
      <c r="BI204" s="187">
        <f t="shared" si="8"/>
        <v>0</v>
      </c>
      <c r="BJ204" s="19" t="s">
        <v>79</v>
      </c>
      <c r="BK204" s="187">
        <f t="shared" si="9"/>
        <v>0</v>
      </c>
      <c r="BL204" s="19" t="s">
        <v>272</v>
      </c>
      <c r="BM204" s="186" t="s">
        <v>969</v>
      </c>
    </row>
    <row r="205" spans="1:65" s="2" customFormat="1" ht="78">
      <c r="A205" s="36"/>
      <c r="B205" s="37"/>
      <c r="C205" s="38"/>
      <c r="D205" s="188" t="s">
        <v>145</v>
      </c>
      <c r="E205" s="38"/>
      <c r="F205" s="189" t="s">
        <v>397</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145</v>
      </c>
      <c r="AU205" s="19" t="s">
        <v>81</v>
      </c>
    </row>
    <row r="206" spans="1:65" s="12" customFormat="1" ht="22.9" customHeight="1">
      <c r="B206" s="159"/>
      <c r="C206" s="160"/>
      <c r="D206" s="161" t="s">
        <v>71</v>
      </c>
      <c r="E206" s="173" t="s">
        <v>398</v>
      </c>
      <c r="F206" s="173" t="s">
        <v>399</v>
      </c>
      <c r="G206" s="160"/>
      <c r="H206" s="160"/>
      <c r="I206" s="163"/>
      <c r="J206" s="174">
        <f>BK206</f>
        <v>0</v>
      </c>
      <c r="K206" s="160"/>
      <c r="L206" s="165"/>
      <c r="M206" s="166"/>
      <c r="N206" s="167"/>
      <c r="O206" s="167"/>
      <c r="P206" s="168">
        <f>SUM(P207:P222)</f>
        <v>0</v>
      </c>
      <c r="Q206" s="167"/>
      <c r="R206" s="168">
        <f>SUM(R207:R222)</f>
        <v>2.4014000000000006E-3</v>
      </c>
      <c r="S206" s="167"/>
      <c r="T206" s="169">
        <f>SUM(T207:T222)</f>
        <v>0</v>
      </c>
      <c r="AR206" s="170" t="s">
        <v>81</v>
      </c>
      <c r="AT206" s="171" t="s">
        <v>71</v>
      </c>
      <c r="AU206" s="171" t="s">
        <v>79</v>
      </c>
      <c r="AY206" s="170" t="s">
        <v>135</v>
      </c>
      <c r="BK206" s="172">
        <f>SUM(BK207:BK222)</f>
        <v>0</v>
      </c>
    </row>
    <row r="207" spans="1:65" s="2" customFormat="1" ht="16.5" customHeight="1">
      <c r="A207" s="36"/>
      <c r="B207" s="37"/>
      <c r="C207" s="175" t="s">
        <v>400</v>
      </c>
      <c r="D207" s="175" t="s">
        <v>138</v>
      </c>
      <c r="E207" s="176" t="s">
        <v>401</v>
      </c>
      <c r="F207" s="177" t="s">
        <v>402</v>
      </c>
      <c r="G207" s="178" t="s">
        <v>184</v>
      </c>
      <c r="H207" s="179">
        <v>4.9400000000000004</v>
      </c>
      <c r="I207" s="180"/>
      <c r="J207" s="181">
        <f>ROUND(I207*H207,2)</f>
        <v>0</v>
      </c>
      <c r="K207" s="177" t="s">
        <v>142</v>
      </c>
      <c r="L207" s="41"/>
      <c r="M207" s="182" t="s">
        <v>19</v>
      </c>
      <c r="N207" s="183" t="s">
        <v>43</v>
      </c>
      <c r="O207" s="66"/>
      <c r="P207" s="184">
        <f>O207*H207</f>
        <v>0</v>
      </c>
      <c r="Q207" s="184">
        <v>6.0000000000000002E-5</v>
      </c>
      <c r="R207" s="184">
        <f>Q207*H207</f>
        <v>2.9640000000000005E-4</v>
      </c>
      <c r="S207" s="184">
        <v>0</v>
      </c>
      <c r="T207" s="185">
        <f>S207*H207</f>
        <v>0</v>
      </c>
      <c r="U207" s="36"/>
      <c r="V207" s="36"/>
      <c r="W207" s="36"/>
      <c r="X207" s="36"/>
      <c r="Y207" s="36"/>
      <c r="Z207" s="36"/>
      <c r="AA207" s="36"/>
      <c r="AB207" s="36"/>
      <c r="AC207" s="36"/>
      <c r="AD207" s="36"/>
      <c r="AE207" s="36"/>
      <c r="AR207" s="186" t="s">
        <v>272</v>
      </c>
      <c r="AT207" s="186" t="s">
        <v>138</v>
      </c>
      <c r="AU207" s="186" t="s">
        <v>81</v>
      </c>
      <c r="AY207" s="19" t="s">
        <v>135</v>
      </c>
      <c r="BE207" s="187">
        <f>IF(N207="základní",J207,0)</f>
        <v>0</v>
      </c>
      <c r="BF207" s="187">
        <f>IF(N207="snížená",J207,0)</f>
        <v>0</v>
      </c>
      <c r="BG207" s="187">
        <f>IF(N207="zákl. přenesená",J207,0)</f>
        <v>0</v>
      </c>
      <c r="BH207" s="187">
        <f>IF(N207="sníž. přenesená",J207,0)</f>
        <v>0</v>
      </c>
      <c r="BI207" s="187">
        <f>IF(N207="nulová",J207,0)</f>
        <v>0</v>
      </c>
      <c r="BJ207" s="19" t="s">
        <v>79</v>
      </c>
      <c r="BK207" s="187">
        <f>ROUND(I207*H207,2)</f>
        <v>0</v>
      </c>
      <c r="BL207" s="19" t="s">
        <v>272</v>
      </c>
      <c r="BM207" s="186" t="s">
        <v>970</v>
      </c>
    </row>
    <row r="208" spans="1:65" s="15" customFormat="1" ht="11.25">
      <c r="B208" s="230"/>
      <c r="C208" s="231"/>
      <c r="D208" s="188" t="s">
        <v>187</v>
      </c>
      <c r="E208" s="232" t="s">
        <v>19</v>
      </c>
      <c r="F208" s="233" t="s">
        <v>404</v>
      </c>
      <c r="G208" s="231"/>
      <c r="H208" s="232" t="s">
        <v>19</v>
      </c>
      <c r="I208" s="234"/>
      <c r="J208" s="231"/>
      <c r="K208" s="231"/>
      <c r="L208" s="235"/>
      <c r="M208" s="236"/>
      <c r="N208" s="237"/>
      <c r="O208" s="237"/>
      <c r="P208" s="237"/>
      <c r="Q208" s="237"/>
      <c r="R208" s="237"/>
      <c r="S208" s="237"/>
      <c r="T208" s="238"/>
      <c r="AT208" s="239" t="s">
        <v>187</v>
      </c>
      <c r="AU208" s="239" t="s">
        <v>81</v>
      </c>
      <c r="AV208" s="15" t="s">
        <v>79</v>
      </c>
      <c r="AW208" s="15" t="s">
        <v>33</v>
      </c>
      <c r="AX208" s="15" t="s">
        <v>72</v>
      </c>
      <c r="AY208" s="239" t="s">
        <v>135</v>
      </c>
    </row>
    <row r="209" spans="1:65" s="13" customFormat="1" ht="11.25">
      <c r="B209" s="197"/>
      <c r="C209" s="198"/>
      <c r="D209" s="188" t="s">
        <v>187</v>
      </c>
      <c r="E209" s="199" t="s">
        <v>19</v>
      </c>
      <c r="F209" s="200" t="s">
        <v>405</v>
      </c>
      <c r="G209" s="198"/>
      <c r="H209" s="201">
        <v>1.44</v>
      </c>
      <c r="I209" s="202"/>
      <c r="J209" s="198"/>
      <c r="K209" s="198"/>
      <c r="L209" s="203"/>
      <c r="M209" s="204"/>
      <c r="N209" s="205"/>
      <c r="O209" s="205"/>
      <c r="P209" s="205"/>
      <c r="Q209" s="205"/>
      <c r="R209" s="205"/>
      <c r="S209" s="205"/>
      <c r="T209" s="206"/>
      <c r="AT209" s="207" t="s">
        <v>187</v>
      </c>
      <c r="AU209" s="207" t="s">
        <v>81</v>
      </c>
      <c r="AV209" s="13" t="s">
        <v>81</v>
      </c>
      <c r="AW209" s="13" t="s">
        <v>33</v>
      </c>
      <c r="AX209" s="13" t="s">
        <v>72</v>
      </c>
      <c r="AY209" s="207" t="s">
        <v>135</v>
      </c>
    </row>
    <row r="210" spans="1:65" s="13" customFormat="1" ht="11.25">
      <c r="B210" s="197"/>
      <c r="C210" s="198"/>
      <c r="D210" s="188" t="s">
        <v>187</v>
      </c>
      <c r="E210" s="199" t="s">
        <v>19</v>
      </c>
      <c r="F210" s="200" t="s">
        <v>406</v>
      </c>
      <c r="G210" s="198"/>
      <c r="H210" s="201">
        <v>1.2</v>
      </c>
      <c r="I210" s="202"/>
      <c r="J210" s="198"/>
      <c r="K210" s="198"/>
      <c r="L210" s="203"/>
      <c r="M210" s="204"/>
      <c r="N210" s="205"/>
      <c r="O210" s="205"/>
      <c r="P210" s="205"/>
      <c r="Q210" s="205"/>
      <c r="R210" s="205"/>
      <c r="S210" s="205"/>
      <c r="T210" s="206"/>
      <c r="AT210" s="207" t="s">
        <v>187</v>
      </c>
      <c r="AU210" s="207" t="s">
        <v>81</v>
      </c>
      <c r="AV210" s="13" t="s">
        <v>81</v>
      </c>
      <c r="AW210" s="13" t="s">
        <v>33</v>
      </c>
      <c r="AX210" s="13" t="s">
        <v>72</v>
      </c>
      <c r="AY210" s="207" t="s">
        <v>135</v>
      </c>
    </row>
    <row r="211" spans="1:65" s="13" customFormat="1" ht="11.25">
      <c r="B211" s="197"/>
      <c r="C211" s="198"/>
      <c r="D211" s="188" t="s">
        <v>187</v>
      </c>
      <c r="E211" s="199" t="s">
        <v>19</v>
      </c>
      <c r="F211" s="200" t="s">
        <v>407</v>
      </c>
      <c r="G211" s="198"/>
      <c r="H211" s="201">
        <v>2.2999999999999998</v>
      </c>
      <c r="I211" s="202"/>
      <c r="J211" s="198"/>
      <c r="K211" s="198"/>
      <c r="L211" s="203"/>
      <c r="M211" s="204"/>
      <c r="N211" s="205"/>
      <c r="O211" s="205"/>
      <c r="P211" s="205"/>
      <c r="Q211" s="205"/>
      <c r="R211" s="205"/>
      <c r="S211" s="205"/>
      <c r="T211" s="206"/>
      <c r="AT211" s="207" t="s">
        <v>187</v>
      </c>
      <c r="AU211" s="207" t="s">
        <v>81</v>
      </c>
      <c r="AV211" s="13" t="s">
        <v>81</v>
      </c>
      <c r="AW211" s="13" t="s">
        <v>33</v>
      </c>
      <c r="AX211" s="13" t="s">
        <v>72</v>
      </c>
      <c r="AY211" s="207" t="s">
        <v>135</v>
      </c>
    </row>
    <row r="212" spans="1:65" s="14" customFormat="1" ht="11.25">
      <c r="B212" s="208"/>
      <c r="C212" s="209"/>
      <c r="D212" s="188" t="s">
        <v>187</v>
      </c>
      <c r="E212" s="210" t="s">
        <v>19</v>
      </c>
      <c r="F212" s="211" t="s">
        <v>197</v>
      </c>
      <c r="G212" s="209"/>
      <c r="H212" s="212">
        <v>4.9400000000000004</v>
      </c>
      <c r="I212" s="213"/>
      <c r="J212" s="209"/>
      <c r="K212" s="209"/>
      <c r="L212" s="214"/>
      <c r="M212" s="215"/>
      <c r="N212" s="216"/>
      <c r="O212" s="216"/>
      <c r="P212" s="216"/>
      <c r="Q212" s="216"/>
      <c r="R212" s="216"/>
      <c r="S212" s="216"/>
      <c r="T212" s="217"/>
      <c r="AT212" s="218" t="s">
        <v>187</v>
      </c>
      <c r="AU212" s="218" t="s">
        <v>81</v>
      </c>
      <c r="AV212" s="14" t="s">
        <v>160</v>
      </c>
      <c r="AW212" s="14" t="s">
        <v>33</v>
      </c>
      <c r="AX212" s="14" t="s">
        <v>79</v>
      </c>
      <c r="AY212" s="218" t="s">
        <v>135</v>
      </c>
    </row>
    <row r="213" spans="1:65" s="2" customFormat="1" ht="16.5" customHeight="1">
      <c r="A213" s="36"/>
      <c r="B213" s="37"/>
      <c r="C213" s="175" t="s">
        <v>408</v>
      </c>
      <c r="D213" s="175" t="s">
        <v>138</v>
      </c>
      <c r="E213" s="176" t="s">
        <v>409</v>
      </c>
      <c r="F213" s="177" t="s">
        <v>410</v>
      </c>
      <c r="G213" s="178" t="s">
        <v>184</v>
      </c>
      <c r="H213" s="179">
        <v>0.66</v>
      </c>
      <c r="I213" s="180"/>
      <c r="J213" s="181">
        <f>ROUND(I213*H213,2)</f>
        <v>0</v>
      </c>
      <c r="K213" s="177" t="s">
        <v>142</v>
      </c>
      <c r="L213" s="41"/>
      <c r="M213" s="182" t="s">
        <v>19</v>
      </c>
      <c r="N213" s="183" t="s">
        <v>43</v>
      </c>
      <c r="O213" s="66"/>
      <c r="P213" s="184">
        <f>O213*H213</f>
        <v>0</v>
      </c>
      <c r="Q213" s="184">
        <v>1E-4</v>
      </c>
      <c r="R213" s="184">
        <f>Q213*H213</f>
        <v>6.6000000000000005E-5</v>
      </c>
      <c r="S213" s="184">
        <v>0</v>
      </c>
      <c r="T213" s="185">
        <f>S213*H213</f>
        <v>0</v>
      </c>
      <c r="U213" s="36"/>
      <c r="V213" s="36"/>
      <c r="W213" s="36"/>
      <c r="X213" s="36"/>
      <c r="Y213" s="36"/>
      <c r="Z213" s="36"/>
      <c r="AA213" s="36"/>
      <c r="AB213" s="36"/>
      <c r="AC213" s="36"/>
      <c r="AD213" s="36"/>
      <c r="AE213" s="36"/>
      <c r="AR213" s="186" t="s">
        <v>272</v>
      </c>
      <c r="AT213" s="186" t="s">
        <v>138</v>
      </c>
      <c r="AU213" s="186" t="s">
        <v>81</v>
      </c>
      <c r="AY213" s="19" t="s">
        <v>135</v>
      </c>
      <c r="BE213" s="187">
        <f>IF(N213="základní",J213,0)</f>
        <v>0</v>
      </c>
      <c r="BF213" s="187">
        <f>IF(N213="snížená",J213,0)</f>
        <v>0</v>
      </c>
      <c r="BG213" s="187">
        <f>IF(N213="zákl. přenesená",J213,0)</f>
        <v>0</v>
      </c>
      <c r="BH213" s="187">
        <f>IF(N213="sníž. přenesená",J213,0)</f>
        <v>0</v>
      </c>
      <c r="BI213" s="187">
        <f>IF(N213="nulová",J213,0)</f>
        <v>0</v>
      </c>
      <c r="BJ213" s="19" t="s">
        <v>79</v>
      </c>
      <c r="BK213" s="187">
        <f>ROUND(I213*H213,2)</f>
        <v>0</v>
      </c>
      <c r="BL213" s="19" t="s">
        <v>272</v>
      </c>
      <c r="BM213" s="186" t="s">
        <v>971</v>
      </c>
    </row>
    <row r="214" spans="1:65" s="13" customFormat="1" ht="11.25">
      <c r="B214" s="197"/>
      <c r="C214" s="198"/>
      <c r="D214" s="188" t="s">
        <v>187</v>
      </c>
      <c r="E214" s="199" t="s">
        <v>19</v>
      </c>
      <c r="F214" s="200" t="s">
        <v>412</v>
      </c>
      <c r="G214" s="198"/>
      <c r="H214" s="201">
        <v>0.66</v>
      </c>
      <c r="I214" s="202"/>
      <c r="J214" s="198"/>
      <c r="K214" s="198"/>
      <c r="L214" s="203"/>
      <c r="M214" s="204"/>
      <c r="N214" s="205"/>
      <c r="O214" s="205"/>
      <c r="P214" s="205"/>
      <c r="Q214" s="205"/>
      <c r="R214" s="205"/>
      <c r="S214" s="205"/>
      <c r="T214" s="206"/>
      <c r="AT214" s="207" t="s">
        <v>187</v>
      </c>
      <c r="AU214" s="207" t="s">
        <v>81</v>
      </c>
      <c r="AV214" s="13" t="s">
        <v>81</v>
      </c>
      <c r="AW214" s="13" t="s">
        <v>33</v>
      </c>
      <c r="AX214" s="13" t="s">
        <v>79</v>
      </c>
      <c r="AY214" s="207" t="s">
        <v>135</v>
      </c>
    </row>
    <row r="215" spans="1:65" s="2" customFormat="1" ht="16.5" customHeight="1">
      <c r="A215" s="36"/>
      <c r="B215" s="37"/>
      <c r="C215" s="175" t="s">
        <v>413</v>
      </c>
      <c r="D215" s="175" t="s">
        <v>138</v>
      </c>
      <c r="E215" s="176" t="s">
        <v>414</v>
      </c>
      <c r="F215" s="177" t="s">
        <v>415</v>
      </c>
      <c r="G215" s="178" t="s">
        <v>271</v>
      </c>
      <c r="H215" s="179">
        <v>11</v>
      </c>
      <c r="I215" s="180"/>
      <c r="J215" s="181">
        <f t="shared" ref="J215:J221" si="10">ROUND(I215*H215,2)</f>
        <v>0</v>
      </c>
      <c r="K215" s="177" t="s">
        <v>142</v>
      </c>
      <c r="L215" s="41"/>
      <c r="M215" s="182" t="s">
        <v>19</v>
      </c>
      <c r="N215" s="183" t="s">
        <v>43</v>
      </c>
      <c r="O215" s="66"/>
      <c r="P215" s="184">
        <f t="shared" ref="P215:P221" si="11">O215*H215</f>
        <v>0</v>
      </c>
      <c r="Q215" s="184">
        <v>1.0000000000000001E-5</v>
      </c>
      <c r="R215" s="184">
        <f t="shared" ref="R215:R221" si="12">Q215*H215</f>
        <v>1.1E-4</v>
      </c>
      <c r="S215" s="184">
        <v>0</v>
      </c>
      <c r="T215" s="185">
        <f t="shared" ref="T215:T221" si="13">S215*H215</f>
        <v>0</v>
      </c>
      <c r="U215" s="36"/>
      <c r="V215" s="36"/>
      <c r="W215" s="36"/>
      <c r="X215" s="36"/>
      <c r="Y215" s="36"/>
      <c r="Z215" s="36"/>
      <c r="AA215" s="36"/>
      <c r="AB215" s="36"/>
      <c r="AC215" s="36"/>
      <c r="AD215" s="36"/>
      <c r="AE215" s="36"/>
      <c r="AR215" s="186" t="s">
        <v>272</v>
      </c>
      <c r="AT215" s="186" t="s">
        <v>138</v>
      </c>
      <c r="AU215" s="186" t="s">
        <v>81</v>
      </c>
      <c r="AY215" s="19" t="s">
        <v>135</v>
      </c>
      <c r="BE215" s="187">
        <f t="shared" ref="BE215:BE221" si="14">IF(N215="základní",J215,0)</f>
        <v>0</v>
      </c>
      <c r="BF215" s="187">
        <f t="shared" ref="BF215:BF221" si="15">IF(N215="snížená",J215,0)</f>
        <v>0</v>
      </c>
      <c r="BG215" s="187">
        <f t="shared" ref="BG215:BG221" si="16">IF(N215="zákl. přenesená",J215,0)</f>
        <v>0</v>
      </c>
      <c r="BH215" s="187">
        <f t="shared" ref="BH215:BH221" si="17">IF(N215="sníž. přenesená",J215,0)</f>
        <v>0</v>
      </c>
      <c r="BI215" s="187">
        <f t="shared" ref="BI215:BI221" si="18">IF(N215="nulová",J215,0)</f>
        <v>0</v>
      </c>
      <c r="BJ215" s="19" t="s">
        <v>79</v>
      </c>
      <c r="BK215" s="187">
        <f t="shared" ref="BK215:BK221" si="19">ROUND(I215*H215,2)</f>
        <v>0</v>
      </c>
      <c r="BL215" s="19" t="s">
        <v>272</v>
      </c>
      <c r="BM215" s="186" t="s">
        <v>972</v>
      </c>
    </row>
    <row r="216" spans="1:65" s="2" customFormat="1" ht="16.5" customHeight="1">
      <c r="A216" s="36"/>
      <c r="B216" s="37"/>
      <c r="C216" s="175" t="s">
        <v>417</v>
      </c>
      <c r="D216" s="175" t="s">
        <v>138</v>
      </c>
      <c r="E216" s="176" t="s">
        <v>418</v>
      </c>
      <c r="F216" s="177" t="s">
        <v>419</v>
      </c>
      <c r="G216" s="178" t="s">
        <v>184</v>
      </c>
      <c r="H216" s="179">
        <v>4.9400000000000004</v>
      </c>
      <c r="I216" s="180"/>
      <c r="J216" s="181">
        <f t="shared" si="10"/>
        <v>0</v>
      </c>
      <c r="K216" s="177" t="s">
        <v>142</v>
      </c>
      <c r="L216" s="41"/>
      <c r="M216" s="182" t="s">
        <v>19</v>
      </c>
      <c r="N216" s="183" t="s">
        <v>43</v>
      </c>
      <c r="O216" s="66"/>
      <c r="P216" s="184">
        <f t="shared" si="11"/>
        <v>0</v>
      </c>
      <c r="Q216" s="184">
        <v>1.3999999999999999E-4</v>
      </c>
      <c r="R216" s="184">
        <f t="shared" si="12"/>
        <v>6.9160000000000001E-4</v>
      </c>
      <c r="S216" s="184">
        <v>0</v>
      </c>
      <c r="T216" s="185">
        <f t="shared" si="13"/>
        <v>0</v>
      </c>
      <c r="U216" s="36"/>
      <c r="V216" s="36"/>
      <c r="W216" s="36"/>
      <c r="X216" s="36"/>
      <c r="Y216" s="36"/>
      <c r="Z216" s="36"/>
      <c r="AA216" s="36"/>
      <c r="AB216" s="36"/>
      <c r="AC216" s="36"/>
      <c r="AD216" s="36"/>
      <c r="AE216" s="36"/>
      <c r="AR216" s="186" t="s">
        <v>272</v>
      </c>
      <c r="AT216" s="186" t="s">
        <v>138</v>
      </c>
      <c r="AU216" s="186" t="s">
        <v>81</v>
      </c>
      <c r="AY216" s="19" t="s">
        <v>135</v>
      </c>
      <c r="BE216" s="187">
        <f t="shared" si="14"/>
        <v>0</v>
      </c>
      <c r="BF216" s="187">
        <f t="shared" si="15"/>
        <v>0</v>
      </c>
      <c r="BG216" s="187">
        <f t="shared" si="16"/>
        <v>0</v>
      </c>
      <c r="BH216" s="187">
        <f t="shared" si="17"/>
        <v>0</v>
      </c>
      <c r="BI216" s="187">
        <f t="shared" si="18"/>
        <v>0</v>
      </c>
      <c r="BJ216" s="19" t="s">
        <v>79</v>
      </c>
      <c r="BK216" s="187">
        <f t="shared" si="19"/>
        <v>0</v>
      </c>
      <c r="BL216" s="19" t="s">
        <v>272</v>
      </c>
      <c r="BM216" s="186" t="s">
        <v>973</v>
      </c>
    </row>
    <row r="217" spans="1:65" s="2" customFormat="1" ht="16.5" customHeight="1">
      <c r="A217" s="36"/>
      <c r="B217" s="37"/>
      <c r="C217" s="175" t="s">
        <v>421</v>
      </c>
      <c r="D217" s="175" t="s">
        <v>138</v>
      </c>
      <c r="E217" s="176" t="s">
        <v>422</v>
      </c>
      <c r="F217" s="177" t="s">
        <v>423</v>
      </c>
      <c r="G217" s="178" t="s">
        <v>184</v>
      </c>
      <c r="H217" s="179">
        <v>4.9400000000000004</v>
      </c>
      <c r="I217" s="180"/>
      <c r="J217" s="181">
        <f t="shared" si="10"/>
        <v>0</v>
      </c>
      <c r="K217" s="177" t="s">
        <v>142</v>
      </c>
      <c r="L217" s="41"/>
      <c r="M217" s="182" t="s">
        <v>19</v>
      </c>
      <c r="N217" s="183" t="s">
        <v>43</v>
      </c>
      <c r="O217" s="66"/>
      <c r="P217" s="184">
        <f t="shared" si="11"/>
        <v>0</v>
      </c>
      <c r="Q217" s="184">
        <v>1.2E-4</v>
      </c>
      <c r="R217" s="184">
        <f t="shared" si="12"/>
        <v>5.928000000000001E-4</v>
      </c>
      <c r="S217" s="184">
        <v>0</v>
      </c>
      <c r="T217" s="185">
        <f t="shared" si="13"/>
        <v>0</v>
      </c>
      <c r="U217" s="36"/>
      <c r="V217" s="36"/>
      <c r="W217" s="36"/>
      <c r="X217" s="36"/>
      <c r="Y217" s="36"/>
      <c r="Z217" s="36"/>
      <c r="AA217" s="36"/>
      <c r="AB217" s="36"/>
      <c r="AC217" s="36"/>
      <c r="AD217" s="36"/>
      <c r="AE217" s="36"/>
      <c r="AR217" s="186" t="s">
        <v>272</v>
      </c>
      <c r="AT217" s="186" t="s">
        <v>138</v>
      </c>
      <c r="AU217" s="186" t="s">
        <v>81</v>
      </c>
      <c r="AY217" s="19" t="s">
        <v>135</v>
      </c>
      <c r="BE217" s="187">
        <f t="shared" si="14"/>
        <v>0</v>
      </c>
      <c r="BF217" s="187">
        <f t="shared" si="15"/>
        <v>0</v>
      </c>
      <c r="BG217" s="187">
        <f t="shared" si="16"/>
        <v>0</v>
      </c>
      <c r="BH217" s="187">
        <f t="shared" si="17"/>
        <v>0</v>
      </c>
      <c r="BI217" s="187">
        <f t="shared" si="18"/>
        <v>0</v>
      </c>
      <c r="BJ217" s="19" t="s">
        <v>79</v>
      </c>
      <c r="BK217" s="187">
        <f t="shared" si="19"/>
        <v>0</v>
      </c>
      <c r="BL217" s="19" t="s">
        <v>272</v>
      </c>
      <c r="BM217" s="186" t="s">
        <v>974</v>
      </c>
    </row>
    <row r="218" spans="1:65" s="2" customFormat="1" ht="16.5" customHeight="1">
      <c r="A218" s="36"/>
      <c r="B218" s="37"/>
      <c r="C218" s="175" t="s">
        <v>425</v>
      </c>
      <c r="D218" s="175" t="s">
        <v>138</v>
      </c>
      <c r="E218" s="176" t="s">
        <v>426</v>
      </c>
      <c r="F218" s="177" t="s">
        <v>427</v>
      </c>
      <c r="G218" s="178" t="s">
        <v>184</v>
      </c>
      <c r="H218" s="179">
        <v>0.66</v>
      </c>
      <c r="I218" s="180"/>
      <c r="J218" s="181">
        <f t="shared" si="10"/>
        <v>0</v>
      </c>
      <c r="K218" s="177" t="s">
        <v>142</v>
      </c>
      <c r="L218" s="41"/>
      <c r="M218" s="182" t="s">
        <v>19</v>
      </c>
      <c r="N218" s="183" t="s">
        <v>43</v>
      </c>
      <c r="O218" s="66"/>
      <c r="P218" s="184">
        <f t="shared" si="11"/>
        <v>0</v>
      </c>
      <c r="Q218" s="184">
        <v>3.1E-4</v>
      </c>
      <c r="R218" s="184">
        <f t="shared" si="12"/>
        <v>2.0460000000000001E-4</v>
      </c>
      <c r="S218" s="184">
        <v>0</v>
      </c>
      <c r="T218" s="185">
        <f t="shared" si="13"/>
        <v>0</v>
      </c>
      <c r="U218" s="36"/>
      <c r="V218" s="36"/>
      <c r="W218" s="36"/>
      <c r="X218" s="36"/>
      <c r="Y218" s="36"/>
      <c r="Z218" s="36"/>
      <c r="AA218" s="36"/>
      <c r="AB218" s="36"/>
      <c r="AC218" s="36"/>
      <c r="AD218" s="36"/>
      <c r="AE218" s="36"/>
      <c r="AR218" s="186" t="s">
        <v>272</v>
      </c>
      <c r="AT218" s="186" t="s">
        <v>138</v>
      </c>
      <c r="AU218" s="186" t="s">
        <v>81</v>
      </c>
      <c r="AY218" s="19" t="s">
        <v>135</v>
      </c>
      <c r="BE218" s="187">
        <f t="shared" si="14"/>
        <v>0</v>
      </c>
      <c r="BF218" s="187">
        <f t="shared" si="15"/>
        <v>0</v>
      </c>
      <c r="BG218" s="187">
        <f t="shared" si="16"/>
        <v>0</v>
      </c>
      <c r="BH218" s="187">
        <f t="shared" si="17"/>
        <v>0</v>
      </c>
      <c r="BI218" s="187">
        <f t="shared" si="18"/>
        <v>0</v>
      </c>
      <c r="BJ218" s="19" t="s">
        <v>79</v>
      </c>
      <c r="BK218" s="187">
        <f t="shared" si="19"/>
        <v>0</v>
      </c>
      <c r="BL218" s="19" t="s">
        <v>272</v>
      </c>
      <c r="BM218" s="186" t="s">
        <v>975</v>
      </c>
    </row>
    <row r="219" spans="1:65" s="2" customFormat="1" ht="16.5" customHeight="1">
      <c r="A219" s="36"/>
      <c r="B219" s="37"/>
      <c r="C219" s="175" t="s">
        <v>429</v>
      </c>
      <c r="D219" s="175" t="s">
        <v>138</v>
      </c>
      <c r="E219" s="176" t="s">
        <v>430</v>
      </c>
      <c r="F219" s="177" t="s">
        <v>431</v>
      </c>
      <c r="G219" s="178" t="s">
        <v>271</v>
      </c>
      <c r="H219" s="179">
        <v>11</v>
      </c>
      <c r="I219" s="180"/>
      <c r="J219" s="181">
        <f t="shared" si="10"/>
        <v>0</v>
      </c>
      <c r="K219" s="177" t="s">
        <v>142</v>
      </c>
      <c r="L219" s="41"/>
      <c r="M219" s="182" t="s">
        <v>19</v>
      </c>
      <c r="N219" s="183" t="s">
        <v>43</v>
      </c>
      <c r="O219" s="66"/>
      <c r="P219" s="184">
        <f t="shared" si="11"/>
        <v>0</v>
      </c>
      <c r="Q219" s="184">
        <v>2.0000000000000002E-5</v>
      </c>
      <c r="R219" s="184">
        <f t="shared" si="12"/>
        <v>2.2000000000000001E-4</v>
      </c>
      <c r="S219" s="184">
        <v>0</v>
      </c>
      <c r="T219" s="185">
        <f t="shared" si="13"/>
        <v>0</v>
      </c>
      <c r="U219" s="36"/>
      <c r="V219" s="36"/>
      <c r="W219" s="36"/>
      <c r="X219" s="36"/>
      <c r="Y219" s="36"/>
      <c r="Z219" s="36"/>
      <c r="AA219" s="36"/>
      <c r="AB219" s="36"/>
      <c r="AC219" s="36"/>
      <c r="AD219" s="36"/>
      <c r="AE219" s="36"/>
      <c r="AR219" s="186" t="s">
        <v>272</v>
      </c>
      <c r="AT219" s="186" t="s">
        <v>138</v>
      </c>
      <c r="AU219" s="186" t="s">
        <v>81</v>
      </c>
      <c r="AY219" s="19" t="s">
        <v>135</v>
      </c>
      <c r="BE219" s="187">
        <f t="shared" si="14"/>
        <v>0</v>
      </c>
      <c r="BF219" s="187">
        <f t="shared" si="15"/>
        <v>0</v>
      </c>
      <c r="BG219" s="187">
        <f t="shared" si="16"/>
        <v>0</v>
      </c>
      <c r="BH219" s="187">
        <f t="shared" si="17"/>
        <v>0</v>
      </c>
      <c r="BI219" s="187">
        <f t="shared" si="18"/>
        <v>0</v>
      </c>
      <c r="BJ219" s="19" t="s">
        <v>79</v>
      </c>
      <c r="BK219" s="187">
        <f t="shared" si="19"/>
        <v>0</v>
      </c>
      <c r="BL219" s="19" t="s">
        <v>272</v>
      </c>
      <c r="BM219" s="186" t="s">
        <v>976</v>
      </c>
    </row>
    <row r="220" spans="1:65" s="2" customFormat="1" ht="21.75" customHeight="1">
      <c r="A220" s="36"/>
      <c r="B220" s="37"/>
      <c r="C220" s="175" t="s">
        <v>433</v>
      </c>
      <c r="D220" s="175" t="s">
        <v>138</v>
      </c>
      <c r="E220" s="176" t="s">
        <v>434</v>
      </c>
      <c r="F220" s="177" t="s">
        <v>435</v>
      </c>
      <c r="G220" s="178" t="s">
        <v>271</v>
      </c>
      <c r="H220" s="179">
        <v>11</v>
      </c>
      <c r="I220" s="180"/>
      <c r="J220" s="181">
        <f t="shared" si="10"/>
        <v>0</v>
      </c>
      <c r="K220" s="177" t="s">
        <v>142</v>
      </c>
      <c r="L220" s="41"/>
      <c r="M220" s="182" t="s">
        <v>19</v>
      </c>
      <c r="N220" s="183" t="s">
        <v>43</v>
      </c>
      <c r="O220" s="66"/>
      <c r="P220" s="184">
        <f t="shared" si="11"/>
        <v>0</v>
      </c>
      <c r="Q220" s="184">
        <v>2.0000000000000002E-5</v>
      </c>
      <c r="R220" s="184">
        <f t="shared" si="12"/>
        <v>2.2000000000000001E-4</v>
      </c>
      <c r="S220" s="184">
        <v>0</v>
      </c>
      <c r="T220" s="185">
        <f t="shared" si="13"/>
        <v>0</v>
      </c>
      <c r="U220" s="36"/>
      <c r="V220" s="36"/>
      <c r="W220" s="36"/>
      <c r="X220" s="36"/>
      <c r="Y220" s="36"/>
      <c r="Z220" s="36"/>
      <c r="AA220" s="36"/>
      <c r="AB220" s="36"/>
      <c r="AC220" s="36"/>
      <c r="AD220" s="36"/>
      <c r="AE220" s="36"/>
      <c r="AR220" s="186" t="s">
        <v>272</v>
      </c>
      <c r="AT220" s="186" t="s">
        <v>138</v>
      </c>
      <c r="AU220" s="186" t="s">
        <v>81</v>
      </c>
      <c r="AY220" s="19" t="s">
        <v>135</v>
      </c>
      <c r="BE220" s="187">
        <f t="shared" si="14"/>
        <v>0</v>
      </c>
      <c r="BF220" s="187">
        <f t="shared" si="15"/>
        <v>0</v>
      </c>
      <c r="BG220" s="187">
        <f t="shared" si="16"/>
        <v>0</v>
      </c>
      <c r="BH220" s="187">
        <f t="shared" si="17"/>
        <v>0</v>
      </c>
      <c r="BI220" s="187">
        <f t="shared" si="18"/>
        <v>0</v>
      </c>
      <c r="BJ220" s="19" t="s">
        <v>79</v>
      </c>
      <c r="BK220" s="187">
        <f t="shared" si="19"/>
        <v>0</v>
      </c>
      <c r="BL220" s="19" t="s">
        <v>272</v>
      </c>
      <c r="BM220" s="186" t="s">
        <v>977</v>
      </c>
    </row>
    <row r="221" spans="1:65" s="2" customFormat="1" ht="16.5" customHeight="1">
      <c r="A221" s="36"/>
      <c r="B221" s="37"/>
      <c r="C221" s="175" t="s">
        <v>437</v>
      </c>
      <c r="D221" s="175" t="s">
        <v>138</v>
      </c>
      <c r="E221" s="176" t="s">
        <v>438</v>
      </c>
      <c r="F221" s="177" t="s">
        <v>439</v>
      </c>
      <c r="G221" s="178" t="s">
        <v>184</v>
      </c>
      <c r="H221" s="179">
        <v>20.231999999999999</v>
      </c>
      <c r="I221" s="180"/>
      <c r="J221" s="181">
        <f t="shared" si="10"/>
        <v>0</v>
      </c>
      <c r="K221" s="177" t="s">
        <v>19</v>
      </c>
      <c r="L221" s="41"/>
      <c r="M221" s="182" t="s">
        <v>19</v>
      </c>
      <c r="N221" s="183" t="s">
        <v>43</v>
      </c>
      <c r="O221" s="66"/>
      <c r="P221" s="184">
        <f t="shared" si="11"/>
        <v>0</v>
      </c>
      <c r="Q221" s="184">
        <v>0</v>
      </c>
      <c r="R221" s="184">
        <f t="shared" si="12"/>
        <v>0</v>
      </c>
      <c r="S221" s="184">
        <v>0</v>
      </c>
      <c r="T221" s="185">
        <f t="shared" si="13"/>
        <v>0</v>
      </c>
      <c r="U221" s="36"/>
      <c r="V221" s="36"/>
      <c r="W221" s="36"/>
      <c r="X221" s="36"/>
      <c r="Y221" s="36"/>
      <c r="Z221" s="36"/>
      <c r="AA221" s="36"/>
      <c r="AB221" s="36"/>
      <c r="AC221" s="36"/>
      <c r="AD221" s="36"/>
      <c r="AE221" s="36"/>
      <c r="AR221" s="186" t="s">
        <v>272</v>
      </c>
      <c r="AT221" s="186" t="s">
        <v>138</v>
      </c>
      <c r="AU221" s="186" t="s">
        <v>81</v>
      </c>
      <c r="AY221" s="19" t="s">
        <v>135</v>
      </c>
      <c r="BE221" s="187">
        <f t="shared" si="14"/>
        <v>0</v>
      </c>
      <c r="BF221" s="187">
        <f t="shared" si="15"/>
        <v>0</v>
      </c>
      <c r="BG221" s="187">
        <f t="shared" si="16"/>
        <v>0</v>
      </c>
      <c r="BH221" s="187">
        <f t="shared" si="17"/>
        <v>0</v>
      </c>
      <c r="BI221" s="187">
        <f t="shared" si="18"/>
        <v>0</v>
      </c>
      <c r="BJ221" s="19" t="s">
        <v>79</v>
      </c>
      <c r="BK221" s="187">
        <f t="shared" si="19"/>
        <v>0</v>
      </c>
      <c r="BL221" s="19" t="s">
        <v>272</v>
      </c>
      <c r="BM221" s="186" t="s">
        <v>978</v>
      </c>
    </row>
    <row r="222" spans="1:65" s="13" customFormat="1" ht="11.25">
      <c r="B222" s="197"/>
      <c r="C222" s="198"/>
      <c r="D222" s="188" t="s">
        <v>187</v>
      </c>
      <c r="E222" s="199" t="s">
        <v>19</v>
      </c>
      <c r="F222" s="200" t="s">
        <v>979</v>
      </c>
      <c r="G222" s="198"/>
      <c r="H222" s="201">
        <v>20.231999999999999</v>
      </c>
      <c r="I222" s="202"/>
      <c r="J222" s="198"/>
      <c r="K222" s="198"/>
      <c r="L222" s="203"/>
      <c r="M222" s="204"/>
      <c r="N222" s="205"/>
      <c r="O222" s="205"/>
      <c r="P222" s="205"/>
      <c r="Q222" s="205"/>
      <c r="R222" s="205"/>
      <c r="S222" s="205"/>
      <c r="T222" s="206"/>
      <c r="AT222" s="207" t="s">
        <v>187</v>
      </c>
      <c r="AU222" s="207" t="s">
        <v>81</v>
      </c>
      <c r="AV222" s="13" t="s">
        <v>81</v>
      </c>
      <c r="AW222" s="13" t="s">
        <v>33</v>
      </c>
      <c r="AX222" s="13" t="s">
        <v>79</v>
      </c>
      <c r="AY222" s="207" t="s">
        <v>135</v>
      </c>
    </row>
    <row r="223" spans="1:65" s="12" customFormat="1" ht="22.9" customHeight="1">
      <c r="B223" s="159"/>
      <c r="C223" s="160"/>
      <c r="D223" s="161" t="s">
        <v>71</v>
      </c>
      <c r="E223" s="173" t="s">
        <v>441</v>
      </c>
      <c r="F223" s="173" t="s">
        <v>442</v>
      </c>
      <c r="G223" s="160"/>
      <c r="H223" s="160"/>
      <c r="I223" s="163"/>
      <c r="J223" s="174">
        <f>BK223</f>
        <v>0</v>
      </c>
      <c r="K223" s="160"/>
      <c r="L223" s="165"/>
      <c r="M223" s="166"/>
      <c r="N223" s="167"/>
      <c r="O223" s="167"/>
      <c r="P223" s="168">
        <f>SUM(P224:P273)</f>
        <v>0</v>
      </c>
      <c r="Q223" s="167"/>
      <c r="R223" s="168">
        <f>SUM(R224:R273)</f>
        <v>8.0627179999999993E-2</v>
      </c>
      <c r="S223" s="167"/>
      <c r="T223" s="169">
        <f>SUM(T224:T273)</f>
        <v>1.654067E-2</v>
      </c>
      <c r="AR223" s="170" t="s">
        <v>81</v>
      </c>
      <c r="AT223" s="171" t="s">
        <v>71</v>
      </c>
      <c r="AU223" s="171" t="s">
        <v>79</v>
      </c>
      <c r="AY223" s="170" t="s">
        <v>135</v>
      </c>
      <c r="BK223" s="172">
        <f>SUM(BK224:BK273)</f>
        <v>0</v>
      </c>
    </row>
    <row r="224" spans="1:65" s="2" customFormat="1" ht="16.5" customHeight="1">
      <c r="A224" s="36"/>
      <c r="B224" s="37"/>
      <c r="C224" s="175" t="s">
        <v>443</v>
      </c>
      <c r="D224" s="175" t="s">
        <v>138</v>
      </c>
      <c r="E224" s="176" t="s">
        <v>444</v>
      </c>
      <c r="F224" s="177" t="s">
        <v>445</v>
      </c>
      <c r="G224" s="178" t="s">
        <v>184</v>
      </c>
      <c r="H224" s="179">
        <v>53.356999999999999</v>
      </c>
      <c r="I224" s="180"/>
      <c r="J224" s="181">
        <f>ROUND(I224*H224,2)</f>
        <v>0</v>
      </c>
      <c r="K224" s="177" t="s">
        <v>142</v>
      </c>
      <c r="L224" s="41"/>
      <c r="M224" s="182" t="s">
        <v>19</v>
      </c>
      <c r="N224" s="183" t="s">
        <v>43</v>
      </c>
      <c r="O224" s="66"/>
      <c r="P224" s="184">
        <f>O224*H224</f>
        <v>0</v>
      </c>
      <c r="Q224" s="184">
        <v>1E-3</v>
      </c>
      <c r="R224" s="184">
        <f>Q224*H224</f>
        <v>5.3357000000000002E-2</v>
      </c>
      <c r="S224" s="184">
        <v>3.1E-4</v>
      </c>
      <c r="T224" s="185">
        <f>S224*H224</f>
        <v>1.654067E-2</v>
      </c>
      <c r="U224" s="36"/>
      <c r="V224" s="36"/>
      <c r="W224" s="36"/>
      <c r="X224" s="36"/>
      <c r="Y224" s="36"/>
      <c r="Z224" s="36"/>
      <c r="AA224" s="36"/>
      <c r="AB224" s="36"/>
      <c r="AC224" s="36"/>
      <c r="AD224" s="36"/>
      <c r="AE224" s="36"/>
      <c r="AR224" s="186" t="s">
        <v>272</v>
      </c>
      <c r="AT224" s="186" t="s">
        <v>138</v>
      </c>
      <c r="AU224" s="186" t="s">
        <v>81</v>
      </c>
      <c r="AY224" s="19" t="s">
        <v>135</v>
      </c>
      <c r="BE224" s="187">
        <f>IF(N224="základní",J224,0)</f>
        <v>0</v>
      </c>
      <c r="BF224" s="187">
        <f>IF(N224="snížená",J224,0)</f>
        <v>0</v>
      </c>
      <c r="BG224" s="187">
        <f>IF(N224="zákl. přenesená",J224,0)</f>
        <v>0</v>
      </c>
      <c r="BH224" s="187">
        <f>IF(N224="sníž. přenesená",J224,0)</f>
        <v>0</v>
      </c>
      <c r="BI224" s="187">
        <f>IF(N224="nulová",J224,0)</f>
        <v>0</v>
      </c>
      <c r="BJ224" s="19" t="s">
        <v>79</v>
      </c>
      <c r="BK224" s="187">
        <f>ROUND(I224*H224,2)</f>
        <v>0</v>
      </c>
      <c r="BL224" s="19" t="s">
        <v>272</v>
      </c>
      <c r="BM224" s="186" t="s">
        <v>980</v>
      </c>
    </row>
    <row r="225" spans="1:51" s="2" customFormat="1" ht="29.25">
      <c r="A225" s="36"/>
      <c r="B225" s="37"/>
      <c r="C225" s="38"/>
      <c r="D225" s="188" t="s">
        <v>145</v>
      </c>
      <c r="E225" s="38"/>
      <c r="F225" s="189" t="s">
        <v>447</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145</v>
      </c>
      <c r="AU225" s="19" t="s">
        <v>81</v>
      </c>
    </row>
    <row r="226" spans="1:51" s="15" customFormat="1" ht="11.25">
      <c r="B226" s="230"/>
      <c r="C226" s="231"/>
      <c r="D226" s="188" t="s">
        <v>187</v>
      </c>
      <c r="E226" s="232" t="s">
        <v>19</v>
      </c>
      <c r="F226" s="233" t="s">
        <v>448</v>
      </c>
      <c r="G226" s="231"/>
      <c r="H226" s="232" t="s">
        <v>19</v>
      </c>
      <c r="I226" s="234"/>
      <c r="J226" s="231"/>
      <c r="K226" s="231"/>
      <c r="L226" s="235"/>
      <c r="M226" s="236"/>
      <c r="N226" s="237"/>
      <c r="O226" s="237"/>
      <c r="P226" s="237"/>
      <c r="Q226" s="237"/>
      <c r="R226" s="237"/>
      <c r="S226" s="237"/>
      <c r="T226" s="238"/>
      <c r="AT226" s="239" t="s">
        <v>187</v>
      </c>
      <c r="AU226" s="239" t="s">
        <v>81</v>
      </c>
      <c r="AV226" s="15" t="s">
        <v>79</v>
      </c>
      <c r="AW226" s="15" t="s">
        <v>33</v>
      </c>
      <c r="AX226" s="15" t="s">
        <v>72</v>
      </c>
      <c r="AY226" s="239" t="s">
        <v>135</v>
      </c>
    </row>
    <row r="227" spans="1:51" s="13" customFormat="1" ht="11.25">
      <c r="B227" s="197"/>
      <c r="C227" s="198"/>
      <c r="D227" s="188" t="s">
        <v>187</v>
      </c>
      <c r="E227" s="199" t="s">
        <v>19</v>
      </c>
      <c r="F227" s="200" t="s">
        <v>981</v>
      </c>
      <c r="G227" s="198"/>
      <c r="H227" s="201">
        <v>7.6360000000000001</v>
      </c>
      <c r="I227" s="202"/>
      <c r="J227" s="198"/>
      <c r="K227" s="198"/>
      <c r="L227" s="203"/>
      <c r="M227" s="204"/>
      <c r="N227" s="205"/>
      <c r="O227" s="205"/>
      <c r="P227" s="205"/>
      <c r="Q227" s="205"/>
      <c r="R227" s="205"/>
      <c r="S227" s="205"/>
      <c r="T227" s="206"/>
      <c r="AT227" s="207" t="s">
        <v>187</v>
      </c>
      <c r="AU227" s="207" t="s">
        <v>81</v>
      </c>
      <c r="AV227" s="13" t="s">
        <v>81</v>
      </c>
      <c r="AW227" s="13" t="s">
        <v>33</v>
      </c>
      <c r="AX227" s="13" t="s">
        <v>72</v>
      </c>
      <c r="AY227" s="207" t="s">
        <v>135</v>
      </c>
    </row>
    <row r="228" spans="1:51" s="13" customFormat="1" ht="11.25">
      <c r="B228" s="197"/>
      <c r="C228" s="198"/>
      <c r="D228" s="188" t="s">
        <v>187</v>
      </c>
      <c r="E228" s="199" t="s">
        <v>19</v>
      </c>
      <c r="F228" s="200" t="s">
        <v>982</v>
      </c>
      <c r="G228" s="198"/>
      <c r="H228" s="201">
        <v>5.4889999999999999</v>
      </c>
      <c r="I228" s="202"/>
      <c r="J228" s="198"/>
      <c r="K228" s="198"/>
      <c r="L228" s="203"/>
      <c r="M228" s="204"/>
      <c r="N228" s="205"/>
      <c r="O228" s="205"/>
      <c r="P228" s="205"/>
      <c r="Q228" s="205"/>
      <c r="R228" s="205"/>
      <c r="S228" s="205"/>
      <c r="T228" s="206"/>
      <c r="AT228" s="207" t="s">
        <v>187</v>
      </c>
      <c r="AU228" s="207" t="s">
        <v>81</v>
      </c>
      <c r="AV228" s="13" t="s">
        <v>81</v>
      </c>
      <c r="AW228" s="13" t="s">
        <v>33</v>
      </c>
      <c r="AX228" s="13" t="s">
        <v>72</v>
      </c>
      <c r="AY228" s="207" t="s">
        <v>135</v>
      </c>
    </row>
    <row r="229" spans="1:51" s="13" customFormat="1" ht="11.25">
      <c r="B229" s="197"/>
      <c r="C229" s="198"/>
      <c r="D229" s="188" t="s">
        <v>187</v>
      </c>
      <c r="E229" s="199" t="s">
        <v>19</v>
      </c>
      <c r="F229" s="200" t="s">
        <v>983</v>
      </c>
      <c r="G229" s="198"/>
      <c r="H229" s="201">
        <v>2.5619999999999998</v>
      </c>
      <c r="I229" s="202"/>
      <c r="J229" s="198"/>
      <c r="K229" s="198"/>
      <c r="L229" s="203"/>
      <c r="M229" s="204"/>
      <c r="N229" s="205"/>
      <c r="O229" s="205"/>
      <c r="P229" s="205"/>
      <c r="Q229" s="205"/>
      <c r="R229" s="205"/>
      <c r="S229" s="205"/>
      <c r="T229" s="206"/>
      <c r="AT229" s="207" t="s">
        <v>187</v>
      </c>
      <c r="AU229" s="207" t="s">
        <v>81</v>
      </c>
      <c r="AV229" s="13" t="s">
        <v>81</v>
      </c>
      <c r="AW229" s="13" t="s">
        <v>33</v>
      </c>
      <c r="AX229" s="13" t="s">
        <v>72</v>
      </c>
      <c r="AY229" s="207" t="s">
        <v>135</v>
      </c>
    </row>
    <row r="230" spans="1:51" s="13" customFormat="1" ht="11.25">
      <c r="B230" s="197"/>
      <c r="C230" s="198"/>
      <c r="D230" s="188" t="s">
        <v>187</v>
      </c>
      <c r="E230" s="199" t="s">
        <v>19</v>
      </c>
      <c r="F230" s="200" t="s">
        <v>984</v>
      </c>
      <c r="G230" s="198"/>
      <c r="H230" s="201">
        <v>2.762</v>
      </c>
      <c r="I230" s="202"/>
      <c r="J230" s="198"/>
      <c r="K230" s="198"/>
      <c r="L230" s="203"/>
      <c r="M230" s="204"/>
      <c r="N230" s="205"/>
      <c r="O230" s="205"/>
      <c r="P230" s="205"/>
      <c r="Q230" s="205"/>
      <c r="R230" s="205"/>
      <c r="S230" s="205"/>
      <c r="T230" s="206"/>
      <c r="AT230" s="207" t="s">
        <v>187</v>
      </c>
      <c r="AU230" s="207" t="s">
        <v>81</v>
      </c>
      <c r="AV230" s="13" t="s">
        <v>81</v>
      </c>
      <c r="AW230" s="13" t="s">
        <v>33</v>
      </c>
      <c r="AX230" s="13" t="s">
        <v>72</v>
      </c>
      <c r="AY230" s="207" t="s">
        <v>135</v>
      </c>
    </row>
    <row r="231" spans="1:51" s="13" customFormat="1" ht="11.25">
      <c r="B231" s="197"/>
      <c r="C231" s="198"/>
      <c r="D231" s="188" t="s">
        <v>187</v>
      </c>
      <c r="E231" s="199" t="s">
        <v>19</v>
      </c>
      <c r="F231" s="200" t="s">
        <v>985</v>
      </c>
      <c r="G231" s="198"/>
      <c r="H231" s="201">
        <v>2.0529999999999999</v>
      </c>
      <c r="I231" s="202"/>
      <c r="J231" s="198"/>
      <c r="K231" s="198"/>
      <c r="L231" s="203"/>
      <c r="M231" s="204"/>
      <c r="N231" s="205"/>
      <c r="O231" s="205"/>
      <c r="P231" s="205"/>
      <c r="Q231" s="205"/>
      <c r="R231" s="205"/>
      <c r="S231" s="205"/>
      <c r="T231" s="206"/>
      <c r="AT231" s="207" t="s">
        <v>187</v>
      </c>
      <c r="AU231" s="207" t="s">
        <v>81</v>
      </c>
      <c r="AV231" s="13" t="s">
        <v>81</v>
      </c>
      <c r="AW231" s="13" t="s">
        <v>33</v>
      </c>
      <c r="AX231" s="13" t="s">
        <v>72</v>
      </c>
      <c r="AY231" s="207" t="s">
        <v>135</v>
      </c>
    </row>
    <row r="232" spans="1:51" s="16" customFormat="1" ht="11.25">
      <c r="B232" s="240"/>
      <c r="C232" s="241"/>
      <c r="D232" s="188" t="s">
        <v>187</v>
      </c>
      <c r="E232" s="242" t="s">
        <v>19</v>
      </c>
      <c r="F232" s="243" t="s">
        <v>451</v>
      </c>
      <c r="G232" s="241"/>
      <c r="H232" s="244">
        <v>20.501999999999999</v>
      </c>
      <c r="I232" s="245"/>
      <c r="J232" s="241"/>
      <c r="K232" s="241"/>
      <c r="L232" s="246"/>
      <c r="M232" s="247"/>
      <c r="N232" s="248"/>
      <c r="O232" s="248"/>
      <c r="P232" s="248"/>
      <c r="Q232" s="248"/>
      <c r="R232" s="248"/>
      <c r="S232" s="248"/>
      <c r="T232" s="249"/>
      <c r="AT232" s="250" t="s">
        <v>187</v>
      </c>
      <c r="AU232" s="250" t="s">
        <v>81</v>
      </c>
      <c r="AV232" s="16" t="s">
        <v>155</v>
      </c>
      <c r="AW232" s="16" t="s">
        <v>33</v>
      </c>
      <c r="AX232" s="16" t="s">
        <v>72</v>
      </c>
      <c r="AY232" s="250" t="s">
        <v>135</v>
      </c>
    </row>
    <row r="233" spans="1:51" s="15" customFormat="1" ht="11.25">
      <c r="B233" s="230"/>
      <c r="C233" s="231"/>
      <c r="D233" s="188" t="s">
        <v>187</v>
      </c>
      <c r="E233" s="232" t="s">
        <v>19</v>
      </c>
      <c r="F233" s="233" t="s">
        <v>452</v>
      </c>
      <c r="G233" s="231"/>
      <c r="H233" s="232" t="s">
        <v>19</v>
      </c>
      <c r="I233" s="234"/>
      <c r="J233" s="231"/>
      <c r="K233" s="231"/>
      <c r="L233" s="235"/>
      <c r="M233" s="236"/>
      <c r="N233" s="237"/>
      <c r="O233" s="237"/>
      <c r="P233" s="237"/>
      <c r="Q233" s="237"/>
      <c r="R233" s="237"/>
      <c r="S233" s="237"/>
      <c r="T233" s="238"/>
      <c r="AT233" s="239" t="s">
        <v>187</v>
      </c>
      <c r="AU233" s="239" t="s">
        <v>81</v>
      </c>
      <c r="AV233" s="15" t="s">
        <v>79</v>
      </c>
      <c r="AW233" s="15" t="s">
        <v>33</v>
      </c>
      <c r="AX233" s="15" t="s">
        <v>72</v>
      </c>
      <c r="AY233" s="239" t="s">
        <v>135</v>
      </c>
    </row>
    <row r="234" spans="1:51" s="13" customFormat="1" ht="11.25">
      <c r="B234" s="197"/>
      <c r="C234" s="198"/>
      <c r="D234" s="188" t="s">
        <v>187</v>
      </c>
      <c r="E234" s="199" t="s">
        <v>19</v>
      </c>
      <c r="F234" s="200" t="s">
        <v>986</v>
      </c>
      <c r="G234" s="198"/>
      <c r="H234" s="201">
        <v>39.28</v>
      </c>
      <c r="I234" s="202"/>
      <c r="J234" s="198"/>
      <c r="K234" s="198"/>
      <c r="L234" s="203"/>
      <c r="M234" s="204"/>
      <c r="N234" s="205"/>
      <c r="O234" s="205"/>
      <c r="P234" s="205"/>
      <c r="Q234" s="205"/>
      <c r="R234" s="205"/>
      <c r="S234" s="205"/>
      <c r="T234" s="206"/>
      <c r="AT234" s="207" t="s">
        <v>187</v>
      </c>
      <c r="AU234" s="207" t="s">
        <v>81</v>
      </c>
      <c r="AV234" s="13" t="s">
        <v>81</v>
      </c>
      <c r="AW234" s="13" t="s">
        <v>33</v>
      </c>
      <c r="AX234" s="13" t="s">
        <v>72</v>
      </c>
      <c r="AY234" s="207" t="s">
        <v>135</v>
      </c>
    </row>
    <row r="235" spans="1:51" s="13" customFormat="1" ht="11.25">
      <c r="B235" s="197"/>
      <c r="C235" s="198"/>
      <c r="D235" s="188" t="s">
        <v>187</v>
      </c>
      <c r="E235" s="199" t="s">
        <v>19</v>
      </c>
      <c r="F235" s="200" t="s">
        <v>987</v>
      </c>
      <c r="G235" s="198"/>
      <c r="H235" s="201">
        <v>1.65</v>
      </c>
      <c r="I235" s="202"/>
      <c r="J235" s="198"/>
      <c r="K235" s="198"/>
      <c r="L235" s="203"/>
      <c r="M235" s="204"/>
      <c r="N235" s="205"/>
      <c r="O235" s="205"/>
      <c r="P235" s="205"/>
      <c r="Q235" s="205"/>
      <c r="R235" s="205"/>
      <c r="S235" s="205"/>
      <c r="T235" s="206"/>
      <c r="AT235" s="207" t="s">
        <v>187</v>
      </c>
      <c r="AU235" s="207" t="s">
        <v>81</v>
      </c>
      <c r="AV235" s="13" t="s">
        <v>81</v>
      </c>
      <c r="AW235" s="13" t="s">
        <v>33</v>
      </c>
      <c r="AX235" s="13" t="s">
        <v>72</v>
      </c>
      <c r="AY235" s="207" t="s">
        <v>135</v>
      </c>
    </row>
    <row r="236" spans="1:51" s="13" customFormat="1" ht="11.25">
      <c r="B236" s="197"/>
      <c r="C236" s="198"/>
      <c r="D236" s="188" t="s">
        <v>187</v>
      </c>
      <c r="E236" s="199" t="s">
        <v>19</v>
      </c>
      <c r="F236" s="200" t="s">
        <v>988</v>
      </c>
      <c r="G236" s="198"/>
      <c r="H236" s="201">
        <v>-4.68</v>
      </c>
      <c r="I236" s="202"/>
      <c r="J236" s="198"/>
      <c r="K236" s="198"/>
      <c r="L236" s="203"/>
      <c r="M236" s="204"/>
      <c r="N236" s="205"/>
      <c r="O236" s="205"/>
      <c r="P236" s="205"/>
      <c r="Q236" s="205"/>
      <c r="R236" s="205"/>
      <c r="S236" s="205"/>
      <c r="T236" s="206"/>
      <c r="AT236" s="207" t="s">
        <v>187</v>
      </c>
      <c r="AU236" s="207" t="s">
        <v>81</v>
      </c>
      <c r="AV236" s="13" t="s">
        <v>81</v>
      </c>
      <c r="AW236" s="13" t="s">
        <v>33</v>
      </c>
      <c r="AX236" s="13" t="s">
        <v>72</v>
      </c>
      <c r="AY236" s="207" t="s">
        <v>135</v>
      </c>
    </row>
    <row r="237" spans="1:51" s="13" customFormat="1" ht="11.25">
      <c r="B237" s="197"/>
      <c r="C237" s="198"/>
      <c r="D237" s="188" t="s">
        <v>187</v>
      </c>
      <c r="E237" s="199" t="s">
        <v>19</v>
      </c>
      <c r="F237" s="200" t="s">
        <v>989</v>
      </c>
      <c r="G237" s="198"/>
      <c r="H237" s="201">
        <v>-2.9359999999999999</v>
      </c>
      <c r="I237" s="202"/>
      <c r="J237" s="198"/>
      <c r="K237" s="198"/>
      <c r="L237" s="203"/>
      <c r="M237" s="204"/>
      <c r="N237" s="205"/>
      <c r="O237" s="205"/>
      <c r="P237" s="205"/>
      <c r="Q237" s="205"/>
      <c r="R237" s="205"/>
      <c r="S237" s="205"/>
      <c r="T237" s="206"/>
      <c r="AT237" s="207" t="s">
        <v>187</v>
      </c>
      <c r="AU237" s="207" t="s">
        <v>81</v>
      </c>
      <c r="AV237" s="13" t="s">
        <v>81</v>
      </c>
      <c r="AW237" s="13" t="s">
        <v>33</v>
      </c>
      <c r="AX237" s="13" t="s">
        <v>72</v>
      </c>
      <c r="AY237" s="207" t="s">
        <v>135</v>
      </c>
    </row>
    <row r="238" spans="1:51" s="13" customFormat="1" ht="11.25">
      <c r="B238" s="197"/>
      <c r="C238" s="198"/>
      <c r="D238" s="188" t="s">
        <v>187</v>
      </c>
      <c r="E238" s="199" t="s">
        <v>19</v>
      </c>
      <c r="F238" s="200" t="s">
        <v>990</v>
      </c>
      <c r="G238" s="198"/>
      <c r="H238" s="201">
        <v>-0.45900000000000002</v>
      </c>
      <c r="I238" s="202"/>
      <c r="J238" s="198"/>
      <c r="K238" s="198"/>
      <c r="L238" s="203"/>
      <c r="M238" s="204"/>
      <c r="N238" s="205"/>
      <c r="O238" s="205"/>
      <c r="P238" s="205"/>
      <c r="Q238" s="205"/>
      <c r="R238" s="205"/>
      <c r="S238" s="205"/>
      <c r="T238" s="206"/>
      <c r="AT238" s="207" t="s">
        <v>187</v>
      </c>
      <c r="AU238" s="207" t="s">
        <v>81</v>
      </c>
      <c r="AV238" s="13" t="s">
        <v>81</v>
      </c>
      <c r="AW238" s="13" t="s">
        <v>33</v>
      </c>
      <c r="AX238" s="13" t="s">
        <v>72</v>
      </c>
      <c r="AY238" s="207" t="s">
        <v>135</v>
      </c>
    </row>
    <row r="239" spans="1:51" s="16" customFormat="1" ht="11.25">
      <c r="B239" s="240"/>
      <c r="C239" s="241"/>
      <c r="D239" s="188" t="s">
        <v>187</v>
      </c>
      <c r="E239" s="242" t="s">
        <v>19</v>
      </c>
      <c r="F239" s="243" t="s">
        <v>451</v>
      </c>
      <c r="G239" s="241"/>
      <c r="H239" s="244">
        <v>32.854999999999997</v>
      </c>
      <c r="I239" s="245"/>
      <c r="J239" s="241"/>
      <c r="K239" s="241"/>
      <c r="L239" s="246"/>
      <c r="M239" s="247"/>
      <c r="N239" s="248"/>
      <c r="O239" s="248"/>
      <c r="P239" s="248"/>
      <c r="Q239" s="248"/>
      <c r="R239" s="248"/>
      <c r="S239" s="248"/>
      <c r="T239" s="249"/>
      <c r="AT239" s="250" t="s">
        <v>187</v>
      </c>
      <c r="AU239" s="250" t="s">
        <v>81</v>
      </c>
      <c r="AV239" s="16" t="s">
        <v>155</v>
      </c>
      <c r="AW239" s="16" t="s">
        <v>33</v>
      </c>
      <c r="AX239" s="16" t="s">
        <v>72</v>
      </c>
      <c r="AY239" s="250" t="s">
        <v>135</v>
      </c>
    </row>
    <row r="240" spans="1:51" s="14" customFormat="1" ht="11.25">
      <c r="B240" s="208"/>
      <c r="C240" s="209"/>
      <c r="D240" s="188" t="s">
        <v>187</v>
      </c>
      <c r="E240" s="210" t="s">
        <v>19</v>
      </c>
      <c r="F240" s="211" t="s">
        <v>197</v>
      </c>
      <c r="G240" s="209"/>
      <c r="H240" s="212">
        <v>53.356999999999992</v>
      </c>
      <c r="I240" s="213"/>
      <c r="J240" s="209"/>
      <c r="K240" s="209"/>
      <c r="L240" s="214"/>
      <c r="M240" s="215"/>
      <c r="N240" s="216"/>
      <c r="O240" s="216"/>
      <c r="P240" s="216"/>
      <c r="Q240" s="216"/>
      <c r="R240" s="216"/>
      <c r="S240" s="216"/>
      <c r="T240" s="217"/>
      <c r="AT240" s="218" t="s">
        <v>187</v>
      </c>
      <c r="AU240" s="218" t="s">
        <v>81</v>
      </c>
      <c r="AV240" s="14" t="s">
        <v>160</v>
      </c>
      <c r="AW240" s="14" t="s">
        <v>33</v>
      </c>
      <c r="AX240" s="14" t="s">
        <v>79</v>
      </c>
      <c r="AY240" s="218" t="s">
        <v>135</v>
      </c>
    </row>
    <row r="241" spans="1:65" s="2" customFormat="1" ht="16.5" customHeight="1">
      <c r="A241" s="36"/>
      <c r="B241" s="37"/>
      <c r="C241" s="175" t="s">
        <v>457</v>
      </c>
      <c r="D241" s="175" t="s">
        <v>138</v>
      </c>
      <c r="E241" s="176" t="s">
        <v>458</v>
      </c>
      <c r="F241" s="177" t="s">
        <v>459</v>
      </c>
      <c r="G241" s="178" t="s">
        <v>184</v>
      </c>
      <c r="H241" s="179">
        <v>59.283000000000001</v>
      </c>
      <c r="I241" s="180"/>
      <c r="J241" s="181">
        <f>ROUND(I241*H241,2)</f>
        <v>0</v>
      </c>
      <c r="K241" s="177" t="s">
        <v>142</v>
      </c>
      <c r="L241" s="41"/>
      <c r="M241" s="182" t="s">
        <v>19</v>
      </c>
      <c r="N241" s="183" t="s">
        <v>43</v>
      </c>
      <c r="O241" s="66"/>
      <c r="P241" s="184">
        <f>O241*H241</f>
        <v>0</v>
      </c>
      <c r="Q241" s="184">
        <v>0</v>
      </c>
      <c r="R241" s="184">
        <f>Q241*H241</f>
        <v>0</v>
      </c>
      <c r="S241" s="184">
        <v>0</v>
      </c>
      <c r="T241" s="185">
        <f>S241*H241</f>
        <v>0</v>
      </c>
      <c r="U241" s="36"/>
      <c r="V241" s="36"/>
      <c r="W241" s="36"/>
      <c r="X241" s="36"/>
      <c r="Y241" s="36"/>
      <c r="Z241" s="36"/>
      <c r="AA241" s="36"/>
      <c r="AB241" s="36"/>
      <c r="AC241" s="36"/>
      <c r="AD241" s="36"/>
      <c r="AE241" s="36"/>
      <c r="AR241" s="186" t="s">
        <v>272</v>
      </c>
      <c r="AT241" s="186" t="s">
        <v>138</v>
      </c>
      <c r="AU241" s="186" t="s">
        <v>81</v>
      </c>
      <c r="AY241" s="19" t="s">
        <v>135</v>
      </c>
      <c r="BE241" s="187">
        <f>IF(N241="základní",J241,0)</f>
        <v>0</v>
      </c>
      <c r="BF241" s="187">
        <f>IF(N241="snížená",J241,0)</f>
        <v>0</v>
      </c>
      <c r="BG241" s="187">
        <f>IF(N241="zákl. přenesená",J241,0)</f>
        <v>0</v>
      </c>
      <c r="BH241" s="187">
        <f>IF(N241="sníž. přenesená",J241,0)</f>
        <v>0</v>
      </c>
      <c r="BI241" s="187">
        <f>IF(N241="nulová",J241,0)</f>
        <v>0</v>
      </c>
      <c r="BJ241" s="19" t="s">
        <v>79</v>
      </c>
      <c r="BK241" s="187">
        <f>ROUND(I241*H241,2)</f>
        <v>0</v>
      </c>
      <c r="BL241" s="19" t="s">
        <v>272</v>
      </c>
      <c r="BM241" s="186" t="s">
        <v>991</v>
      </c>
    </row>
    <row r="242" spans="1:65" s="13" customFormat="1" ht="11.25">
      <c r="B242" s="197"/>
      <c r="C242" s="198"/>
      <c r="D242" s="188" t="s">
        <v>187</v>
      </c>
      <c r="E242" s="199" t="s">
        <v>19</v>
      </c>
      <c r="F242" s="200" t="s">
        <v>905</v>
      </c>
      <c r="G242" s="198"/>
      <c r="H242" s="201">
        <v>8.484</v>
      </c>
      <c r="I242" s="202"/>
      <c r="J242" s="198"/>
      <c r="K242" s="198"/>
      <c r="L242" s="203"/>
      <c r="M242" s="204"/>
      <c r="N242" s="205"/>
      <c r="O242" s="205"/>
      <c r="P242" s="205"/>
      <c r="Q242" s="205"/>
      <c r="R242" s="205"/>
      <c r="S242" s="205"/>
      <c r="T242" s="206"/>
      <c r="AT242" s="207" t="s">
        <v>187</v>
      </c>
      <c r="AU242" s="207" t="s">
        <v>81</v>
      </c>
      <c r="AV242" s="13" t="s">
        <v>81</v>
      </c>
      <c r="AW242" s="13" t="s">
        <v>33</v>
      </c>
      <c r="AX242" s="13" t="s">
        <v>72</v>
      </c>
      <c r="AY242" s="207" t="s">
        <v>135</v>
      </c>
    </row>
    <row r="243" spans="1:65" s="13" customFormat="1" ht="11.25">
      <c r="B243" s="197"/>
      <c r="C243" s="198"/>
      <c r="D243" s="188" t="s">
        <v>187</v>
      </c>
      <c r="E243" s="199" t="s">
        <v>19</v>
      </c>
      <c r="F243" s="200" t="s">
        <v>906</v>
      </c>
      <c r="G243" s="198"/>
      <c r="H243" s="201">
        <v>6.0979999999999999</v>
      </c>
      <c r="I243" s="202"/>
      <c r="J243" s="198"/>
      <c r="K243" s="198"/>
      <c r="L243" s="203"/>
      <c r="M243" s="204"/>
      <c r="N243" s="205"/>
      <c r="O243" s="205"/>
      <c r="P243" s="205"/>
      <c r="Q243" s="205"/>
      <c r="R243" s="205"/>
      <c r="S243" s="205"/>
      <c r="T243" s="206"/>
      <c r="AT243" s="207" t="s">
        <v>187</v>
      </c>
      <c r="AU243" s="207" t="s">
        <v>81</v>
      </c>
      <c r="AV243" s="13" t="s">
        <v>81</v>
      </c>
      <c r="AW243" s="13" t="s">
        <v>33</v>
      </c>
      <c r="AX243" s="13" t="s">
        <v>72</v>
      </c>
      <c r="AY243" s="207" t="s">
        <v>135</v>
      </c>
    </row>
    <row r="244" spans="1:65" s="13" customFormat="1" ht="11.25">
      <c r="B244" s="197"/>
      <c r="C244" s="198"/>
      <c r="D244" s="188" t="s">
        <v>187</v>
      </c>
      <c r="E244" s="199" t="s">
        <v>19</v>
      </c>
      <c r="F244" s="200" t="s">
        <v>907</v>
      </c>
      <c r="G244" s="198"/>
      <c r="H244" s="201">
        <v>2.8460000000000001</v>
      </c>
      <c r="I244" s="202"/>
      <c r="J244" s="198"/>
      <c r="K244" s="198"/>
      <c r="L244" s="203"/>
      <c r="M244" s="204"/>
      <c r="N244" s="205"/>
      <c r="O244" s="205"/>
      <c r="P244" s="205"/>
      <c r="Q244" s="205"/>
      <c r="R244" s="205"/>
      <c r="S244" s="205"/>
      <c r="T244" s="206"/>
      <c r="AT244" s="207" t="s">
        <v>187</v>
      </c>
      <c r="AU244" s="207" t="s">
        <v>81</v>
      </c>
      <c r="AV244" s="13" t="s">
        <v>81</v>
      </c>
      <c r="AW244" s="13" t="s">
        <v>33</v>
      </c>
      <c r="AX244" s="13" t="s">
        <v>72</v>
      </c>
      <c r="AY244" s="207" t="s">
        <v>135</v>
      </c>
    </row>
    <row r="245" spans="1:65" s="13" customFormat="1" ht="11.25">
      <c r="B245" s="197"/>
      <c r="C245" s="198"/>
      <c r="D245" s="188" t="s">
        <v>187</v>
      </c>
      <c r="E245" s="199" t="s">
        <v>19</v>
      </c>
      <c r="F245" s="200" t="s">
        <v>908</v>
      </c>
      <c r="G245" s="198"/>
      <c r="H245" s="201">
        <v>3.069</v>
      </c>
      <c r="I245" s="202"/>
      <c r="J245" s="198"/>
      <c r="K245" s="198"/>
      <c r="L245" s="203"/>
      <c r="M245" s="204"/>
      <c r="N245" s="205"/>
      <c r="O245" s="205"/>
      <c r="P245" s="205"/>
      <c r="Q245" s="205"/>
      <c r="R245" s="205"/>
      <c r="S245" s="205"/>
      <c r="T245" s="206"/>
      <c r="AT245" s="207" t="s">
        <v>187</v>
      </c>
      <c r="AU245" s="207" t="s">
        <v>81</v>
      </c>
      <c r="AV245" s="13" t="s">
        <v>81</v>
      </c>
      <c r="AW245" s="13" t="s">
        <v>33</v>
      </c>
      <c r="AX245" s="13" t="s">
        <v>72</v>
      </c>
      <c r="AY245" s="207" t="s">
        <v>135</v>
      </c>
    </row>
    <row r="246" spans="1:65" s="13" customFormat="1" ht="11.25">
      <c r="B246" s="197"/>
      <c r="C246" s="198"/>
      <c r="D246" s="188" t="s">
        <v>187</v>
      </c>
      <c r="E246" s="199" t="s">
        <v>19</v>
      </c>
      <c r="F246" s="200" t="s">
        <v>909</v>
      </c>
      <c r="G246" s="198"/>
      <c r="H246" s="201">
        <v>2.2810000000000001</v>
      </c>
      <c r="I246" s="202"/>
      <c r="J246" s="198"/>
      <c r="K246" s="198"/>
      <c r="L246" s="203"/>
      <c r="M246" s="204"/>
      <c r="N246" s="205"/>
      <c r="O246" s="205"/>
      <c r="P246" s="205"/>
      <c r="Q246" s="205"/>
      <c r="R246" s="205"/>
      <c r="S246" s="205"/>
      <c r="T246" s="206"/>
      <c r="AT246" s="207" t="s">
        <v>187</v>
      </c>
      <c r="AU246" s="207" t="s">
        <v>81</v>
      </c>
      <c r="AV246" s="13" t="s">
        <v>81</v>
      </c>
      <c r="AW246" s="13" t="s">
        <v>33</v>
      </c>
      <c r="AX246" s="13" t="s">
        <v>72</v>
      </c>
      <c r="AY246" s="207" t="s">
        <v>135</v>
      </c>
    </row>
    <row r="247" spans="1:65" s="13" customFormat="1" ht="11.25">
      <c r="B247" s="197"/>
      <c r="C247" s="198"/>
      <c r="D247" s="188" t="s">
        <v>187</v>
      </c>
      <c r="E247" s="199" t="s">
        <v>19</v>
      </c>
      <c r="F247" s="200" t="s">
        <v>912</v>
      </c>
      <c r="G247" s="198"/>
      <c r="H247" s="201">
        <v>43.643999999999998</v>
      </c>
      <c r="I247" s="202"/>
      <c r="J247" s="198"/>
      <c r="K247" s="198"/>
      <c r="L247" s="203"/>
      <c r="M247" s="204"/>
      <c r="N247" s="205"/>
      <c r="O247" s="205"/>
      <c r="P247" s="205"/>
      <c r="Q247" s="205"/>
      <c r="R247" s="205"/>
      <c r="S247" s="205"/>
      <c r="T247" s="206"/>
      <c r="AT247" s="207" t="s">
        <v>187</v>
      </c>
      <c r="AU247" s="207" t="s">
        <v>81</v>
      </c>
      <c r="AV247" s="13" t="s">
        <v>81</v>
      </c>
      <c r="AW247" s="13" t="s">
        <v>33</v>
      </c>
      <c r="AX247" s="13" t="s">
        <v>72</v>
      </c>
      <c r="AY247" s="207" t="s">
        <v>135</v>
      </c>
    </row>
    <row r="248" spans="1:65" s="13" customFormat="1" ht="11.25">
      <c r="B248" s="197"/>
      <c r="C248" s="198"/>
      <c r="D248" s="188" t="s">
        <v>187</v>
      </c>
      <c r="E248" s="199" t="s">
        <v>19</v>
      </c>
      <c r="F248" s="200" t="s">
        <v>913</v>
      </c>
      <c r="G248" s="198"/>
      <c r="H248" s="201">
        <v>1.833</v>
      </c>
      <c r="I248" s="202"/>
      <c r="J248" s="198"/>
      <c r="K248" s="198"/>
      <c r="L248" s="203"/>
      <c r="M248" s="204"/>
      <c r="N248" s="205"/>
      <c r="O248" s="205"/>
      <c r="P248" s="205"/>
      <c r="Q248" s="205"/>
      <c r="R248" s="205"/>
      <c r="S248" s="205"/>
      <c r="T248" s="206"/>
      <c r="AT248" s="207" t="s">
        <v>187</v>
      </c>
      <c r="AU248" s="207" t="s">
        <v>81</v>
      </c>
      <c r="AV248" s="13" t="s">
        <v>81</v>
      </c>
      <c r="AW248" s="13" t="s">
        <v>33</v>
      </c>
      <c r="AX248" s="13" t="s">
        <v>72</v>
      </c>
      <c r="AY248" s="207" t="s">
        <v>135</v>
      </c>
    </row>
    <row r="249" spans="1:65" s="13" customFormat="1" ht="11.25">
      <c r="B249" s="197"/>
      <c r="C249" s="198"/>
      <c r="D249" s="188" t="s">
        <v>187</v>
      </c>
      <c r="E249" s="199" t="s">
        <v>19</v>
      </c>
      <c r="F249" s="200" t="s">
        <v>914</v>
      </c>
      <c r="G249" s="198"/>
      <c r="H249" s="201">
        <v>-5.2</v>
      </c>
      <c r="I249" s="202"/>
      <c r="J249" s="198"/>
      <c r="K249" s="198"/>
      <c r="L249" s="203"/>
      <c r="M249" s="204"/>
      <c r="N249" s="205"/>
      <c r="O249" s="205"/>
      <c r="P249" s="205"/>
      <c r="Q249" s="205"/>
      <c r="R249" s="205"/>
      <c r="S249" s="205"/>
      <c r="T249" s="206"/>
      <c r="AT249" s="207" t="s">
        <v>187</v>
      </c>
      <c r="AU249" s="207" t="s">
        <v>81</v>
      </c>
      <c r="AV249" s="13" t="s">
        <v>81</v>
      </c>
      <c r="AW249" s="13" t="s">
        <v>33</v>
      </c>
      <c r="AX249" s="13" t="s">
        <v>72</v>
      </c>
      <c r="AY249" s="207" t="s">
        <v>135</v>
      </c>
    </row>
    <row r="250" spans="1:65" s="13" customFormat="1" ht="11.25">
      <c r="B250" s="197"/>
      <c r="C250" s="198"/>
      <c r="D250" s="188" t="s">
        <v>187</v>
      </c>
      <c r="E250" s="199" t="s">
        <v>19</v>
      </c>
      <c r="F250" s="200" t="s">
        <v>915</v>
      </c>
      <c r="G250" s="198"/>
      <c r="H250" s="201">
        <v>-3.262</v>
      </c>
      <c r="I250" s="202"/>
      <c r="J250" s="198"/>
      <c r="K250" s="198"/>
      <c r="L250" s="203"/>
      <c r="M250" s="204"/>
      <c r="N250" s="205"/>
      <c r="O250" s="205"/>
      <c r="P250" s="205"/>
      <c r="Q250" s="205"/>
      <c r="R250" s="205"/>
      <c r="S250" s="205"/>
      <c r="T250" s="206"/>
      <c r="AT250" s="207" t="s">
        <v>187</v>
      </c>
      <c r="AU250" s="207" t="s">
        <v>81</v>
      </c>
      <c r="AV250" s="13" t="s">
        <v>81</v>
      </c>
      <c r="AW250" s="13" t="s">
        <v>33</v>
      </c>
      <c r="AX250" s="13" t="s">
        <v>72</v>
      </c>
      <c r="AY250" s="207" t="s">
        <v>135</v>
      </c>
    </row>
    <row r="251" spans="1:65" s="13" customFormat="1" ht="11.25">
      <c r="B251" s="197"/>
      <c r="C251" s="198"/>
      <c r="D251" s="188" t="s">
        <v>187</v>
      </c>
      <c r="E251" s="199" t="s">
        <v>19</v>
      </c>
      <c r="F251" s="200" t="s">
        <v>916</v>
      </c>
      <c r="G251" s="198"/>
      <c r="H251" s="201">
        <v>-0.51</v>
      </c>
      <c r="I251" s="202"/>
      <c r="J251" s="198"/>
      <c r="K251" s="198"/>
      <c r="L251" s="203"/>
      <c r="M251" s="204"/>
      <c r="N251" s="205"/>
      <c r="O251" s="205"/>
      <c r="P251" s="205"/>
      <c r="Q251" s="205"/>
      <c r="R251" s="205"/>
      <c r="S251" s="205"/>
      <c r="T251" s="206"/>
      <c r="AT251" s="207" t="s">
        <v>187</v>
      </c>
      <c r="AU251" s="207" t="s">
        <v>81</v>
      </c>
      <c r="AV251" s="13" t="s">
        <v>81</v>
      </c>
      <c r="AW251" s="13" t="s">
        <v>33</v>
      </c>
      <c r="AX251" s="13" t="s">
        <v>72</v>
      </c>
      <c r="AY251" s="207" t="s">
        <v>135</v>
      </c>
    </row>
    <row r="252" spans="1:65" s="14" customFormat="1" ht="11.25">
      <c r="B252" s="208"/>
      <c r="C252" s="209"/>
      <c r="D252" s="188" t="s">
        <v>187</v>
      </c>
      <c r="E252" s="210" t="s">
        <v>19</v>
      </c>
      <c r="F252" s="211" t="s">
        <v>197</v>
      </c>
      <c r="G252" s="209"/>
      <c r="H252" s="212">
        <v>59.282999999999994</v>
      </c>
      <c r="I252" s="213"/>
      <c r="J252" s="209"/>
      <c r="K252" s="209"/>
      <c r="L252" s="214"/>
      <c r="M252" s="215"/>
      <c r="N252" s="216"/>
      <c r="O252" s="216"/>
      <c r="P252" s="216"/>
      <c r="Q252" s="216"/>
      <c r="R252" s="216"/>
      <c r="S252" s="216"/>
      <c r="T252" s="217"/>
      <c r="AT252" s="218" t="s">
        <v>187</v>
      </c>
      <c r="AU252" s="218" t="s">
        <v>81</v>
      </c>
      <c r="AV252" s="14" t="s">
        <v>160</v>
      </c>
      <c r="AW252" s="14" t="s">
        <v>33</v>
      </c>
      <c r="AX252" s="14" t="s">
        <v>79</v>
      </c>
      <c r="AY252" s="218" t="s">
        <v>135</v>
      </c>
    </row>
    <row r="253" spans="1:65" s="2" customFormat="1" ht="24">
      <c r="A253" s="36"/>
      <c r="B253" s="37"/>
      <c r="C253" s="175" t="s">
        <v>461</v>
      </c>
      <c r="D253" s="175" t="s">
        <v>138</v>
      </c>
      <c r="E253" s="176" t="s">
        <v>462</v>
      </c>
      <c r="F253" s="177" t="s">
        <v>463</v>
      </c>
      <c r="G253" s="178" t="s">
        <v>184</v>
      </c>
      <c r="H253" s="179">
        <v>66.718000000000004</v>
      </c>
      <c r="I253" s="180"/>
      <c r="J253" s="181">
        <f>ROUND(I253*H253,2)</f>
        <v>0</v>
      </c>
      <c r="K253" s="177" t="s">
        <v>142</v>
      </c>
      <c r="L253" s="41"/>
      <c r="M253" s="182" t="s">
        <v>19</v>
      </c>
      <c r="N253" s="183" t="s">
        <v>43</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272</v>
      </c>
      <c r="AT253" s="186" t="s">
        <v>138</v>
      </c>
      <c r="AU253" s="186" t="s">
        <v>81</v>
      </c>
      <c r="AY253" s="19" t="s">
        <v>135</v>
      </c>
      <c r="BE253" s="187">
        <f>IF(N253="základní",J253,0)</f>
        <v>0</v>
      </c>
      <c r="BF253" s="187">
        <f>IF(N253="snížená",J253,0)</f>
        <v>0</v>
      </c>
      <c r="BG253" s="187">
        <f>IF(N253="zákl. přenesená",J253,0)</f>
        <v>0</v>
      </c>
      <c r="BH253" s="187">
        <f>IF(N253="sníž. přenesená",J253,0)</f>
        <v>0</v>
      </c>
      <c r="BI253" s="187">
        <f>IF(N253="nulová",J253,0)</f>
        <v>0</v>
      </c>
      <c r="BJ253" s="19" t="s">
        <v>79</v>
      </c>
      <c r="BK253" s="187">
        <f>ROUND(I253*H253,2)</f>
        <v>0</v>
      </c>
      <c r="BL253" s="19" t="s">
        <v>272</v>
      </c>
      <c r="BM253" s="186" t="s">
        <v>992</v>
      </c>
    </row>
    <row r="254" spans="1:65" s="2" customFormat="1" ht="29.25">
      <c r="A254" s="36"/>
      <c r="B254" s="37"/>
      <c r="C254" s="38"/>
      <c r="D254" s="188" t="s">
        <v>145</v>
      </c>
      <c r="E254" s="38"/>
      <c r="F254" s="189" t="s">
        <v>465</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145</v>
      </c>
      <c r="AU254" s="19" t="s">
        <v>81</v>
      </c>
    </row>
    <row r="255" spans="1:65" s="15" customFormat="1" ht="11.25">
      <c r="B255" s="230"/>
      <c r="C255" s="231"/>
      <c r="D255" s="188" t="s">
        <v>187</v>
      </c>
      <c r="E255" s="232" t="s">
        <v>19</v>
      </c>
      <c r="F255" s="233" t="s">
        <v>466</v>
      </c>
      <c r="G255" s="231"/>
      <c r="H255" s="232" t="s">
        <v>19</v>
      </c>
      <c r="I255" s="234"/>
      <c r="J255" s="231"/>
      <c r="K255" s="231"/>
      <c r="L255" s="235"/>
      <c r="M255" s="236"/>
      <c r="N255" s="237"/>
      <c r="O255" s="237"/>
      <c r="P255" s="237"/>
      <c r="Q255" s="237"/>
      <c r="R255" s="237"/>
      <c r="S255" s="237"/>
      <c r="T255" s="238"/>
      <c r="AT255" s="239" t="s">
        <v>187</v>
      </c>
      <c r="AU255" s="239" t="s">
        <v>81</v>
      </c>
      <c r="AV255" s="15" t="s">
        <v>79</v>
      </c>
      <c r="AW255" s="15" t="s">
        <v>33</v>
      </c>
      <c r="AX255" s="15" t="s">
        <v>72</v>
      </c>
      <c r="AY255" s="239" t="s">
        <v>135</v>
      </c>
    </row>
    <row r="256" spans="1:65" s="13" customFormat="1" ht="11.25">
      <c r="B256" s="197"/>
      <c r="C256" s="198"/>
      <c r="D256" s="188" t="s">
        <v>187</v>
      </c>
      <c r="E256" s="199" t="s">
        <v>19</v>
      </c>
      <c r="F256" s="200" t="s">
        <v>467</v>
      </c>
      <c r="G256" s="198"/>
      <c r="H256" s="201">
        <v>4.2329999999999997</v>
      </c>
      <c r="I256" s="202"/>
      <c r="J256" s="198"/>
      <c r="K256" s="198"/>
      <c r="L256" s="203"/>
      <c r="M256" s="204"/>
      <c r="N256" s="205"/>
      <c r="O256" s="205"/>
      <c r="P256" s="205"/>
      <c r="Q256" s="205"/>
      <c r="R256" s="205"/>
      <c r="S256" s="205"/>
      <c r="T256" s="206"/>
      <c r="AT256" s="207" t="s">
        <v>187</v>
      </c>
      <c r="AU256" s="207" t="s">
        <v>81</v>
      </c>
      <c r="AV256" s="13" t="s">
        <v>81</v>
      </c>
      <c r="AW256" s="13" t="s">
        <v>33</v>
      </c>
      <c r="AX256" s="13" t="s">
        <v>72</v>
      </c>
      <c r="AY256" s="207" t="s">
        <v>135</v>
      </c>
    </row>
    <row r="257" spans="1:65" s="15" customFormat="1" ht="11.25">
      <c r="B257" s="230"/>
      <c r="C257" s="231"/>
      <c r="D257" s="188" t="s">
        <v>187</v>
      </c>
      <c r="E257" s="232" t="s">
        <v>19</v>
      </c>
      <c r="F257" s="233" t="s">
        <v>468</v>
      </c>
      <c r="G257" s="231"/>
      <c r="H257" s="232" t="s">
        <v>19</v>
      </c>
      <c r="I257" s="234"/>
      <c r="J257" s="231"/>
      <c r="K257" s="231"/>
      <c r="L257" s="235"/>
      <c r="M257" s="236"/>
      <c r="N257" s="237"/>
      <c r="O257" s="237"/>
      <c r="P257" s="237"/>
      <c r="Q257" s="237"/>
      <c r="R257" s="237"/>
      <c r="S257" s="237"/>
      <c r="T257" s="238"/>
      <c r="AT257" s="239" t="s">
        <v>187</v>
      </c>
      <c r="AU257" s="239" t="s">
        <v>81</v>
      </c>
      <c r="AV257" s="15" t="s">
        <v>79</v>
      </c>
      <c r="AW257" s="15" t="s">
        <v>33</v>
      </c>
      <c r="AX257" s="15" t="s">
        <v>72</v>
      </c>
      <c r="AY257" s="239" t="s">
        <v>135</v>
      </c>
    </row>
    <row r="258" spans="1:65" s="13" customFormat="1" ht="11.25">
      <c r="B258" s="197"/>
      <c r="C258" s="198"/>
      <c r="D258" s="188" t="s">
        <v>187</v>
      </c>
      <c r="E258" s="199" t="s">
        <v>19</v>
      </c>
      <c r="F258" s="200" t="s">
        <v>469</v>
      </c>
      <c r="G258" s="198"/>
      <c r="H258" s="201">
        <v>4</v>
      </c>
      <c r="I258" s="202"/>
      <c r="J258" s="198"/>
      <c r="K258" s="198"/>
      <c r="L258" s="203"/>
      <c r="M258" s="204"/>
      <c r="N258" s="205"/>
      <c r="O258" s="205"/>
      <c r="P258" s="205"/>
      <c r="Q258" s="205"/>
      <c r="R258" s="205"/>
      <c r="S258" s="205"/>
      <c r="T258" s="206"/>
      <c r="AT258" s="207" t="s">
        <v>187</v>
      </c>
      <c r="AU258" s="207" t="s">
        <v>81</v>
      </c>
      <c r="AV258" s="13" t="s">
        <v>81</v>
      </c>
      <c r="AW258" s="13" t="s">
        <v>33</v>
      </c>
      <c r="AX258" s="13" t="s">
        <v>72</v>
      </c>
      <c r="AY258" s="207" t="s">
        <v>135</v>
      </c>
    </row>
    <row r="259" spans="1:65" s="15" customFormat="1" ht="11.25">
      <c r="B259" s="230"/>
      <c r="C259" s="231"/>
      <c r="D259" s="188" t="s">
        <v>187</v>
      </c>
      <c r="E259" s="232" t="s">
        <v>19</v>
      </c>
      <c r="F259" s="233" t="s">
        <v>470</v>
      </c>
      <c r="G259" s="231"/>
      <c r="H259" s="232" t="s">
        <v>19</v>
      </c>
      <c r="I259" s="234"/>
      <c r="J259" s="231"/>
      <c r="K259" s="231"/>
      <c r="L259" s="235"/>
      <c r="M259" s="236"/>
      <c r="N259" s="237"/>
      <c r="O259" s="237"/>
      <c r="P259" s="237"/>
      <c r="Q259" s="237"/>
      <c r="R259" s="237"/>
      <c r="S259" s="237"/>
      <c r="T259" s="238"/>
      <c r="AT259" s="239" t="s">
        <v>187</v>
      </c>
      <c r="AU259" s="239" t="s">
        <v>81</v>
      </c>
      <c r="AV259" s="15" t="s">
        <v>79</v>
      </c>
      <c r="AW259" s="15" t="s">
        <v>33</v>
      </c>
      <c r="AX259" s="15" t="s">
        <v>72</v>
      </c>
      <c r="AY259" s="239" t="s">
        <v>135</v>
      </c>
    </row>
    <row r="260" spans="1:65" s="13" customFormat="1" ht="11.25">
      <c r="B260" s="197"/>
      <c r="C260" s="198"/>
      <c r="D260" s="188" t="s">
        <v>187</v>
      </c>
      <c r="E260" s="199" t="s">
        <v>19</v>
      </c>
      <c r="F260" s="200" t="s">
        <v>471</v>
      </c>
      <c r="G260" s="198"/>
      <c r="H260" s="201">
        <v>6</v>
      </c>
      <c r="I260" s="202"/>
      <c r="J260" s="198"/>
      <c r="K260" s="198"/>
      <c r="L260" s="203"/>
      <c r="M260" s="204"/>
      <c r="N260" s="205"/>
      <c r="O260" s="205"/>
      <c r="P260" s="205"/>
      <c r="Q260" s="205"/>
      <c r="R260" s="205"/>
      <c r="S260" s="205"/>
      <c r="T260" s="206"/>
      <c r="AT260" s="207" t="s">
        <v>187</v>
      </c>
      <c r="AU260" s="207" t="s">
        <v>81</v>
      </c>
      <c r="AV260" s="13" t="s">
        <v>81</v>
      </c>
      <c r="AW260" s="13" t="s">
        <v>33</v>
      </c>
      <c r="AX260" s="13" t="s">
        <v>72</v>
      </c>
      <c r="AY260" s="207" t="s">
        <v>135</v>
      </c>
    </row>
    <row r="261" spans="1:65" s="15" customFormat="1" ht="11.25">
      <c r="B261" s="230"/>
      <c r="C261" s="231"/>
      <c r="D261" s="188" t="s">
        <v>187</v>
      </c>
      <c r="E261" s="232" t="s">
        <v>19</v>
      </c>
      <c r="F261" s="233" t="s">
        <v>472</v>
      </c>
      <c r="G261" s="231"/>
      <c r="H261" s="232" t="s">
        <v>19</v>
      </c>
      <c r="I261" s="234"/>
      <c r="J261" s="231"/>
      <c r="K261" s="231"/>
      <c r="L261" s="235"/>
      <c r="M261" s="236"/>
      <c r="N261" s="237"/>
      <c r="O261" s="237"/>
      <c r="P261" s="237"/>
      <c r="Q261" s="237"/>
      <c r="R261" s="237"/>
      <c r="S261" s="237"/>
      <c r="T261" s="238"/>
      <c r="AT261" s="239" t="s">
        <v>187</v>
      </c>
      <c r="AU261" s="239" t="s">
        <v>81</v>
      </c>
      <c r="AV261" s="15" t="s">
        <v>79</v>
      </c>
      <c r="AW261" s="15" t="s">
        <v>33</v>
      </c>
      <c r="AX261" s="15" t="s">
        <v>72</v>
      </c>
      <c r="AY261" s="239" t="s">
        <v>135</v>
      </c>
    </row>
    <row r="262" spans="1:65" s="13" customFormat="1" ht="11.25">
      <c r="B262" s="197"/>
      <c r="C262" s="198"/>
      <c r="D262" s="188" t="s">
        <v>187</v>
      </c>
      <c r="E262" s="199" t="s">
        <v>19</v>
      </c>
      <c r="F262" s="200" t="s">
        <v>473</v>
      </c>
      <c r="G262" s="198"/>
      <c r="H262" s="201">
        <v>10</v>
      </c>
      <c r="I262" s="202"/>
      <c r="J262" s="198"/>
      <c r="K262" s="198"/>
      <c r="L262" s="203"/>
      <c r="M262" s="204"/>
      <c r="N262" s="205"/>
      <c r="O262" s="205"/>
      <c r="P262" s="205"/>
      <c r="Q262" s="205"/>
      <c r="R262" s="205"/>
      <c r="S262" s="205"/>
      <c r="T262" s="206"/>
      <c r="AT262" s="207" t="s">
        <v>187</v>
      </c>
      <c r="AU262" s="207" t="s">
        <v>81</v>
      </c>
      <c r="AV262" s="13" t="s">
        <v>81</v>
      </c>
      <c r="AW262" s="13" t="s">
        <v>33</v>
      </c>
      <c r="AX262" s="13" t="s">
        <v>72</v>
      </c>
      <c r="AY262" s="207" t="s">
        <v>135</v>
      </c>
    </row>
    <row r="263" spans="1:65" s="15" customFormat="1" ht="11.25">
      <c r="B263" s="230"/>
      <c r="C263" s="231"/>
      <c r="D263" s="188" t="s">
        <v>187</v>
      </c>
      <c r="E263" s="232" t="s">
        <v>19</v>
      </c>
      <c r="F263" s="233" t="s">
        <v>475</v>
      </c>
      <c r="G263" s="231"/>
      <c r="H263" s="232" t="s">
        <v>19</v>
      </c>
      <c r="I263" s="234"/>
      <c r="J263" s="231"/>
      <c r="K263" s="231"/>
      <c r="L263" s="235"/>
      <c r="M263" s="236"/>
      <c r="N263" s="237"/>
      <c r="O263" s="237"/>
      <c r="P263" s="237"/>
      <c r="Q263" s="237"/>
      <c r="R263" s="237"/>
      <c r="S263" s="237"/>
      <c r="T263" s="238"/>
      <c r="AT263" s="239" t="s">
        <v>187</v>
      </c>
      <c r="AU263" s="239" t="s">
        <v>81</v>
      </c>
      <c r="AV263" s="15" t="s">
        <v>79</v>
      </c>
      <c r="AW263" s="15" t="s">
        <v>33</v>
      </c>
      <c r="AX263" s="15" t="s">
        <v>72</v>
      </c>
      <c r="AY263" s="239" t="s">
        <v>135</v>
      </c>
    </row>
    <row r="264" spans="1:65" s="13" customFormat="1" ht="11.25">
      <c r="B264" s="197"/>
      <c r="C264" s="198"/>
      <c r="D264" s="188" t="s">
        <v>187</v>
      </c>
      <c r="E264" s="199" t="s">
        <v>19</v>
      </c>
      <c r="F264" s="200" t="s">
        <v>993</v>
      </c>
      <c r="G264" s="198"/>
      <c r="H264" s="201">
        <v>34.776000000000003</v>
      </c>
      <c r="I264" s="202"/>
      <c r="J264" s="198"/>
      <c r="K264" s="198"/>
      <c r="L264" s="203"/>
      <c r="M264" s="204"/>
      <c r="N264" s="205"/>
      <c r="O264" s="205"/>
      <c r="P264" s="205"/>
      <c r="Q264" s="205"/>
      <c r="R264" s="205"/>
      <c r="S264" s="205"/>
      <c r="T264" s="206"/>
      <c r="AT264" s="207" t="s">
        <v>187</v>
      </c>
      <c r="AU264" s="207" t="s">
        <v>81</v>
      </c>
      <c r="AV264" s="13" t="s">
        <v>81</v>
      </c>
      <c r="AW264" s="13" t="s">
        <v>33</v>
      </c>
      <c r="AX264" s="13" t="s">
        <v>72</v>
      </c>
      <c r="AY264" s="207" t="s">
        <v>135</v>
      </c>
    </row>
    <row r="265" spans="1:65" s="13" customFormat="1" ht="11.25">
      <c r="B265" s="197"/>
      <c r="C265" s="198"/>
      <c r="D265" s="188" t="s">
        <v>187</v>
      </c>
      <c r="E265" s="199" t="s">
        <v>19</v>
      </c>
      <c r="F265" s="200" t="s">
        <v>994</v>
      </c>
      <c r="G265" s="198"/>
      <c r="H265" s="201">
        <v>-0.29099999999999998</v>
      </c>
      <c r="I265" s="202"/>
      <c r="J265" s="198"/>
      <c r="K265" s="198"/>
      <c r="L265" s="203"/>
      <c r="M265" s="204"/>
      <c r="N265" s="205"/>
      <c r="O265" s="205"/>
      <c r="P265" s="205"/>
      <c r="Q265" s="205"/>
      <c r="R265" s="205"/>
      <c r="S265" s="205"/>
      <c r="T265" s="206"/>
      <c r="AT265" s="207" t="s">
        <v>187</v>
      </c>
      <c r="AU265" s="207" t="s">
        <v>81</v>
      </c>
      <c r="AV265" s="13" t="s">
        <v>81</v>
      </c>
      <c r="AW265" s="13" t="s">
        <v>33</v>
      </c>
      <c r="AX265" s="13" t="s">
        <v>72</v>
      </c>
      <c r="AY265" s="207" t="s">
        <v>135</v>
      </c>
    </row>
    <row r="266" spans="1:65" s="15" customFormat="1" ht="11.25">
      <c r="B266" s="230"/>
      <c r="C266" s="231"/>
      <c r="D266" s="188" t="s">
        <v>187</v>
      </c>
      <c r="E266" s="232" t="s">
        <v>19</v>
      </c>
      <c r="F266" s="233" t="s">
        <v>478</v>
      </c>
      <c r="G266" s="231"/>
      <c r="H266" s="232" t="s">
        <v>19</v>
      </c>
      <c r="I266" s="234"/>
      <c r="J266" s="231"/>
      <c r="K266" s="231"/>
      <c r="L266" s="235"/>
      <c r="M266" s="236"/>
      <c r="N266" s="237"/>
      <c r="O266" s="237"/>
      <c r="P266" s="237"/>
      <c r="Q266" s="237"/>
      <c r="R266" s="237"/>
      <c r="S266" s="237"/>
      <c r="T266" s="238"/>
      <c r="AT266" s="239" t="s">
        <v>187</v>
      </c>
      <c r="AU266" s="239" t="s">
        <v>81</v>
      </c>
      <c r="AV266" s="15" t="s">
        <v>79</v>
      </c>
      <c r="AW266" s="15" t="s">
        <v>33</v>
      </c>
      <c r="AX266" s="15" t="s">
        <v>72</v>
      </c>
      <c r="AY266" s="239" t="s">
        <v>135</v>
      </c>
    </row>
    <row r="267" spans="1:65" s="13" customFormat="1" ht="11.25">
      <c r="B267" s="197"/>
      <c r="C267" s="198"/>
      <c r="D267" s="188" t="s">
        <v>187</v>
      </c>
      <c r="E267" s="199" t="s">
        <v>19</v>
      </c>
      <c r="F267" s="200" t="s">
        <v>232</v>
      </c>
      <c r="G267" s="198"/>
      <c r="H267" s="201">
        <v>8</v>
      </c>
      <c r="I267" s="202"/>
      <c r="J267" s="198"/>
      <c r="K267" s="198"/>
      <c r="L267" s="203"/>
      <c r="M267" s="204"/>
      <c r="N267" s="205"/>
      <c r="O267" s="205"/>
      <c r="P267" s="205"/>
      <c r="Q267" s="205"/>
      <c r="R267" s="205"/>
      <c r="S267" s="205"/>
      <c r="T267" s="206"/>
      <c r="AT267" s="207" t="s">
        <v>187</v>
      </c>
      <c r="AU267" s="207" t="s">
        <v>81</v>
      </c>
      <c r="AV267" s="13" t="s">
        <v>81</v>
      </c>
      <c r="AW267" s="13" t="s">
        <v>33</v>
      </c>
      <c r="AX267" s="13" t="s">
        <v>72</v>
      </c>
      <c r="AY267" s="207" t="s">
        <v>135</v>
      </c>
    </row>
    <row r="268" spans="1:65" s="14" customFormat="1" ht="11.25">
      <c r="B268" s="208"/>
      <c r="C268" s="209"/>
      <c r="D268" s="188" t="s">
        <v>187</v>
      </c>
      <c r="E268" s="210" t="s">
        <v>19</v>
      </c>
      <c r="F268" s="211" t="s">
        <v>197</v>
      </c>
      <c r="G268" s="209"/>
      <c r="H268" s="212">
        <v>66.718000000000004</v>
      </c>
      <c r="I268" s="213"/>
      <c r="J268" s="209"/>
      <c r="K268" s="209"/>
      <c r="L268" s="214"/>
      <c r="M268" s="215"/>
      <c r="N268" s="216"/>
      <c r="O268" s="216"/>
      <c r="P268" s="216"/>
      <c r="Q268" s="216"/>
      <c r="R268" s="216"/>
      <c r="S268" s="216"/>
      <c r="T268" s="217"/>
      <c r="AT268" s="218" t="s">
        <v>187</v>
      </c>
      <c r="AU268" s="218" t="s">
        <v>81</v>
      </c>
      <c r="AV268" s="14" t="s">
        <v>160</v>
      </c>
      <c r="AW268" s="14" t="s">
        <v>33</v>
      </c>
      <c r="AX268" s="14" t="s">
        <v>79</v>
      </c>
      <c r="AY268" s="218" t="s">
        <v>135</v>
      </c>
    </row>
    <row r="269" spans="1:65" s="2" customFormat="1" ht="16.5" customHeight="1">
      <c r="A269" s="36"/>
      <c r="B269" s="37"/>
      <c r="C269" s="219" t="s">
        <v>479</v>
      </c>
      <c r="D269" s="219" t="s">
        <v>278</v>
      </c>
      <c r="E269" s="220" t="s">
        <v>480</v>
      </c>
      <c r="F269" s="221" t="s">
        <v>481</v>
      </c>
      <c r="G269" s="222" t="s">
        <v>184</v>
      </c>
      <c r="H269" s="223">
        <v>73.39</v>
      </c>
      <c r="I269" s="224"/>
      <c r="J269" s="225">
        <f>ROUND(I269*H269,2)</f>
        <v>0</v>
      </c>
      <c r="K269" s="221" t="s">
        <v>142</v>
      </c>
      <c r="L269" s="226"/>
      <c r="M269" s="227" t="s">
        <v>19</v>
      </c>
      <c r="N269" s="228" t="s">
        <v>43</v>
      </c>
      <c r="O269" s="66"/>
      <c r="P269" s="184">
        <f>O269*H269</f>
        <v>0</v>
      </c>
      <c r="Q269" s="184">
        <v>0</v>
      </c>
      <c r="R269" s="184">
        <f>Q269*H269</f>
        <v>0</v>
      </c>
      <c r="S269" s="184">
        <v>0</v>
      </c>
      <c r="T269" s="185">
        <f>S269*H269</f>
        <v>0</v>
      </c>
      <c r="U269" s="36"/>
      <c r="V269" s="36"/>
      <c r="W269" s="36"/>
      <c r="X269" s="36"/>
      <c r="Y269" s="36"/>
      <c r="Z269" s="36"/>
      <c r="AA269" s="36"/>
      <c r="AB269" s="36"/>
      <c r="AC269" s="36"/>
      <c r="AD269" s="36"/>
      <c r="AE269" s="36"/>
      <c r="AR269" s="186" t="s">
        <v>282</v>
      </c>
      <c r="AT269" s="186" t="s">
        <v>278</v>
      </c>
      <c r="AU269" s="186" t="s">
        <v>81</v>
      </c>
      <c r="AY269" s="19" t="s">
        <v>135</v>
      </c>
      <c r="BE269" s="187">
        <f>IF(N269="základní",J269,0)</f>
        <v>0</v>
      </c>
      <c r="BF269" s="187">
        <f>IF(N269="snížená",J269,0)</f>
        <v>0</v>
      </c>
      <c r="BG269" s="187">
        <f>IF(N269="zákl. přenesená",J269,0)</f>
        <v>0</v>
      </c>
      <c r="BH269" s="187">
        <f>IF(N269="sníž. přenesená",J269,0)</f>
        <v>0</v>
      </c>
      <c r="BI269" s="187">
        <f>IF(N269="nulová",J269,0)</f>
        <v>0</v>
      </c>
      <c r="BJ269" s="19" t="s">
        <v>79</v>
      </c>
      <c r="BK269" s="187">
        <f>ROUND(I269*H269,2)</f>
        <v>0</v>
      </c>
      <c r="BL269" s="19" t="s">
        <v>272</v>
      </c>
      <c r="BM269" s="186" t="s">
        <v>995</v>
      </c>
    </row>
    <row r="270" spans="1:65" s="13" customFormat="1" ht="11.25">
      <c r="B270" s="197"/>
      <c r="C270" s="198"/>
      <c r="D270" s="188" t="s">
        <v>187</v>
      </c>
      <c r="E270" s="198"/>
      <c r="F270" s="200" t="s">
        <v>996</v>
      </c>
      <c r="G270" s="198"/>
      <c r="H270" s="201">
        <v>73.39</v>
      </c>
      <c r="I270" s="202"/>
      <c r="J270" s="198"/>
      <c r="K270" s="198"/>
      <c r="L270" s="203"/>
      <c r="M270" s="204"/>
      <c r="N270" s="205"/>
      <c r="O270" s="205"/>
      <c r="P270" s="205"/>
      <c r="Q270" s="205"/>
      <c r="R270" s="205"/>
      <c r="S270" s="205"/>
      <c r="T270" s="206"/>
      <c r="AT270" s="207" t="s">
        <v>187</v>
      </c>
      <c r="AU270" s="207" t="s">
        <v>81</v>
      </c>
      <c r="AV270" s="13" t="s">
        <v>81</v>
      </c>
      <c r="AW270" s="13" t="s">
        <v>4</v>
      </c>
      <c r="AX270" s="13" t="s">
        <v>79</v>
      </c>
      <c r="AY270" s="207" t="s">
        <v>135</v>
      </c>
    </row>
    <row r="271" spans="1:65" s="2" customFormat="1" ht="16.5" customHeight="1">
      <c r="A271" s="36"/>
      <c r="B271" s="37"/>
      <c r="C271" s="219" t="s">
        <v>484</v>
      </c>
      <c r="D271" s="219" t="s">
        <v>278</v>
      </c>
      <c r="E271" s="220" t="s">
        <v>485</v>
      </c>
      <c r="F271" s="221" t="s">
        <v>486</v>
      </c>
      <c r="G271" s="222" t="s">
        <v>271</v>
      </c>
      <c r="H271" s="223">
        <v>200</v>
      </c>
      <c r="I271" s="224"/>
      <c r="J271" s="225">
        <f>ROUND(I271*H271,2)</f>
        <v>0</v>
      </c>
      <c r="K271" s="221" t="s">
        <v>142</v>
      </c>
      <c r="L271" s="226"/>
      <c r="M271" s="227" t="s">
        <v>19</v>
      </c>
      <c r="N271" s="228" t="s">
        <v>43</v>
      </c>
      <c r="O271" s="66"/>
      <c r="P271" s="184">
        <f>O271*H271</f>
        <v>0</v>
      </c>
      <c r="Q271" s="184">
        <v>0</v>
      </c>
      <c r="R271" s="184">
        <f>Q271*H271</f>
        <v>0</v>
      </c>
      <c r="S271" s="184">
        <v>0</v>
      </c>
      <c r="T271" s="185">
        <f>S271*H271</f>
        <v>0</v>
      </c>
      <c r="U271" s="36"/>
      <c r="V271" s="36"/>
      <c r="W271" s="36"/>
      <c r="X271" s="36"/>
      <c r="Y271" s="36"/>
      <c r="Z271" s="36"/>
      <c r="AA271" s="36"/>
      <c r="AB271" s="36"/>
      <c r="AC271" s="36"/>
      <c r="AD271" s="36"/>
      <c r="AE271" s="36"/>
      <c r="AR271" s="186" t="s">
        <v>282</v>
      </c>
      <c r="AT271" s="186" t="s">
        <v>278</v>
      </c>
      <c r="AU271" s="186" t="s">
        <v>81</v>
      </c>
      <c r="AY271" s="19" t="s">
        <v>135</v>
      </c>
      <c r="BE271" s="187">
        <f>IF(N271="základní",J271,0)</f>
        <v>0</v>
      </c>
      <c r="BF271" s="187">
        <f>IF(N271="snížená",J271,0)</f>
        <v>0</v>
      </c>
      <c r="BG271" s="187">
        <f>IF(N271="zákl. přenesená",J271,0)</f>
        <v>0</v>
      </c>
      <c r="BH271" s="187">
        <f>IF(N271="sníž. přenesená",J271,0)</f>
        <v>0</v>
      </c>
      <c r="BI271" s="187">
        <f>IF(N271="nulová",J271,0)</f>
        <v>0</v>
      </c>
      <c r="BJ271" s="19" t="s">
        <v>79</v>
      </c>
      <c r="BK271" s="187">
        <f>ROUND(I271*H271,2)</f>
        <v>0</v>
      </c>
      <c r="BL271" s="19" t="s">
        <v>272</v>
      </c>
      <c r="BM271" s="186" t="s">
        <v>997</v>
      </c>
    </row>
    <row r="272" spans="1:65" s="2" customFormat="1" ht="16.5" customHeight="1">
      <c r="A272" s="36"/>
      <c r="B272" s="37"/>
      <c r="C272" s="175" t="s">
        <v>488</v>
      </c>
      <c r="D272" s="175" t="s">
        <v>138</v>
      </c>
      <c r="E272" s="176" t="s">
        <v>489</v>
      </c>
      <c r="F272" s="177" t="s">
        <v>490</v>
      </c>
      <c r="G272" s="178" t="s">
        <v>184</v>
      </c>
      <c r="H272" s="179">
        <v>59.283000000000001</v>
      </c>
      <c r="I272" s="180"/>
      <c r="J272" s="181">
        <f>ROUND(I272*H272,2)</f>
        <v>0</v>
      </c>
      <c r="K272" s="177" t="s">
        <v>142</v>
      </c>
      <c r="L272" s="41"/>
      <c r="M272" s="182" t="s">
        <v>19</v>
      </c>
      <c r="N272" s="183" t="s">
        <v>43</v>
      </c>
      <c r="O272" s="66"/>
      <c r="P272" s="184">
        <f>O272*H272</f>
        <v>0</v>
      </c>
      <c r="Q272" s="184">
        <v>2.0000000000000001E-4</v>
      </c>
      <c r="R272" s="184">
        <f>Q272*H272</f>
        <v>1.18566E-2</v>
      </c>
      <c r="S272" s="184">
        <v>0</v>
      </c>
      <c r="T272" s="185">
        <f>S272*H272</f>
        <v>0</v>
      </c>
      <c r="U272" s="36"/>
      <c r="V272" s="36"/>
      <c r="W272" s="36"/>
      <c r="X272" s="36"/>
      <c r="Y272" s="36"/>
      <c r="Z272" s="36"/>
      <c r="AA272" s="36"/>
      <c r="AB272" s="36"/>
      <c r="AC272" s="36"/>
      <c r="AD272" s="36"/>
      <c r="AE272" s="36"/>
      <c r="AR272" s="186" t="s">
        <v>272</v>
      </c>
      <c r="AT272" s="186" t="s">
        <v>138</v>
      </c>
      <c r="AU272" s="186" t="s">
        <v>81</v>
      </c>
      <c r="AY272" s="19" t="s">
        <v>135</v>
      </c>
      <c r="BE272" s="187">
        <f>IF(N272="základní",J272,0)</f>
        <v>0</v>
      </c>
      <c r="BF272" s="187">
        <f>IF(N272="snížená",J272,0)</f>
        <v>0</v>
      </c>
      <c r="BG272" s="187">
        <f>IF(N272="zákl. přenesená",J272,0)</f>
        <v>0</v>
      </c>
      <c r="BH272" s="187">
        <f>IF(N272="sníž. přenesená",J272,0)</f>
        <v>0</v>
      </c>
      <c r="BI272" s="187">
        <f>IF(N272="nulová",J272,0)</f>
        <v>0</v>
      </c>
      <c r="BJ272" s="19" t="s">
        <v>79</v>
      </c>
      <c r="BK272" s="187">
        <f>ROUND(I272*H272,2)</f>
        <v>0</v>
      </c>
      <c r="BL272" s="19" t="s">
        <v>272</v>
      </c>
      <c r="BM272" s="186" t="s">
        <v>998</v>
      </c>
    </row>
    <row r="273" spans="1:65" s="2" customFormat="1" ht="24">
      <c r="A273" s="36"/>
      <c r="B273" s="37"/>
      <c r="C273" s="175" t="s">
        <v>492</v>
      </c>
      <c r="D273" s="175" t="s">
        <v>138</v>
      </c>
      <c r="E273" s="176" t="s">
        <v>493</v>
      </c>
      <c r="F273" s="177" t="s">
        <v>494</v>
      </c>
      <c r="G273" s="178" t="s">
        <v>184</v>
      </c>
      <c r="H273" s="179">
        <v>59.283000000000001</v>
      </c>
      <c r="I273" s="180"/>
      <c r="J273" s="181">
        <f>ROUND(I273*H273,2)</f>
        <v>0</v>
      </c>
      <c r="K273" s="177" t="s">
        <v>142</v>
      </c>
      <c r="L273" s="41"/>
      <c r="M273" s="251" t="s">
        <v>19</v>
      </c>
      <c r="N273" s="252" t="s">
        <v>43</v>
      </c>
      <c r="O273" s="195"/>
      <c r="P273" s="253">
        <f>O273*H273</f>
        <v>0</v>
      </c>
      <c r="Q273" s="253">
        <v>2.5999999999999998E-4</v>
      </c>
      <c r="R273" s="253">
        <f>Q273*H273</f>
        <v>1.541358E-2</v>
      </c>
      <c r="S273" s="253">
        <v>0</v>
      </c>
      <c r="T273" s="254">
        <f>S273*H273</f>
        <v>0</v>
      </c>
      <c r="U273" s="36"/>
      <c r="V273" s="36"/>
      <c r="W273" s="36"/>
      <c r="X273" s="36"/>
      <c r="Y273" s="36"/>
      <c r="Z273" s="36"/>
      <c r="AA273" s="36"/>
      <c r="AB273" s="36"/>
      <c r="AC273" s="36"/>
      <c r="AD273" s="36"/>
      <c r="AE273" s="36"/>
      <c r="AR273" s="186" t="s">
        <v>272</v>
      </c>
      <c r="AT273" s="186" t="s">
        <v>138</v>
      </c>
      <c r="AU273" s="186" t="s">
        <v>81</v>
      </c>
      <c r="AY273" s="19" t="s">
        <v>135</v>
      </c>
      <c r="BE273" s="187">
        <f>IF(N273="základní",J273,0)</f>
        <v>0</v>
      </c>
      <c r="BF273" s="187">
        <f>IF(N273="snížená",J273,0)</f>
        <v>0</v>
      </c>
      <c r="BG273" s="187">
        <f>IF(N273="zákl. přenesená",J273,0)</f>
        <v>0</v>
      </c>
      <c r="BH273" s="187">
        <f>IF(N273="sníž. přenesená",J273,0)</f>
        <v>0</v>
      </c>
      <c r="BI273" s="187">
        <f>IF(N273="nulová",J273,0)</f>
        <v>0</v>
      </c>
      <c r="BJ273" s="19" t="s">
        <v>79</v>
      </c>
      <c r="BK273" s="187">
        <f>ROUND(I273*H273,2)</f>
        <v>0</v>
      </c>
      <c r="BL273" s="19" t="s">
        <v>272</v>
      </c>
      <c r="BM273" s="186" t="s">
        <v>999</v>
      </c>
    </row>
    <row r="274" spans="1:65" s="2" customFormat="1" ht="6.95" customHeight="1">
      <c r="A274" s="36"/>
      <c r="B274" s="49"/>
      <c r="C274" s="50"/>
      <c r="D274" s="50"/>
      <c r="E274" s="50"/>
      <c r="F274" s="50"/>
      <c r="G274" s="50"/>
      <c r="H274" s="50"/>
      <c r="I274" s="50"/>
      <c r="J274" s="50"/>
      <c r="K274" s="50"/>
      <c r="L274" s="41"/>
      <c r="M274" s="36"/>
      <c r="O274" s="36"/>
      <c r="P274" s="36"/>
      <c r="Q274" s="36"/>
      <c r="R274" s="36"/>
      <c r="S274" s="36"/>
      <c r="T274" s="36"/>
      <c r="U274" s="36"/>
      <c r="V274" s="36"/>
      <c r="W274" s="36"/>
      <c r="X274" s="36"/>
      <c r="Y274" s="36"/>
      <c r="Z274" s="36"/>
      <c r="AA274" s="36"/>
      <c r="AB274" s="36"/>
      <c r="AC274" s="36"/>
      <c r="AD274" s="36"/>
      <c r="AE274" s="36"/>
    </row>
  </sheetData>
  <sheetProtection algorithmName="SHA-512" hashValue="ryDWolJYUdyKj4qXQjH2a2Do5YxZX0yQPxVzMx3r5Z/By0MlHfSkijsnHtgKKRdyhUXgUEbcs0BFzOHBGq9gSw==" saltValue="wDzymybI84hwMHdQV2nxw9yTvu8TKXtv0T5JnH/nWnbjZGGl3ZFez0NNCyhtLvofhI+1RX/jz/FxwXxrOiowPQ==" spinCount="100000" sheet="1" objects="1" scenarios="1" formatColumns="0" formatRows="0" autoFilter="0"/>
  <autoFilter ref="C91:K273" xr:uid="{00000000-0009-0000-0000-000005000000}"/>
  <mergeCells count="9">
    <mergeCell ref="E50:H50"/>
    <mergeCell ref="E82:H82"/>
    <mergeCell ref="E84:H8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316"/>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2"/>
      <c r="M2" s="362"/>
      <c r="N2" s="362"/>
      <c r="O2" s="362"/>
      <c r="P2" s="362"/>
      <c r="Q2" s="362"/>
      <c r="R2" s="362"/>
      <c r="S2" s="362"/>
      <c r="T2" s="362"/>
      <c r="U2" s="362"/>
      <c r="V2" s="362"/>
      <c r="AT2" s="19" t="s">
        <v>96</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109</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6" t="str">
        <f>'Rekapitulace stavby'!K6</f>
        <v>Sokolov, ZŠ Švabinského 1728 - oprava hygienického zázemí</v>
      </c>
      <c r="F7" s="377"/>
      <c r="G7" s="377"/>
      <c r="H7" s="377"/>
      <c r="L7" s="22"/>
    </row>
    <row r="8" spans="1:46" s="2" customFormat="1" ht="12" customHeight="1">
      <c r="A8" s="36"/>
      <c r="B8" s="41"/>
      <c r="C8" s="36"/>
      <c r="D8" s="107" t="s">
        <v>110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8" t="s">
        <v>1000</v>
      </c>
      <c r="F9" s="379"/>
      <c r="G9" s="379"/>
      <c r="H9" s="379"/>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3. 2. 2021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ROUND(J94,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ROUND((SUM(BE94:BE315)),  2)</f>
        <v>0</v>
      </c>
      <c r="G33" s="36"/>
      <c r="H33" s="36"/>
      <c r="I33" s="120">
        <v>0.21</v>
      </c>
      <c r="J33" s="119">
        <f>ROUND(((SUM(BE94:BE315))*I33),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ROUND((SUM(BF94:BF315)),  2)</f>
        <v>0</v>
      </c>
      <c r="G34" s="36"/>
      <c r="H34" s="36"/>
      <c r="I34" s="120">
        <v>0.15</v>
      </c>
      <c r="J34" s="119">
        <f>ROUND(((SUM(BF94:BF315))*I34),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45</v>
      </c>
      <c r="F35" s="119">
        <f>ROUND((SUM(BG94:BG315)),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46</v>
      </c>
      <c r="F36" s="119">
        <f>ROUND((SUM(BH94:BH315)),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47</v>
      </c>
      <c r="F37" s="119">
        <f>ROUND((SUM(BI94:BI315)),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112</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Sokolov, ZŠ Švabinského 1728 - oprava hygienického zázemí</v>
      </c>
      <c r="F48" s="384"/>
      <c r="G48" s="384"/>
      <c r="H48" s="384"/>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40" t="str">
        <f>E9</f>
        <v>05 - 2.NP - WC Dívky</v>
      </c>
      <c r="F50" s="385"/>
      <c r="G50" s="385"/>
      <c r="H50" s="385"/>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Sokolov, Švabinského 1728</v>
      </c>
      <c r="G52" s="38"/>
      <c r="H52" s="38"/>
      <c r="I52" s="31" t="s">
        <v>23</v>
      </c>
      <c r="J52" s="61" t="str">
        <f>IF(J12="","",J12)</f>
        <v>3. 2. 2021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Sokolov</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113</v>
      </c>
      <c r="D57" s="133"/>
      <c r="E57" s="133"/>
      <c r="F57" s="133"/>
      <c r="G57" s="133"/>
      <c r="H57" s="133"/>
      <c r="I57" s="133"/>
      <c r="J57" s="134" t="s">
        <v>114</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115</v>
      </c>
    </row>
    <row r="60" spans="1:47" s="9" customFormat="1" ht="24.95" customHeight="1">
      <c r="B60" s="136"/>
      <c r="C60" s="137"/>
      <c r="D60" s="138" t="s">
        <v>165</v>
      </c>
      <c r="E60" s="139"/>
      <c r="F60" s="139"/>
      <c r="G60" s="139"/>
      <c r="H60" s="139"/>
      <c r="I60" s="139"/>
      <c r="J60" s="140">
        <f>J95</f>
        <v>0</v>
      </c>
      <c r="K60" s="137"/>
      <c r="L60" s="141"/>
    </row>
    <row r="61" spans="1:47" s="10" customFormat="1" ht="19.899999999999999" customHeight="1">
      <c r="B61" s="142"/>
      <c r="C61" s="143"/>
      <c r="D61" s="144" t="s">
        <v>166</v>
      </c>
      <c r="E61" s="145"/>
      <c r="F61" s="145"/>
      <c r="G61" s="145"/>
      <c r="H61" s="145"/>
      <c r="I61" s="145"/>
      <c r="J61" s="146">
        <f>J96</f>
        <v>0</v>
      </c>
      <c r="K61" s="143"/>
      <c r="L61" s="147"/>
    </row>
    <row r="62" spans="1:47" s="10" customFormat="1" ht="19.899999999999999" customHeight="1">
      <c r="B62" s="142"/>
      <c r="C62" s="143"/>
      <c r="D62" s="144" t="s">
        <v>167</v>
      </c>
      <c r="E62" s="145"/>
      <c r="F62" s="145"/>
      <c r="G62" s="145"/>
      <c r="H62" s="145"/>
      <c r="I62" s="145"/>
      <c r="J62" s="146">
        <f>J108</f>
        <v>0</v>
      </c>
      <c r="K62" s="143"/>
      <c r="L62" s="147"/>
    </row>
    <row r="63" spans="1:47" s="10" customFormat="1" ht="19.899999999999999" customHeight="1">
      <c r="B63" s="142"/>
      <c r="C63" s="143"/>
      <c r="D63" s="144" t="s">
        <v>168</v>
      </c>
      <c r="E63" s="145"/>
      <c r="F63" s="145"/>
      <c r="G63" s="145"/>
      <c r="H63" s="145"/>
      <c r="I63" s="145"/>
      <c r="J63" s="146">
        <f>J156</f>
        <v>0</v>
      </c>
      <c r="K63" s="143"/>
      <c r="L63" s="147"/>
    </row>
    <row r="64" spans="1:47" s="10" customFormat="1" ht="19.899999999999999" customHeight="1">
      <c r="B64" s="142"/>
      <c r="C64" s="143"/>
      <c r="D64" s="144" t="s">
        <v>169</v>
      </c>
      <c r="E64" s="145"/>
      <c r="F64" s="145"/>
      <c r="G64" s="145"/>
      <c r="H64" s="145"/>
      <c r="I64" s="145"/>
      <c r="J64" s="146">
        <f>J168</f>
        <v>0</v>
      </c>
      <c r="K64" s="143"/>
      <c r="L64" s="147"/>
    </row>
    <row r="65" spans="1:31" s="9" customFormat="1" ht="24.95" customHeight="1">
      <c r="B65" s="136"/>
      <c r="C65" s="137"/>
      <c r="D65" s="138" t="s">
        <v>170</v>
      </c>
      <c r="E65" s="139"/>
      <c r="F65" s="139"/>
      <c r="G65" s="139"/>
      <c r="H65" s="139"/>
      <c r="I65" s="139"/>
      <c r="J65" s="140">
        <f>J171</f>
        <v>0</v>
      </c>
      <c r="K65" s="137"/>
      <c r="L65" s="141"/>
    </row>
    <row r="66" spans="1:31" s="10" customFormat="1" ht="19.899999999999999" customHeight="1">
      <c r="B66" s="142"/>
      <c r="C66" s="143"/>
      <c r="D66" s="144" t="s">
        <v>171</v>
      </c>
      <c r="E66" s="145"/>
      <c r="F66" s="145"/>
      <c r="G66" s="145"/>
      <c r="H66" s="145"/>
      <c r="I66" s="145"/>
      <c r="J66" s="146">
        <f>J172</f>
        <v>0</v>
      </c>
      <c r="K66" s="143"/>
      <c r="L66" s="147"/>
    </row>
    <row r="67" spans="1:31" s="10" customFormat="1" ht="19.899999999999999" customHeight="1">
      <c r="B67" s="142"/>
      <c r="C67" s="143"/>
      <c r="D67" s="144" t="s">
        <v>172</v>
      </c>
      <c r="E67" s="145"/>
      <c r="F67" s="145"/>
      <c r="G67" s="145"/>
      <c r="H67" s="145"/>
      <c r="I67" s="145"/>
      <c r="J67" s="146">
        <f>J176</f>
        <v>0</v>
      </c>
      <c r="K67" s="143"/>
      <c r="L67" s="147"/>
    </row>
    <row r="68" spans="1:31" s="10" customFormat="1" ht="19.899999999999999" customHeight="1">
      <c r="B68" s="142"/>
      <c r="C68" s="143"/>
      <c r="D68" s="144" t="s">
        <v>173</v>
      </c>
      <c r="E68" s="145"/>
      <c r="F68" s="145"/>
      <c r="G68" s="145"/>
      <c r="H68" s="145"/>
      <c r="I68" s="145"/>
      <c r="J68" s="146">
        <f>J180</f>
        <v>0</v>
      </c>
      <c r="K68" s="143"/>
      <c r="L68" s="147"/>
    </row>
    <row r="69" spans="1:31" s="10" customFormat="1" ht="19.899999999999999" customHeight="1">
      <c r="B69" s="142"/>
      <c r="C69" s="143"/>
      <c r="D69" s="144" t="s">
        <v>174</v>
      </c>
      <c r="E69" s="145"/>
      <c r="F69" s="145"/>
      <c r="G69" s="145"/>
      <c r="H69" s="145"/>
      <c r="I69" s="145"/>
      <c r="J69" s="146">
        <f>J188</f>
        <v>0</v>
      </c>
      <c r="K69" s="143"/>
      <c r="L69" s="147"/>
    </row>
    <row r="70" spans="1:31" s="10" customFormat="1" ht="19.899999999999999" customHeight="1">
      <c r="B70" s="142"/>
      <c r="C70" s="143"/>
      <c r="D70" s="144" t="s">
        <v>175</v>
      </c>
      <c r="E70" s="145"/>
      <c r="F70" s="145"/>
      <c r="G70" s="145"/>
      <c r="H70" s="145"/>
      <c r="I70" s="145"/>
      <c r="J70" s="146">
        <f>J193</f>
        <v>0</v>
      </c>
      <c r="K70" s="143"/>
      <c r="L70" s="147"/>
    </row>
    <row r="71" spans="1:31" s="10" customFormat="1" ht="19.899999999999999" customHeight="1">
      <c r="B71" s="142"/>
      <c r="C71" s="143"/>
      <c r="D71" s="144" t="s">
        <v>497</v>
      </c>
      <c r="E71" s="145"/>
      <c r="F71" s="145"/>
      <c r="G71" s="145"/>
      <c r="H71" s="145"/>
      <c r="I71" s="145"/>
      <c r="J71" s="146">
        <f>J206</f>
        <v>0</v>
      </c>
      <c r="K71" s="143"/>
      <c r="L71" s="147"/>
    </row>
    <row r="72" spans="1:31" s="10" customFormat="1" ht="19.899999999999999" customHeight="1">
      <c r="B72" s="142"/>
      <c r="C72" s="143"/>
      <c r="D72" s="144" t="s">
        <v>498</v>
      </c>
      <c r="E72" s="145"/>
      <c r="F72" s="145"/>
      <c r="G72" s="145"/>
      <c r="H72" s="145"/>
      <c r="I72" s="145"/>
      <c r="J72" s="146">
        <f>J226</f>
        <v>0</v>
      </c>
      <c r="K72" s="143"/>
      <c r="L72" s="147"/>
    </row>
    <row r="73" spans="1:31" s="10" customFormat="1" ht="19.899999999999999" customHeight="1">
      <c r="B73" s="142"/>
      <c r="C73" s="143"/>
      <c r="D73" s="144" t="s">
        <v>176</v>
      </c>
      <c r="E73" s="145"/>
      <c r="F73" s="145"/>
      <c r="G73" s="145"/>
      <c r="H73" s="145"/>
      <c r="I73" s="145"/>
      <c r="J73" s="146">
        <f>J244</f>
        <v>0</v>
      </c>
      <c r="K73" s="143"/>
      <c r="L73" s="147"/>
    </row>
    <row r="74" spans="1:31" s="10" customFormat="1" ht="19.899999999999999" customHeight="1">
      <c r="B74" s="142"/>
      <c r="C74" s="143"/>
      <c r="D74" s="144" t="s">
        <v>177</v>
      </c>
      <c r="E74" s="145"/>
      <c r="F74" s="145"/>
      <c r="G74" s="145"/>
      <c r="H74" s="145"/>
      <c r="I74" s="145"/>
      <c r="J74" s="146">
        <f>J262</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63" s="2" customFormat="1" ht="24.95" customHeight="1">
      <c r="A81" s="36"/>
      <c r="B81" s="37"/>
      <c r="C81" s="25" t="s">
        <v>120</v>
      </c>
      <c r="D81" s="38"/>
      <c r="E81" s="38"/>
      <c r="F81" s="38"/>
      <c r="G81" s="38"/>
      <c r="H81" s="38"/>
      <c r="I81" s="38"/>
      <c r="J81" s="38"/>
      <c r="K81" s="38"/>
      <c r="L81" s="108"/>
      <c r="S81" s="36"/>
      <c r="T81" s="36"/>
      <c r="U81" s="36"/>
      <c r="V81" s="36"/>
      <c r="W81" s="36"/>
      <c r="X81" s="36"/>
      <c r="Y81" s="36"/>
      <c r="Z81" s="36"/>
      <c r="AA81" s="36"/>
      <c r="AB81" s="36"/>
      <c r="AC81" s="36"/>
      <c r="AD81" s="36"/>
      <c r="AE81" s="36"/>
    </row>
    <row r="82" spans="1:63"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3"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63" s="2" customFormat="1" ht="16.5" customHeight="1">
      <c r="A84" s="36"/>
      <c r="B84" s="37"/>
      <c r="C84" s="38"/>
      <c r="D84" s="38"/>
      <c r="E84" s="383" t="str">
        <f>E7</f>
        <v>Sokolov, ZŠ Švabinského 1728 - oprava hygienického zázemí</v>
      </c>
      <c r="F84" s="384"/>
      <c r="G84" s="384"/>
      <c r="H84" s="384"/>
      <c r="I84" s="38"/>
      <c r="J84" s="38"/>
      <c r="K84" s="38"/>
      <c r="L84" s="108"/>
      <c r="S84" s="36"/>
      <c r="T84" s="36"/>
      <c r="U84" s="36"/>
      <c r="V84" s="36"/>
      <c r="W84" s="36"/>
      <c r="X84" s="36"/>
      <c r="Y84" s="36"/>
      <c r="Z84" s="36"/>
      <c r="AA84" s="36"/>
      <c r="AB84" s="36"/>
      <c r="AC84" s="36"/>
      <c r="AD84" s="36"/>
      <c r="AE84" s="36"/>
    </row>
    <row r="85" spans="1:63" s="2" customFormat="1" ht="12" customHeight="1">
      <c r="A85" s="36"/>
      <c r="B85" s="37"/>
      <c r="C85" s="31" t="s">
        <v>110</v>
      </c>
      <c r="D85" s="38"/>
      <c r="E85" s="38"/>
      <c r="F85" s="38"/>
      <c r="G85" s="38"/>
      <c r="H85" s="38"/>
      <c r="I85" s="38"/>
      <c r="J85" s="38"/>
      <c r="K85" s="38"/>
      <c r="L85" s="108"/>
      <c r="S85" s="36"/>
      <c r="T85" s="36"/>
      <c r="U85" s="36"/>
      <c r="V85" s="36"/>
      <c r="W85" s="36"/>
      <c r="X85" s="36"/>
      <c r="Y85" s="36"/>
      <c r="Z85" s="36"/>
      <c r="AA85" s="36"/>
      <c r="AB85" s="36"/>
      <c r="AC85" s="36"/>
      <c r="AD85" s="36"/>
      <c r="AE85" s="36"/>
    </row>
    <row r="86" spans="1:63" s="2" customFormat="1" ht="16.5" customHeight="1">
      <c r="A86" s="36"/>
      <c r="B86" s="37"/>
      <c r="C86" s="38"/>
      <c r="D86" s="38"/>
      <c r="E86" s="340" t="str">
        <f>E9</f>
        <v>05 - 2.NP - WC Dívky</v>
      </c>
      <c r="F86" s="385"/>
      <c r="G86" s="385"/>
      <c r="H86" s="385"/>
      <c r="I86" s="38"/>
      <c r="J86" s="38"/>
      <c r="K86" s="38"/>
      <c r="L86" s="108"/>
      <c r="S86" s="36"/>
      <c r="T86" s="36"/>
      <c r="U86" s="36"/>
      <c r="V86" s="36"/>
      <c r="W86" s="36"/>
      <c r="X86" s="36"/>
      <c r="Y86" s="36"/>
      <c r="Z86" s="36"/>
      <c r="AA86" s="36"/>
      <c r="AB86" s="36"/>
      <c r="AC86" s="36"/>
      <c r="AD86" s="36"/>
      <c r="AE86" s="36"/>
    </row>
    <row r="87" spans="1:63"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3" s="2" customFormat="1" ht="12" customHeight="1">
      <c r="A88" s="36"/>
      <c r="B88" s="37"/>
      <c r="C88" s="31" t="s">
        <v>21</v>
      </c>
      <c r="D88" s="38"/>
      <c r="E88" s="38"/>
      <c r="F88" s="29" t="str">
        <f>F12</f>
        <v>Sokolov, Švabinského 1728</v>
      </c>
      <c r="G88" s="38"/>
      <c r="H88" s="38"/>
      <c r="I88" s="31" t="s">
        <v>23</v>
      </c>
      <c r="J88" s="61" t="str">
        <f>IF(J12="","",J12)</f>
        <v>3. 2. 2021</v>
      </c>
      <c r="K88" s="38"/>
      <c r="L88" s="108"/>
      <c r="S88" s="36"/>
      <c r="T88" s="36"/>
      <c r="U88" s="36"/>
      <c r="V88" s="36"/>
      <c r="W88" s="36"/>
      <c r="X88" s="36"/>
      <c r="Y88" s="36"/>
      <c r="Z88" s="36"/>
      <c r="AA88" s="36"/>
      <c r="AB88" s="36"/>
      <c r="AC88" s="36"/>
      <c r="AD88" s="36"/>
      <c r="AE88" s="36"/>
    </row>
    <row r="89" spans="1:63"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63" s="2" customFormat="1" ht="15.2" customHeight="1">
      <c r="A90" s="36"/>
      <c r="B90" s="37"/>
      <c r="C90" s="31" t="s">
        <v>25</v>
      </c>
      <c r="D90" s="38"/>
      <c r="E90" s="38"/>
      <c r="F90" s="29" t="str">
        <f>E15</f>
        <v>Město Sokolov</v>
      </c>
      <c r="G90" s="38"/>
      <c r="H90" s="38"/>
      <c r="I90" s="31" t="s">
        <v>31</v>
      </c>
      <c r="J90" s="34" t="str">
        <f>E21</f>
        <v xml:space="preserve"> </v>
      </c>
      <c r="K90" s="38"/>
      <c r="L90" s="108"/>
      <c r="S90" s="36"/>
      <c r="T90" s="36"/>
      <c r="U90" s="36"/>
      <c r="V90" s="36"/>
      <c r="W90" s="36"/>
      <c r="X90" s="36"/>
      <c r="Y90" s="36"/>
      <c r="Z90" s="36"/>
      <c r="AA90" s="36"/>
      <c r="AB90" s="36"/>
      <c r="AC90" s="36"/>
      <c r="AD90" s="36"/>
      <c r="AE90" s="36"/>
    </row>
    <row r="91" spans="1:63" s="2" customFormat="1" ht="15.2" customHeight="1">
      <c r="A91" s="36"/>
      <c r="B91" s="37"/>
      <c r="C91" s="31" t="s">
        <v>29</v>
      </c>
      <c r="D91" s="38"/>
      <c r="E91" s="38"/>
      <c r="F91" s="29" t="str">
        <f>IF(E18="","",E18)</f>
        <v>Vyplň údaj</v>
      </c>
      <c r="G91" s="38"/>
      <c r="H91" s="38"/>
      <c r="I91" s="31" t="s">
        <v>34</v>
      </c>
      <c r="J91" s="34" t="str">
        <f>E24</f>
        <v>Michal Kubelka</v>
      </c>
      <c r="K91" s="38"/>
      <c r="L91" s="108"/>
      <c r="S91" s="36"/>
      <c r="T91" s="36"/>
      <c r="U91" s="36"/>
      <c r="V91" s="36"/>
      <c r="W91" s="36"/>
      <c r="X91" s="36"/>
      <c r="Y91" s="36"/>
      <c r="Z91" s="36"/>
      <c r="AA91" s="36"/>
      <c r="AB91" s="36"/>
      <c r="AC91" s="36"/>
      <c r="AD91" s="36"/>
      <c r="AE91" s="36"/>
    </row>
    <row r="92" spans="1:63"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63" s="11" customFormat="1" ht="29.25" customHeight="1">
      <c r="A93" s="148"/>
      <c r="B93" s="149"/>
      <c r="C93" s="150" t="s">
        <v>121</v>
      </c>
      <c r="D93" s="151" t="s">
        <v>57</v>
      </c>
      <c r="E93" s="151" t="s">
        <v>53</v>
      </c>
      <c r="F93" s="151" t="s">
        <v>54</v>
      </c>
      <c r="G93" s="151" t="s">
        <v>122</v>
      </c>
      <c r="H93" s="151" t="s">
        <v>123</v>
      </c>
      <c r="I93" s="151" t="s">
        <v>124</v>
      </c>
      <c r="J93" s="151" t="s">
        <v>114</v>
      </c>
      <c r="K93" s="152" t="s">
        <v>125</v>
      </c>
      <c r="L93" s="153"/>
      <c r="M93" s="70" t="s">
        <v>19</v>
      </c>
      <c r="N93" s="71" t="s">
        <v>42</v>
      </c>
      <c r="O93" s="71" t="s">
        <v>126</v>
      </c>
      <c r="P93" s="71" t="s">
        <v>127</v>
      </c>
      <c r="Q93" s="71" t="s">
        <v>128</v>
      </c>
      <c r="R93" s="71" t="s">
        <v>129</v>
      </c>
      <c r="S93" s="71" t="s">
        <v>130</v>
      </c>
      <c r="T93" s="72" t="s">
        <v>131</v>
      </c>
      <c r="U93" s="148"/>
      <c r="V93" s="148"/>
      <c r="W93" s="148"/>
      <c r="X93" s="148"/>
      <c r="Y93" s="148"/>
      <c r="Z93" s="148"/>
      <c r="AA93" s="148"/>
      <c r="AB93" s="148"/>
      <c r="AC93" s="148"/>
      <c r="AD93" s="148"/>
      <c r="AE93" s="148"/>
    </row>
    <row r="94" spans="1:63" s="2" customFormat="1" ht="22.9" customHeight="1">
      <c r="A94" s="36"/>
      <c r="B94" s="37"/>
      <c r="C94" s="77" t="s">
        <v>132</v>
      </c>
      <c r="D94" s="38"/>
      <c r="E94" s="38"/>
      <c r="F94" s="38"/>
      <c r="G94" s="38"/>
      <c r="H94" s="38"/>
      <c r="I94" s="38"/>
      <c r="J94" s="154">
        <f>BK94</f>
        <v>0</v>
      </c>
      <c r="K94" s="38"/>
      <c r="L94" s="41"/>
      <c r="M94" s="73"/>
      <c r="N94" s="155"/>
      <c r="O94" s="74"/>
      <c r="P94" s="156">
        <f>P95+P171</f>
        <v>0</v>
      </c>
      <c r="Q94" s="74"/>
      <c r="R94" s="156">
        <f>R95+R171</f>
        <v>3.0817445999999995</v>
      </c>
      <c r="S94" s="74"/>
      <c r="T94" s="157">
        <f>T95+T171</f>
        <v>3.1367464699999998</v>
      </c>
      <c r="U94" s="36"/>
      <c r="V94" s="36"/>
      <c r="W94" s="36"/>
      <c r="X94" s="36"/>
      <c r="Y94" s="36"/>
      <c r="Z94" s="36"/>
      <c r="AA94" s="36"/>
      <c r="AB94" s="36"/>
      <c r="AC94" s="36"/>
      <c r="AD94" s="36"/>
      <c r="AE94" s="36"/>
      <c r="AT94" s="19" t="s">
        <v>71</v>
      </c>
      <c r="AU94" s="19" t="s">
        <v>115</v>
      </c>
      <c r="BK94" s="158">
        <f>BK95+BK171</f>
        <v>0</v>
      </c>
    </row>
    <row r="95" spans="1:63" s="12" customFormat="1" ht="25.9" customHeight="1">
      <c r="B95" s="159"/>
      <c r="C95" s="160"/>
      <c r="D95" s="161" t="s">
        <v>71</v>
      </c>
      <c r="E95" s="162" t="s">
        <v>178</v>
      </c>
      <c r="F95" s="162" t="s">
        <v>179</v>
      </c>
      <c r="G95" s="160"/>
      <c r="H95" s="160"/>
      <c r="I95" s="163"/>
      <c r="J95" s="164">
        <f>BK95</f>
        <v>0</v>
      </c>
      <c r="K95" s="160"/>
      <c r="L95" s="165"/>
      <c r="M95" s="166"/>
      <c r="N95" s="167"/>
      <c r="O95" s="167"/>
      <c r="P95" s="168">
        <f>P96+P108+P156+P168</f>
        <v>0</v>
      </c>
      <c r="Q95" s="167"/>
      <c r="R95" s="168">
        <f>R96+R108+R156+R168</f>
        <v>1.6500452199999998</v>
      </c>
      <c r="S95" s="167"/>
      <c r="T95" s="169">
        <f>T96+T108+T156+T168</f>
        <v>2.8508499999999999</v>
      </c>
      <c r="AR95" s="170" t="s">
        <v>79</v>
      </c>
      <c r="AT95" s="171" t="s">
        <v>71</v>
      </c>
      <c r="AU95" s="171" t="s">
        <v>72</v>
      </c>
      <c r="AY95" s="170" t="s">
        <v>135</v>
      </c>
      <c r="BK95" s="172">
        <f>BK96+BK108+BK156+BK168</f>
        <v>0</v>
      </c>
    </row>
    <row r="96" spans="1:63" s="12" customFormat="1" ht="22.9" customHeight="1">
      <c r="B96" s="159"/>
      <c r="C96" s="160"/>
      <c r="D96" s="161" t="s">
        <v>71</v>
      </c>
      <c r="E96" s="173" t="s">
        <v>180</v>
      </c>
      <c r="F96" s="173" t="s">
        <v>181</v>
      </c>
      <c r="G96" s="160"/>
      <c r="H96" s="160"/>
      <c r="I96" s="163"/>
      <c r="J96" s="174">
        <f>BK96</f>
        <v>0</v>
      </c>
      <c r="K96" s="160"/>
      <c r="L96" s="165"/>
      <c r="M96" s="166"/>
      <c r="N96" s="167"/>
      <c r="O96" s="167"/>
      <c r="P96" s="168">
        <f>SUM(P97:P107)</f>
        <v>0</v>
      </c>
      <c r="Q96" s="167"/>
      <c r="R96" s="168">
        <f>SUM(R97:R107)</f>
        <v>1.6466645999999998</v>
      </c>
      <c r="S96" s="167"/>
      <c r="T96" s="169">
        <f>SUM(T97:T107)</f>
        <v>0</v>
      </c>
      <c r="AR96" s="170" t="s">
        <v>79</v>
      </c>
      <c r="AT96" s="171" t="s">
        <v>71</v>
      </c>
      <c r="AU96" s="171" t="s">
        <v>79</v>
      </c>
      <c r="AY96" s="170" t="s">
        <v>135</v>
      </c>
      <c r="BK96" s="172">
        <f>SUM(BK97:BK107)</f>
        <v>0</v>
      </c>
    </row>
    <row r="97" spans="1:65" s="2" customFormat="1" ht="24">
      <c r="A97" s="36"/>
      <c r="B97" s="37"/>
      <c r="C97" s="175" t="s">
        <v>79</v>
      </c>
      <c r="D97" s="175" t="s">
        <v>138</v>
      </c>
      <c r="E97" s="176" t="s">
        <v>198</v>
      </c>
      <c r="F97" s="177" t="s">
        <v>199</v>
      </c>
      <c r="G97" s="178" t="s">
        <v>184</v>
      </c>
      <c r="H97" s="179">
        <v>22.497</v>
      </c>
      <c r="I97" s="180"/>
      <c r="J97" s="181">
        <f>ROUND(I97*H97,2)</f>
        <v>0</v>
      </c>
      <c r="K97" s="177" t="s">
        <v>142</v>
      </c>
      <c r="L97" s="41"/>
      <c r="M97" s="182" t="s">
        <v>19</v>
      </c>
      <c r="N97" s="183" t="s">
        <v>43</v>
      </c>
      <c r="O97" s="66"/>
      <c r="P97" s="184">
        <f>O97*H97</f>
        <v>0</v>
      </c>
      <c r="Q97" s="184">
        <v>5.7000000000000002E-3</v>
      </c>
      <c r="R97" s="184">
        <f>Q97*H97</f>
        <v>0.12823290000000001</v>
      </c>
      <c r="S97" s="184">
        <v>0</v>
      </c>
      <c r="T97" s="185">
        <f>S97*H97</f>
        <v>0</v>
      </c>
      <c r="U97" s="36"/>
      <c r="V97" s="36"/>
      <c r="W97" s="36"/>
      <c r="X97" s="36"/>
      <c r="Y97" s="36"/>
      <c r="Z97" s="36"/>
      <c r="AA97" s="36"/>
      <c r="AB97" s="36"/>
      <c r="AC97" s="36"/>
      <c r="AD97" s="36"/>
      <c r="AE97" s="36"/>
      <c r="AR97" s="186" t="s">
        <v>160</v>
      </c>
      <c r="AT97" s="186" t="s">
        <v>138</v>
      </c>
      <c r="AU97" s="186" t="s">
        <v>81</v>
      </c>
      <c r="AY97" s="19" t="s">
        <v>135</v>
      </c>
      <c r="BE97" s="187">
        <f>IF(N97="základní",J97,0)</f>
        <v>0</v>
      </c>
      <c r="BF97" s="187">
        <f>IF(N97="snížená",J97,0)</f>
        <v>0</v>
      </c>
      <c r="BG97" s="187">
        <f>IF(N97="zákl. přenesená",J97,0)</f>
        <v>0</v>
      </c>
      <c r="BH97" s="187">
        <f>IF(N97="sníž. přenesená",J97,0)</f>
        <v>0</v>
      </c>
      <c r="BI97" s="187">
        <f>IF(N97="nulová",J97,0)</f>
        <v>0</v>
      </c>
      <c r="BJ97" s="19" t="s">
        <v>79</v>
      </c>
      <c r="BK97" s="187">
        <f>ROUND(I97*H97,2)</f>
        <v>0</v>
      </c>
      <c r="BL97" s="19" t="s">
        <v>160</v>
      </c>
      <c r="BM97" s="186" t="s">
        <v>1001</v>
      </c>
    </row>
    <row r="98" spans="1:65" s="2" customFormat="1" ht="39">
      <c r="A98" s="36"/>
      <c r="B98" s="37"/>
      <c r="C98" s="38"/>
      <c r="D98" s="188" t="s">
        <v>145</v>
      </c>
      <c r="E98" s="38"/>
      <c r="F98" s="189" t="s">
        <v>201</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145</v>
      </c>
      <c r="AU98" s="19" t="s">
        <v>81</v>
      </c>
    </row>
    <row r="99" spans="1:65" s="2" customFormat="1" ht="24">
      <c r="A99" s="36"/>
      <c r="B99" s="37"/>
      <c r="C99" s="175" t="s">
        <v>81</v>
      </c>
      <c r="D99" s="175" t="s">
        <v>138</v>
      </c>
      <c r="E99" s="176" t="s">
        <v>202</v>
      </c>
      <c r="F99" s="177" t="s">
        <v>203</v>
      </c>
      <c r="G99" s="178" t="s">
        <v>184</v>
      </c>
      <c r="H99" s="179">
        <v>76.397999999999996</v>
      </c>
      <c r="I99" s="180"/>
      <c r="J99" s="181">
        <f>ROUND(I99*H99,2)</f>
        <v>0</v>
      </c>
      <c r="K99" s="177" t="s">
        <v>142</v>
      </c>
      <c r="L99" s="41"/>
      <c r="M99" s="182" t="s">
        <v>19</v>
      </c>
      <c r="N99" s="183" t="s">
        <v>43</v>
      </c>
      <c r="O99" s="66"/>
      <c r="P99" s="184">
        <f>O99*H99</f>
        <v>0</v>
      </c>
      <c r="Q99" s="184">
        <v>5.7000000000000002E-3</v>
      </c>
      <c r="R99" s="184">
        <f>Q99*H99</f>
        <v>0.43546859999999998</v>
      </c>
      <c r="S99" s="184">
        <v>0</v>
      </c>
      <c r="T99" s="185">
        <f>S99*H99</f>
        <v>0</v>
      </c>
      <c r="U99" s="36"/>
      <c r="V99" s="36"/>
      <c r="W99" s="36"/>
      <c r="X99" s="36"/>
      <c r="Y99" s="36"/>
      <c r="Z99" s="36"/>
      <c r="AA99" s="36"/>
      <c r="AB99" s="36"/>
      <c r="AC99" s="36"/>
      <c r="AD99" s="36"/>
      <c r="AE99" s="36"/>
      <c r="AR99" s="186" t="s">
        <v>160</v>
      </c>
      <c r="AT99" s="186" t="s">
        <v>138</v>
      </c>
      <c r="AU99" s="186" t="s">
        <v>81</v>
      </c>
      <c r="AY99" s="19" t="s">
        <v>135</v>
      </c>
      <c r="BE99" s="187">
        <f>IF(N99="základní",J99,0)</f>
        <v>0</v>
      </c>
      <c r="BF99" s="187">
        <f>IF(N99="snížená",J99,0)</f>
        <v>0</v>
      </c>
      <c r="BG99" s="187">
        <f>IF(N99="zákl. přenesená",J99,0)</f>
        <v>0</v>
      </c>
      <c r="BH99" s="187">
        <f>IF(N99="sníž. přenesená",J99,0)</f>
        <v>0</v>
      </c>
      <c r="BI99" s="187">
        <f>IF(N99="nulová",J99,0)</f>
        <v>0</v>
      </c>
      <c r="BJ99" s="19" t="s">
        <v>79</v>
      </c>
      <c r="BK99" s="187">
        <f>ROUND(I99*H99,2)</f>
        <v>0</v>
      </c>
      <c r="BL99" s="19" t="s">
        <v>160</v>
      </c>
      <c r="BM99" s="186" t="s">
        <v>1002</v>
      </c>
    </row>
    <row r="100" spans="1:65" s="2" customFormat="1" ht="39">
      <c r="A100" s="36"/>
      <c r="B100" s="37"/>
      <c r="C100" s="38"/>
      <c r="D100" s="188" t="s">
        <v>145</v>
      </c>
      <c r="E100" s="38"/>
      <c r="F100" s="189" t="s">
        <v>201</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145</v>
      </c>
      <c r="AU100" s="19" t="s">
        <v>81</v>
      </c>
    </row>
    <row r="101" spans="1:65" s="2" customFormat="1" ht="21.75" customHeight="1">
      <c r="A101" s="36"/>
      <c r="B101" s="37"/>
      <c r="C101" s="175" t="s">
        <v>155</v>
      </c>
      <c r="D101" s="175" t="s">
        <v>138</v>
      </c>
      <c r="E101" s="176" t="s">
        <v>501</v>
      </c>
      <c r="F101" s="177" t="s">
        <v>502</v>
      </c>
      <c r="G101" s="178" t="s">
        <v>184</v>
      </c>
      <c r="H101" s="179">
        <v>23.864999999999998</v>
      </c>
      <c r="I101" s="180"/>
      <c r="J101" s="181">
        <f>ROUND(I101*H101,2)</f>
        <v>0</v>
      </c>
      <c r="K101" s="177" t="s">
        <v>142</v>
      </c>
      <c r="L101" s="41"/>
      <c r="M101" s="182" t="s">
        <v>19</v>
      </c>
      <c r="N101" s="183" t="s">
        <v>43</v>
      </c>
      <c r="O101" s="66"/>
      <c r="P101" s="184">
        <f>O101*H101</f>
        <v>0</v>
      </c>
      <c r="Q101" s="184">
        <v>2.0480000000000002E-2</v>
      </c>
      <c r="R101" s="184">
        <f>Q101*H101</f>
        <v>0.4887552</v>
      </c>
      <c r="S101" s="184">
        <v>0</v>
      </c>
      <c r="T101" s="185">
        <f>S101*H101</f>
        <v>0</v>
      </c>
      <c r="U101" s="36"/>
      <c r="V101" s="36"/>
      <c r="W101" s="36"/>
      <c r="X101" s="36"/>
      <c r="Y101" s="36"/>
      <c r="Z101" s="36"/>
      <c r="AA101" s="36"/>
      <c r="AB101" s="36"/>
      <c r="AC101" s="36"/>
      <c r="AD101" s="36"/>
      <c r="AE101" s="36"/>
      <c r="AR101" s="186" t="s">
        <v>160</v>
      </c>
      <c r="AT101" s="186" t="s">
        <v>138</v>
      </c>
      <c r="AU101" s="186" t="s">
        <v>81</v>
      </c>
      <c r="AY101" s="19" t="s">
        <v>135</v>
      </c>
      <c r="BE101" s="187">
        <f>IF(N101="základní",J101,0)</f>
        <v>0</v>
      </c>
      <c r="BF101" s="187">
        <f>IF(N101="snížená",J101,0)</f>
        <v>0</v>
      </c>
      <c r="BG101" s="187">
        <f>IF(N101="zákl. přenesená",J101,0)</f>
        <v>0</v>
      </c>
      <c r="BH101" s="187">
        <f>IF(N101="sníž. přenesená",J101,0)</f>
        <v>0</v>
      </c>
      <c r="BI101" s="187">
        <f>IF(N101="nulová",J101,0)</f>
        <v>0</v>
      </c>
      <c r="BJ101" s="19" t="s">
        <v>79</v>
      </c>
      <c r="BK101" s="187">
        <f>ROUND(I101*H101,2)</f>
        <v>0</v>
      </c>
      <c r="BL101" s="19" t="s">
        <v>160</v>
      </c>
      <c r="BM101" s="186" t="s">
        <v>1003</v>
      </c>
    </row>
    <row r="102" spans="1:65" s="2" customFormat="1" ht="97.5">
      <c r="A102" s="36"/>
      <c r="B102" s="37"/>
      <c r="C102" s="38"/>
      <c r="D102" s="188" t="s">
        <v>145</v>
      </c>
      <c r="E102" s="38"/>
      <c r="F102" s="189" t="s">
        <v>504</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145</v>
      </c>
      <c r="AU102" s="19" t="s">
        <v>81</v>
      </c>
    </row>
    <row r="103" spans="1:65" s="15" customFormat="1" ht="11.25">
      <c r="B103" s="230"/>
      <c r="C103" s="231"/>
      <c r="D103" s="188" t="s">
        <v>187</v>
      </c>
      <c r="E103" s="232" t="s">
        <v>19</v>
      </c>
      <c r="F103" s="233" t="s">
        <v>505</v>
      </c>
      <c r="G103" s="231"/>
      <c r="H103" s="232" t="s">
        <v>19</v>
      </c>
      <c r="I103" s="234"/>
      <c r="J103" s="231"/>
      <c r="K103" s="231"/>
      <c r="L103" s="235"/>
      <c r="M103" s="236"/>
      <c r="N103" s="237"/>
      <c r="O103" s="237"/>
      <c r="P103" s="237"/>
      <c r="Q103" s="237"/>
      <c r="R103" s="237"/>
      <c r="S103" s="237"/>
      <c r="T103" s="238"/>
      <c r="AT103" s="239" t="s">
        <v>187</v>
      </c>
      <c r="AU103" s="239" t="s">
        <v>81</v>
      </c>
      <c r="AV103" s="15" t="s">
        <v>79</v>
      </c>
      <c r="AW103" s="15" t="s">
        <v>33</v>
      </c>
      <c r="AX103" s="15" t="s">
        <v>72</v>
      </c>
      <c r="AY103" s="239" t="s">
        <v>135</v>
      </c>
    </row>
    <row r="104" spans="1:65" s="13" customFormat="1" ht="11.25">
      <c r="B104" s="197"/>
      <c r="C104" s="198"/>
      <c r="D104" s="188" t="s">
        <v>187</v>
      </c>
      <c r="E104" s="199" t="s">
        <v>19</v>
      </c>
      <c r="F104" s="200" t="s">
        <v>1004</v>
      </c>
      <c r="G104" s="198"/>
      <c r="H104" s="201">
        <v>23.864999999999998</v>
      </c>
      <c r="I104" s="202"/>
      <c r="J104" s="198"/>
      <c r="K104" s="198"/>
      <c r="L104" s="203"/>
      <c r="M104" s="204"/>
      <c r="N104" s="205"/>
      <c r="O104" s="205"/>
      <c r="P104" s="205"/>
      <c r="Q104" s="205"/>
      <c r="R104" s="205"/>
      <c r="S104" s="205"/>
      <c r="T104" s="206"/>
      <c r="AT104" s="207" t="s">
        <v>187</v>
      </c>
      <c r="AU104" s="207" t="s">
        <v>81</v>
      </c>
      <c r="AV104" s="13" t="s">
        <v>81</v>
      </c>
      <c r="AW104" s="13" t="s">
        <v>33</v>
      </c>
      <c r="AX104" s="13" t="s">
        <v>79</v>
      </c>
      <c r="AY104" s="207" t="s">
        <v>135</v>
      </c>
    </row>
    <row r="105" spans="1:65" s="2" customFormat="1" ht="24">
      <c r="A105" s="36"/>
      <c r="B105" s="37"/>
      <c r="C105" s="175" t="s">
        <v>160</v>
      </c>
      <c r="D105" s="175" t="s">
        <v>138</v>
      </c>
      <c r="E105" s="176" t="s">
        <v>507</v>
      </c>
      <c r="F105" s="177" t="s">
        <v>508</v>
      </c>
      <c r="G105" s="178" t="s">
        <v>184</v>
      </c>
      <c r="H105" s="179">
        <v>23.864999999999998</v>
      </c>
      <c r="I105" s="180"/>
      <c r="J105" s="181">
        <f>ROUND(I105*H105,2)</f>
        <v>0</v>
      </c>
      <c r="K105" s="177" t="s">
        <v>142</v>
      </c>
      <c r="L105" s="41"/>
      <c r="M105" s="182" t="s">
        <v>19</v>
      </c>
      <c r="N105" s="183" t="s">
        <v>43</v>
      </c>
      <c r="O105" s="66"/>
      <c r="P105" s="184">
        <f>O105*H105</f>
        <v>0</v>
      </c>
      <c r="Q105" s="184">
        <v>7.9000000000000008E-3</v>
      </c>
      <c r="R105" s="184">
        <f>Q105*H105</f>
        <v>0.18853349999999999</v>
      </c>
      <c r="S105" s="184">
        <v>0</v>
      </c>
      <c r="T105" s="185">
        <f>S105*H105</f>
        <v>0</v>
      </c>
      <c r="U105" s="36"/>
      <c r="V105" s="36"/>
      <c r="W105" s="36"/>
      <c r="X105" s="36"/>
      <c r="Y105" s="36"/>
      <c r="Z105" s="36"/>
      <c r="AA105" s="36"/>
      <c r="AB105" s="36"/>
      <c r="AC105" s="36"/>
      <c r="AD105" s="36"/>
      <c r="AE105" s="36"/>
      <c r="AR105" s="186" t="s">
        <v>160</v>
      </c>
      <c r="AT105" s="186" t="s">
        <v>138</v>
      </c>
      <c r="AU105" s="186" t="s">
        <v>81</v>
      </c>
      <c r="AY105" s="19" t="s">
        <v>135</v>
      </c>
      <c r="BE105" s="187">
        <f>IF(N105="základní",J105,0)</f>
        <v>0</v>
      </c>
      <c r="BF105" s="187">
        <f>IF(N105="snížená",J105,0)</f>
        <v>0</v>
      </c>
      <c r="BG105" s="187">
        <f>IF(N105="zákl. přenesená",J105,0)</f>
        <v>0</v>
      </c>
      <c r="BH105" s="187">
        <f>IF(N105="sníž. přenesená",J105,0)</f>
        <v>0</v>
      </c>
      <c r="BI105" s="187">
        <f>IF(N105="nulová",J105,0)</f>
        <v>0</v>
      </c>
      <c r="BJ105" s="19" t="s">
        <v>79</v>
      </c>
      <c r="BK105" s="187">
        <f>ROUND(I105*H105,2)</f>
        <v>0</v>
      </c>
      <c r="BL105" s="19" t="s">
        <v>160</v>
      </c>
      <c r="BM105" s="186" t="s">
        <v>1005</v>
      </c>
    </row>
    <row r="106" spans="1:65" s="2" customFormat="1" ht="97.5">
      <c r="A106" s="36"/>
      <c r="B106" s="37"/>
      <c r="C106" s="38"/>
      <c r="D106" s="188" t="s">
        <v>145</v>
      </c>
      <c r="E106" s="38"/>
      <c r="F106" s="189" t="s">
        <v>504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145</v>
      </c>
      <c r="AU106" s="19" t="s">
        <v>81</v>
      </c>
    </row>
    <row r="107" spans="1:65" s="2" customFormat="1" ht="21.75" customHeight="1">
      <c r="A107" s="36"/>
      <c r="B107" s="37"/>
      <c r="C107" s="175" t="s">
        <v>134</v>
      </c>
      <c r="D107" s="175" t="s">
        <v>138</v>
      </c>
      <c r="E107" s="176" t="s">
        <v>510</v>
      </c>
      <c r="F107" s="177" t="s">
        <v>511</v>
      </c>
      <c r="G107" s="178" t="s">
        <v>184</v>
      </c>
      <c r="H107" s="179">
        <v>19.885999999999999</v>
      </c>
      <c r="I107" s="180"/>
      <c r="J107" s="181">
        <f>ROUND(I107*H107,2)</f>
        <v>0</v>
      </c>
      <c r="K107" s="177" t="s">
        <v>19</v>
      </c>
      <c r="L107" s="41"/>
      <c r="M107" s="182" t="s">
        <v>19</v>
      </c>
      <c r="N107" s="183" t="s">
        <v>43</v>
      </c>
      <c r="O107" s="66"/>
      <c r="P107" s="184">
        <f>O107*H107</f>
        <v>0</v>
      </c>
      <c r="Q107" s="184">
        <v>2.0400000000000001E-2</v>
      </c>
      <c r="R107" s="184">
        <f>Q107*H107</f>
        <v>0.40567439999999999</v>
      </c>
      <c r="S107" s="184">
        <v>0</v>
      </c>
      <c r="T107" s="185">
        <f>S107*H107</f>
        <v>0</v>
      </c>
      <c r="U107" s="36"/>
      <c r="V107" s="36"/>
      <c r="W107" s="36"/>
      <c r="X107" s="36"/>
      <c r="Y107" s="36"/>
      <c r="Z107" s="36"/>
      <c r="AA107" s="36"/>
      <c r="AB107" s="36"/>
      <c r="AC107" s="36"/>
      <c r="AD107" s="36"/>
      <c r="AE107" s="36"/>
      <c r="AR107" s="186" t="s">
        <v>160</v>
      </c>
      <c r="AT107" s="186" t="s">
        <v>138</v>
      </c>
      <c r="AU107" s="186" t="s">
        <v>81</v>
      </c>
      <c r="AY107" s="19" t="s">
        <v>135</v>
      </c>
      <c r="BE107" s="187">
        <f>IF(N107="základní",J107,0)</f>
        <v>0</v>
      </c>
      <c r="BF107" s="187">
        <f>IF(N107="snížená",J107,0)</f>
        <v>0</v>
      </c>
      <c r="BG107" s="187">
        <f>IF(N107="zákl. přenesená",J107,0)</f>
        <v>0</v>
      </c>
      <c r="BH107" s="187">
        <f>IF(N107="sníž. přenesená",J107,0)</f>
        <v>0</v>
      </c>
      <c r="BI107" s="187">
        <f>IF(N107="nulová",J107,0)</f>
        <v>0</v>
      </c>
      <c r="BJ107" s="19" t="s">
        <v>79</v>
      </c>
      <c r="BK107" s="187">
        <f>ROUND(I107*H107,2)</f>
        <v>0</v>
      </c>
      <c r="BL107" s="19" t="s">
        <v>160</v>
      </c>
      <c r="BM107" s="186" t="s">
        <v>1006</v>
      </c>
    </row>
    <row r="108" spans="1:65" s="12" customFormat="1" ht="22.9" customHeight="1">
      <c r="B108" s="159"/>
      <c r="C108" s="160"/>
      <c r="D108" s="161" t="s">
        <v>71</v>
      </c>
      <c r="E108" s="173" t="s">
        <v>205</v>
      </c>
      <c r="F108" s="173" t="s">
        <v>206</v>
      </c>
      <c r="G108" s="160"/>
      <c r="H108" s="160"/>
      <c r="I108" s="163"/>
      <c r="J108" s="174">
        <f>BK108</f>
        <v>0</v>
      </c>
      <c r="K108" s="160"/>
      <c r="L108" s="165"/>
      <c r="M108" s="166"/>
      <c r="N108" s="167"/>
      <c r="O108" s="167"/>
      <c r="P108" s="168">
        <f>SUM(P109:P155)</f>
        <v>0</v>
      </c>
      <c r="Q108" s="167"/>
      <c r="R108" s="168">
        <f>SUM(R109:R155)</f>
        <v>3.38062E-3</v>
      </c>
      <c r="S108" s="167"/>
      <c r="T108" s="169">
        <f>SUM(T109:T155)</f>
        <v>2.8508499999999999</v>
      </c>
      <c r="AR108" s="170" t="s">
        <v>79</v>
      </c>
      <c r="AT108" s="171" t="s">
        <v>71</v>
      </c>
      <c r="AU108" s="171" t="s">
        <v>79</v>
      </c>
      <c r="AY108" s="170" t="s">
        <v>135</v>
      </c>
      <c r="BK108" s="172">
        <f>SUM(BK109:BK155)</f>
        <v>0</v>
      </c>
    </row>
    <row r="109" spans="1:65" s="2" customFormat="1" ht="16.5" customHeight="1">
      <c r="A109" s="36"/>
      <c r="B109" s="37"/>
      <c r="C109" s="175" t="s">
        <v>180</v>
      </c>
      <c r="D109" s="175" t="s">
        <v>138</v>
      </c>
      <c r="E109" s="176" t="s">
        <v>513</v>
      </c>
      <c r="F109" s="177" t="s">
        <v>514</v>
      </c>
      <c r="G109" s="178" t="s">
        <v>271</v>
      </c>
      <c r="H109" s="179">
        <v>15.16</v>
      </c>
      <c r="I109" s="180"/>
      <c r="J109" s="181">
        <f>ROUND(I109*H109,2)</f>
        <v>0</v>
      </c>
      <c r="K109" s="177" t="s">
        <v>142</v>
      </c>
      <c r="L109" s="41"/>
      <c r="M109" s="182" t="s">
        <v>19</v>
      </c>
      <c r="N109" s="183" t="s">
        <v>43</v>
      </c>
      <c r="O109" s="66"/>
      <c r="P109" s="184">
        <f>O109*H109</f>
        <v>0</v>
      </c>
      <c r="Q109" s="184">
        <v>0</v>
      </c>
      <c r="R109" s="184">
        <f>Q109*H109</f>
        <v>0</v>
      </c>
      <c r="S109" s="184">
        <v>8.9999999999999993E-3</v>
      </c>
      <c r="T109" s="185">
        <f>S109*H109</f>
        <v>0.13643999999999998</v>
      </c>
      <c r="U109" s="36"/>
      <c r="V109" s="36"/>
      <c r="W109" s="36"/>
      <c r="X109" s="36"/>
      <c r="Y109" s="36"/>
      <c r="Z109" s="36"/>
      <c r="AA109" s="36"/>
      <c r="AB109" s="36"/>
      <c r="AC109" s="36"/>
      <c r="AD109" s="36"/>
      <c r="AE109" s="36"/>
      <c r="AR109" s="186" t="s">
        <v>160</v>
      </c>
      <c r="AT109" s="186" t="s">
        <v>138</v>
      </c>
      <c r="AU109" s="186" t="s">
        <v>81</v>
      </c>
      <c r="AY109" s="19" t="s">
        <v>135</v>
      </c>
      <c r="BE109" s="187">
        <f>IF(N109="základní",J109,0)</f>
        <v>0</v>
      </c>
      <c r="BF109" s="187">
        <f>IF(N109="snížená",J109,0)</f>
        <v>0</v>
      </c>
      <c r="BG109" s="187">
        <f>IF(N109="zákl. přenesená",J109,0)</f>
        <v>0</v>
      </c>
      <c r="BH109" s="187">
        <f>IF(N109="sníž. přenesená",J109,0)</f>
        <v>0</v>
      </c>
      <c r="BI109" s="187">
        <f>IF(N109="nulová",J109,0)</f>
        <v>0</v>
      </c>
      <c r="BJ109" s="19" t="s">
        <v>79</v>
      </c>
      <c r="BK109" s="187">
        <f>ROUND(I109*H109,2)</f>
        <v>0</v>
      </c>
      <c r="BL109" s="19" t="s">
        <v>160</v>
      </c>
      <c r="BM109" s="186" t="s">
        <v>1007</v>
      </c>
    </row>
    <row r="110" spans="1:65" s="13" customFormat="1" ht="11.25">
      <c r="B110" s="197"/>
      <c r="C110" s="198"/>
      <c r="D110" s="188" t="s">
        <v>187</v>
      </c>
      <c r="E110" s="199" t="s">
        <v>19</v>
      </c>
      <c r="F110" s="200" t="s">
        <v>1008</v>
      </c>
      <c r="G110" s="198"/>
      <c r="H110" s="201">
        <v>15.16</v>
      </c>
      <c r="I110" s="202"/>
      <c r="J110" s="198"/>
      <c r="K110" s="198"/>
      <c r="L110" s="203"/>
      <c r="M110" s="204"/>
      <c r="N110" s="205"/>
      <c r="O110" s="205"/>
      <c r="P110" s="205"/>
      <c r="Q110" s="205"/>
      <c r="R110" s="205"/>
      <c r="S110" s="205"/>
      <c r="T110" s="206"/>
      <c r="AT110" s="207" t="s">
        <v>187</v>
      </c>
      <c r="AU110" s="207" t="s">
        <v>81</v>
      </c>
      <c r="AV110" s="13" t="s">
        <v>81</v>
      </c>
      <c r="AW110" s="13" t="s">
        <v>33</v>
      </c>
      <c r="AX110" s="13" t="s">
        <v>79</v>
      </c>
      <c r="AY110" s="207" t="s">
        <v>135</v>
      </c>
    </row>
    <row r="111" spans="1:65" s="2" customFormat="1" ht="24">
      <c r="A111" s="36"/>
      <c r="B111" s="37"/>
      <c r="C111" s="175" t="s">
        <v>225</v>
      </c>
      <c r="D111" s="175" t="s">
        <v>138</v>
      </c>
      <c r="E111" s="176" t="s">
        <v>517</v>
      </c>
      <c r="F111" s="177" t="s">
        <v>518</v>
      </c>
      <c r="G111" s="178" t="s">
        <v>184</v>
      </c>
      <c r="H111" s="179">
        <v>19.885999999999999</v>
      </c>
      <c r="I111" s="180"/>
      <c r="J111" s="181">
        <f>ROUND(I111*H111,2)</f>
        <v>0</v>
      </c>
      <c r="K111" s="177" t="s">
        <v>142</v>
      </c>
      <c r="L111" s="41"/>
      <c r="M111" s="182" t="s">
        <v>19</v>
      </c>
      <c r="N111" s="183" t="s">
        <v>43</v>
      </c>
      <c r="O111" s="66"/>
      <c r="P111" s="184">
        <f>O111*H111</f>
        <v>0</v>
      </c>
      <c r="Q111" s="184">
        <v>0</v>
      </c>
      <c r="R111" s="184">
        <f>Q111*H111</f>
        <v>0</v>
      </c>
      <c r="S111" s="184">
        <v>3.5000000000000003E-2</v>
      </c>
      <c r="T111" s="185">
        <f>S111*H111</f>
        <v>0.69601000000000002</v>
      </c>
      <c r="U111" s="36"/>
      <c r="V111" s="36"/>
      <c r="W111" s="36"/>
      <c r="X111" s="36"/>
      <c r="Y111" s="36"/>
      <c r="Z111" s="36"/>
      <c r="AA111" s="36"/>
      <c r="AB111" s="36"/>
      <c r="AC111" s="36"/>
      <c r="AD111" s="36"/>
      <c r="AE111" s="36"/>
      <c r="AR111" s="186" t="s">
        <v>160</v>
      </c>
      <c r="AT111" s="186" t="s">
        <v>138</v>
      </c>
      <c r="AU111" s="186" t="s">
        <v>81</v>
      </c>
      <c r="AY111" s="19" t="s">
        <v>135</v>
      </c>
      <c r="BE111" s="187">
        <f>IF(N111="základní",J111,0)</f>
        <v>0</v>
      </c>
      <c r="BF111" s="187">
        <f>IF(N111="snížená",J111,0)</f>
        <v>0</v>
      </c>
      <c r="BG111" s="187">
        <f>IF(N111="zákl. přenesená",J111,0)</f>
        <v>0</v>
      </c>
      <c r="BH111" s="187">
        <f>IF(N111="sníž. přenesená",J111,0)</f>
        <v>0</v>
      </c>
      <c r="BI111" s="187">
        <f>IF(N111="nulová",J111,0)</f>
        <v>0</v>
      </c>
      <c r="BJ111" s="19" t="s">
        <v>79</v>
      </c>
      <c r="BK111" s="187">
        <f>ROUND(I111*H111,2)</f>
        <v>0</v>
      </c>
      <c r="BL111" s="19" t="s">
        <v>160</v>
      </c>
      <c r="BM111" s="186" t="s">
        <v>1009</v>
      </c>
    </row>
    <row r="112" spans="1:65" s="2" customFormat="1" ht="29.25">
      <c r="A112" s="36"/>
      <c r="B112" s="37"/>
      <c r="C112" s="38"/>
      <c r="D112" s="188" t="s">
        <v>145</v>
      </c>
      <c r="E112" s="38"/>
      <c r="F112" s="189" t="s">
        <v>520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145</v>
      </c>
      <c r="AU112" s="19" t="s">
        <v>81</v>
      </c>
    </row>
    <row r="113" spans="1:65" s="13" customFormat="1" ht="11.25">
      <c r="B113" s="197"/>
      <c r="C113" s="198"/>
      <c r="D113" s="188" t="s">
        <v>187</v>
      </c>
      <c r="E113" s="199" t="s">
        <v>19</v>
      </c>
      <c r="F113" s="200" t="s">
        <v>1010</v>
      </c>
      <c r="G113" s="198"/>
      <c r="H113" s="201">
        <v>9.3130000000000006</v>
      </c>
      <c r="I113" s="202"/>
      <c r="J113" s="198"/>
      <c r="K113" s="198"/>
      <c r="L113" s="203"/>
      <c r="M113" s="204"/>
      <c r="N113" s="205"/>
      <c r="O113" s="205"/>
      <c r="P113" s="205"/>
      <c r="Q113" s="205"/>
      <c r="R113" s="205"/>
      <c r="S113" s="205"/>
      <c r="T113" s="206"/>
      <c r="AT113" s="207" t="s">
        <v>187</v>
      </c>
      <c r="AU113" s="207" t="s">
        <v>81</v>
      </c>
      <c r="AV113" s="13" t="s">
        <v>81</v>
      </c>
      <c r="AW113" s="13" t="s">
        <v>33</v>
      </c>
      <c r="AX113" s="13" t="s">
        <v>72</v>
      </c>
      <c r="AY113" s="207" t="s">
        <v>135</v>
      </c>
    </row>
    <row r="114" spans="1:65" s="13" customFormat="1" ht="11.25">
      <c r="B114" s="197"/>
      <c r="C114" s="198"/>
      <c r="D114" s="188" t="s">
        <v>187</v>
      </c>
      <c r="E114" s="199" t="s">
        <v>19</v>
      </c>
      <c r="F114" s="200" t="s">
        <v>1011</v>
      </c>
      <c r="G114" s="198"/>
      <c r="H114" s="201">
        <v>-9.4E-2</v>
      </c>
      <c r="I114" s="202"/>
      <c r="J114" s="198"/>
      <c r="K114" s="198"/>
      <c r="L114" s="203"/>
      <c r="M114" s="204"/>
      <c r="N114" s="205"/>
      <c r="O114" s="205"/>
      <c r="P114" s="205"/>
      <c r="Q114" s="205"/>
      <c r="R114" s="205"/>
      <c r="S114" s="205"/>
      <c r="T114" s="206"/>
      <c r="AT114" s="207" t="s">
        <v>187</v>
      </c>
      <c r="AU114" s="207" t="s">
        <v>81</v>
      </c>
      <c r="AV114" s="13" t="s">
        <v>81</v>
      </c>
      <c r="AW114" s="13" t="s">
        <v>33</v>
      </c>
      <c r="AX114" s="13" t="s">
        <v>72</v>
      </c>
      <c r="AY114" s="207" t="s">
        <v>135</v>
      </c>
    </row>
    <row r="115" spans="1:65" s="13" customFormat="1" ht="11.25">
      <c r="B115" s="197"/>
      <c r="C115" s="198"/>
      <c r="D115" s="188" t="s">
        <v>187</v>
      </c>
      <c r="E115" s="199" t="s">
        <v>19</v>
      </c>
      <c r="F115" s="200" t="s">
        <v>1012</v>
      </c>
      <c r="G115" s="198"/>
      <c r="H115" s="201">
        <v>-0.22800000000000001</v>
      </c>
      <c r="I115" s="202"/>
      <c r="J115" s="198"/>
      <c r="K115" s="198"/>
      <c r="L115" s="203"/>
      <c r="M115" s="204"/>
      <c r="N115" s="205"/>
      <c r="O115" s="205"/>
      <c r="P115" s="205"/>
      <c r="Q115" s="205"/>
      <c r="R115" s="205"/>
      <c r="S115" s="205"/>
      <c r="T115" s="206"/>
      <c r="AT115" s="207" t="s">
        <v>187</v>
      </c>
      <c r="AU115" s="207" t="s">
        <v>81</v>
      </c>
      <c r="AV115" s="13" t="s">
        <v>81</v>
      </c>
      <c r="AW115" s="13" t="s">
        <v>33</v>
      </c>
      <c r="AX115" s="13" t="s">
        <v>72</v>
      </c>
      <c r="AY115" s="207" t="s">
        <v>135</v>
      </c>
    </row>
    <row r="116" spans="1:65" s="13" customFormat="1" ht="11.25">
      <c r="B116" s="197"/>
      <c r="C116" s="198"/>
      <c r="D116" s="188" t="s">
        <v>187</v>
      </c>
      <c r="E116" s="199" t="s">
        <v>19</v>
      </c>
      <c r="F116" s="200" t="s">
        <v>899</v>
      </c>
      <c r="G116" s="198"/>
      <c r="H116" s="201">
        <v>0.17</v>
      </c>
      <c r="I116" s="202"/>
      <c r="J116" s="198"/>
      <c r="K116" s="198"/>
      <c r="L116" s="203"/>
      <c r="M116" s="204"/>
      <c r="N116" s="205"/>
      <c r="O116" s="205"/>
      <c r="P116" s="205"/>
      <c r="Q116" s="205"/>
      <c r="R116" s="205"/>
      <c r="S116" s="205"/>
      <c r="T116" s="206"/>
      <c r="AT116" s="207" t="s">
        <v>187</v>
      </c>
      <c r="AU116" s="207" t="s">
        <v>81</v>
      </c>
      <c r="AV116" s="13" t="s">
        <v>81</v>
      </c>
      <c r="AW116" s="13" t="s">
        <v>33</v>
      </c>
      <c r="AX116" s="13" t="s">
        <v>72</v>
      </c>
      <c r="AY116" s="207" t="s">
        <v>135</v>
      </c>
    </row>
    <row r="117" spans="1:65" s="13" customFormat="1" ht="11.25">
      <c r="B117" s="197"/>
      <c r="C117" s="198"/>
      <c r="D117" s="188" t="s">
        <v>187</v>
      </c>
      <c r="E117" s="199" t="s">
        <v>19</v>
      </c>
      <c r="F117" s="200" t="s">
        <v>1013</v>
      </c>
      <c r="G117" s="198"/>
      <c r="H117" s="201">
        <v>0.128</v>
      </c>
      <c r="I117" s="202"/>
      <c r="J117" s="198"/>
      <c r="K117" s="198"/>
      <c r="L117" s="203"/>
      <c r="M117" s="204"/>
      <c r="N117" s="205"/>
      <c r="O117" s="205"/>
      <c r="P117" s="205"/>
      <c r="Q117" s="205"/>
      <c r="R117" s="205"/>
      <c r="S117" s="205"/>
      <c r="T117" s="206"/>
      <c r="AT117" s="207" t="s">
        <v>187</v>
      </c>
      <c r="AU117" s="207" t="s">
        <v>81</v>
      </c>
      <c r="AV117" s="13" t="s">
        <v>81</v>
      </c>
      <c r="AW117" s="13" t="s">
        <v>33</v>
      </c>
      <c r="AX117" s="13" t="s">
        <v>72</v>
      </c>
      <c r="AY117" s="207" t="s">
        <v>135</v>
      </c>
    </row>
    <row r="118" spans="1:65" s="13" customFormat="1" ht="11.25">
      <c r="B118" s="197"/>
      <c r="C118" s="198"/>
      <c r="D118" s="188" t="s">
        <v>187</v>
      </c>
      <c r="E118" s="199" t="s">
        <v>19</v>
      </c>
      <c r="F118" s="200" t="s">
        <v>1014</v>
      </c>
      <c r="G118" s="198"/>
      <c r="H118" s="201">
        <v>0.32500000000000001</v>
      </c>
      <c r="I118" s="202"/>
      <c r="J118" s="198"/>
      <c r="K118" s="198"/>
      <c r="L118" s="203"/>
      <c r="M118" s="204"/>
      <c r="N118" s="205"/>
      <c r="O118" s="205"/>
      <c r="P118" s="205"/>
      <c r="Q118" s="205"/>
      <c r="R118" s="205"/>
      <c r="S118" s="205"/>
      <c r="T118" s="206"/>
      <c r="AT118" s="207" t="s">
        <v>187</v>
      </c>
      <c r="AU118" s="207" t="s">
        <v>81</v>
      </c>
      <c r="AV118" s="13" t="s">
        <v>81</v>
      </c>
      <c r="AW118" s="13" t="s">
        <v>33</v>
      </c>
      <c r="AX118" s="13" t="s">
        <v>72</v>
      </c>
      <c r="AY118" s="207" t="s">
        <v>135</v>
      </c>
    </row>
    <row r="119" spans="1:65" s="13" customFormat="1" ht="11.25">
      <c r="B119" s="197"/>
      <c r="C119" s="198"/>
      <c r="D119" s="188" t="s">
        <v>187</v>
      </c>
      <c r="E119" s="199" t="s">
        <v>19</v>
      </c>
      <c r="F119" s="200" t="s">
        <v>1015</v>
      </c>
      <c r="G119" s="198"/>
      <c r="H119" s="201">
        <v>5.9080000000000004</v>
      </c>
      <c r="I119" s="202"/>
      <c r="J119" s="198"/>
      <c r="K119" s="198"/>
      <c r="L119" s="203"/>
      <c r="M119" s="204"/>
      <c r="N119" s="205"/>
      <c r="O119" s="205"/>
      <c r="P119" s="205"/>
      <c r="Q119" s="205"/>
      <c r="R119" s="205"/>
      <c r="S119" s="205"/>
      <c r="T119" s="206"/>
      <c r="AT119" s="207" t="s">
        <v>187</v>
      </c>
      <c r="AU119" s="207" t="s">
        <v>81</v>
      </c>
      <c r="AV119" s="13" t="s">
        <v>81</v>
      </c>
      <c r="AW119" s="13" t="s">
        <v>33</v>
      </c>
      <c r="AX119" s="13" t="s">
        <v>72</v>
      </c>
      <c r="AY119" s="207" t="s">
        <v>135</v>
      </c>
    </row>
    <row r="120" spans="1:65" s="13" customFormat="1" ht="11.25">
      <c r="B120" s="197"/>
      <c r="C120" s="198"/>
      <c r="D120" s="188" t="s">
        <v>187</v>
      </c>
      <c r="E120" s="199" t="s">
        <v>19</v>
      </c>
      <c r="F120" s="200" t="s">
        <v>1016</v>
      </c>
      <c r="G120" s="198"/>
      <c r="H120" s="201">
        <v>4.3639999999999999</v>
      </c>
      <c r="I120" s="202"/>
      <c r="J120" s="198"/>
      <c r="K120" s="198"/>
      <c r="L120" s="203"/>
      <c r="M120" s="204"/>
      <c r="N120" s="205"/>
      <c r="O120" s="205"/>
      <c r="P120" s="205"/>
      <c r="Q120" s="205"/>
      <c r="R120" s="205"/>
      <c r="S120" s="205"/>
      <c r="T120" s="206"/>
      <c r="AT120" s="207" t="s">
        <v>187</v>
      </c>
      <c r="AU120" s="207" t="s">
        <v>81</v>
      </c>
      <c r="AV120" s="13" t="s">
        <v>81</v>
      </c>
      <c r="AW120" s="13" t="s">
        <v>33</v>
      </c>
      <c r="AX120" s="13" t="s">
        <v>72</v>
      </c>
      <c r="AY120" s="207" t="s">
        <v>135</v>
      </c>
    </row>
    <row r="121" spans="1:65" s="14" customFormat="1" ht="11.25">
      <c r="B121" s="208"/>
      <c r="C121" s="209"/>
      <c r="D121" s="188" t="s">
        <v>187</v>
      </c>
      <c r="E121" s="210" t="s">
        <v>19</v>
      </c>
      <c r="F121" s="211" t="s">
        <v>197</v>
      </c>
      <c r="G121" s="209"/>
      <c r="H121" s="212">
        <v>19.886000000000003</v>
      </c>
      <c r="I121" s="213"/>
      <c r="J121" s="209"/>
      <c r="K121" s="209"/>
      <c r="L121" s="214"/>
      <c r="M121" s="215"/>
      <c r="N121" s="216"/>
      <c r="O121" s="216"/>
      <c r="P121" s="216"/>
      <c r="Q121" s="216"/>
      <c r="R121" s="216"/>
      <c r="S121" s="216"/>
      <c r="T121" s="217"/>
      <c r="AT121" s="218" t="s">
        <v>187</v>
      </c>
      <c r="AU121" s="218" t="s">
        <v>81</v>
      </c>
      <c r="AV121" s="14" t="s">
        <v>160</v>
      </c>
      <c r="AW121" s="14" t="s">
        <v>33</v>
      </c>
      <c r="AX121" s="14" t="s">
        <v>79</v>
      </c>
      <c r="AY121" s="218" t="s">
        <v>135</v>
      </c>
    </row>
    <row r="122" spans="1:65" s="2" customFormat="1" ht="16.5" customHeight="1">
      <c r="A122" s="36"/>
      <c r="B122" s="37"/>
      <c r="C122" s="175" t="s">
        <v>232</v>
      </c>
      <c r="D122" s="175" t="s">
        <v>138</v>
      </c>
      <c r="E122" s="176" t="s">
        <v>530</v>
      </c>
      <c r="F122" s="177" t="s">
        <v>531</v>
      </c>
      <c r="G122" s="178" t="s">
        <v>184</v>
      </c>
      <c r="H122" s="179">
        <v>19.885999999999999</v>
      </c>
      <c r="I122" s="180"/>
      <c r="J122" s="181">
        <f>ROUND(I122*H122,2)</f>
        <v>0</v>
      </c>
      <c r="K122" s="177" t="s">
        <v>142</v>
      </c>
      <c r="L122" s="41"/>
      <c r="M122" s="182" t="s">
        <v>19</v>
      </c>
      <c r="N122" s="183" t="s">
        <v>43</v>
      </c>
      <c r="O122" s="66"/>
      <c r="P122" s="184">
        <f>O122*H122</f>
        <v>0</v>
      </c>
      <c r="Q122" s="184">
        <v>0</v>
      </c>
      <c r="R122" s="184">
        <f>Q122*H122</f>
        <v>0</v>
      </c>
      <c r="S122" s="184">
        <v>0</v>
      </c>
      <c r="T122" s="185">
        <f>S122*H122</f>
        <v>0</v>
      </c>
      <c r="U122" s="36"/>
      <c r="V122" s="36"/>
      <c r="W122" s="36"/>
      <c r="X122" s="36"/>
      <c r="Y122" s="36"/>
      <c r="Z122" s="36"/>
      <c r="AA122" s="36"/>
      <c r="AB122" s="36"/>
      <c r="AC122" s="36"/>
      <c r="AD122" s="36"/>
      <c r="AE122" s="36"/>
      <c r="AR122" s="186" t="s">
        <v>160</v>
      </c>
      <c r="AT122" s="186" t="s">
        <v>138</v>
      </c>
      <c r="AU122" s="186" t="s">
        <v>81</v>
      </c>
      <c r="AY122" s="19" t="s">
        <v>135</v>
      </c>
      <c r="BE122" s="187">
        <f>IF(N122="základní",J122,0)</f>
        <v>0</v>
      </c>
      <c r="BF122" s="187">
        <f>IF(N122="snížená",J122,0)</f>
        <v>0</v>
      </c>
      <c r="BG122" s="187">
        <f>IF(N122="zákl. přenesená",J122,0)</f>
        <v>0</v>
      </c>
      <c r="BH122" s="187">
        <f>IF(N122="sníž. přenesená",J122,0)</f>
        <v>0</v>
      </c>
      <c r="BI122" s="187">
        <f>IF(N122="nulová",J122,0)</f>
        <v>0</v>
      </c>
      <c r="BJ122" s="19" t="s">
        <v>79</v>
      </c>
      <c r="BK122" s="187">
        <f>ROUND(I122*H122,2)</f>
        <v>0</v>
      </c>
      <c r="BL122" s="19" t="s">
        <v>160</v>
      </c>
      <c r="BM122" s="186" t="s">
        <v>1017</v>
      </c>
    </row>
    <row r="123" spans="1:65" s="2" customFormat="1" ht="39">
      <c r="A123" s="36"/>
      <c r="B123" s="37"/>
      <c r="C123" s="38"/>
      <c r="D123" s="188" t="s">
        <v>145</v>
      </c>
      <c r="E123" s="38"/>
      <c r="F123" s="189" t="s">
        <v>533</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145</v>
      </c>
      <c r="AU123" s="19" t="s">
        <v>81</v>
      </c>
    </row>
    <row r="124" spans="1:65" s="2" customFormat="1" ht="16.5" customHeight="1">
      <c r="A124" s="36"/>
      <c r="B124" s="37"/>
      <c r="C124" s="175" t="s">
        <v>205</v>
      </c>
      <c r="D124" s="175" t="s">
        <v>138</v>
      </c>
      <c r="E124" s="176" t="s">
        <v>534</v>
      </c>
      <c r="F124" s="177" t="s">
        <v>535</v>
      </c>
      <c r="G124" s="178" t="s">
        <v>184</v>
      </c>
      <c r="H124" s="179">
        <v>39.771999999999998</v>
      </c>
      <c r="I124" s="180"/>
      <c r="J124" s="181">
        <f>ROUND(I124*H124,2)</f>
        <v>0</v>
      </c>
      <c r="K124" s="177" t="s">
        <v>142</v>
      </c>
      <c r="L124" s="41"/>
      <c r="M124" s="182" t="s">
        <v>19</v>
      </c>
      <c r="N124" s="183" t="s">
        <v>43</v>
      </c>
      <c r="O124" s="66"/>
      <c r="P124" s="184">
        <f>O124*H124</f>
        <v>0</v>
      </c>
      <c r="Q124" s="184">
        <v>0</v>
      </c>
      <c r="R124" s="184">
        <f>Q124*H124</f>
        <v>0</v>
      </c>
      <c r="S124" s="184">
        <v>0</v>
      </c>
      <c r="T124" s="185">
        <f>S124*H124</f>
        <v>0</v>
      </c>
      <c r="U124" s="36"/>
      <c r="V124" s="36"/>
      <c r="W124" s="36"/>
      <c r="X124" s="36"/>
      <c r="Y124" s="36"/>
      <c r="Z124" s="36"/>
      <c r="AA124" s="36"/>
      <c r="AB124" s="36"/>
      <c r="AC124" s="36"/>
      <c r="AD124" s="36"/>
      <c r="AE124" s="36"/>
      <c r="AR124" s="186" t="s">
        <v>160</v>
      </c>
      <c r="AT124" s="186" t="s">
        <v>138</v>
      </c>
      <c r="AU124" s="186" t="s">
        <v>81</v>
      </c>
      <c r="AY124" s="19" t="s">
        <v>135</v>
      </c>
      <c r="BE124" s="187">
        <f>IF(N124="základní",J124,0)</f>
        <v>0</v>
      </c>
      <c r="BF124" s="187">
        <f>IF(N124="snížená",J124,0)</f>
        <v>0</v>
      </c>
      <c r="BG124" s="187">
        <f>IF(N124="zákl. přenesená",J124,0)</f>
        <v>0</v>
      </c>
      <c r="BH124" s="187">
        <f>IF(N124="sníž. přenesená",J124,0)</f>
        <v>0</v>
      </c>
      <c r="BI124" s="187">
        <f>IF(N124="nulová",J124,0)</f>
        <v>0</v>
      </c>
      <c r="BJ124" s="19" t="s">
        <v>79</v>
      </c>
      <c r="BK124" s="187">
        <f>ROUND(I124*H124,2)</f>
        <v>0</v>
      </c>
      <c r="BL124" s="19" t="s">
        <v>160</v>
      </c>
      <c r="BM124" s="186" t="s">
        <v>1018</v>
      </c>
    </row>
    <row r="125" spans="1:65" s="2" customFormat="1" ht="39">
      <c r="A125" s="36"/>
      <c r="B125" s="37"/>
      <c r="C125" s="38"/>
      <c r="D125" s="188" t="s">
        <v>145</v>
      </c>
      <c r="E125" s="38"/>
      <c r="F125" s="189" t="s">
        <v>533</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145</v>
      </c>
      <c r="AU125" s="19" t="s">
        <v>81</v>
      </c>
    </row>
    <row r="126" spans="1:65" s="13" customFormat="1" ht="11.25">
      <c r="B126" s="197"/>
      <c r="C126" s="198"/>
      <c r="D126" s="188" t="s">
        <v>187</v>
      </c>
      <c r="E126" s="199" t="s">
        <v>19</v>
      </c>
      <c r="F126" s="200" t="s">
        <v>1019</v>
      </c>
      <c r="G126" s="198"/>
      <c r="H126" s="201">
        <v>39.771999999999998</v>
      </c>
      <c r="I126" s="202"/>
      <c r="J126" s="198"/>
      <c r="K126" s="198"/>
      <c r="L126" s="203"/>
      <c r="M126" s="204"/>
      <c r="N126" s="205"/>
      <c r="O126" s="205"/>
      <c r="P126" s="205"/>
      <c r="Q126" s="205"/>
      <c r="R126" s="205"/>
      <c r="S126" s="205"/>
      <c r="T126" s="206"/>
      <c r="AT126" s="207" t="s">
        <v>187</v>
      </c>
      <c r="AU126" s="207" t="s">
        <v>81</v>
      </c>
      <c r="AV126" s="13" t="s">
        <v>81</v>
      </c>
      <c r="AW126" s="13" t="s">
        <v>33</v>
      </c>
      <c r="AX126" s="13" t="s">
        <v>79</v>
      </c>
      <c r="AY126" s="207" t="s">
        <v>135</v>
      </c>
    </row>
    <row r="127" spans="1:65" s="2" customFormat="1" ht="16.5" customHeight="1">
      <c r="A127" s="36"/>
      <c r="B127" s="37"/>
      <c r="C127" s="175" t="s">
        <v>242</v>
      </c>
      <c r="D127" s="175" t="s">
        <v>138</v>
      </c>
      <c r="E127" s="176" t="s">
        <v>538</v>
      </c>
      <c r="F127" s="177" t="s">
        <v>539</v>
      </c>
      <c r="G127" s="178" t="s">
        <v>184</v>
      </c>
      <c r="H127" s="179">
        <v>19.885999999999999</v>
      </c>
      <c r="I127" s="180"/>
      <c r="J127" s="181">
        <f>ROUND(I127*H127,2)</f>
        <v>0</v>
      </c>
      <c r="K127" s="177" t="s">
        <v>142</v>
      </c>
      <c r="L127" s="41"/>
      <c r="M127" s="182" t="s">
        <v>19</v>
      </c>
      <c r="N127" s="183" t="s">
        <v>43</v>
      </c>
      <c r="O127" s="66"/>
      <c r="P127" s="184">
        <f>O127*H127</f>
        <v>0</v>
      </c>
      <c r="Q127" s="184">
        <v>0</v>
      </c>
      <c r="R127" s="184">
        <f>Q127*H127</f>
        <v>0</v>
      </c>
      <c r="S127" s="184">
        <v>0</v>
      </c>
      <c r="T127" s="185">
        <f>S127*H127</f>
        <v>0</v>
      </c>
      <c r="U127" s="36"/>
      <c r="V127" s="36"/>
      <c r="W127" s="36"/>
      <c r="X127" s="36"/>
      <c r="Y127" s="36"/>
      <c r="Z127" s="36"/>
      <c r="AA127" s="36"/>
      <c r="AB127" s="36"/>
      <c r="AC127" s="36"/>
      <c r="AD127" s="36"/>
      <c r="AE127" s="36"/>
      <c r="AR127" s="186" t="s">
        <v>160</v>
      </c>
      <c r="AT127" s="186" t="s">
        <v>138</v>
      </c>
      <c r="AU127" s="186" t="s">
        <v>81</v>
      </c>
      <c r="AY127" s="19" t="s">
        <v>135</v>
      </c>
      <c r="BE127" s="187">
        <f>IF(N127="základní",J127,0)</f>
        <v>0</v>
      </c>
      <c r="BF127" s="187">
        <f>IF(N127="snížená",J127,0)</f>
        <v>0</v>
      </c>
      <c r="BG127" s="187">
        <f>IF(N127="zákl. přenesená",J127,0)</f>
        <v>0</v>
      </c>
      <c r="BH127" s="187">
        <f>IF(N127="sníž. přenesená",J127,0)</f>
        <v>0</v>
      </c>
      <c r="BI127" s="187">
        <f>IF(N127="nulová",J127,0)</f>
        <v>0</v>
      </c>
      <c r="BJ127" s="19" t="s">
        <v>79</v>
      </c>
      <c r="BK127" s="187">
        <f>ROUND(I127*H127,2)</f>
        <v>0</v>
      </c>
      <c r="BL127" s="19" t="s">
        <v>160</v>
      </c>
      <c r="BM127" s="186" t="s">
        <v>1020</v>
      </c>
    </row>
    <row r="128" spans="1:65" s="2" customFormat="1" ht="195">
      <c r="A128" s="36"/>
      <c r="B128" s="37"/>
      <c r="C128" s="38"/>
      <c r="D128" s="188" t="s">
        <v>145</v>
      </c>
      <c r="E128" s="38"/>
      <c r="F128" s="189" t="s">
        <v>541</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145</v>
      </c>
      <c r="AU128" s="19" t="s">
        <v>81</v>
      </c>
    </row>
    <row r="129" spans="1:65" s="15" customFormat="1" ht="11.25">
      <c r="B129" s="230"/>
      <c r="C129" s="231"/>
      <c r="D129" s="188" t="s">
        <v>187</v>
      </c>
      <c r="E129" s="232" t="s">
        <v>19</v>
      </c>
      <c r="F129" s="233" t="s">
        <v>542</v>
      </c>
      <c r="G129" s="231"/>
      <c r="H129" s="232" t="s">
        <v>19</v>
      </c>
      <c r="I129" s="234"/>
      <c r="J129" s="231"/>
      <c r="K129" s="231"/>
      <c r="L129" s="235"/>
      <c r="M129" s="236"/>
      <c r="N129" s="237"/>
      <c r="O129" s="237"/>
      <c r="P129" s="237"/>
      <c r="Q129" s="237"/>
      <c r="R129" s="237"/>
      <c r="S129" s="237"/>
      <c r="T129" s="238"/>
      <c r="AT129" s="239" t="s">
        <v>187</v>
      </c>
      <c r="AU129" s="239" t="s">
        <v>81</v>
      </c>
      <c r="AV129" s="15" t="s">
        <v>79</v>
      </c>
      <c r="AW129" s="15" t="s">
        <v>33</v>
      </c>
      <c r="AX129" s="15" t="s">
        <v>72</v>
      </c>
      <c r="AY129" s="239" t="s">
        <v>135</v>
      </c>
    </row>
    <row r="130" spans="1:65" s="13" customFormat="1" ht="11.25">
      <c r="B130" s="197"/>
      <c r="C130" s="198"/>
      <c r="D130" s="188" t="s">
        <v>187</v>
      </c>
      <c r="E130" s="199" t="s">
        <v>19</v>
      </c>
      <c r="F130" s="200" t="s">
        <v>1021</v>
      </c>
      <c r="G130" s="198"/>
      <c r="H130" s="201">
        <v>19.885999999999999</v>
      </c>
      <c r="I130" s="202"/>
      <c r="J130" s="198"/>
      <c r="K130" s="198"/>
      <c r="L130" s="203"/>
      <c r="M130" s="204"/>
      <c r="N130" s="205"/>
      <c r="O130" s="205"/>
      <c r="P130" s="205"/>
      <c r="Q130" s="205"/>
      <c r="R130" s="205"/>
      <c r="S130" s="205"/>
      <c r="T130" s="206"/>
      <c r="AT130" s="207" t="s">
        <v>187</v>
      </c>
      <c r="AU130" s="207" t="s">
        <v>81</v>
      </c>
      <c r="AV130" s="13" t="s">
        <v>81</v>
      </c>
      <c r="AW130" s="13" t="s">
        <v>33</v>
      </c>
      <c r="AX130" s="13" t="s">
        <v>79</v>
      </c>
      <c r="AY130" s="207" t="s">
        <v>135</v>
      </c>
    </row>
    <row r="131" spans="1:65" s="2" customFormat="1" ht="21.75" customHeight="1">
      <c r="A131" s="36"/>
      <c r="B131" s="37"/>
      <c r="C131" s="175" t="s">
        <v>247</v>
      </c>
      <c r="D131" s="175" t="s">
        <v>138</v>
      </c>
      <c r="E131" s="176" t="s">
        <v>207</v>
      </c>
      <c r="F131" s="177" t="s">
        <v>208</v>
      </c>
      <c r="G131" s="178" t="s">
        <v>184</v>
      </c>
      <c r="H131" s="179">
        <v>22.497</v>
      </c>
      <c r="I131" s="180"/>
      <c r="J131" s="181">
        <f>ROUND(I131*H131,2)</f>
        <v>0</v>
      </c>
      <c r="K131" s="177" t="s">
        <v>142</v>
      </c>
      <c r="L131" s="41"/>
      <c r="M131" s="182" t="s">
        <v>19</v>
      </c>
      <c r="N131" s="183" t="s">
        <v>43</v>
      </c>
      <c r="O131" s="66"/>
      <c r="P131" s="184">
        <f>O131*H131</f>
        <v>0</v>
      </c>
      <c r="Q131" s="184">
        <v>0</v>
      </c>
      <c r="R131" s="184">
        <f>Q131*H131</f>
        <v>0</v>
      </c>
      <c r="S131" s="184">
        <v>4.0000000000000001E-3</v>
      </c>
      <c r="T131" s="185">
        <f>S131*H131</f>
        <v>8.9987999999999999E-2</v>
      </c>
      <c r="U131" s="36"/>
      <c r="V131" s="36"/>
      <c r="W131" s="36"/>
      <c r="X131" s="36"/>
      <c r="Y131" s="36"/>
      <c r="Z131" s="36"/>
      <c r="AA131" s="36"/>
      <c r="AB131" s="36"/>
      <c r="AC131" s="36"/>
      <c r="AD131" s="36"/>
      <c r="AE131" s="36"/>
      <c r="AR131" s="186" t="s">
        <v>160</v>
      </c>
      <c r="AT131" s="186" t="s">
        <v>138</v>
      </c>
      <c r="AU131" s="186" t="s">
        <v>81</v>
      </c>
      <c r="AY131" s="19" t="s">
        <v>135</v>
      </c>
      <c r="BE131" s="187">
        <f>IF(N131="základní",J131,0)</f>
        <v>0</v>
      </c>
      <c r="BF131" s="187">
        <f>IF(N131="snížená",J131,0)</f>
        <v>0</v>
      </c>
      <c r="BG131" s="187">
        <f>IF(N131="zákl. přenesená",J131,0)</f>
        <v>0</v>
      </c>
      <c r="BH131" s="187">
        <f>IF(N131="sníž. přenesená",J131,0)</f>
        <v>0</v>
      </c>
      <c r="BI131" s="187">
        <f>IF(N131="nulová",J131,0)</f>
        <v>0</v>
      </c>
      <c r="BJ131" s="19" t="s">
        <v>79</v>
      </c>
      <c r="BK131" s="187">
        <f>ROUND(I131*H131,2)</f>
        <v>0</v>
      </c>
      <c r="BL131" s="19" t="s">
        <v>160</v>
      </c>
      <c r="BM131" s="186" t="s">
        <v>1022</v>
      </c>
    </row>
    <row r="132" spans="1:65" s="2" customFormat="1" ht="29.25">
      <c r="A132" s="36"/>
      <c r="B132" s="37"/>
      <c r="C132" s="38"/>
      <c r="D132" s="188" t="s">
        <v>145</v>
      </c>
      <c r="E132" s="38"/>
      <c r="F132" s="189" t="s">
        <v>210</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145</v>
      </c>
      <c r="AU132" s="19" t="s">
        <v>81</v>
      </c>
    </row>
    <row r="133" spans="1:65" s="13" customFormat="1" ht="11.25">
      <c r="B133" s="197"/>
      <c r="C133" s="198"/>
      <c r="D133" s="188" t="s">
        <v>187</v>
      </c>
      <c r="E133" s="199" t="s">
        <v>19</v>
      </c>
      <c r="F133" s="200" t="s">
        <v>1023</v>
      </c>
      <c r="G133" s="198"/>
      <c r="H133" s="201">
        <v>10.244</v>
      </c>
      <c r="I133" s="202"/>
      <c r="J133" s="198"/>
      <c r="K133" s="198"/>
      <c r="L133" s="203"/>
      <c r="M133" s="204"/>
      <c r="N133" s="205"/>
      <c r="O133" s="205"/>
      <c r="P133" s="205"/>
      <c r="Q133" s="205"/>
      <c r="R133" s="205"/>
      <c r="S133" s="205"/>
      <c r="T133" s="206"/>
      <c r="AT133" s="207" t="s">
        <v>187</v>
      </c>
      <c r="AU133" s="207" t="s">
        <v>81</v>
      </c>
      <c r="AV133" s="13" t="s">
        <v>81</v>
      </c>
      <c r="AW133" s="13" t="s">
        <v>33</v>
      </c>
      <c r="AX133" s="13" t="s">
        <v>72</v>
      </c>
      <c r="AY133" s="207" t="s">
        <v>135</v>
      </c>
    </row>
    <row r="134" spans="1:65" s="13" customFormat="1" ht="11.25">
      <c r="B134" s="197"/>
      <c r="C134" s="198"/>
      <c r="D134" s="188" t="s">
        <v>187</v>
      </c>
      <c r="E134" s="199" t="s">
        <v>19</v>
      </c>
      <c r="F134" s="200" t="s">
        <v>1024</v>
      </c>
      <c r="G134" s="198"/>
      <c r="H134" s="201">
        <v>-2.3E-2</v>
      </c>
      <c r="I134" s="202"/>
      <c r="J134" s="198"/>
      <c r="K134" s="198"/>
      <c r="L134" s="203"/>
      <c r="M134" s="204"/>
      <c r="N134" s="205"/>
      <c r="O134" s="205"/>
      <c r="P134" s="205"/>
      <c r="Q134" s="205"/>
      <c r="R134" s="205"/>
      <c r="S134" s="205"/>
      <c r="T134" s="206"/>
      <c r="AT134" s="207" t="s">
        <v>187</v>
      </c>
      <c r="AU134" s="207" t="s">
        <v>81</v>
      </c>
      <c r="AV134" s="13" t="s">
        <v>81</v>
      </c>
      <c r="AW134" s="13" t="s">
        <v>33</v>
      </c>
      <c r="AX134" s="13" t="s">
        <v>72</v>
      </c>
      <c r="AY134" s="207" t="s">
        <v>135</v>
      </c>
    </row>
    <row r="135" spans="1:65" s="13" customFormat="1" ht="11.25">
      <c r="B135" s="197"/>
      <c r="C135" s="198"/>
      <c r="D135" s="188" t="s">
        <v>187</v>
      </c>
      <c r="E135" s="199" t="s">
        <v>19</v>
      </c>
      <c r="F135" s="200" t="s">
        <v>1012</v>
      </c>
      <c r="G135" s="198"/>
      <c r="H135" s="201">
        <v>-0.22800000000000001</v>
      </c>
      <c r="I135" s="202"/>
      <c r="J135" s="198"/>
      <c r="K135" s="198"/>
      <c r="L135" s="203"/>
      <c r="M135" s="204"/>
      <c r="N135" s="205"/>
      <c r="O135" s="205"/>
      <c r="P135" s="205"/>
      <c r="Q135" s="205"/>
      <c r="R135" s="205"/>
      <c r="S135" s="205"/>
      <c r="T135" s="206"/>
      <c r="AT135" s="207" t="s">
        <v>187</v>
      </c>
      <c r="AU135" s="207" t="s">
        <v>81</v>
      </c>
      <c r="AV135" s="13" t="s">
        <v>81</v>
      </c>
      <c r="AW135" s="13" t="s">
        <v>33</v>
      </c>
      <c r="AX135" s="13" t="s">
        <v>72</v>
      </c>
      <c r="AY135" s="207" t="s">
        <v>135</v>
      </c>
    </row>
    <row r="136" spans="1:65" s="13" customFormat="1" ht="11.25">
      <c r="B136" s="197"/>
      <c r="C136" s="198"/>
      <c r="D136" s="188" t="s">
        <v>187</v>
      </c>
      <c r="E136" s="199" t="s">
        <v>19</v>
      </c>
      <c r="F136" s="200" t="s">
        <v>1025</v>
      </c>
      <c r="G136" s="198"/>
      <c r="H136" s="201">
        <v>12.504</v>
      </c>
      <c r="I136" s="202"/>
      <c r="J136" s="198"/>
      <c r="K136" s="198"/>
      <c r="L136" s="203"/>
      <c r="M136" s="204"/>
      <c r="N136" s="205"/>
      <c r="O136" s="205"/>
      <c r="P136" s="205"/>
      <c r="Q136" s="205"/>
      <c r="R136" s="205"/>
      <c r="S136" s="205"/>
      <c r="T136" s="206"/>
      <c r="AT136" s="207" t="s">
        <v>187</v>
      </c>
      <c r="AU136" s="207" t="s">
        <v>81</v>
      </c>
      <c r="AV136" s="13" t="s">
        <v>81</v>
      </c>
      <c r="AW136" s="13" t="s">
        <v>33</v>
      </c>
      <c r="AX136" s="13" t="s">
        <v>72</v>
      </c>
      <c r="AY136" s="207" t="s">
        <v>135</v>
      </c>
    </row>
    <row r="137" spans="1:65" s="14" customFormat="1" ht="11.25">
      <c r="B137" s="208"/>
      <c r="C137" s="209"/>
      <c r="D137" s="188" t="s">
        <v>187</v>
      </c>
      <c r="E137" s="210" t="s">
        <v>19</v>
      </c>
      <c r="F137" s="211" t="s">
        <v>197</v>
      </c>
      <c r="G137" s="209"/>
      <c r="H137" s="212">
        <v>22.497</v>
      </c>
      <c r="I137" s="213"/>
      <c r="J137" s="209"/>
      <c r="K137" s="209"/>
      <c r="L137" s="214"/>
      <c r="M137" s="215"/>
      <c r="N137" s="216"/>
      <c r="O137" s="216"/>
      <c r="P137" s="216"/>
      <c r="Q137" s="216"/>
      <c r="R137" s="216"/>
      <c r="S137" s="216"/>
      <c r="T137" s="217"/>
      <c r="AT137" s="218" t="s">
        <v>187</v>
      </c>
      <c r="AU137" s="218" t="s">
        <v>81</v>
      </c>
      <c r="AV137" s="14" t="s">
        <v>160</v>
      </c>
      <c r="AW137" s="14" t="s">
        <v>33</v>
      </c>
      <c r="AX137" s="14" t="s">
        <v>79</v>
      </c>
      <c r="AY137" s="218" t="s">
        <v>135</v>
      </c>
    </row>
    <row r="138" spans="1:65" s="2" customFormat="1" ht="24">
      <c r="A138" s="36"/>
      <c r="B138" s="37"/>
      <c r="C138" s="175" t="s">
        <v>252</v>
      </c>
      <c r="D138" s="175" t="s">
        <v>138</v>
      </c>
      <c r="E138" s="176" t="s">
        <v>547</v>
      </c>
      <c r="F138" s="177" t="s">
        <v>548</v>
      </c>
      <c r="G138" s="178" t="s">
        <v>184</v>
      </c>
      <c r="H138" s="179">
        <v>23.864999999999998</v>
      </c>
      <c r="I138" s="180"/>
      <c r="J138" s="181">
        <f>ROUND(I138*H138,2)</f>
        <v>0</v>
      </c>
      <c r="K138" s="177" t="s">
        <v>142</v>
      </c>
      <c r="L138" s="41"/>
      <c r="M138" s="182" t="s">
        <v>19</v>
      </c>
      <c r="N138" s="183" t="s">
        <v>43</v>
      </c>
      <c r="O138" s="66"/>
      <c r="P138" s="184">
        <f>O138*H138</f>
        <v>0</v>
      </c>
      <c r="Q138" s="184">
        <v>0</v>
      </c>
      <c r="R138" s="184">
        <f>Q138*H138</f>
        <v>0</v>
      </c>
      <c r="S138" s="184">
        <v>6.8000000000000005E-2</v>
      </c>
      <c r="T138" s="185">
        <f>S138*H138</f>
        <v>1.6228199999999999</v>
      </c>
      <c r="U138" s="36"/>
      <c r="V138" s="36"/>
      <c r="W138" s="36"/>
      <c r="X138" s="36"/>
      <c r="Y138" s="36"/>
      <c r="Z138" s="36"/>
      <c r="AA138" s="36"/>
      <c r="AB138" s="36"/>
      <c r="AC138" s="36"/>
      <c r="AD138" s="36"/>
      <c r="AE138" s="36"/>
      <c r="AR138" s="186" t="s">
        <v>160</v>
      </c>
      <c r="AT138" s="186" t="s">
        <v>138</v>
      </c>
      <c r="AU138" s="186" t="s">
        <v>81</v>
      </c>
      <c r="AY138" s="19" t="s">
        <v>135</v>
      </c>
      <c r="BE138" s="187">
        <f>IF(N138="základní",J138,0)</f>
        <v>0</v>
      </c>
      <c r="BF138" s="187">
        <f>IF(N138="snížená",J138,0)</f>
        <v>0</v>
      </c>
      <c r="BG138" s="187">
        <f>IF(N138="zákl. přenesená",J138,0)</f>
        <v>0</v>
      </c>
      <c r="BH138" s="187">
        <f>IF(N138="sníž. přenesená",J138,0)</f>
        <v>0</v>
      </c>
      <c r="BI138" s="187">
        <f>IF(N138="nulová",J138,0)</f>
        <v>0</v>
      </c>
      <c r="BJ138" s="19" t="s">
        <v>79</v>
      </c>
      <c r="BK138" s="187">
        <f>ROUND(I138*H138,2)</f>
        <v>0</v>
      </c>
      <c r="BL138" s="19" t="s">
        <v>160</v>
      </c>
      <c r="BM138" s="186" t="s">
        <v>1026</v>
      </c>
    </row>
    <row r="139" spans="1:65" s="2" customFormat="1" ht="29.25">
      <c r="A139" s="36"/>
      <c r="B139" s="37"/>
      <c r="C139" s="38"/>
      <c r="D139" s="188" t="s">
        <v>145</v>
      </c>
      <c r="E139" s="38"/>
      <c r="F139" s="189" t="s">
        <v>520</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145</v>
      </c>
      <c r="AU139" s="19" t="s">
        <v>81</v>
      </c>
    </row>
    <row r="140" spans="1:65" s="13" customFormat="1" ht="11.25">
      <c r="B140" s="197"/>
      <c r="C140" s="198"/>
      <c r="D140" s="188" t="s">
        <v>187</v>
      </c>
      <c r="E140" s="199" t="s">
        <v>19</v>
      </c>
      <c r="F140" s="200" t="s">
        <v>1027</v>
      </c>
      <c r="G140" s="198"/>
      <c r="H140" s="201">
        <v>23.864999999999998</v>
      </c>
      <c r="I140" s="202"/>
      <c r="J140" s="198"/>
      <c r="K140" s="198"/>
      <c r="L140" s="203"/>
      <c r="M140" s="204"/>
      <c r="N140" s="205"/>
      <c r="O140" s="205"/>
      <c r="P140" s="205"/>
      <c r="Q140" s="205"/>
      <c r="R140" s="205"/>
      <c r="S140" s="205"/>
      <c r="T140" s="206"/>
      <c r="AT140" s="207" t="s">
        <v>187</v>
      </c>
      <c r="AU140" s="207" t="s">
        <v>81</v>
      </c>
      <c r="AV140" s="13" t="s">
        <v>81</v>
      </c>
      <c r="AW140" s="13" t="s">
        <v>33</v>
      </c>
      <c r="AX140" s="13" t="s">
        <v>79</v>
      </c>
      <c r="AY140" s="207" t="s">
        <v>135</v>
      </c>
    </row>
    <row r="141" spans="1:65" s="2" customFormat="1" ht="24">
      <c r="A141" s="36"/>
      <c r="B141" s="37"/>
      <c r="C141" s="175" t="s">
        <v>259</v>
      </c>
      <c r="D141" s="175" t="s">
        <v>138</v>
      </c>
      <c r="E141" s="176" t="s">
        <v>213</v>
      </c>
      <c r="F141" s="177" t="s">
        <v>214</v>
      </c>
      <c r="G141" s="178" t="s">
        <v>184</v>
      </c>
      <c r="H141" s="179">
        <v>76.397999999999996</v>
      </c>
      <c r="I141" s="180"/>
      <c r="J141" s="181">
        <f>ROUND(I141*H141,2)</f>
        <v>0</v>
      </c>
      <c r="K141" s="177" t="s">
        <v>142</v>
      </c>
      <c r="L141" s="41"/>
      <c r="M141" s="182" t="s">
        <v>19</v>
      </c>
      <c r="N141" s="183" t="s">
        <v>43</v>
      </c>
      <c r="O141" s="66"/>
      <c r="P141" s="184">
        <f>O141*H141</f>
        <v>0</v>
      </c>
      <c r="Q141" s="184">
        <v>0</v>
      </c>
      <c r="R141" s="184">
        <f>Q141*H141</f>
        <v>0</v>
      </c>
      <c r="S141" s="184">
        <v>4.0000000000000001E-3</v>
      </c>
      <c r="T141" s="185">
        <f>S141*H141</f>
        <v>0.30559199999999997</v>
      </c>
      <c r="U141" s="36"/>
      <c r="V141" s="36"/>
      <c r="W141" s="36"/>
      <c r="X141" s="36"/>
      <c r="Y141" s="36"/>
      <c r="Z141" s="36"/>
      <c r="AA141" s="36"/>
      <c r="AB141" s="36"/>
      <c r="AC141" s="36"/>
      <c r="AD141" s="36"/>
      <c r="AE141" s="36"/>
      <c r="AR141" s="186" t="s">
        <v>160</v>
      </c>
      <c r="AT141" s="186" t="s">
        <v>138</v>
      </c>
      <c r="AU141" s="186" t="s">
        <v>81</v>
      </c>
      <c r="AY141" s="19" t="s">
        <v>135</v>
      </c>
      <c r="BE141" s="187">
        <f>IF(N141="základní",J141,0)</f>
        <v>0</v>
      </c>
      <c r="BF141" s="187">
        <f>IF(N141="snížená",J141,0)</f>
        <v>0</v>
      </c>
      <c r="BG141" s="187">
        <f>IF(N141="zákl. přenesená",J141,0)</f>
        <v>0</v>
      </c>
      <c r="BH141" s="187">
        <f>IF(N141="sníž. přenesená",J141,0)</f>
        <v>0</v>
      </c>
      <c r="BI141" s="187">
        <f>IF(N141="nulová",J141,0)</f>
        <v>0</v>
      </c>
      <c r="BJ141" s="19" t="s">
        <v>79</v>
      </c>
      <c r="BK141" s="187">
        <f>ROUND(I141*H141,2)</f>
        <v>0</v>
      </c>
      <c r="BL141" s="19" t="s">
        <v>160</v>
      </c>
      <c r="BM141" s="186" t="s">
        <v>1028</v>
      </c>
    </row>
    <row r="142" spans="1:65" s="2" customFormat="1" ht="29.25">
      <c r="A142" s="36"/>
      <c r="B142" s="37"/>
      <c r="C142" s="38"/>
      <c r="D142" s="188" t="s">
        <v>145</v>
      </c>
      <c r="E142" s="38"/>
      <c r="F142" s="189" t="s">
        <v>210</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145</v>
      </c>
      <c r="AU142" s="19" t="s">
        <v>81</v>
      </c>
    </row>
    <row r="143" spans="1:65" s="13" customFormat="1" ht="11.25">
      <c r="B143" s="197"/>
      <c r="C143" s="198"/>
      <c r="D143" s="188" t="s">
        <v>187</v>
      </c>
      <c r="E143" s="199" t="s">
        <v>19</v>
      </c>
      <c r="F143" s="200" t="s">
        <v>1029</v>
      </c>
      <c r="G143" s="198"/>
      <c r="H143" s="201">
        <v>22.74</v>
      </c>
      <c r="I143" s="202"/>
      <c r="J143" s="198"/>
      <c r="K143" s="198"/>
      <c r="L143" s="203"/>
      <c r="M143" s="204"/>
      <c r="N143" s="205"/>
      <c r="O143" s="205"/>
      <c r="P143" s="205"/>
      <c r="Q143" s="205"/>
      <c r="R143" s="205"/>
      <c r="S143" s="205"/>
      <c r="T143" s="206"/>
      <c r="AT143" s="207" t="s">
        <v>187</v>
      </c>
      <c r="AU143" s="207" t="s">
        <v>81</v>
      </c>
      <c r="AV143" s="13" t="s">
        <v>81</v>
      </c>
      <c r="AW143" s="13" t="s">
        <v>33</v>
      </c>
      <c r="AX143" s="13" t="s">
        <v>72</v>
      </c>
      <c r="AY143" s="207" t="s">
        <v>135</v>
      </c>
    </row>
    <row r="144" spans="1:65" s="13" customFormat="1" ht="11.25">
      <c r="B144" s="197"/>
      <c r="C144" s="198"/>
      <c r="D144" s="188" t="s">
        <v>187</v>
      </c>
      <c r="E144" s="199" t="s">
        <v>19</v>
      </c>
      <c r="F144" s="200" t="s">
        <v>1030</v>
      </c>
      <c r="G144" s="198"/>
      <c r="H144" s="201">
        <v>8.7520000000000007</v>
      </c>
      <c r="I144" s="202"/>
      <c r="J144" s="198"/>
      <c r="K144" s="198"/>
      <c r="L144" s="203"/>
      <c r="M144" s="204"/>
      <c r="N144" s="205"/>
      <c r="O144" s="205"/>
      <c r="P144" s="205"/>
      <c r="Q144" s="205"/>
      <c r="R144" s="205"/>
      <c r="S144" s="205"/>
      <c r="T144" s="206"/>
      <c r="AT144" s="207" t="s">
        <v>187</v>
      </c>
      <c r="AU144" s="207" t="s">
        <v>81</v>
      </c>
      <c r="AV144" s="13" t="s">
        <v>81</v>
      </c>
      <c r="AW144" s="13" t="s">
        <v>33</v>
      </c>
      <c r="AX144" s="13" t="s">
        <v>72</v>
      </c>
      <c r="AY144" s="207" t="s">
        <v>135</v>
      </c>
    </row>
    <row r="145" spans="1:65" s="13" customFormat="1" ht="11.25">
      <c r="B145" s="197"/>
      <c r="C145" s="198"/>
      <c r="D145" s="188" t="s">
        <v>187</v>
      </c>
      <c r="E145" s="199" t="s">
        <v>19</v>
      </c>
      <c r="F145" s="200" t="s">
        <v>1031</v>
      </c>
      <c r="G145" s="198"/>
      <c r="H145" s="201">
        <v>42.529000000000003</v>
      </c>
      <c r="I145" s="202"/>
      <c r="J145" s="198"/>
      <c r="K145" s="198"/>
      <c r="L145" s="203"/>
      <c r="M145" s="204"/>
      <c r="N145" s="205"/>
      <c r="O145" s="205"/>
      <c r="P145" s="205"/>
      <c r="Q145" s="205"/>
      <c r="R145" s="205"/>
      <c r="S145" s="205"/>
      <c r="T145" s="206"/>
      <c r="AT145" s="207" t="s">
        <v>187</v>
      </c>
      <c r="AU145" s="207" t="s">
        <v>81</v>
      </c>
      <c r="AV145" s="13" t="s">
        <v>81</v>
      </c>
      <c r="AW145" s="13" t="s">
        <v>33</v>
      </c>
      <c r="AX145" s="13" t="s">
        <v>72</v>
      </c>
      <c r="AY145" s="207" t="s">
        <v>135</v>
      </c>
    </row>
    <row r="146" spans="1:65" s="13" customFormat="1" ht="11.25">
      <c r="B146" s="197"/>
      <c r="C146" s="198"/>
      <c r="D146" s="188" t="s">
        <v>187</v>
      </c>
      <c r="E146" s="199" t="s">
        <v>19</v>
      </c>
      <c r="F146" s="200" t="s">
        <v>1032</v>
      </c>
      <c r="G146" s="198"/>
      <c r="H146" s="201">
        <v>11.010999999999999</v>
      </c>
      <c r="I146" s="202"/>
      <c r="J146" s="198"/>
      <c r="K146" s="198"/>
      <c r="L146" s="203"/>
      <c r="M146" s="204"/>
      <c r="N146" s="205"/>
      <c r="O146" s="205"/>
      <c r="P146" s="205"/>
      <c r="Q146" s="205"/>
      <c r="R146" s="205"/>
      <c r="S146" s="205"/>
      <c r="T146" s="206"/>
      <c r="AT146" s="207" t="s">
        <v>187</v>
      </c>
      <c r="AU146" s="207" t="s">
        <v>81</v>
      </c>
      <c r="AV146" s="13" t="s">
        <v>81</v>
      </c>
      <c r="AW146" s="13" t="s">
        <v>33</v>
      </c>
      <c r="AX146" s="13" t="s">
        <v>72</v>
      </c>
      <c r="AY146" s="207" t="s">
        <v>135</v>
      </c>
    </row>
    <row r="147" spans="1:65" s="13" customFormat="1" ht="11.25">
      <c r="B147" s="197"/>
      <c r="C147" s="198"/>
      <c r="D147" s="188" t="s">
        <v>187</v>
      </c>
      <c r="E147" s="199" t="s">
        <v>19</v>
      </c>
      <c r="F147" s="200" t="s">
        <v>1033</v>
      </c>
      <c r="G147" s="198"/>
      <c r="H147" s="201">
        <v>-4.109</v>
      </c>
      <c r="I147" s="202"/>
      <c r="J147" s="198"/>
      <c r="K147" s="198"/>
      <c r="L147" s="203"/>
      <c r="M147" s="204"/>
      <c r="N147" s="205"/>
      <c r="O147" s="205"/>
      <c r="P147" s="205"/>
      <c r="Q147" s="205"/>
      <c r="R147" s="205"/>
      <c r="S147" s="205"/>
      <c r="T147" s="206"/>
      <c r="AT147" s="207" t="s">
        <v>187</v>
      </c>
      <c r="AU147" s="207" t="s">
        <v>81</v>
      </c>
      <c r="AV147" s="13" t="s">
        <v>81</v>
      </c>
      <c r="AW147" s="13" t="s">
        <v>33</v>
      </c>
      <c r="AX147" s="13" t="s">
        <v>72</v>
      </c>
      <c r="AY147" s="207" t="s">
        <v>135</v>
      </c>
    </row>
    <row r="148" spans="1:65" s="13" customFormat="1" ht="11.25">
      <c r="B148" s="197"/>
      <c r="C148" s="198"/>
      <c r="D148" s="188" t="s">
        <v>187</v>
      </c>
      <c r="E148" s="199" t="s">
        <v>19</v>
      </c>
      <c r="F148" s="200" t="s">
        <v>558</v>
      </c>
      <c r="G148" s="198"/>
      <c r="H148" s="201">
        <v>-1.2749999999999999</v>
      </c>
      <c r="I148" s="202"/>
      <c r="J148" s="198"/>
      <c r="K148" s="198"/>
      <c r="L148" s="203"/>
      <c r="M148" s="204"/>
      <c r="N148" s="205"/>
      <c r="O148" s="205"/>
      <c r="P148" s="205"/>
      <c r="Q148" s="205"/>
      <c r="R148" s="205"/>
      <c r="S148" s="205"/>
      <c r="T148" s="206"/>
      <c r="AT148" s="207" t="s">
        <v>187</v>
      </c>
      <c r="AU148" s="207" t="s">
        <v>81</v>
      </c>
      <c r="AV148" s="13" t="s">
        <v>81</v>
      </c>
      <c r="AW148" s="13" t="s">
        <v>33</v>
      </c>
      <c r="AX148" s="13" t="s">
        <v>72</v>
      </c>
      <c r="AY148" s="207" t="s">
        <v>135</v>
      </c>
    </row>
    <row r="149" spans="1:65" s="13" customFormat="1" ht="11.25">
      <c r="B149" s="197"/>
      <c r="C149" s="198"/>
      <c r="D149" s="188" t="s">
        <v>187</v>
      </c>
      <c r="E149" s="199" t="s">
        <v>19</v>
      </c>
      <c r="F149" s="200" t="s">
        <v>1034</v>
      </c>
      <c r="G149" s="198"/>
      <c r="H149" s="201">
        <v>-3.25</v>
      </c>
      <c r="I149" s="202"/>
      <c r="J149" s="198"/>
      <c r="K149" s="198"/>
      <c r="L149" s="203"/>
      <c r="M149" s="204"/>
      <c r="N149" s="205"/>
      <c r="O149" s="205"/>
      <c r="P149" s="205"/>
      <c r="Q149" s="205"/>
      <c r="R149" s="205"/>
      <c r="S149" s="205"/>
      <c r="T149" s="206"/>
      <c r="AT149" s="207" t="s">
        <v>187</v>
      </c>
      <c r="AU149" s="207" t="s">
        <v>81</v>
      </c>
      <c r="AV149" s="13" t="s">
        <v>81</v>
      </c>
      <c r="AW149" s="13" t="s">
        <v>33</v>
      </c>
      <c r="AX149" s="13" t="s">
        <v>72</v>
      </c>
      <c r="AY149" s="207" t="s">
        <v>135</v>
      </c>
    </row>
    <row r="150" spans="1:65" s="14" customFormat="1" ht="11.25">
      <c r="B150" s="208"/>
      <c r="C150" s="209"/>
      <c r="D150" s="188" t="s">
        <v>187</v>
      </c>
      <c r="E150" s="210" t="s">
        <v>19</v>
      </c>
      <c r="F150" s="211" t="s">
        <v>197</v>
      </c>
      <c r="G150" s="209"/>
      <c r="H150" s="212">
        <v>76.397999999999996</v>
      </c>
      <c r="I150" s="213"/>
      <c r="J150" s="209"/>
      <c r="K150" s="209"/>
      <c r="L150" s="214"/>
      <c r="M150" s="215"/>
      <c r="N150" s="216"/>
      <c r="O150" s="216"/>
      <c r="P150" s="216"/>
      <c r="Q150" s="216"/>
      <c r="R150" s="216"/>
      <c r="S150" s="216"/>
      <c r="T150" s="217"/>
      <c r="AT150" s="218" t="s">
        <v>187</v>
      </c>
      <c r="AU150" s="218" t="s">
        <v>81</v>
      </c>
      <c r="AV150" s="14" t="s">
        <v>160</v>
      </c>
      <c r="AW150" s="14" t="s">
        <v>33</v>
      </c>
      <c r="AX150" s="14" t="s">
        <v>79</v>
      </c>
      <c r="AY150" s="218" t="s">
        <v>135</v>
      </c>
    </row>
    <row r="151" spans="1:65" s="2" customFormat="1" ht="24">
      <c r="A151" s="36"/>
      <c r="B151" s="37"/>
      <c r="C151" s="175" t="s">
        <v>268</v>
      </c>
      <c r="D151" s="175" t="s">
        <v>138</v>
      </c>
      <c r="E151" s="176" t="s">
        <v>221</v>
      </c>
      <c r="F151" s="177" t="s">
        <v>222</v>
      </c>
      <c r="G151" s="178" t="s">
        <v>184</v>
      </c>
      <c r="H151" s="179">
        <v>19.885999999999999</v>
      </c>
      <c r="I151" s="180"/>
      <c r="J151" s="181">
        <f>ROUND(I151*H151,2)</f>
        <v>0</v>
      </c>
      <c r="K151" s="177" t="s">
        <v>142</v>
      </c>
      <c r="L151" s="41"/>
      <c r="M151" s="182" t="s">
        <v>19</v>
      </c>
      <c r="N151" s="183" t="s">
        <v>43</v>
      </c>
      <c r="O151" s="66"/>
      <c r="P151" s="184">
        <f>O151*H151</f>
        <v>0</v>
      </c>
      <c r="Q151" s="184">
        <v>1.2999999999999999E-4</v>
      </c>
      <c r="R151" s="184">
        <f>Q151*H151</f>
        <v>2.5851799999999999E-3</v>
      </c>
      <c r="S151" s="184">
        <v>0</v>
      </c>
      <c r="T151" s="185">
        <f>S151*H151</f>
        <v>0</v>
      </c>
      <c r="U151" s="36"/>
      <c r="V151" s="36"/>
      <c r="W151" s="36"/>
      <c r="X151" s="36"/>
      <c r="Y151" s="36"/>
      <c r="Z151" s="36"/>
      <c r="AA151" s="36"/>
      <c r="AB151" s="36"/>
      <c r="AC151" s="36"/>
      <c r="AD151" s="36"/>
      <c r="AE151" s="36"/>
      <c r="AR151" s="186" t="s">
        <v>160</v>
      </c>
      <c r="AT151" s="186" t="s">
        <v>138</v>
      </c>
      <c r="AU151" s="186" t="s">
        <v>81</v>
      </c>
      <c r="AY151" s="19" t="s">
        <v>135</v>
      </c>
      <c r="BE151" s="187">
        <f>IF(N151="základní",J151,0)</f>
        <v>0</v>
      </c>
      <c r="BF151" s="187">
        <f>IF(N151="snížená",J151,0)</f>
        <v>0</v>
      </c>
      <c r="BG151" s="187">
        <f>IF(N151="zákl. přenesená",J151,0)</f>
        <v>0</v>
      </c>
      <c r="BH151" s="187">
        <f>IF(N151="sníž. přenesená",J151,0)</f>
        <v>0</v>
      </c>
      <c r="BI151" s="187">
        <f>IF(N151="nulová",J151,0)</f>
        <v>0</v>
      </c>
      <c r="BJ151" s="19" t="s">
        <v>79</v>
      </c>
      <c r="BK151" s="187">
        <f>ROUND(I151*H151,2)</f>
        <v>0</v>
      </c>
      <c r="BL151" s="19" t="s">
        <v>160</v>
      </c>
      <c r="BM151" s="186" t="s">
        <v>1035</v>
      </c>
    </row>
    <row r="152" spans="1:65" s="2" customFormat="1" ht="48.75">
      <c r="A152" s="36"/>
      <c r="B152" s="37"/>
      <c r="C152" s="38"/>
      <c r="D152" s="188" t="s">
        <v>145</v>
      </c>
      <c r="E152" s="38"/>
      <c r="F152" s="189" t="s">
        <v>224</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145</v>
      </c>
      <c r="AU152" s="19" t="s">
        <v>81</v>
      </c>
    </row>
    <row r="153" spans="1:65" s="13" customFormat="1" ht="11.25">
      <c r="B153" s="197"/>
      <c r="C153" s="198"/>
      <c r="D153" s="188" t="s">
        <v>187</v>
      </c>
      <c r="E153" s="199" t="s">
        <v>19</v>
      </c>
      <c r="F153" s="200" t="s">
        <v>1021</v>
      </c>
      <c r="G153" s="198"/>
      <c r="H153" s="201">
        <v>19.885999999999999</v>
      </c>
      <c r="I153" s="202"/>
      <c r="J153" s="198"/>
      <c r="K153" s="198"/>
      <c r="L153" s="203"/>
      <c r="M153" s="204"/>
      <c r="N153" s="205"/>
      <c r="O153" s="205"/>
      <c r="P153" s="205"/>
      <c r="Q153" s="205"/>
      <c r="R153" s="205"/>
      <c r="S153" s="205"/>
      <c r="T153" s="206"/>
      <c r="AT153" s="207" t="s">
        <v>187</v>
      </c>
      <c r="AU153" s="207" t="s">
        <v>81</v>
      </c>
      <c r="AV153" s="13" t="s">
        <v>81</v>
      </c>
      <c r="AW153" s="13" t="s">
        <v>33</v>
      </c>
      <c r="AX153" s="13" t="s">
        <v>79</v>
      </c>
      <c r="AY153" s="207" t="s">
        <v>135</v>
      </c>
    </row>
    <row r="154" spans="1:65" s="2" customFormat="1" ht="24">
      <c r="A154" s="36"/>
      <c r="B154" s="37"/>
      <c r="C154" s="175" t="s">
        <v>8</v>
      </c>
      <c r="D154" s="175" t="s">
        <v>138</v>
      </c>
      <c r="E154" s="176" t="s">
        <v>226</v>
      </c>
      <c r="F154" s="177" t="s">
        <v>227</v>
      </c>
      <c r="G154" s="178" t="s">
        <v>184</v>
      </c>
      <c r="H154" s="179">
        <v>19.885999999999999</v>
      </c>
      <c r="I154" s="180"/>
      <c r="J154" s="181">
        <f>ROUND(I154*H154,2)</f>
        <v>0</v>
      </c>
      <c r="K154" s="177" t="s">
        <v>142</v>
      </c>
      <c r="L154" s="41"/>
      <c r="M154" s="182" t="s">
        <v>19</v>
      </c>
      <c r="N154" s="183" t="s">
        <v>43</v>
      </c>
      <c r="O154" s="66"/>
      <c r="P154" s="184">
        <f>O154*H154</f>
        <v>0</v>
      </c>
      <c r="Q154" s="184">
        <v>4.0000000000000003E-5</v>
      </c>
      <c r="R154" s="184">
        <f>Q154*H154</f>
        <v>7.9544000000000001E-4</v>
      </c>
      <c r="S154" s="184">
        <v>0</v>
      </c>
      <c r="T154" s="185">
        <f>S154*H154</f>
        <v>0</v>
      </c>
      <c r="U154" s="36"/>
      <c r="V154" s="36"/>
      <c r="W154" s="36"/>
      <c r="X154" s="36"/>
      <c r="Y154" s="36"/>
      <c r="Z154" s="36"/>
      <c r="AA154" s="36"/>
      <c r="AB154" s="36"/>
      <c r="AC154" s="36"/>
      <c r="AD154" s="36"/>
      <c r="AE154" s="36"/>
      <c r="AR154" s="186" t="s">
        <v>160</v>
      </c>
      <c r="AT154" s="186" t="s">
        <v>138</v>
      </c>
      <c r="AU154" s="186" t="s">
        <v>81</v>
      </c>
      <c r="AY154" s="19" t="s">
        <v>135</v>
      </c>
      <c r="BE154" s="187">
        <f>IF(N154="základní",J154,0)</f>
        <v>0</v>
      </c>
      <c r="BF154" s="187">
        <f>IF(N154="snížená",J154,0)</f>
        <v>0</v>
      </c>
      <c r="BG154" s="187">
        <f>IF(N154="zákl. přenesená",J154,0)</f>
        <v>0</v>
      </c>
      <c r="BH154" s="187">
        <f>IF(N154="sníž. přenesená",J154,0)</f>
        <v>0</v>
      </c>
      <c r="BI154" s="187">
        <f>IF(N154="nulová",J154,0)</f>
        <v>0</v>
      </c>
      <c r="BJ154" s="19" t="s">
        <v>79</v>
      </c>
      <c r="BK154" s="187">
        <f>ROUND(I154*H154,2)</f>
        <v>0</v>
      </c>
      <c r="BL154" s="19" t="s">
        <v>160</v>
      </c>
      <c r="BM154" s="186" t="s">
        <v>1036</v>
      </c>
    </row>
    <row r="155" spans="1:65" s="2" customFormat="1" ht="175.5">
      <c r="A155" s="36"/>
      <c r="B155" s="37"/>
      <c r="C155" s="38"/>
      <c r="D155" s="188" t="s">
        <v>145</v>
      </c>
      <c r="E155" s="38"/>
      <c r="F155" s="189" t="s">
        <v>229</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145</v>
      </c>
      <c r="AU155" s="19" t="s">
        <v>81</v>
      </c>
    </row>
    <row r="156" spans="1:65" s="12" customFormat="1" ht="22.9" customHeight="1">
      <c r="B156" s="159"/>
      <c r="C156" s="160"/>
      <c r="D156" s="161" t="s">
        <v>71</v>
      </c>
      <c r="E156" s="173" t="s">
        <v>230</v>
      </c>
      <c r="F156" s="173" t="s">
        <v>231</v>
      </c>
      <c r="G156" s="160"/>
      <c r="H156" s="160"/>
      <c r="I156" s="163"/>
      <c r="J156" s="174">
        <f>BK156</f>
        <v>0</v>
      </c>
      <c r="K156" s="160"/>
      <c r="L156" s="165"/>
      <c r="M156" s="166"/>
      <c r="N156" s="167"/>
      <c r="O156" s="167"/>
      <c r="P156" s="168">
        <f>SUM(P157:P167)</f>
        <v>0</v>
      </c>
      <c r="Q156" s="167"/>
      <c r="R156" s="168">
        <f>SUM(R157:R167)</f>
        <v>0</v>
      </c>
      <c r="S156" s="167"/>
      <c r="T156" s="169">
        <f>SUM(T157:T167)</f>
        <v>0</v>
      </c>
      <c r="AR156" s="170" t="s">
        <v>79</v>
      </c>
      <c r="AT156" s="171" t="s">
        <v>71</v>
      </c>
      <c r="AU156" s="171" t="s">
        <v>79</v>
      </c>
      <c r="AY156" s="170" t="s">
        <v>135</v>
      </c>
      <c r="BK156" s="172">
        <f>SUM(BK157:BK167)</f>
        <v>0</v>
      </c>
    </row>
    <row r="157" spans="1:65" s="2" customFormat="1" ht="24">
      <c r="A157" s="36"/>
      <c r="B157" s="37"/>
      <c r="C157" s="175" t="s">
        <v>272</v>
      </c>
      <c r="D157" s="175" t="s">
        <v>138</v>
      </c>
      <c r="E157" s="176" t="s">
        <v>919</v>
      </c>
      <c r="F157" s="177" t="s">
        <v>920</v>
      </c>
      <c r="G157" s="178" t="s">
        <v>235</v>
      </c>
      <c r="H157" s="179">
        <v>3.137</v>
      </c>
      <c r="I157" s="180"/>
      <c r="J157" s="181">
        <f>ROUND(I157*H157,2)</f>
        <v>0</v>
      </c>
      <c r="K157" s="177" t="s">
        <v>142</v>
      </c>
      <c r="L157" s="41"/>
      <c r="M157" s="182" t="s">
        <v>19</v>
      </c>
      <c r="N157" s="183" t="s">
        <v>43</v>
      </c>
      <c r="O157" s="66"/>
      <c r="P157" s="184">
        <f>O157*H157</f>
        <v>0</v>
      </c>
      <c r="Q157" s="184">
        <v>0</v>
      </c>
      <c r="R157" s="184">
        <f>Q157*H157</f>
        <v>0</v>
      </c>
      <c r="S157" s="184">
        <v>0</v>
      </c>
      <c r="T157" s="185">
        <f>S157*H157</f>
        <v>0</v>
      </c>
      <c r="U157" s="36"/>
      <c r="V157" s="36"/>
      <c r="W157" s="36"/>
      <c r="X157" s="36"/>
      <c r="Y157" s="36"/>
      <c r="Z157" s="36"/>
      <c r="AA157" s="36"/>
      <c r="AB157" s="36"/>
      <c r="AC157" s="36"/>
      <c r="AD157" s="36"/>
      <c r="AE157" s="36"/>
      <c r="AR157" s="186" t="s">
        <v>160</v>
      </c>
      <c r="AT157" s="186" t="s">
        <v>138</v>
      </c>
      <c r="AU157" s="186" t="s">
        <v>81</v>
      </c>
      <c r="AY157" s="19" t="s">
        <v>135</v>
      </c>
      <c r="BE157" s="187">
        <f>IF(N157="základní",J157,0)</f>
        <v>0</v>
      </c>
      <c r="BF157" s="187">
        <f>IF(N157="snížená",J157,0)</f>
        <v>0</v>
      </c>
      <c r="BG157" s="187">
        <f>IF(N157="zákl. přenesená",J157,0)</f>
        <v>0</v>
      </c>
      <c r="BH157" s="187">
        <f>IF(N157="sníž. přenesená",J157,0)</f>
        <v>0</v>
      </c>
      <c r="BI157" s="187">
        <f>IF(N157="nulová",J157,0)</f>
        <v>0</v>
      </c>
      <c r="BJ157" s="19" t="s">
        <v>79</v>
      </c>
      <c r="BK157" s="187">
        <f>ROUND(I157*H157,2)</f>
        <v>0</v>
      </c>
      <c r="BL157" s="19" t="s">
        <v>160</v>
      </c>
      <c r="BM157" s="186" t="s">
        <v>1037</v>
      </c>
    </row>
    <row r="158" spans="1:65" s="2" customFormat="1" ht="107.25">
      <c r="A158" s="36"/>
      <c r="B158" s="37"/>
      <c r="C158" s="38"/>
      <c r="D158" s="188" t="s">
        <v>145</v>
      </c>
      <c r="E158" s="38"/>
      <c r="F158" s="189" t="s">
        <v>237</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145</v>
      </c>
      <c r="AU158" s="19" t="s">
        <v>81</v>
      </c>
    </row>
    <row r="159" spans="1:65" s="2" customFormat="1" ht="16.5" customHeight="1">
      <c r="A159" s="36"/>
      <c r="B159" s="37"/>
      <c r="C159" s="175" t="s">
        <v>284</v>
      </c>
      <c r="D159" s="175" t="s">
        <v>138</v>
      </c>
      <c r="E159" s="176" t="s">
        <v>238</v>
      </c>
      <c r="F159" s="177" t="s">
        <v>239</v>
      </c>
      <c r="G159" s="178" t="s">
        <v>235</v>
      </c>
      <c r="H159" s="179">
        <v>3.137</v>
      </c>
      <c r="I159" s="180"/>
      <c r="J159" s="181">
        <f>ROUND(I159*H159,2)</f>
        <v>0</v>
      </c>
      <c r="K159" s="177" t="s">
        <v>142</v>
      </c>
      <c r="L159" s="41"/>
      <c r="M159" s="182" t="s">
        <v>19</v>
      </c>
      <c r="N159" s="183" t="s">
        <v>43</v>
      </c>
      <c r="O159" s="66"/>
      <c r="P159" s="184">
        <f>O159*H159</f>
        <v>0</v>
      </c>
      <c r="Q159" s="184">
        <v>0</v>
      </c>
      <c r="R159" s="184">
        <f>Q159*H159</f>
        <v>0</v>
      </c>
      <c r="S159" s="184">
        <v>0</v>
      </c>
      <c r="T159" s="185">
        <f>S159*H159</f>
        <v>0</v>
      </c>
      <c r="U159" s="36"/>
      <c r="V159" s="36"/>
      <c r="W159" s="36"/>
      <c r="X159" s="36"/>
      <c r="Y159" s="36"/>
      <c r="Z159" s="36"/>
      <c r="AA159" s="36"/>
      <c r="AB159" s="36"/>
      <c r="AC159" s="36"/>
      <c r="AD159" s="36"/>
      <c r="AE159" s="36"/>
      <c r="AR159" s="186" t="s">
        <v>160</v>
      </c>
      <c r="AT159" s="186" t="s">
        <v>138</v>
      </c>
      <c r="AU159" s="186" t="s">
        <v>81</v>
      </c>
      <c r="AY159" s="19" t="s">
        <v>135</v>
      </c>
      <c r="BE159" s="187">
        <f>IF(N159="základní",J159,0)</f>
        <v>0</v>
      </c>
      <c r="BF159" s="187">
        <f>IF(N159="snížená",J159,0)</f>
        <v>0</v>
      </c>
      <c r="BG159" s="187">
        <f>IF(N159="zákl. přenesená",J159,0)</f>
        <v>0</v>
      </c>
      <c r="BH159" s="187">
        <f>IF(N159="sníž. přenesená",J159,0)</f>
        <v>0</v>
      </c>
      <c r="BI159" s="187">
        <f>IF(N159="nulová",J159,0)</f>
        <v>0</v>
      </c>
      <c r="BJ159" s="19" t="s">
        <v>79</v>
      </c>
      <c r="BK159" s="187">
        <f>ROUND(I159*H159,2)</f>
        <v>0</v>
      </c>
      <c r="BL159" s="19" t="s">
        <v>160</v>
      </c>
      <c r="BM159" s="186" t="s">
        <v>1038</v>
      </c>
    </row>
    <row r="160" spans="1:65" s="2" customFormat="1" ht="39">
      <c r="A160" s="36"/>
      <c r="B160" s="37"/>
      <c r="C160" s="38"/>
      <c r="D160" s="188" t="s">
        <v>145</v>
      </c>
      <c r="E160" s="38"/>
      <c r="F160" s="189" t="s">
        <v>241</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145</v>
      </c>
      <c r="AU160" s="19" t="s">
        <v>81</v>
      </c>
    </row>
    <row r="161" spans="1:65" s="2" customFormat="1" ht="21.75" customHeight="1">
      <c r="A161" s="36"/>
      <c r="B161" s="37"/>
      <c r="C161" s="175" t="s">
        <v>288</v>
      </c>
      <c r="D161" s="175" t="s">
        <v>138</v>
      </c>
      <c r="E161" s="176" t="s">
        <v>243</v>
      </c>
      <c r="F161" s="177" t="s">
        <v>244</v>
      </c>
      <c r="G161" s="178" t="s">
        <v>235</v>
      </c>
      <c r="H161" s="179">
        <v>3.137</v>
      </c>
      <c r="I161" s="180"/>
      <c r="J161" s="181">
        <f>ROUND(I161*H161,2)</f>
        <v>0</v>
      </c>
      <c r="K161" s="177" t="s">
        <v>142</v>
      </c>
      <c r="L161" s="41"/>
      <c r="M161" s="182" t="s">
        <v>19</v>
      </c>
      <c r="N161" s="183" t="s">
        <v>43</v>
      </c>
      <c r="O161" s="66"/>
      <c r="P161" s="184">
        <f>O161*H161</f>
        <v>0</v>
      </c>
      <c r="Q161" s="184">
        <v>0</v>
      </c>
      <c r="R161" s="184">
        <f>Q161*H161</f>
        <v>0</v>
      </c>
      <c r="S161" s="184">
        <v>0</v>
      </c>
      <c r="T161" s="185">
        <f>S161*H161</f>
        <v>0</v>
      </c>
      <c r="U161" s="36"/>
      <c r="V161" s="36"/>
      <c r="W161" s="36"/>
      <c r="X161" s="36"/>
      <c r="Y161" s="36"/>
      <c r="Z161" s="36"/>
      <c r="AA161" s="36"/>
      <c r="AB161" s="36"/>
      <c r="AC161" s="36"/>
      <c r="AD161" s="36"/>
      <c r="AE161" s="36"/>
      <c r="AR161" s="186" t="s">
        <v>160</v>
      </c>
      <c r="AT161" s="186" t="s">
        <v>138</v>
      </c>
      <c r="AU161" s="186" t="s">
        <v>81</v>
      </c>
      <c r="AY161" s="19" t="s">
        <v>135</v>
      </c>
      <c r="BE161" s="187">
        <f>IF(N161="základní",J161,0)</f>
        <v>0</v>
      </c>
      <c r="BF161" s="187">
        <f>IF(N161="snížená",J161,0)</f>
        <v>0</v>
      </c>
      <c r="BG161" s="187">
        <f>IF(N161="zákl. přenesená",J161,0)</f>
        <v>0</v>
      </c>
      <c r="BH161" s="187">
        <f>IF(N161="sníž. přenesená",J161,0)</f>
        <v>0</v>
      </c>
      <c r="BI161" s="187">
        <f>IF(N161="nulová",J161,0)</f>
        <v>0</v>
      </c>
      <c r="BJ161" s="19" t="s">
        <v>79</v>
      </c>
      <c r="BK161" s="187">
        <f>ROUND(I161*H161,2)</f>
        <v>0</v>
      </c>
      <c r="BL161" s="19" t="s">
        <v>160</v>
      </c>
      <c r="BM161" s="186" t="s">
        <v>1039</v>
      </c>
    </row>
    <row r="162" spans="1:65" s="2" customFormat="1" ht="68.25">
      <c r="A162" s="36"/>
      <c r="B162" s="37"/>
      <c r="C162" s="38"/>
      <c r="D162" s="188" t="s">
        <v>145</v>
      </c>
      <c r="E162" s="38"/>
      <c r="F162" s="189" t="s">
        <v>246</v>
      </c>
      <c r="G162" s="38"/>
      <c r="H162" s="38"/>
      <c r="I162" s="190"/>
      <c r="J162" s="38"/>
      <c r="K162" s="38"/>
      <c r="L162" s="41"/>
      <c r="M162" s="191"/>
      <c r="N162" s="192"/>
      <c r="O162" s="66"/>
      <c r="P162" s="66"/>
      <c r="Q162" s="66"/>
      <c r="R162" s="66"/>
      <c r="S162" s="66"/>
      <c r="T162" s="67"/>
      <c r="U162" s="36"/>
      <c r="V162" s="36"/>
      <c r="W162" s="36"/>
      <c r="X162" s="36"/>
      <c r="Y162" s="36"/>
      <c r="Z162" s="36"/>
      <c r="AA162" s="36"/>
      <c r="AB162" s="36"/>
      <c r="AC162" s="36"/>
      <c r="AD162" s="36"/>
      <c r="AE162" s="36"/>
      <c r="AT162" s="19" t="s">
        <v>145</v>
      </c>
      <c r="AU162" s="19" t="s">
        <v>81</v>
      </c>
    </row>
    <row r="163" spans="1:65" s="2" customFormat="1" ht="24">
      <c r="A163" s="36"/>
      <c r="B163" s="37"/>
      <c r="C163" s="175" t="s">
        <v>292</v>
      </c>
      <c r="D163" s="175" t="s">
        <v>138</v>
      </c>
      <c r="E163" s="176" t="s">
        <v>248</v>
      </c>
      <c r="F163" s="177" t="s">
        <v>249</v>
      </c>
      <c r="G163" s="178" t="s">
        <v>235</v>
      </c>
      <c r="H163" s="179">
        <v>31.37</v>
      </c>
      <c r="I163" s="180"/>
      <c r="J163" s="181">
        <f>ROUND(I163*H163,2)</f>
        <v>0</v>
      </c>
      <c r="K163" s="177" t="s">
        <v>142</v>
      </c>
      <c r="L163" s="41"/>
      <c r="M163" s="182" t="s">
        <v>19</v>
      </c>
      <c r="N163" s="183" t="s">
        <v>43</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160</v>
      </c>
      <c r="AT163" s="186" t="s">
        <v>138</v>
      </c>
      <c r="AU163" s="186" t="s">
        <v>81</v>
      </c>
      <c r="AY163" s="19" t="s">
        <v>135</v>
      </c>
      <c r="BE163" s="187">
        <f>IF(N163="základní",J163,0)</f>
        <v>0</v>
      </c>
      <c r="BF163" s="187">
        <f>IF(N163="snížená",J163,0)</f>
        <v>0</v>
      </c>
      <c r="BG163" s="187">
        <f>IF(N163="zákl. přenesená",J163,0)</f>
        <v>0</v>
      </c>
      <c r="BH163" s="187">
        <f>IF(N163="sníž. přenesená",J163,0)</f>
        <v>0</v>
      </c>
      <c r="BI163" s="187">
        <f>IF(N163="nulová",J163,0)</f>
        <v>0</v>
      </c>
      <c r="BJ163" s="19" t="s">
        <v>79</v>
      </c>
      <c r="BK163" s="187">
        <f>ROUND(I163*H163,2)</f>
        <v>0</v>
      </c>
      <c r="BL163" s="19" t="s">
        <v>160</v>
      </c>
      <c r="BM163" s="186" t="s">
        <v>1040</v>
      </c>
    </row>
    <row r="164" spans="1:65" s="2" customFormat="1" ht="68.25">
      <c r="A164" s="36"/>
      <c r="B164" s="37"/>
      <c r="C164" s="38"/>
      <c r="D164" s="188" t="s">
        <v>145</v>
      </c>
      <c r="E164" s="38"/>
      <c r="F164" s="189" t="s">
        <v>246</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145</v>
      </c>
      <c r="AU164" s="19" t="s">
        <v>81</v>
      </c>
    </row>
    <row r="165" spans="1:65" s="13" customFormat="1" ht="11.25">
      <c r="B165" s="197"/>
      <c r="C165" s="198"/>
      <c r="D165" s="188" t="s">
        <v>187</v>
      </c>
      <c r="E165" s="199" t="s">
        <v>19</v>
      </c>
      <c r="F165" s="200" t="s">
        <v>1041</v>
      </c>
      <c r="G165" s="198"/>
      <c r="H165" s="201">
        <v>31.37</v>
      </c>
      <c r="I165" s="202"/>
      <c r="J165" s="198"/>
      <c r="K165" s="198"/>
      <c r="L165" s="203"/>
      <c r="M165" s="204"/>
      <c r="N165" s="205"/>
      <c r="O165" s="205"/>
      <c r="P165" s="205"/>
      <c r="Q165" s="205"/>
      <c r="R165" s="205"/>
      <c r="S165" s="205"/>
      <c r="T165" s="206"/>
      <c r="AT165" s="207" t="s">
        <v>187</v>
      </c>
      <c r="AU165" s="207" t="s">
        <v>81</v>
      </c>
      <c r="AV165" s="13" t="s">
        <v>81</v>
      </c>
      <c r="AW165" s="13" t="s">
        <v>33</v>
      </c>
      <c r="AX165" s="13" t="s">
        <v>79</v>
      </c>
      <c r="AY165" s="207" t="s">
        <v>135</v>
      </c>
    </row>
    <row r="166" spans="1:65" s="2" customFormat="1" ht="24">
      <c r="A166" s="36"/>
      <c r="B166" s="37"/>
      <c r="C166" s="175" t="s">
        <v>300</v>
      </c>
      <c r="D166" s="175" t="s">
        <v>138</v>
      </c>
      <c r="E166" s="176" t="s">
        <v>253</v>
      </c>
      <c r="F166" s="177" t="s">
        <v>254</v>
      </c>
      <c r="G166" s="178" t="s">
        <v>235</v>
      </c>
      <c r="H166" s="179">
        <v>3.137</v>
      </c>
      <c r="I166" s="180"/>
      <c r="J166" s="181">
        <f>ROUND(I166*H166,2)</f>
        <v>0</v>
      </c>
      <c r="K166" s="177" t="s">
        <v>142</v>
      </c>
      <c r="L166" s="41"/>
      <c r="M166" s="182" t="s">
        <v>19</v>
      </c>
      <c r="N166" s="183" t="s">
        <v>43</v>
      </c>
      <c r="O166" s="66"/>
      <c r="P166" s="184">
        <f>O166*H166</f>
        <v>0</v>
      </c>
      <c r="Q166" s="184">
        <v>0</v>
      </c>
      <c r="R166" s="184">
        <f>Q166*H166</f>
        <v>0</v>
      </c>
      <c r="S166" s="184">
        <v>0</v>
      </c>
      <c r="T166" s="185">
        <f>S166*H166</f>
        <v>0</v>
      </c>
      <c r="U166" s="36"/>
      <c r="V166" s="36"/>
      <c r="W166" s="36"/>
      <c r="X166" s="36"/>
      <c r="Y166" s="36"/>
      <c r="Z166" s="36"/>
      <c r="AA166" s="36"/>
      <c r="AB166" s="36"/>
      <c r="AC166" s="36"/>
      <c r="AD166" s="36"/>
      <c r="AE166" s="36"/>
      <c r="AR166" s="186" t="s">
        <v>160</v>
      </c>
      <c r="AT166" s="186" t="s">
        <v>138</v>
      </c>
      <c r="AU166" s="186" t="s">
        <v>81</v>
      </c>
      <c r="AY166" s="19" t="s">
        <v>135</v>
      </c>
      <c r="BE166" s="187">
        <f>IF(N166="základní",J166,0)</f>
        <v>0</v>
      </c>
      <c r="BF166" s="187">
        <f>IF(N166="snížená",J166,0)</f>
        <v>0</v>
      </c>
      <c r="BG166" s="187">
        <f>IF(N166="zákl. přenesená",J166,0)</f>
        <v>0</v>
      </c>
      <c r="BH166" s="187">
        <f>IF(N166="sníž. přenesená",J166,0)</f>
        <v>0</v>
      </c>
      <c r="BI166" s="187">
        <f>IF(N166="nulová",J166,0)</f>
        <v>0</v>
      </c>
      <c r="BJ166" s="19" t="s">
        <v>79</v>
      </c>
      <c r="BK166" s="187">
        <f>ROUND(I166*H166,2)</f>
        <v>0</v>
      </c>
      <c r="BL166" s="19" t="s">
        <v>160</v>
      </c>
      <c r="BM166" s="186" t="s">
        <v>1042</v>
      </c>
    </row>
    <row r="167" spans="1:65" s="2" customFormat="1" ht="58.5">
      <c r="A167" s="36"/>
      <c r="B167" s="37"/>
      <c r="C167" s="38"/>
      <c r="D167" s="188" t="s">
        <v>145</v>
      </c>
      <c r="E167" s="38"/>
      <c r="F167" s="189" t="s">
        <v>256</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145</v>
      </c>
      <c r="AU167" s="19" t="s">
        <v>81</v>
      </c>
    </row>
    <row r="168" spans="1:65" s="12" customFormat="1" ht="22.9" customHeight="1">
      <c r="B168" s="159"/>
      <c r="C168" s="160"/>
      <c r="D168" s="161" t="s">
        <v>71</v>
      </c>
      <c r="E168" s="173" t="s">
        <v>257</v>
      </c>
      <c r="F168" s="173" t="s">
        <v>258</v>
      </c>
      <c r="G168" s="160"/>
      <c r="H168" s="160"/>
      <c r="I168" s="163"/>
      <c r="J168" s="174">
        <f>BK168</f>
        <v>0</v>
      </c>
      <c r="K168" s="160"/>
      <c r="L168" s="165"/>
      <c r="M168" s="166"/>
      <c r="N168" s="167"/>
      <c r="O168" s="167"/>
      <c r="P168" s="168">
        <f>SUM(P169:P170)</f>
        <v>0</v>
      </c>
      <c r="Q168" s="167"/>
      <c r="R168" s="168">
        <f>SUM(R169:R170)</f>
        <v>0</v>
      </c>
      <c r="S168" s="167"/>
      <c r="T168" s="169">
        <f>SUM(T169:T170)</f>
        <v>0</v>
      </c>
      <c r="AR168" s="170" t="s">
        <v>79</v>
      </c>
      <c r="AT168" s="171" t="s">
        <v>71</v>
      </c>
      <c r="AU168" s="171" t="s">
        <v>79</v>
      </c>
      <c r="AY168" s="170" t="s">
        <v>135</v>
      </c>
      <c r="BK168" s="172">
        <f>SUM(BK169:BK170)</f>
        <v>0</v>
      </c>
    </row>
    <row r="169" spans="1:65" s="2" customFormat="1" ht="33" customHeight="1">
      <c r="A169" s="36"/>
      <c r="B169" s="37"/>
      <c r="C169" s="175" t="s">
        <v>7</v>
      </c>
      <c r="D169" s="175" t="s">
        <v>138</v>
      </c>
      <c r="E169" s="176" t="s">
        <v>927</v>
      </c>
      <c r="F169" s="177" t="s">
        <v>928</v>
      </c>
      <c r="G169" s="178" t="s">
        <v>235</v>
      </c>
      <c r="H169" s="179">
        <v>1.65</v>
      </c>
      <c r="I169" s="180"/>
      <c r="J169" s="181">
        <f>ROUND(I169*H169,2)</f>
        <v>0</v>
      </c>
      <c r="K169" s="177" t="s">
        <v>142</v>
      </c>
      <c r="L169" s="41"/>
      <c r="M169" s="182" t="s">
        <v>19</v>
      </c>
      <c r="N169" s="183" t="s">
        <v>43</v>
      </c>
      <c r="O169" s="66"/>
      <c r="P169" s="184">
        <f>O169*H169</f>
        <v>0</v>
      </c>
      <c r="Q169" s="184">
        <v>0</v>
      </c>
      <c r="R169" s="184">
        <f>Q169*H169</f>
        <v>0</v>
      </c>
      <c r="S169" s="184">
        <v>0</v>
      </c>
      <c r="T169" s="185">
        <f>S169*H169</f>
        <v>0</v>
      </c>
      <c r="U169" s="36"/>
      <c r="V169" s="36"/>
      <c r="W169" s="36"/>
      <c r="X169" s="36"/>
      <c r="Y169" s="36"/>
      <c r="Z169" s="36"/>
      <c r="AA169" s="36"/>
      <c r="AB169" s="36"/>
      <c r="AC169" s="36"/>
      <c r="AD169" s="36"/>
      <c r="AE169" s="36"/>
      <c r="AR169" s="186" t="s">
        <v>160</v>
      </c>
      <c r="AT169" s="186" t="s">
        <v>138</v>
      </c>
      <c r="AU169" s="186" t="s">
        <v>81</v>
      </c>
      <c r="AY169" s="19" t="s">
        <v>135</v>
      </c>
      <c r="BE169" s="187">
        <f>IF(N169="základní",J169,0)</f>
        <v>0</v>
      </c>
      <c r="BF169" s="187">
        <f>IF(N169="snížená",J169,0)</f>
        <v>0</v>
      </c>
      <c r="BG169" s="187">
        <f>IF(N169="zákl. přenesená",J169,0)</f>
        <v>0</v>
      </c>
      <c r="BH169" s="187">
        <f>IF(N169="sníž. přenesená",J169,0)</f>
        <v>0</v>
      </c>
      <c r="BI169" s="187">
        <f>IF(N169="nulová",J169,0)</f>
        <v>0</v>
      </c>
      <c r="BJ169" s="19" t="s">
        <v>79</v>
      </c>
      <c r="BK169" s="187">
        <f>ROUND(I169*H169,2)</f>
        <v>0</v>
      </c>
      <c r="BL169" s="19" t="s">
        <v>160</v>
      </c>
      <c r="BM169" s="186" t="s">
        <v>1043</v>
      </c>
    </row>
    <row r="170" spans="1:65" s="2" customFormat="1" ht="58.5">
      <c r="A170" s="36"/>
      <c r="B170" s="37"/>
      <c r="C170" s="38"/>
      <c r="D170" s="188" t="s">
        <v>145</v>
      </c>
      <c r="E170" s="38"/>
      <c r="F170" s="189" t="s">
        <v>263</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145</v>
      </c>
      <c r="AU170" s="19" t="s">
        <v>81</v>
      </c>
    </row>
    <row r="171" spans="1:65" s="12" customFormat="1" ht="25.9" customHeight="1">
      <c r="B171" s="159"/>
      <c r="C171" s="160"/>
      <c r="D171" s="161" t="s">
        <v>71</v>
      </c>
      <c r="E171" s="162" t="s">
        <v>264</v>
      </c>
      <c r="F171" s="162" t="s">
        <v>265</v>
      </c>
      <c r="G171" s="160"/>
      <c r="H171" s="160"/>
      <c r="I171" s="163"/>
      <c r="J171" s="164">
        <f>BK171</f>
        <v>0</v>
      </c>
      <c r="K171" s="160"/>
      <c r="L171" s="165"/>
      <c r="M171" s="166"/>
      <c r="N171" s="167"/>
      <c r="O171" s="167"/>
      <c r="P171" s="168">
        <f>P172+P176+P180+P188+P193+P206+P226+P244+P262</f>
        <v>0</v>
      </c>
      <c r="Q171" s="167"/>
      <c r="R171" s="168">
        <f>R172+R176+R180+R188+R193+R206+R226+R244+R262</f>
        <v>1.43169938</v>
      </c>
      <c r="S171" s="167"/>
      <c r="T171" s="169">
        <f>T172+T176+T180+T188+T193+T206+T226+T244+T262</f>
        <v>0.28589647000000001</v>
      </c>
      <c r="AR171" s="170" t="s">
        <v>81</v>
      </c>
      <c r="AT171" s="171" t="s">
        <v>71</v>
      </c>
      <c r="AU171" s="171" t="s">
        <v>72</v>
      </c>
      <c r="AY171" s="170" t="s">
        <v>135</v>
      </c>
      <c r="BK171" s="172">
        <f>BK172+BK176+BK180+BK188+BK193+BK206+BK226+BK244+BK262</f>
        <v>0</v>
      </c>
    </row>
    <row r="172" spans="1:65" s="12" customFormat="1" ht="22.9" customHeight="1">
      <c r="B172" s="159"/>
      <c r="C172" s="160"/>
      <c r="D172" s="161" t="s">
        <v>71</v>
      </c>
      <c r="E172" s="173" t="s">
        <v>266</v>
      </c>
      <c r="F172" s="173" t="s">
        <v>267</v>
      </c>
      <c r="G172" s="160"/>
      <c r="H172" s="160"/>
      <c r="I172" s="163"/>
      <c r="J172" s="174">
        <f>BK172</f>
        <v>0</v>
      </c>
      <c r="K172" s="160"/>
      <c r="L172" s="165"/>
      <c r="M172" s="166"/>
      <c r="N172" s="167"/>
      <c r="O172" s="167"/>
      <c r="P172" s="168">
        <f>SUM(P173:P175)</f>
        <v>0</v>
      </c>
      <c r="Q172" s="167"/>
      <c r="R172" s="168">
        <f>SUM(R173:R175)</f>
        <v>0</v>
      </c>
      <c r="S172" s="167"/>
      <c r="T172" s="169">
        <f>SUM(T173:T175)</f>
        <v>0</v>
      </c>
      <c r="AR172" s="170" t="s">
        <v>81</v>
      </c>
      <c r="AT172" s="171" t="s">
        <v>71</v>
      </c>
      <c r="AU172" s="171" t="s">
        <v>79</v>
      </c>
      <c r="AY172" s="170" t="s">
        <v>135</v>
      </c>
      <c r="BK172" s="172">
        <f>SUM(BK173:BK175)</f>
        <v>0</v>
      </c>
    </row>
    <row r="173" spans="1:65" s="2" customFormat="1" ht="16.5" customHeight="1">
      <c r="A173" s="36"/>
      <c r="B173" s="37"/>
      <c r="C173" s="175" t="s">
        <v>310</v>
      </c>
      <c r="D173" s="175" t="s">
        <v>138</v>
      </c>
      <c r="E173" s="176" t="s">
        <v>289</v>
      </c>
      <c r="F173" s="177" t="s">
        <v>290</v>
      </c>
      <c r="G173" s="178" t="s">
        <v>141</v>
      </c>
      <c r="H173" s="179">
        <v>5</v>
      </c>
      <c r="I173" s="180"/>
      <c r="J173" s="181">
        <f>ROUND(I173*H173,2)</f>
        <v>0</v>
      </c>
      <c r="K173" s="177" t="s">
        <v>19</v>
      </c>
      <c r="L173" s="41"/>
      <c r="M173" s="182" t="s">
        <v>19</v>
      </c>
      <c r="N173" s="183" t="s">
        <v>43</v>
      </c>
      <c r="O173" s="66"/>
      <c r="P173" s="184">
        <f>O173*H173</f>
        <v>0</v>
      </c>
      <c r="Q173" s="184">
        <v>0</v>
      </c>
      <c r="R173" s="184">
        <f>Q173*H173</f>
        <v>0</v>
      </c>
      <c r="S173" s="184">
        <v>0</v>
      </c>
      <c r="T173" s="185">
        <f>S173*H173</f>
        <v>0</v>
      </c>
      <c r="U173" s="36"/>
      <c r="V173" s="36"/>
      <c r="W173" s="36"/>
      <c r="X173" s="36"/>
      <c r="Y173" s="36"/>
      <c r="Z173" s="36"/>
      <c r="AA173" s="36"/>
      <c r="AB173" s="36"/>
      <c r="AC173" s="36"/>
      <c r="AD173" s="36"/>
      <c r="AE173" s="36"/>
      <c r="AR173" s="186" t="s">
        <v>272</v>
      </c>
      <c r="AT173" s="186" t="s">
        <v>138</v>
      </c>
      <c r="AU173" s="186" t="s">
        <v>81</v>
      </c>
      <c r="AY173" s="19" t="s">
        <v>135</v>
      </c>
      <c r="BE173" s="187">
        <f>IF(N173="základní",J173,0)</f>
        <v>0</v>
      </c>
      <c r="BF173" s="187">
        <f>IF(N173="snížená",J173,0)</f>
        <v>0</v>
      </c>
      <c r="BG173" s="187">
        <f>IF(N173="zákl. přenesená",J173,0)</f>
        <v>0</v>
      </c>
      <c r="BH173" s="187">
        <f>IF(N173="sníž. přenesená",J173,0)</f>
        <v>0</v>
      </c>
      <c r="BI173" s="187">
        <f>IF(N173="nulová",J173,0)</f>
        <v>0</v>
      </c>
      <c r="BJ173" s="19" t="s">
        <v>79</v>
      </c>
      <c r="BK173" s="187">
        <f>ROUND(I173*H173,2)</f>
        <v>0</v>
      </c>
      <c r="BL173" s="19" t="s">
        <v>272</v>
      </c>
      <c r="BM173" s="186" t="s">
        <v>1044</v>
      </c>
    </row>
    <row r="174" spans="1:65" s="2" customFormat="1" ht="24">
      <c r="A174" s="36"/>
      <c r="B174" s="37"/>
      <c r="C174" s="175" t="s">
        <v>314</v>
      </c>
      <c r="D174" s="175" t="s">
        <v>138</v>
      </c>
      <c r="E174" s="176" t="s">
        <v>939</v>
      </c>
      <c r="F174" s="177" t="s">
        <v>940</v>
      </c>
      <c r="G174" s="178" t="s">
        <v>295</v>
      </c>
      <c r="H174" s="229"/>
      <c r="I174" s="180"/>
      <c r="J174" s="181">
        <f>ROUND(I174*H174,2)</f>
        <v>0</v>
      </c>
      <c r="K174" s="177" t="s">
        <v>142</v>
      </c>
      <c r="L174" s="41"/>
      <c r="M174" s="182" t="s">
        <v>19</v>
      </c>
      <c r="N174" s="183" t="s">
        <v>43</v>
      </c>
      <c r="O174" s="66"/>
      <c r="P174" s="184">
        <f>O174*H174</f>
        <v>0</v>
      </c>
      <c r="Q174" s="184">
        <v>0</v>
      </c>
      <c r="R174" s="184">
        <f>Q174*H174</f>
        <v>0</v>
      </c>
      <c r="S174" s="184">
        <v>0</v>
      </c>
      <c r="T174" s="185">
        <f>S174*H174</f>
        <v>0</v>
      </c>
      <c r="U174" s="36"/>
      <c r="V174" s="36"/>
      <c r="W174" s="36"/>
      <c r="X174" s="36"/>
      <c r="Y174" s="36"/>
      <c r="Z174" s="36"/>
      <c r="AA174" s="36"/>
      <c r="AB174" s="36"/>
      <c r="AC174" s="36"/>
      <c r="AD174" s="36"/>
      <c r="AE174" s="36"/>
      <c r="AR174" s="186" t="s">
        <v>272</v>
      </c>
      <c r="AT174" s="186" t="s">
        <v>138</v>
      </c>
      <c r="AU174" s="186" t="s">
        <v>81</v>
      </c>
      <c r="AY174" s="19" t="s">
        <v>135</v>
      </c>
      <c r="BE174" s="187">
        <f>IF(N174="základní",J174,0)</f>
        <v>0</v>
      </c>
      <c r="BF174" s="187">
        <f>IF(N174="snížená",J174,0)</f>
        <v>0</v>
      </c>
      <c r="BG174" s="187">
        <f>IF(N174="zákl. přenesená",J174,0)</f>
        <v>0</v>
      </c>
      <c r="BH174" s="187">
        <f>IF(N174="sníž. přenesená",J174,0)</f>
        <v>0</v>
      </c>
      <c r="BI174" s="187">
        <f>IF(N174="nulová",J174,0)</f>
        <v>0</v>
      </c>
      <c r="BJ174" s="19" t="s">
        <v>79</v>
      </c>
      <c r="BK174" s="187">
        <f>ROUND(I174*H174,2)</f>
        <v>0</v>
      </c>
      <c r="BL174" s="19" t="s">
        <v>272</v>
      </c>
      <c r="BM174" s="186" t="s">
        <v>1045</v>
      </c>
    </row>
    <row r="175" spans="1:65" s="2" customFormat="1" ht="78">
      <c r="A175" s="36"/>
      <c r="B175" s="37"/>
      <c r="C175" s="38"/>
      <c r="D175" s="188" t="s">
        <v>145</v>
      </c>
      <c r="E175" s="38"/>
      <c r="F175" s="189" t="s">
        <v>297</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145</v>
      </c>
      <c r="AU175" s="19" t="s">
        <v>81</v>
      </c>
    </row>
    <row r="176" spans="1:65" s="12" customFormat="1" ht="22.9" customHeight="1">
      <c r="B176" s="159"/>
      <c r="C176" s="160"/>
      <c r="D176" s="161" t="s">
        <v>71</v>
      </c>
      <c r="E176" s="173" t="s">
        <v>298</v>
      </c>
      <c r="F176" s="173" t="s">
        <v>299</v>
      </c>
      <c r="G176" s="160"/>
      <c r="H176" s="160"/>
      <c r="I176" s="163"/>
      <c r="J176" s="174">
        <f>BK176</f>
        <v>0</v>
      </c>
      <c r="K176" s="160"/>
      <c r="L176" s="165"/>
      <c r="M176" s="166"/>
      <c r="N176" s="167"/>
      <c r="O176" s="167"/>
      <c r="P176" s="168">
        <f>SUM(P177:P179)</f>
        <v>0</v>
      </c>
      <c r="Q176" s="167"/>
      <c r="R176" s="168">
        <f>SUM(R177:R179)</f>
        <v>0</v>
      </c>
      <c r="S176" s="167"/>
      <c r="T176" s="169">
        <f>SUM(T177:T179)</f>
        <v>0</v>
      </c>
      <c r="AR176" s="170" t="s">
        <v>81</v>
      </c>
      <c r="AT176" s="171" t="s">
        <v>71</v>
      </c>
      <c r="AU176" s="171" t="s">
        <v>79</v>
      </c>
      <c r="AY176" s="170" t="s">
        <v>135</v>
      </c>
      <c r="BK176" s="172">
        <f>SUM(BK177:BK179)</f>
        <v>0</v>
      </c>
    </row>
    <row r="177" spans="1:65" s="2" customFormat="1" ht="24">
      <c r="A177" s="36"/>
      <c r="B177" s="37"/>
      <c r="C177" s="175" t="s">
        <v>318</v>
      </c>
      <c r="D177" s="175" t="s">
        <v>138</v>
      </c>
      <c r="E177" s="176" t="s">
        <v>301</v>
      </c>
      <c r="F177" s="177" t="s">
        <v>1046</v>
      </c>
      <c r="G177" s="178" t="s">
        <v>141</v>
      </c>
      <c r="H177" s="179">
        <v>1</v>
      </c>
      <c r="I177" s="180"/>
      <c r="J177" s="181">
        <f>ROUND(I177*H177,2)</f>
        <v>0</v>
      </c>
      <c r="K177" s="177" t="s">
        <v>19</v>
      </c>
      <c r="L177" s="41"/>
      <c r="M177" s="182" t="s">
        <v>19</v>
      </c>
      <c r="N177" s="183" t="s">
        <v>43</v>
      </c>
      <c r="O177" s="66"/>
      <c r="P177" s="184">
        <f>O177*H177</f>
        <v>0</v>
      </c>
      <c r="Q177" s="184">
        <v>0</v>
      </c>
      <c r="R177" s="184">
        <f>Q177*H177</f>
        <v>0</v>
      </c>
      <c r="S177" s="184">
        <v>0</v>
      </c>
      <c r="T177" s="185">
        <f>S177*H177</f>
        <v>0</v>
      </c>
      <c r="U177" s="36"/>
      <c r="V177" s="36"/>
      <c r="W177" s="36"/>
      <c r="X177" s="36"/>
      <c r="Y177" s="36"/>
      <c r="Z177" s="36"/>
      <c r="AA177" s="36"/>
      <c r="AB177" s="36"/>
      <c r="AC177" s="36"/>
      <c r="AD177" s="36"/>
      <c r="AE177" s="36"/>
      <c r="AR177" s="186" t="s">
        <v>272</v>
      </c>
      <c r="AT177" s="186" t="s">
        <v>138</v>
      </c>
      <c r="AU177" s="186" t="s">
        <v>81</v>
      </c>
      <c r="AY177" s="19" t="s">
        <v>135</v>
      </c>
      <c r="BE177" s="187">
        <f>IF(N177="základní",J177,0)</f>
        <v>0</v>
      </c>
      <c r="BF177" s="187">
        <f>IF(N177="snížená",J177,0)</f>
        <v>0</v>
      </c>
      <c r="BG177" s="187">
        <f>IF(N177="zákl. přenesená",J177,0)</f>
        <v>0</v>
      </c>
      <c r="BH177" s="187">
        <f>IF(N177="sníž. přenesená",J177,0)</f>
        <v>0</v>
      </c>
      <c r="BI177" s="187">
        <f>IF(N177="nulová",J177,0)</f>
        <v>0</v>
      </c>
      <c r="BJ177" s="19" t="s">
        <v>79</v>
      </c>
      <c r="BK177" s="187">
        <f>ROUND(I177*H177,2)</f>
        <v>0</v>
      </c>
      <c r="BL177" s="19" t="s">
        <v>272</v>
      </c>
      <c r="BM177" s="186" t="s">
        <v>1047</v>
      </c>
    </row>
    <row r="178" spans="1:65" s="2" customFormat="1" ht="24">
      <c r="A178" s="36"/>
      <c r="B178" s="37"/>
      <c r="C178" s="175" t="s">
        <v>322</v>
      </c>
      <c r="D178" s="175" t="s">
        <v>138</v>
      </c>
      <c r="E178" s="176" t="s">
        <v>943</v>
      </c>
      <c r="F178" s="177" t="s">
        <v>944</v>
      </c>
      <c r="G178" s="178" t="s">
        <v>295</v>
      </c>
      <c r="H178" s="229"/>
      <c r="I178" s="180"/>
      <c r="J178" s="181">
        <f>ROUND(I178*H178,2)</f>
        <v>0</v>
      </c>
      <c r="K178" s="177" t="s">
        <v>142</v>
      </c>
      <c r="L178" s="41"/>
      <c r="M178" s="182" t="s">
        <v>19</v>
      </c>
      <c r="N178" s="183" t="s">
        <v>43</v>
      </c>
      <c r="O178" s="66"/>
      <c r="P178" s="184">
        <f>O178*H178</f>
        <v>0</v>
      </c>
      <c r="Q178" s="184">
        <v>0</v>
      </c>
      <c r="R178" s="184">
        <f>Q178*H178</f>
        <v>0</v>
      </c>
      <c r="S178" s="184">
        <v>0</v>
      </c>
      <c r="T178" s="185">
        <f>S178*H178</f>
        <v>0</v>
      </c>
      <c r="U178" s="36"/>
      <c r="V178" s="36"/>
      <c r="W178" s="36"/>
      <c r="X178" s="36"/>
      <c r="Y178" s="36"/>
      <c r="Z178" s="36"/>
      <c r="AA178" s="36"/>
      <c r="AB178" s="36"/>
      <c r="AC178" s="36"/>
      <c r="AD178" s="36"/>
      <c r="AE178" s="36"/>
      <c r="AR178" s="186" t="s">
        <v>272</v>
      </c>
      <c r="AT178" s="186" t="s">
        <v>138</v>
      </c>
      <c r="AU178" s="186" t="s">
        <v>81</v>
      </c>
      <c r="AY178" s="19" t="s">
        <v>135</v>
      </c>
      <c r="BE178" s="187">
        <f>IF(N178="základní",J178,0)</f>
        <v>0</v>
      </c>
      <c r="BF178" s="187">
        <f>IF(N178="snížená",J178,0)</f>
        <v>0</v>
      </c>
      <c r="BG178" s="187">
        <f>IF(N178="zákl. přenesená",J178,0)</f>
        <v>0</v>
      </c>
      <c r="BH178" s="187">
        <f>IF(N178="sníž. přenesená",J178,0)</f>
        <v>0</v>
      </c>
      <c r="BI178" s="187">
        <f>IF(N178="nulová",J178,0)</f>
        <v>0</v>
      </c>
      <c r="BJ178" s="19" t="s">
        <v>79</v>
      </c>
      <c r="BK178" s="187">
        <f>ROUND(I178*H178,2)</f>
        <v>0</v>
      </c>
      <c r="BL178" s="19" t="s">
        <v>272</v>
      </c>
      <c r="BM178" s="186" t="s">
        <v>1048</v>
      </c>
    </row>
    <row r="179" spans="1:65" s="2" customFormat="1" ht="78">
      <c r="A179" s="36"/>
      <c r="B179" s="37"/>
      <c r="C179" s="38"/>
      <c r="D179" s="188" t="s">
        <v>145</v>
      </c>
      <c r="E179" s="38"/>
      <c r="F179" s="189" t="s">
        <v>307</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145</v>
      </c>
      <c r="AU179" s="19" t="s">
        <v>81</v>
      </c>
    </row>
    <row r="180" spans="1:65" s="12" customFormat="1" ht="22.9" customHeight="1">
      <c r="B180" s="159"/>
      <c r="C180" s="160"/>
      <c r="D180" s="161" t="s">
        <v>71</v>
      </c>
      <c r="E180" s="173" t="s">
        <v>308</v>
      </c>
      <c r="F180" s="173" t="s">
        <v>309</v>
      </c>
      <c r="G180" s="160"/>
      <c r="H180" s="160"/>
      <c r="I180" s="163"/>
      <c r="J180" s="174">
        <f>BK180</f>
        <v>0</v>
      </c>
      <c r="K180" s="160"/>
      <c r="L180" s="165"/>
      <c r="M180" s="166"/>
      <c r="N180" s="167"/>
      <c r="O180" s="167"/>
      <c r="P180" s="168">
        <f>SUM(P181:P187)</f>
        <v>0</v>
      </c>
      <c r="Q180" s="167"/>
      <c r="R180" s="168">
        <f>SUM(R181:R187)</f>
        <v>7.4320000000000011E-2</v>
      </c>
      <c r="S180" s="167"/>
      <c r="T180" s="169">
        <f>SUM(T181:T187)</f>
        <v>9.665E-2</v>
      </c>
      <c r="AR180" s="170" t="s">
        <v>81</v>
      </c>
      <c r="AT180" s="171" t="s">
        <v>71</v>
      </c>
      <c r="AU180" s="171" t="s">
        <v>79</v>
      </c>
      <c r="AY180" s="170" t="s">
        <v>135</v>
      </c>
      <c r="BK180" s="172">
        <f>SUM(BK181:BK187)</f>
        <v>0</v>
      </c>
    </row>
    <row r="181" spans="1:65" s="2" customFormat="1" ht="16.5" customHeight="1">
      <c r="A181" s="36"/>
      <c r="B181" s="37"/>
      <c r="C181" s="175" t="s">
        <v>327</v>
      </c>
      <c r="D181" s="175" t="s">
        <v>138</v>
      </c>
      <c r="E181" s="176" t="s">
        <v>311</v>
      </c>
      <c r="F181" s="177" t="s">
        <v>312</v>
      </c>
      <c r="G181" s="178" t="s">
        <v>141</v>
      </c>
      <c r="H181" s="179">
        <v>5</v>
      </c>
      <c r="I181" s="180"/>
      <c r="J181" s="181">
        <f>ROUND(I181*H181,2)</f>
        <v>0</v>
      </c>
      <c r="K181" s="177" t="s">
        <v>142</v>
      </c>
      <c r="L181" s="41"/>
      <c r="M181" s="182" t="s">
        <v>19</v>
      </c>
      <c r="N181" s="183" t="s">
        <v>43</v>
      </c>
      <c r="O181" s="66"/>
      <c r="P181" s="184">
        <f>O181*H181</f>
        <v>0</v>
      </c>
      <c r="Q181" s="184">
        <v>0</v>
      </c>
      <c r="R181" s="184">
        <f>Q181*H181</f>
        <v>0</v>
      </c>
      <c r="S181" s="184">
        <v>1.933E-2</v>
      </c>
      <c r="T181" s="185">
        <f>S181*H181</f>
        <v>9.665E-2</v>
      </c>
      <c r="U181" s="36"/>
      <c r="V181" s="36"/>
      <c r="W181" s="36"/>
      <c r="X181" s="36"/>
      <c r="Y181" s="36"/>
      <c r="Z181" s="36"/>
      <c r="AA181" s="36"/>
      <c r="AB181" s="36"/>
      <c r="AC181" s="36"/>
      <c r="AD181" s="36"/>
      <c r="AE181" s="36"/>
      <c r="AR181" s="186" t="s">
        <v>272</v>
      </c>
      <c r="AT181" s="186" t="s">
        <v>138</v>
      </c>
      <c r="AU181" s="186" t="s">
        <v>81</v>
      </c>
      <c r="AY181" s="19" t="s">
        <v>135</v>
      </c>
      <c r="BE181" s="187">
        <f>IF(N181="základní",J181,0)</f>
        <v>0</v>
      </c>
      <c r="BF181" s="187">
        <f>IF(N181="snížená",J181,0)</f>
        <v>0</v>
      </c>
      <c r="BG181" s="187">
        <f>IF(N181="zákl. přenesená",J181,0)</f>
        <v>0</v>
      </c>
      <c r="BH181" s="187">
        <f>IF(N181="sníž. přenesená",J181,0)</f>
        <v>0</v>
      </c>
      <c r="BI181" s="187">
        <f>IF(N181="nulová",J181,0)</f>
        <v>0</v>
      </c>
      <c r="BJ181" s="19" t="s">
        <v>79</v>
      </c>
      <c r="BK181" s="187">
        <f>ROUND(I181*H181,2)</f>
        <v>0</v>
      </c>
      <c r="BL181" s="19" t="s">
        <v>272</v>
      </c>
      <c r="BM181" s="186" t="s">
        <v>1049</v>
      </c>
    </row>
    <row r="182" spans="1:65" s="2" customFormat="1" ht="16.5" customHeight="1">
      <c r="A182" s="36"/>
      <c r="B182" s="37"/>
      <c r="C182" s="175" t="s">
        <v>331</v>
      </c>
      <c r="D182" s="175" t="s">
        <v>138</v>
      </c>
      <c r="E182" s="176" t="s">
        <v>315</v>
      </c>
      <c r="F182" s="177" t="s">
        <v>316</v>
      </c>
      <c r="G182" s="178" t="s">
        <v>281</v>
      </c>
      <c r="H182" s="179">
        <v>1</v>
      </c>
      <c r="I182" s="180"/>
      <c r="J182" s="181">
        <f>ROUND(I182*H182,2)</f>
        <v>0</v>
      </c>
      <c r="K182" s="177" t="s">
        <v>19</v>
      </c>
      <c r="L182" s="41"/>
      <c r="M182" s="182" t="s">
        <v>19</v>
      </c>
      <c r="N182" s="183" t="s">
        <v>43</v>
      </c>
      <c r="O182" s="66"/>
      <c r="P182" s="184">
        <f>O182*H182</f>
        <v>0</v>
      </c>
      <c r="Q182" s="184">
        <v>0</v>
      </c>
      <c r="R182" s="184">
        <f>Q182*H182</f>
        <v>0</v>
      </c>
      <c r="S182" s="184">
        <v>0</v>
      </c>
      <c r="T182" s="185">
        <f>S182*H182</f>
        <v>0</v>
      </c>
      <c r="U182" s="36"/>
      <c r="V182" s="36"/>
      <c r="W182" s="36"/>
      <c r="X182" s="36"/>
      <c r="Y182" s="36"/>
      <c r="Z182" s="36"/>
      <c r="AA182" s="36"/>
      <c r="AB182" s="36"/>
      <c r="AC182" s="36"/>
      <c r="AD182" s="36"/>
      <c r="AE182" s="36"/>
      <c r="AR182" s="186" t="s">
        <v>272</v>
      </c>
      <c r="AT182" s="186" t="s">
        <v>138</v>
      </c>
      <c r="AU182" s="186" t="s">
        <v>81</v>
      </c>
      <c r="AY182" s="19" t="s">
        <v>135</v>
      </c>
      <c r="BE182" s="187">
        <f>IF(N182="základní",J182,0)</f>
        <v>0</v>
      </c>
      <c r="BF182" s="187">
        <f>IF(N182="snížená",J182,0)</f>
        <v>0</v>
      </c>
      <c r="BG182" s="187">
        <f>IF(N182="zákl. přenesená",J182,0)</f>
        <v>0</v>
      </c>
      <c r="BH182" s="187">
        <f>IF(N182="sníž. přenesená",J182,0)</f>
        <v>0</v>
      </c>
      <c r="BI182" s="187">
        <f>IF(N182="nulová",J182,0)</f>
        <v>0</v>
      </c>
      <c r="BJ182" s="19" t="s">
        <v>79</v>
      </c>
      <c r="BK182" s="187">
        <f>ROUND(I182*H182,2)</f>
        <v>0</v>
      </c>
      <c r="BL182" s="19" t="s">
        <v>272</v>
      </c>
      <c r="BM182" s="186" t="s">
        <v>1050</v>
      </c>
    </row>
    <row r="183" spans="1:65" s="2" customFormat="1" ht="24">
      <c r="A183" s="36"/>
      <c r="B183" s="37"/>
      <c r="C183" s="175" t="s">
        <v>335</v>
      </c>
      <c r="D183" s="175" t="s">
        <v>138</v>
      </c>
      <c r="E183" s="176" t="s">
        <v>323</v>
      </c>
      <c r="F183" s="177" t="s">
        <v>324</v>
      </c>
      <c r="G183" s="178" t="s">
        <v>141</v>
      </c>
      <c r="H183" s="179">
        <v>5</v>
      </c>
      <c r="I183" s="180"/>
      <c r="J183" s="181">
        <f>ROUND(I183*H183,2)</f>
        <v>0</v>
      </c>
      <c r="K183" s="177" t="s">
        <v>142</v>
      </c>
      <c r="L183" s="41"/>
      <c r="M183" s="182" t="s">
        <v>19</v>
      </c>
      <c r="N183" s="183" t="s">
        <v>43</v>
      </c>
      <c r="O183" s="66"/>
      <c r="P183" s="184">
        <f>O183*H183</f>
        <v>0</v>
      </c>
      <c r="Q183" s="184">
        <v>1.4760000000000001E-2</v>
      </c>
      <c r="R183" s="184">
        <f>Q183*H183</f>
        <v>7.3800000000000004E-2</v>
      </c>
      <c r="S183" s="184">
        <v>0</v>
      </c>
      <c r="T183" s="185">
        <f>S183*H183</f>
        <v>0</v>
      </c>
      <c r="U183" s="36"/>
      <c r="V183" s="36"/>
      <c r="W183" s="36"/>
      <c r="X183" s="36"/>
      <c r="Y183" s="36"/>
      <c r="Z183" s="36"/>
      <c r="AA183" s="36"/>
      <c r="AB183" s="36"/>
      <c r="AC183" s="36"/>
      <c r="AD183" s="36"/>
      <c r="AE183" s="36"/>
      <c r="AR183" s="186" t="s">
        <v>272</v>
      </c>
      <c r="AT183" s="186" t="s">
        <v>138</v>
      </c>
      <c r="AU183" s="186" t="s">
        <v>81</v>
      </c>
      <c r="AY183" s="19" t="s">
        <v>135</v>
      </c>
      <c r="BE183" s="187">
        <f>IF(N183="základní",J183,0)</f>
        <v>0</v>
      </c>
      <c r="BF183" s="187">
        <f>IF(N183="snížená",J183,0)</f>
        <v>0</v>
      </c>
      <c r="BG183" s="187">
        <f>IF(N183="zákl. přenesená",J183,0)</f>
        <v>0</v>
      </c>
      <c r="BH183" s="187">
        <f>IF(N183="sníž. přenesená",J183,0)</f>
        <v>0</v>
      </c>
      <c r="BI183" s="187">
        <f>IF(N183="nulová",J183,0)</f>
        <v>0</v>
      </c>
      <c r="BJ183" s="19" t="s">
        <v>79</v>
      </c>
      <c r="BK183" s="187">
        <f>ROUND(I183*H183,2)</f>
        <v>0</v>
      </c>
      <c r="BL183" s="19" t="s">
        <v>272</v>
      </c>
      <c r="BM183" s="186" t="s">
        <v>1051</v>
      </c>
    </row>
    <row r="184" spans="1:65" s="2" customFormat="1" ht="39">
      <c r="A184" s="36"/>
      <c r="B184" s="37"/>
      <c r="C184" s="38"/>
      <c r="D184" s="188" t="s">
        <v>145</v>
      </c>
      <c r="E184" s="38"/>
      <c r="F184" s="189" t="s">
        <v>326</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145</v>
      </c>
      <c r="AU184" s="19" t="s">
        <v>81</v>
      </c>
    </row>
    <row r="185" spans="1:65" s="2" customFormat="1" ht="16.5" customHeight="1">
      <c r="A185" s="36"/>
      <c r="B185" s="37"/>
      <c r="C185" s="175" t="s">
        <v>339</v>
      </c>
      <c r="D185" s="175" t="s">
        <v>138</v>
      </c>
      <c r="E185" s="176" t="s">
        <v>328</v>
      </c>
      <c r="F185" s="177" t="s">
        <v>329</v>
      </c>
      <c r="G185" s="178" t="s">
        <v>141</v>
      </c>
      <c r="H185" s="179">
        <v>1</v>
      </c>
      <c r="I185" s="180"/>
      <c r="J185" s="181">
        <f>ROUND(I185*H185,2)</f>
        <v>0</v>
      </c>
      <c r="K185" s="177" t="s">
        <v>142</v>
      </c>
      <c r="L185" s="41"/>
      <c r="M185" s="182" t="s">
        <v>19</v>
      </c>
      <c r="N185" s="183" t="s">
        <v>43</v>
      </c>
      <c r="O185" s="66"/>
      <c r="P185" s="184">
        <f>O185*H185</f>
        <v>0</v>
      </c>
      <c r="Q185" s="184">
        <v>5.1999999999999995E-4</v>
      </c>
      <c r="R185" s="184">
        <f>Q185*H185</f>
        <v>5.1999999999999995E-4</v>
      </c>
      <c r="S185" s="184">
        <v>0</v>
      </c>
      <c r="T185" s="185">
        <f>S185*H185</f>
        <v>0</v>
      </c>
      <c r="U185" s="36"/>
      <c r="V185" s="36"/>
      <c r="W185" s="36"/>
      <c r="X185" s="36"/>
      <c r="Y185" s="36"/>
      <c r="Z185" s="36"/>
      <c r="AA185" s="36"/>
      <c r="AB185" s="36"/>
      <c r="AC185" s="36"/>
      <c r="AD185" s="36"/>
      <c r="AE185" s="36"/>
      <c r="AR185" s="186" t="s">
        <v>272</v>
      </c>
      <c r="AT185" s="186" t="s">
        <v>138</v>
      </c>
      <c r="AU185" s="186" t="s">
        <v>81</v>
      </c>
      <c r="AY185" s="19" t="s">
        <v>135</v>
      </c>
      <c r="BE185" s="187">
        <f>IF(N185="základní",J185,0)</f>
        <v>0</v>
      </c>
      <c r="BF185" s="187">
        <f>IF(N185="snížená",J185,0)</f>
        <v>0</v>
      </c>
      <c r="BG185" s="187">
        <f>IF(N185="zákl. přenesená",J185,0)</f>
        <v>0</v>
      </c>
      <c r="BH185" s="187">
        <f>IF(N185="sníž. přenesená",J185,0)</f>
        <v>0</v>
      </c>
      <c r="BI185" s="187">
        <f>IF(N185="nulová",J185,0)</f>
        <v>0</v>
      </c>
      <c r="BJ185" s="19" t="s">
        <v>79</v>
      </c>
      <c r="BK185" s="187">
        <f>ROUND(I185*H185,2)</f>
        <v>0</v>
      </c>
      <c r="BL185" s="19" t="s">
        <v>272</v>
      </c>
      <c r="BM185" s="186" t="s">
        <v>1052</v>
      </c>
    </row>
    <row r="186" spans="1:65" s="2" customFormat="1" ht="24">
      <c r="A186" s="36"/>
      <c r="B186" s="37"/>
      <c r="C186" s="175" t="s">
        <v>343</v>
      </c>
      <c r="D186" s="175" t="s">
        <v>138</v>
      </c>
      <c r="E186" s="176" t="s">
        <v>952</v>
      </c>
      <c r="F186" s="177" t="s">
        <v>953</v>
      </c>
      <c r="G186" s="178" t="s">
        <v>295</v>
      </c>
      <c r="H186" s="229"/>
      <c r="I186" s="180"/>
      <c r="J186" s="181">
        <f>ROUND(I186*H186,2)</f>
        <v>0</v>
      </c>
      <c r="K186" s="177" t="s">
        <v>142</v>
      </c>
      <c r="L186" s="41"/>
      <c r="M186" s="182" t="s">
        <v>19</v>
      </c>
      <c r="N186" s="183" t="s">
        <v>43</v>
      </c>
      <c r="O186" s="66"/>
      <c r="P186" s="184">
        <f>O186*H186</f>
        <v>0</v>
      </c>
      <c r="Q186" s="184">
        <v>0</v>
      </c>
      <c r="R186" s="184">
        <f>Q186*H186</f>
        <v>0</v>
      </c>
      <c r="S186" s="184">
        <v>0</v>
      </c>
      <c r="T186" s="185">
        <f>S186*H186</f>
        <v>0</v>
      </c>
      <c r="U186" s="36"/>
      <c r="V186" s="36"/>
      <c r="W186" s="36"/>
      <c r="X186" s="36"/>
      <c r="Y186" s="36"/>
      <c r="Z186" s="36"/>
      <c r="AA186" s="36"/>
      <c r="AB186" s="36"/>
      <c r="AC186" s="36"/>
      <c r="AD186" s="36"/>
      <c r="AE186" s="36"/>
      <c r="AR186" s="186" t="s">
        <v>272</v>
      </c>
      <c r="AT186" s="186" t="s">
        <v>138</v>
      </c>
      <c r="AU186" s="186" t="s">
        <v>81</v>
      </c>
      <c r="AY186" s="19" t="s">
        <v>135</v>
      </c>
      <c r="BE186" s="187">
        <f>IF(N186="základní",J186,0)</f>
        <v>0</v>
      </c>
      <c r="BF186" s="187">
        <f>IF(N186="snížená",J186,0)</f>
        <v>0</v>
      </c>
      <c r="BG186" s="187">
        <f>IF(N186="zákl. přenesená",J186,0)</f>
        <v>0</v>
      </c>
      <c r="BH186" s="187">
        <f>IF(N186="sníž. přenesená",J186,0)</f>
        <v>0</v>
      </c>
      <c r="BI186" s="187">
        <f>IF(N186="nulová",J186,0)</f>
        <v>0</v>
      </c>
      <c r="BJ186" s="19" t="s">
        <v>79</v>
      </c>
      <c r="BK186" s="187">
        <f>ROUND(I186*H186,2)</f>
        <v>0</v>
      </c>
      <c r="BL186" s="19" t="s">
        <v>272</v>
      </c>
      <c r="BM186" s="186" t="s">
        <v>1053</v>
      </c>
    </row>
    <row r="187" spans="1:65" s="2" customFormat="1" ht="78">
      <c r="A187" s="36"/>
      <c r="B187" s="37"/>
      <c r="C187" s="38"/>
      <c r="D187" s="188" t="s">
        <v>145</v>
      </c>
      <c r="E187" s="38"/>
      <c r="F187" s="189" t="s">
        <v>347</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145</v>
      </c>
      <c r="AU187" s="19" t="s">
        <v>81</v>
      </c>
    </row>
    <row r="188" spans="1:65" s="12" customFormat="1" ht="22.9" customHeight="1">
      <c r="B188" s="159"/>
      <c r="C188" s="160"/>
      <c r="D188" s="161" t="s">
        <v>71</v>
      </c>
      <c r="E188" s="173" t="s">
        <v>348</v>
      </c>
      <c r="F188" s="173" t="s">
        <v>349</v>
      </c>
      <c r="G188" s="160"/>
      <c r="H188" s="160"/>
      <c r="I188" s="163"/>
      <c r="J188" s="174">
        <f>BK188</f>
        <v>0</v>
      </c>
      <c r="K188" s="160"/>
      <c r="L188" s="165"/>
      <c r="M188" s="166"/>
      <c r="N188" s="167"/>
      <c r="O188" s="167"/>
      <c r="P188" s="168">
        <f>SUM(P189:P192)</f>
        <v>0</v>
      </c>
      <c r="Q188" s="167"/>
      <c r="R188" s="168">
        <f>SUM(R189:R192)</f>
        <v>0</v>
      </c>
      <c r="S188" s="167"/>
      <c r="T188" s="169">
        <f>SUM(T189:T192)</f>
        <v>0</v>
      </c>
      <c r="AR188" s="170" t="s">
        <v>81</v>
      </c>
      <c r="AT188" s="171" t="s">
        <v>71</v>
      </c>
      <c r="AU188" s="171" t="s">
        <v>79</v>
      </c>
      <c r="AY188" s="170" t="s">
        <v>135</v>
      </c>
      <c r="BK188" s="172">
        <f>SUM(BK189:BK192)</f>
        <v>0</v>
      </c>
    </row>
    <row r="189" spans="1:65" s="2" customFormat="1" ht="16.5" customHeight="1">
      <c r="A189" s="36"/>
      <c r="B189" s="37"/>
      <c r="C189" s="175" t="s">
        <v>350</v>
      </c>
      <c r="D189" s="175" t="s">
        <v>138</v>
      </c>
      <c r="E189" s="176" t="s">
        <v>351</v>
      </c>
      <c r="F189" s="177" t="s">
        <v>352</v>
      </c>
      <c r="G189" s="178" t="s">
        <v>281</v>
      </c>
      <c r="H189" s="179">
        <v>1</v>
      </c>
      <c r="I189" s="180"/>
      <c r="J189" s="181">
        <f>ROUND(I189*H189,2)</f>
        <v>0</v>
      </c>
      <c r="K189" s="177" t="s">
        <v>19</v>
      </c>
      <c r="L189" s="41"/>
      <c r="M189" s="182" t="s">
        <v>19</v>
      </c>
      <c r="N189" s="183" t="s">
        <v>43</v>
      </c>
      <c r="O189" s="66"/>
      <c r="P189" s="184">
        <f>O189*H189</f>
        <v>0</v>
      </c>
      <c r="Q189" s="184">
        <v>0</v>
      </c>
      <c r="R189" s="184">
        <f>Q189*H189</f>
        <v>0</v>
      </c>
      <c r="S189" s="184">
        <v>0</v>
      </c>
      <c r="T189" s="185">
        <f>S189*H189</f>
        <v>0</v>
      </c>
      <c r="U189" s="36"/>
      <c r="V189" s="36"/>
      <c r="W189" s="36"/>
      <c r="X189" s="36"/>
      <c r="Y189" s="36"/>
      <c r="Z189" s="36"/>
      <c r="AA189" s="36"/>
      <c r="AB189" s="36"/>
      <c r="AC189" s="36"/>
      <c r="AD189" s="36"/>
      <c r="AE189" s="36"/>
      <c r="AR189" s="186" t="s">
        <v>272</v>
      </c>
      <c r="AT189" s="186" t="s">
        <v>138</v>
      </c>
      <c r="AU189" s="186" t="s">
        <v>81</v>
      </c>
      <c r="AY189" s="19" t="s">
        <v>135</v>
      </c>
      <c r="BE189" s="187">
        <f>IF(N189="základní",J189,0)</f>
        <v>0</v>
      </c>
      <c r="BF189" s="187">
        <f>IF(N189="snížená",J189,0)</f>
        <v>0</v>
      </c>
      <c r="BG189" s="187">
        <f>IF(N189="zákl. přenesená",J189,0)</f>
        <v>0</v>
      </c>
      <c r="BH189" s="187">
        <f>IF(N189="sníž. přenesená",J189,0)</f>
        <v>0</v>
      </c>
      <c r="BI189" s="187">
        <f>IF(N189="nulová",J189,0)</f>
        <v>0</v>
      </c>
      <c r="BJ189" s="19" t="s">
        <v>79</v>
      </c>
      <c r="BK189" s="187">
        <f>ROUND(I189*H189,2)</f>
        <v>0</v>
      </c>
      <c r="BL189" s="19" t="s">
        <v>272</v>
      </c>
      <c r="BM189" s="186" t="s">
        <v>1054</v>
      </c>
    </row>
    <row r="190" spans="1:65" s="2" customFormat="1" ht="16.5" customHeight="1">
      <c r="A190" s="36"/>
      <c r="B190" s="37"/>
      <c r="C190" s="175" t="s">
        <v>282</v>
      </c>
      <c r="D190" s="175" t="s">
        <v>138</v>
      </c>
      <c r="E190" s="176" t="s">
        <v>632</v>
      </c>
      <c r="F190" s="177" t="s">
        <v>633</v>
      </c>
      <c r="G190" s="178" t="s">
        <v>281</v>
      </c>
      <c r="H190" s="179">
        <v>1</v>
      </c>
      <c r="I190" s="180"/>
      <c r="J190" s="181">
        <f>ROUND(I190*H190,2)</f>
        <v>0</v>
      </c>
      <c r="K190" s="177" t="s">
        <v>19</v>
      </c>
      <c r="L190" s="41"/>
      <c r="M190" s="182" t="s">
        <v>19</v>
      </c>
      <c r="N190" s="183" t="s">
        <v>43</v>
      </c>
      <c r="O190" s="66"/>
      <c r="P190" s="184">
        <f>O190*H190</f>
        <v>0</v>
      </c>
      <c r="Q190" s="184">
        <v>0</v>
      </c>
      <c r="R190" s="184">
        <f>Q190*H190</f>
        <v>0</v>
      </c>
      <c r="S190" s="184">
        <v>0</v>
      </c>
      <c r="T190" s="185">
        <f>S190*H190</f>
        <v>0</v>
      </c>
      <c r="U190" s="36"/>
      <c r="V190" s="36"/>
      <c r="W190" s="36"/>
      <c r="X190" s="36"/>
      <c r="Y190" s="36"/>
      <c r="Z190" s="36"/>
      <c r="AA190" s="36"/>
      <c r="AB190" s="36"/>
      <c r="AC190" s="36"/>
      <c r="AD190" s="36"/>
      <c r="AE190" s="36"/>
      <c r="AR190" s="186" t="s">
        <v>272</v>
      </c>
      <c r="AT190" s="186" t="s">
        <v>138</v>
      </c>
      <c r="AU190" s="186" t="s">
        <v>81</v>
      </c>
      <c r="AY190" s="19" t="s">
        <v>135</v>
      </c>
      <c r="BE190" s="187">
        <f>IF(N190="základní",J190,0)</f>
        <v>0</v>
      </c>
      <c r="BF190" s="187">
        <f>IF(N190="snížená",J190,0)</f>
        <v>0</v>
      </c>
      <c r="BG190" s="187">
        <f>IF(N190="zákl. přenesená",J190,0)</f>
        <v>0</v>
      </c>
      <c r="BH190" s="187">
        <f>IF(N190="sníž. přenesená",J190,0)</f>
        <v>0</v>
      </c>
      <c r="BI190" s="187">
        <f>IF(N190="nulová",J190,0)</f>
        <v>0</v>
      </c>
      <c r="BJ190" s="19" t="s">
        <v>79</v>
      </c>
      <c r="BK190" s="187">
        <f>ROUND(I190*H190,2)</f>
        <v>0</v>
      </c>
      <c r="BL190" s="19" t="s">
        <v>272</v>
      </c>
      <c r="BM190" s="186" t="s">
        <v>1055</v>
      </c>
    </row>
    <row r="191" spans="1:65" s="2" customFormat="1" ht="24">
      <c r="A191" s="36"/>
      <c r="B191" s="37"/>
      <c r="C191" s="175" t="s">
        <v>359</v>
      </c>
      <c r="D191" s="175" t="s">
        <v>138</v>
      </c>
      <c r="E191" s="176" t="s">
        <v>956</v>
      </c>
      <c r="F191" s="177" t="s">
        <v>957</v>
      </c>
      <c r="G191" s="178" t="s">
        <v>295</v>
      </c>
      <c r="H191" s="229"/>
      <c r="I191" s="180"/>
      <c r="J191" s="181">
        <f>ROUND(I191*H191,2)</f>
        <v>0</v>
      </c>
      <c r="K191" s="177" t="s">
        <v>142</v>
      </c>
      <c r="L191" s="41"/>
      <c r="M191" s="182" t="s">
        <v>19</v>
      </c>
      <c r="N191" s="183" t="s">
        <v>43</v>
      </c>
      <c r="O191" s="66"/>
      <c r="P191" s="184">
        <f>O191*H191</f>
        <v>0</v>
      </c>
      <c r="Q191" s="184">
        <v>0</v>
      </c>
      <c r="R191" s="184">
        <f>Q191*H191</f>
        <v>0</v>
      </c>
      <c r="S191" s="184">
        <v>0</v>
      </c>
      <c r="T191" s="185">
        <f>S191*H191</f>
        <v>0</v>
      </c>
      <c r="U191" s="36"/>
      <c r="V191" s="36"/>
      <c r="W191" s="36"/>
      <c r="X191" s="36"/>
      <c r="Y191" s="36"/>
      <c r="Z191" s="36"/>
      <c r="AA191" s="36"/>
      <c r="AB191" s="36"/>
      <c r="AC191" s="36"/>
      <c r="AD191" s="36"/>
      <c r="AE191" s="36"/>
      <c r="AR191" s="186" t="s">
        <v>272</v>
      </c>
      <c r="AT191" s="186" t="s">
        <v>138</v>
      </c>
      <c r="AU191" s="186" t="s">
        <v>81</v>
      </c>
      <c r="AY191" s="19" t="s">
        <v>135</v>
      </c>
      <c r="BE191" s="187">
        <f>IF(N191="základní",J191,0)</f>
        <v>0</v>
      </c>
      <c r="BF191" s="187">
        <f>IF(N191="snížená",J191,0)</f>
        <v>0</v>
      </c>
      <c r="BG191" s="187">
        <f>IF(N191="zákl. přenesená",J191,0)</f>
        <v>0</v>
      </c>
      <c r="BH191" s="187">
        <f>IF(N191="sníž. přenesená",J191,0)</f>
        <v>0</v>
      </c>
      <c r="BI191" s="187">
        <f>IF(N191="nulová",J191,0)</f>
        <v>0</v>
      </c>
      <c r="BJ191" s="19" t="s">
        <v>79</v>
      </c>
      <c r="BK191" s="187">
        <f>ROUND(I191*H191,2)</f>
        <v>0</v>
      </c>
      <c r="BL191" s="19" t="s">
        <v>272</v>
      </c>
      <c r="BM191" s="186" t="s">
        <v>1056</v>
      </c>
    </row>
    <row r="192" spans="1:65" s="2" customFormat="1" ht="78">
      <c r="A192" s="36"/>
      <c r="B192" s="37"/>
      <c r="C192" s="38"/>
      <c r="D192" s="188" t="s">
        <v>145</v>
      </c>
      <c r="E192" s="38"/>
      <c r="F192" s="189" t="s">
        <v>297</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145</v>
      </c>
      <c r="AU192" s="19" t="s">
        <v>81</v>
      </c>
    </row>
    <row r="193" spans="1:65" s="12" customFormat="1" ht="22.9" customHeight="1">
      <c r="B193" s="159"/>
      <c r="C193" s="160"/>
      <c r="D193" s="161" t="s">
        <v>71</v>
      </c>
      <c r="E193" s="173" t="s">
        <v>357</v>
      </c>
      <c r="F193" s="173" t="s">
        <v>358</v>
      </c>
      <c r="G193" s="160"/>
      <c r="H193" s="160"/>
      <c r="I193" s="163"/>
      <c r="J193" s="174">
        <f>BK193</f>
        <v>0</v>
      </c>
      <c r="K193" s="160"/>
      <c r="L193" s="165"/>
      <c r="M193" s="166"/>
      <c r="N193" s="167"/>
      <c r="O193" s="167"/>
      <c r="P193" s="168">
        <f>SUM(P194:P205)</f>
        <v>0</v>
      </c>
      <c r="Q193" s="167"/>
      <c r="R193" s="168">
        <f>SUM(R194:R205)</f>
        <v>0.10685</v>
      </c>
      <c r="S193" s="167"/>
      <c r="T193" s="169">
        <f>SUM(T194:T205)</f>
        <v>0.16800000000000001</v>
      </c>
      <c r="AR193" s="170" t="s">
        <v>81</v>
      </c>
      <c r="AT193" s="171" t="s">
        <v>71</v>
      </c>
      <c r="AU193" s="171" t="s">
        <v>79</v>
      </c>
      <c r="AY193" s="170" t="s">
        <v>135</v>
      </c>
      <c r="BK193" s="172">
        <f>SUM(BK194:BK205)</f>
        <v>0</v>
      </c>
    </row>
    <row r="194" spans="1:65" s="2" customFormat="1" ht="24">
      <c r="A194" s="36"/>
      <c r="B194" s="37"/>
      <c r="C194" s="175" t="s">
        <v>364</v>
      </c>
      <c r="D194" s="175" t="s">
        <v>138</v>
      </c>
      <c r="E194" s="176" t="s">
        <v>360</v>
      </c>
      <c r="F194" s="177" t="s">
        <v>361</v>
      </c>
      <c r="G194" s="178" t="s">
        <v>281</v>
      </c>
      <c r="H194" s="179">
        <v>7</v>
      </c>
      <c r="I194" s="180"/>
      <c r="J194" s="181">
        <f>ROUND(I194*H194,2)</f>
        <v>0</v>
      </c>
      <c r="K194" s="177" t="s">
        <v>142</v>
      </c>
      <c r="L194" s="41"/>
      <c r="M194" s="182" t="s">
        <v>19</v>
      </c>
      <c r="N194" s="183" t="s">
        <v>43</v>
      </c>
      <c r="O194" s="66"/>
      <c r="P194" s="184">
        <f>O194*H194</f>
        <v>0</v>
      </c>
      <c r="Q194" s="184">
        <v>0</v>
      </c>
      <c r="R194" s="184">
        <f>Q194*H194</f>
        <v>0</v>
      </c>
      <c r="S194" s="184">
        <v>2.4E-2</v>
      </c>
      <c r="T194" s="185">
        <f>S194*H194</f>
        <v>0.16800000000000001</v>
      </c>
      <c r="U194" s="36"/>
      <c r="V194" s="36"/>
      <c r="W194" s="36"/>
      <c r="X194" s="36"/>
      <c r="Y194" s="36"/>
      <c r="Z194" s="36"/>
      <c r="AA194" s="36"/>
      <c r="AB194" s="36"/>
      <c r="AC194" s="36"/>
      <c r="AD194" s="36"/>
      <c r="AE194" s="36"/>
      <c r="AR194" s="186" t="s">
        <v>272</v>
      </c>
      <c r="AT194" s="186" t="s">
        <v>138</v>
      </c>
      <c r="AU194" s="186" t="s">
        <v>81</v>
      </c>
      <c r="AY194" s="19" t="s">
        <v>135</v>
      </c>
      <c r="BE194" s="187">
        <f>IF(N194="základní",J194,0)</f>
        <v>0</v>
      </c>
      <c r="BF194" s="187">
        <f>IF(N194="snížená",J194,0)</f>
        <v>0</v>
      </c>
      <c r="BG194" s="187">
        <f>IF(N194="zákl. přenesená",J194,0)</f>
        <v>0</v>
      </c>
      <c r="BH194" s="187">
        <f>IF(N194="sníž. přenesená",J194,0)</f>
        <v>0</v>
      </c>
      <c r="BI194" s="187">
        <f>IF(N194="nulová",J194,0)</f>
        <v>0</v>
      </c>
      <c r="BJ194" s="19" t="s">
        <v>79</v>
      </c>
      <c r="BK194" s="187">
        <f>ROUND(I194*H194,2)</f>
        <v>0</v>
      </c>
      <c r="BL194" s="19" t="s">
        <v>272</v>
      </c>
      <c r="BM194" s="186" t="s">
        <v>1057</v>
      </c>
    </row>
    <row r="195" spans="1:65" s="2" customFormat="1" ht="29.25">
      <c r="A195" s="36"/>
      <c r="B195" s="37"/>
      <c r="C195" s="38"/>
      <c r="D195" s="188" t="s">
        <v>145</v>
      </c>
      <c r="E195" s="38"/>
      <c r="F195" s="189" t="s">
        <v>363</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145</v>
      </c>
      <c r="AU195" s="19" t="s">
        <v>81</v>
      </c>
    </row>
    <row r="196" spans="1:65" s="2" customFormat="1" ht="24">
      <c r="A196" s="36"/>
      <c r="B196" s="37"/>
      <c r="C196" s="175" t="s">
        <v>369</v>
      </c>
      <c r="D196" s="175" t="s">
        <v>138</v>
      </c>
      <c r="E196" s="176" t="s">
        <v>365</v>
      </c>
      <c r="F196" s="177" t="s">
        <v>366</v>
      </c>
      <c r="G196" s="178" t="s">
        <v>281</v>
      </c>
      <c r="H196" s="179">
        <v>6</v>
      </c>
      <c r="I196" s="180"/>
      <c r="J196" s="181">
        <f>ROUND(I196*H196,2)</f>
        <v>0</v>
      </c>
      <c r="K196" s="177" t="s">
        <v>142</v>
      </c>
      <c r="L196" s="41"/>
      <c r="M196" s="182" t="s">
        <v>19</v>
      </c>
      <c r="N196" s="183" t="s">
        <v>43</v>
      </c>
      <c r="O196" s="66"/>
      <c r="P196" s="184">
        <f>O196*H196</f>
        <v>0</v>
      </c>
      <c r="Q196" s="184">
        <v>0</v>
      </c>
      <c r="R196" s="184">
        <f>Q196*H196</f>
        <v>0</v>
      </c>
      <c r="S196" s="184">
        <v>0</v>
      </c>
      <c r="T196" s="185">
        <f>S196*H196</f>
        <v>0</v>
      </c>
      <c r="U196" s="36"/>
      <c r="V196" s="36"/>
      <c r="W196" s="36"/>
      <c r="X196" s="36"/>
      <c r="Y196" s="36"/>
      <c r="Z196" s="36"/>
      <c r="AA196" s="36"/>
      <c r="AB196" s="36"/>
      <c r="AC196" s="36"/>
      <c r="AD196" s="36"/>
      <c r="AE196" s="36"/>
      <c r="AR196" s="186" t="s">
        <v>272</v>
      </c>
      <c r="AT196" s="186" t="s">
        <v>138</v>
      </c>
      <c r="AU196" s="186" t="s">
        <v>81</v>
      </c>
      <c r="AY196" s="19" t="s">
        <v>135</v>
      </c>
      <c r="BE196" s="187">
        <f>IF(N196="základní",J196,0)</f>
        <v>0</v>
      </c>
      <c r="BF196" s="187">
        <f>IF(N196="snížená",J196,0)</f>
        <v>0</v>
      </c>
      <c r="BG196" s="187">
        <f>IF(N196="zákl. přenesená",J196,0)</f>
        <v>0</v>
      </c>
      <c r="BH196" s="187">
        <f>IF(N196="sníž. přenesená",J196,0)</f>
        <v>0</v>
      </c>
      <c r="BI196" s="187">
        <f>IF(N196="nulová",J196,0)</f>
        <v>0</v>
      </c>
      <c r="BJ196" s="19" t="s">
        <v>79</v>
      </c>
      <c r="BK196" s="187">
        <f>ROUND(I196*H196,2)</f>
        <v>0</v>
      </c>
      <c r="BL196" s="19" t="s">
        <v>272</v>
      </c>
      <c r="BM196" s="186" t="s">
        <v>1058</v>
      </c>
    </row>
    <row r="197" spans="1:65" s="2" customFormat="1" ht="117">
      <c r="A197" s="36"/>
      <c r="B197" s="37"/>
      <c r="C197" s="38"/>
      <c r="D197" s="188" t="s">
        <v>145</v>
      </c>
      <c r="E197" s="38"/>
      <c r="F197" s="189" t="s">
        <v>368</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145</v>
      </c>
      <c r="AU197" s="19" t="s">
        <v>81</v>
      </c>
    </row>
    <row r="198" spans="1:65" s="2" customFormat="1" ht="16.5" customHeight="1">
      <c r="A198" s="36"/>
      <c r="B198" s="37"/>
      <c r="C198" s="219" t="s">
        <v>373</v>
      </c>
      <c r="D198" s="219" t="s">
        <v>278</v>
      </c>
      <c r="E198" s="220" t="s">
        <v>370</v>
      </c>
      <c r="F198" s="221" t="s">
        <v>371</v>
      </c>
      <c r="G198" s="222" t="s">
        <v>281</v>
      </c>
      <c r="H198" s="223">
        <v>5</v>
      </c>
      <c r="I198" s="224"/>
      <c r="J198" s="225">
        <f t="shared" ref="J198:J204" si="0">ROUND(I198*H198,2)</f>
        <v>0</v>
      </c>
      <c r="K198" s="221" t="s">
        <v>142</v>
      </c>
      <c r="L198" s="226"/>
      <c r="M198" s="227" t="s">
        <v>19</v>
      </c>
      <c r="N198" s="228" t="s">
        <v>43</v>
      </c>
      <c r="O198" s="66"/>
      <c r="P198" s="184">
        <f t="shared" ref="P198:P204" si="1">O198*H198</f>
        <v>0</v>
      </c>
      <c r="Q198" s="184">
        <v>1.6E-2</v>
      </c>
      <c r="R198" s="184">
        <f t="shared" ref="R198:R204" si="2">Q198*H198</f>
        <v>0.08</v>
      </c>
      <c r="S198" s="184">
        <v>0</v>
      </c>
      <c r="T198" s="185">
        <f t="shared" ref="T198:T204" si="3">S198*H198</f>
        <v>0</v>
      </c>
      <c r="U198" s="36"/>
      <c r="V198" s="36"/>
      <c r="W198" s="36"/>
      <c r="X198" s="36"/>
      <c r="Y198" s="36"/>
      <c r="Z198" s="36"/>
      <c r="AA198" s="36"/>
      <c r="AB198" s="36"/>
      <c r="AC198" s="36"/>
      <c r="AD198" s="36"/>
      <c r="AE198" s="36"/>
      <c r="AR198" s="186" t="s">
        <v>282</v>
      </c>
      <c r="AT198" s="186" t="s">
        <v>278</v>
      </c>
      <c r="AU198" s="186" t="s">
        <v>81</v>
      </c>
      <c r="AY198" s="19" t="s">
        <v>135</v>
      </c>
      <c r="BE198" s="187">
        <f t="shared" ref="BE198:BE204" si="4">IF(N198="základní",J198,0)</f>
        <v>0</v>
      </c>
      <c r="BF198" s="187">
        <f t="shared" ref="BF198:BF204" si="5">IF(N198="snížená",J198,0)</f>
        <v>0</v>
      </c>
      <c r="BG198" s="187">
        <f t="shared" ref="BG198:BG204" si="6">IF(N198="zákl. přenesená",J198,0)</f>
        <v>0</v>
      </c>
      <c r="BH198" s="187">
        <f t="shared" ref="BH198:BH204" si="7">IF(N198="sníž. přenesená",J198,0)</f>
        <v>0</v>
      </c>
      <c r="BI198" s="187">
        <f t="shared" ref="BI198:BI204" si="8">IF(N198="nulová",J198,0)</f>
        <v>0</v>
      </c>
      <c r="BJ198" s="19" t="s">
        <v>79</v>
      </c>
      <c r="BK198" s="187">
        <f t="shared" ref="BK198:BK204" si="9">ROUND(I198*H198,2)</f>
        <v>0</v>
      </c>
      <c r="BL198" s="19" t="s">
        <v>272</v>
      </c>
      <c r="BM198" s="186" t="s">
        <v>1059</v>
      </c>
    </row>
    <row r="199" spans="1:65" s="2" customFormat="1" ht="16.5" customHeight="1">
      <c r="A199" s="36"/>
      <c r="B199" s="37"/>
      <c r="C199" s="219" t="s">
        <v>377</v>
      </c>
      <c r="D199" s="219" t="s">
        <v>278</v>
      </c>
      <c r="E199" s="220" t="s">
        <v>374</v>
      </c>
      <c r="F199" s="221" t="s">
        <v>375</v>
      </c>
      <c r="G199" s="222" t="s">
        <v>281</v>
      </c>
      <c r="H199" s="223">
        <v>1</v>
      </c>
      <c r="I199" s="224"/>
      <c r="J199" s="225">
        <f t="shared" si="0"/>
        <v>0</v>
      </c>
      <c r="K199" s="221" t="s">
        <v>142</v>
      </c>
      <c r="L199" s="226"/>
      <c r="M199" s="227" t="s">
        <v>19</v>
      </c>
      <c r="N199" s="228" t="s">
        <v>43</v>
      </c>
      <c r="O199" s="66"/>
      <c r="P199" s="184">
        <f t="shared" si="1"/>
        <v>0</v>
      </c>
      <c r="Q199" s="184">
        <v>1.95E-2</v>
      </c>
      <c r="R199" s="184">
        <f t="shared" si="2"/>
        <v>1.95E-2</v>
      </c>
      <c r="S199" s="184">
        <v>0</v>
      </c>
      <c r="T199" s="185">
        <f t="shared" si="3"/>
        <v>0</v>
      </c>
      <c r="U199" s="36"/>
      <c r="V199" s="36"/>
      <c r="W199" s="36"/>
      <c r="X199" s="36"/>
      <c r="Y199" s="36"/>
      <c r="Z199" s="36"/>
      <c r="AA199" s="36"/>
      <c r="AB199" s="36"/>
      <c r="AC199" s="36"/>
      <c r="AD199" s="36"/>
      <c r="AE199" s="36"/>
      <c r="AR199" s="186" t="s">
        <v>282</v>
      </c>
      <c r="AT199" s="186" t="s">
        <v>278</v>
      </c>
      <c r="AU199" s="186" t="s">
        <v>81</v>
      </c>
      <c r="AY199" s="19" t="s">
        <v>135</v>
      </c>
      <c r="BE199" s="187">
        <f t="shared" si="4"/>
        <v>0</v>
      </c>
      <c r="BF199" s="187">
        <f t="shared" si="5"/>
        <v>0</v>
      </c>
      <c r="BG199" s="187">
        <f t="shared" si="6"/>
        <v>0</v>
      </c>
      <c r="BH199" s="187">
        <f t="shared" si="7"/>
        <v>0</v>
      </c>
      <c r="BI199" s="187">
        <f t="shared" si="8"/>
        <v>0</v>
      </c>
      <c r="BJ199" s="19" t="s">
        <v>79</v>
      </c>
      <c r="BK199" s="187">
        <f t="shared" si="9"/>
        <v>0</v>
      </c>
      <c r="BL199" s="19" t="s">
        <v>272</v>
      </c>
      <c r="BM199" s="186" t="s">
        <v>1060</v>
      </c>
    </row>
    <row r="200" spans="1:65" s="2" customFormat="1" ht="16.5" customHeight="1">
      <c r="A200" s="36"/>
      <c r="B200" s="37"/>
      <c r="C200" s="175" t="s">
        <v>381</v>
      </c>
      <c r="D200" s="175" t="s">
        <v>138</v>
      </c>
      <c r="E200" s="176" t="s">
        <v>378</v>
      </c>
      <c r="F200" s="177" t="s">
        <v>379</v>
      </c>
      <c r="G200" s="178" t="s">
        <v>281</v>
      </c>
      <c r="H200" s="179">
        <v>1</v>
      </c>
      <c r="I200" s="180"/>
      <c r="J200" s="181">
        <f t="shared" si="0"/>
        <v>0</v>
      </c>
      <c r="K200" s="177" t="s">
        <v>142</v>
      </c>
      <c r="L200" s="41"/>
      <c r="M200" s="182" t="s">
        <v>19</v>
      </c>
      <c r="N200" s="183" t="s">
        <v>43</v>
      </c>
      <c r="O200" s="66"/>
      <c r="P200" s="184">
        <f t="shared" si="1"/>
        <v>0</v>
      </c>
      <c r="Q200" s="184">
        <v>0</v>
      </c>
      <c r="R200" s="184">
        <f t="shared" si="2"/>
        <v>0</v>
      </c>
      <c r="S200" s="184">
        <v>0</v>
      </c>
      <c r="T200" s="185">
        <f t="shared" si="3"/>
        <v>0</v>
      </c>
      <c r="U200" s="36"/>
      <c r="V200" s="36"/>
      <c r="W200" s="36"/>
      <c r="X200" s="36"/>
      <c r="Y200" s="36"/>
      <c r="Z200" s="36"/>
      <c r="AA200" s="36"/>
      <c r="AB200" s="36"/>
      <c r="AC200" s="36"/>
      <c r="AD200" s="36"/>
      <c r="AE200" s="36"/>
      <c r="AR200" s="186" t="s">
        <v>272</v>
      </c>
      <c r="AT200" s="186" t="s">
        <v>138</v>
      </c>
      <c r="AU200" s="186" t="s">
        <v>81</v>
      </c>
      <c r="AY200" s="19" t="s">
        <v>135</v>
      </c>
      <c r="BE200" s="187">
        <f t="shared" si="4"/>
        <v>0</v>
      </c>
      <c r="BF200" s="187">
        <f t="shared" si="5"/>
        <v>0</v>
      </c>
      <c r="BG200" s="187">
        <f t="shared" si="6"/>
        <v>0</v>
      </c>
      <c r="BH200" s="187">
        <f t="shared" si="7"/>
        <v>0</v>
      </c>
      <c r="BI200" s="187">
        <f t="shared" si="8"/>
        <v>0</v>
      </c>
      <c r="BJ200" s="19" t="s">
        <v>79</v>
      </c>
      <c r="BK200" s="187">
        <f t="shared" si="9"/>
        <v>0</v>
      </c>
      <c r="BL200" s="19" t="s">
        <v>272</v>
      </c>
      <c r="BM200" s="186" t="s">
        <v>1061</v>
      </c>
    </row>
    <row r="201" spans="1:65" s="2" customFormat="1" ht="16.5" customHeight="1">
      <c r="A201" s="36"/>
      <c r="B201" s="37"/>
      <c r="C201" s="219" t="s">
        <v>385</v>
      </c>
      <c r="D201" s="219" t="s">
        <v>278</v>
      </c>
      <c r="E201" s="220" t="s">
        <v>382</v>
      </c>
      <c r="F201" s="221" t="s">
        <v>383</v>
      </c>
      <c r="G201" s="222" t="s">
        <v>281</v>
      </c>
      <c r="H201" s="223">
        <v>1</v>
      </c>
      <c r="I201" s="224"/>
      <c r="J201" s="225">
        <f t="shared" si="0"/>
        <v>0</v>
      </c>
      <c r="K201" s="221" t="s">
        <v>142</v>
      </c>
      <c r="L201" s="226"/>
      <c r="M201" s="227" t="s">
        <v>19</v>
      </c>
      <c r="N201" s="228" t="s">
        <v>43</v>
      </c>
      <c r="O201" s="66"/>
      <c r="P201" s="184">
        <f t="shared" si="1"/>
        <v>0</v>
      </c>
      <c r="Q201" s="184">
        <v>1.4999999999999999E-4</v>
      </c>
      <c r="R201" s="184">
        <f t="shared" si="2"/>
        <v>1.4999999999999999E-4</v>
      </c>
      <c r="S201" s="184">
        <v>0</v>
      </c>
      <c r="T201" s="185">
        <f t="shared" si="3"/>
        <v>0</v>
      </c>
      <c r="U201" s="36"/>
      <c r="V201" s="36"/>
      <c r="W201" s="36"/>
      <c r="X201" s="36"/>
      <c r="Y201" s="36"/>
      <c r="Z201" s="36"/>
      <c r="AA201" s="36"/>
      <c r="AB201" s="36"/>
      <c r="AC201" s="36"/>
      <c r="AD201" s="36"/>
      <c r="AE201" s="36"/>
      <c r="AR201" s="186" t="s">
        <v>282</v>
      </c>
      <c r="AT201" s="186" t="s">
        <v>278</v>
      </c>
      <c r="AU201" s="186" t="s">
        <v>81</v>
      </c>
      <c r="AY201" s="19" t="s">
        <v>135</v>
      </c>
      <c r="BE201" s="187">
        <f t="shared" si="4"/>
        <v>0</v>
      </c>
      <c r="BF201" s="187">
        <f t="shared" si="5"/>
        <v>0</v>
      </c>
      <c r="BG201" s="187">
        <f t="shared" si="6"/>
        <v>0</v>
      </c>
      <c r="BH201" s="187">
        <f t="shared" si="7"/>
        <v>0</v>
      </c>
      <c r="BI201" s="187">
        <f t="shared" si="8"/>
        <v>0</v>
      </c>
      <c r="BJ201" s="19" t="s">
        <v>79</v>
      </c>
      <c r="BK201" s="187">
        <f t="shared" si="9"/>
        <v>0</v>
      </c>
      <c r="BL201" s="19" t="s">
        <v>272</v>
      </c>
      <c r="BM201" s="186" t="s">
        <v>1062</v>
      </c>
    </row>
    <row r="202" spans="1:65" s="2" customFormat="1" ht="16.5" customHeight="1">
      <c r="A202" s="36"/>
      <c r="B202" s="37"/>
      <c r="C202" s="175" t="s">
        <v>389</v>
      </c>
      <c r="D202" s="175" t="s">
        <v>138</v>
      </c>
      <c r="E202" s="176" t="s">
        <v>386</v>
      </c>
      <c r="F202" s="177" t="s">
        <v>387</v>
      </c>
      <c r="G202" s="178" t="s">
        <v>281</v>
      </c>
      <c r="H202" s="179">
        <v>6</v>
      </c>
      <c r="I202" s="180"/>
      <c r="J202" s="181">
        <f t="shared" si="0"/>
        <v>0</v>
      </c>
      <c r="K202" s="177" t="s">
        <v>142</v>
      </c>
      <c r="L202" s="41"/>
      <c r="M202" s="182" t="s">
        <v>19</v>
      </c>
      <c r="N202" s="183" t="s">
        <v>43</v>
      </c>
      <c r="O202" s="66"/>
      <c r="P202" s="184">
        <f t="shared" si="1"/>
        <v>0</v>
      </c>
      <c r="Q202" s="184">
        <v>0</v>
      </c>
      <c r="R202" s="184">
        <f t="shared" si="2"/>
        <v>0</v>
      </c>
      <c r="S202" s="184">
        <v>0</v>
      </c>
      <c r="T202" s="185">
        <f t="shared" si="3"/>
        <v>0</v>
      </c>
      <c r="U202" s="36"/>
      <c r="V202" s="36"/>
      <c r="W202" s="36"/>
      <c r="X202" s="36"/>
      <c r="Y202" s="36"/>
      <c r="Z202" s="36"/>
      <c r="AA202" s="36"/>
      <c r="AB202" s="36"/>
      <c r="AC202" s="36"/>
      <c r="AD202" s="36"/>
      <c r="AE202" s="36"/>
      <c r="AR202" s="186" t="s">
        <v>272</v>
      </c>
      <c r="AT202" s="186" t="s">
        <v>138</v>
      </c>
      <c r="AU202" s="186" t="s">
        <v>81</v>
      </c>
      <c r="AY202" s="19" t="s">
        <v>135</v>
      </c>
      <c r="BE202" s="187">
        <f t="shared" si="4"/>
        <v>0</v>
      </c>
      <c r="BF202" s="187">
        <f t="shared" si="5"/>
        <v>0</v>
      </c>
      <c r="BG202" s="187">
        <f t="shared" si="6"/>
        <v>0</v>
      </c>
      <c r="BH202" s="187">
        <f t="shared" si="7"/>
        <v>0</v>
      </c>
      <c r="BI202" s="187">
        <f t="shared" si="8"/>
        <v>0</v>
      </c>
      <c r="BJ202" s="19" t="s">
        <v>79</v>
      </c>
      <c r="BK202" s="187">
        <f t="shared" si="9"/>
        <v>0</v>
      </c>
      <c r="BL202" s="19" t="s">
        <v>272</v>
      </c>
      <c r="BM202" s="186" t="s">
        <v>1063</v>
      </c>
    </row>
    <row r="203" spans="1:65" s="2" customFormat="1" ht="16.5" customHeight="1">
      <c r="A203" s="36"/>
      <c r="B203" s="37"/>
      <c r="C203" s="219" t="s">
        <v>393</v>
      </c>
      <c r="D203" s="219" t="s">
        <v>278</v>
      </c>
      <c r="E203" s="220" t="s">
        <v>390</v>
      </c>
      <c r="F203" s="221" t="s">
        <v>391</v>
      </c>
      <c r="G203" s="222" t="s">
        <v>281</v>
      </c>
      <c r="H203" s="223">
        <v>6</v>
      </c>
      <c r="I203" s="224"/>
      <c r="J203" s="225">
        <f t="shared" si="0"/>
        <v>0</v>
      </c>
      <c r="K203" s="221" t="s">
        <v>19</v>
      </c>
      <c r="L203" s="226"/>
      <c r="M203" s="227" t="s">
        <v>19</v>
      </c>
      <c r="N203" s="228" t="s">
        <v>43</v>
      </c>
      <c r="O203" s="66"/>
      <c r="P203" s="184">
        <f t="shared" si="1"/>
        <v>0</v>
      </c>
      <c r="Q203" s="184">
        <v>1.1999999999999999E-3</v>
      </c>
      <c r="R203" s="184">
        <f t="shared" si="2"/>
        <v>7.1999999999999998E-3</v>
      </c>
      <c r="S203" s="184">
        <v>0</v>
      </c>
      <c r="T203" s="185">
        <f t="shared" si="3"/>
        <v>0</v>
      </c>
      <c r="U203" s="36"/>
      <c r="V203" s="36"/>
      <c r="W203" s="36"/>
      <c r="X203" s="36"/>
      <c r="Y203" s="36"/>
      <c r="Z203" s="36"/>
      <c r="AA203" s="36"/>
      <c r="AB203" s="36"/>
      <c r="AC203" s="36"/>
      <c r="AD203" s="36"/>
      <c r="AE203" s="36"/>
      <c r="AR203" s="186" t="s">
        <v>282</v>
      </c>
      <c r="AT203" s="186" t="s">
        <v>278</v>
      </c>
      <c r="AU203" s="186" t="s">
        <v>81</v>
      </c>
      <c r="AY203" s="19" t="s">
        <v>135</v>
      </c>
      <c r="BE203" s="187">
        <f t="shared" si="4"/>
        <v>0</v>
      </c>
      <c r="BF203" s="187">
        <f t="shared" si="5"/>
        <v>0</v>
      </c>
      <c r="BG203" s="187">
        <f t="shared" si="6"/>
        <v>0</v>
      </c>
      <c r="BH203" s="187">
        <f t="shared" si="7"/>
        <v>0</v>
      </c>
      <c r="BI203" s="187">
        <f t="shared" si="8"/>
        <v>0</v>
      </c>
      <c r="BJ203" s="19" t="s">
        <v>79</v>
      </c>
      <c r="BK203" s="187">
        <f t="shared" si="9"/>
        <v>0</v>
      </c>
      <c r="BL203" s="19" t="s">
        <v>272</v>
      </c>
      <c r="BM203" s="186" t="s">
        <v>1064</v>
      </c>
    </row>
    <row r="204" spans="1:65" s="2" customFormat="1" ht="24">
      <c r="A204" s="36"/>
      <c r="B204" s="37"/>
      <c r="C204" s="175" t="s">
        <v>400</v>
      </c>
      <c r="D204" s="175" t="s">
        <v>138</v>
      </c>
      <c r="E204" s="176" t="s">
        <v>967</v>
      </c>
      <c r="F204" s="177" t="s">
        <v>968</v>
      </c>
      <c r="G204" s="178" t="s">
        <v>295</v>
      </c>
      <c r="H204" s="229"/>
      <c r="I204" s="180"/>
      <c r="J204" s="181">
        <f t="shared" si="0"/>
        <v>0</v>
      </c>
      <c r="K204" s="177" t="s">
        <v>142</v>
      </c>
      <c r="L204" s="41"/>
      <c r="M204" s="182" t="s">
        <v>19</v>
      </c>
      <c r="N204" s="183" t="s">
        <v>43</v>
      </c>
      <c r="O204" s="66"/>
      <c r="P204" s="184">
        <f t="shared" si="1"/>
        <v>0</v>
      </c>
      <c r="Q204" s="184">
        <v>0</v>
      </c>
      <c r="R204" s="184">
        <f t="shared" si="2"/>
        <v>0</v>
      </c>
      <c r="S204" s="184">
        <v>0</v>
      </c>
      <c r="T204" s="185">
        <f t="shared" si="3"/>
        <v>0</v>
      </c>
      <c r="U204" s="36"/>
      <c r="V204" s="36"/>
      <c r="W204" s="36"/>
      <c r="X204" s="36"/>
      <c r="Y204" s="36"/>
      <c r="Z204" s="36"/>
      <c r="AA204" s="36"/>
      <c r="AB204" s="36"/>
      <c r="AC204" s="36"/>
      <c r="AD204" s="36"/>
      <c r="AE204" s="36"/>
      <c r="AR204" s="186" t="s">
        <v>272</v>
      </c>
      <c r="AT204" s="186" t="s">
        <v>138</v>
      </c>
      <c r="AU204" s="186" t="s">
        <v>81</v>
      </c>
      <c r="AY204" s="19" t="s">
        <v>135</v>
      </c>
      <c r="BE204" s="187">
        <f t="shared" si="4"/>
        <v>0</v>
      </c>
      <c r="BF204" s="187">
        <f t="shared" si="5"/>
        <v>0</v>
      </c>
      <c r="BG204" s="187">
        <f t="shared" si="6"/>
        <v>0</v>
      </c>
      <c r="BH204" s="187">
        <f t="shared" si="7"/>
        <v>0</v>
      </c>
      <c r="BI204" s="187">
        <f t="shared" si="8"/>
        <v>0</v>
      </c>
      <c r="BJ204" s="19" t="s">
        <v>79</v>
      </c>
      <c r="BK204" s="187">
        <f t="shared" si="9"/>
        <v>0</v>
      </c>
      <c r="BL204" s="19" t="s">
        <v>272</v>
      </c>
      <c r="BM204" s="186" t="s">
        <v>1065</v>
      </c>
    </row>
    <row r="205" spans="1:65" s="2" customFormat="1" ht="78">
      <c r="A205" s="36"/>
      <c r="B205" s="37"/>
      <c r="C205" s="38"/>
      <c r="D205" s="188" t="s">
        <v>145</v>
      </c>
      <c r="E205" s="38"/>
      <c r="F205" s="189" t="s">
        <v>397</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145</v>
      </c>
      <c r="AU205" s="19" t="s">
        <v>81</v>
      </c>
    </row>
    <row r="206" spans="1:65" s="12" customFormat="1" ht="22.9" customHeight="1">
      <c r="B206" s="159"/>
      <c r="C206" s="160"/>
      <c r="D206" s="161" t="s">
        <v>71</v>
      </c>
      <c r="E206" s="173" t="s">
        <v>647</v>
      </c>
      <c r="F206" s="173" t="s">
        <v>648</v>
      </c>
      <c r="G206" s="160"/>
      <c r="H206" s="160"/>
      <c r="I206" s="163"/>
      <c r="J206" s="174">
        <f>BK206</f>
        <v>0</v>
      </c>
      <c r="K206" s="160"/>
      <c r="L206" s="165"/>
      <c r="M206" s="166"/>
      <c r="N206" s="167"/>
      <c r="O206" s="167"/>
      <c r="P206" s="168">
        <f>SUM(P207:P225)</f>
        <v>0</v>
      </c>
      <c r="Q206" s="167"/>
      <c r="R206" s="168">
        <f>SUM(R207:R225)</f>
        <v>0.66413739999999999</v>
      </c>
      <c r="S206" s="167"/>
      <c r="T206" s="169">
        <f>SUM(T207:T225)</f>
        <v>0</v>
      </c>
      <c r="AR206" s="170" t="s">
        <v>81</v>
      </c>
      <c r="AT206" s="171" t="s">
        <v>71</v>
      </c>
      <c r="AU206" s="171" t="s">
        <v>79</v>
      </c>
      <c r="AY206" s="170" t="s">
        <v>135</v>
      </c>
      <c r="BK206" s="172">
        <f>SUM(BK207:BK225)</f>
        <v>0</v>
      </c>
    </row>
    <row r="207" spans="1:65" s="2" customFormat="1" ht="16.5" customHeight="1">
      <c r="A207" s="36"/>
      <c r="B207" s="37"/>
      <c r="C207" s="175" t="s">
        <v>408</v>
      </c>
      <c r="D207" s="175" t="s">
        <v>138</v>
      </c>
      <c r="E207" s="176" t="s">
        <v>650</v>
      </c>
      <c r="F207" s="177" t="s">
        <v>651</v>
      </c>
      <c r="G207" s="178" t="s">
        <v>184</v>
      </c>
      <c r="H207" s="179">
        <v>19.885999999999999</v>
      </c>
      <c r="I207" s="180"/>
      <c r="J207" s="181">
        <f>ROUND(I207*H207,2)</f>
        <v>0</v>
      </c>
      <c r="K207" s="177" t="s">
        <v>142</v>
      </c>
      <c r="L207" s="41"/>
      <c r="M207" s="182" t="s">
        <v>19</v>
      </c>
      <c r="N207" s="183" t="s">
        <v>43</v>
      </c>
      <c r="O207" s="66"/>
      <c r="P207" s="184">
        <f>O207*H207</f>
        <v>0</v>
      </c>
      <c r="Q207" s="184">
        <v>2.9999999999999997E-4</v>
      </c>
      <c r="R207" s="184">
        <f>Q207*H207</f>
        <v>5.9657999999999994E-3</v>
      </c>
      <c r="S207" s="184">
        <v>0</v>
      </c>
      <c r="T207" s="185">
        <f>S207*H207</f>
        <v>0</v>
      </c>
      <c r="U207" s="36"/>
      <c r="V207" s="36"/>
      <c r="W207" s="36"/>
      <c r="X207" s="36"/>
      <c r="Y207" s="36"/>
      <c r="Z207" s="36"/>
      <c r="AA207" s="36"/>
      <c r="AB207" s="36"/>
      <c r="AC207" s="36"/>
      <c r="AD207" s="36"/>
      <c r="AE207" s="36"/>
      <c r="AR207" s="186" t="s">
        <v>272</v>
      </c>
      <c r="AT207" s="186" t="s">
        <v>138</v>
      </c>
      <c r="AU207" s="186" t="s">
        <v>81</v>
      </c>
      <c r="AY207" s="19" t="s">
        <v>135</v>
      </c>
      <c r="BE207" s="187">
        <f>IF(N207="základní",J207,0)</f>
        <v>0</v>
      </c>
      <c r="BF207" s="187">
        <f>IF(N207="snížená",J207,0)</f>
        <v>0</v>
      </c>
      <c r="BG207" s="187">
        <f>IF(N207="zákl. přenesená",J207,0)</f>
        <v>0</v>
      </c>
      <c r="BH207" s="187">
        <f>IF(N207="sníž. přenesená",J207,0)</f>
        <v>0</v>
      </c>
      <c r="BI207" s="187">
        <f>IF(N207="nulová",J207,0)</f>
        <v>0</v>
      </c>
      <c r="BJ207" s="19" t="s">
        <v>79</v>
      </c>
      <c r="BK207" s="187">
        <f>ROUND(I207*H207,2)</f>
        <v>0</v>
      </c>
      <c r="BL207" s="19" t="s">
        <v>272</v>
      </c>
      <c r="BM207" s="186" t="s">
        <v>1066</v>
      </c>
    </row>
    <row r="208" spans="1:65" s="2" customFormat="1" ht="48.75">
      <c r="A208" s="36"/>
      <c r="B208" s="37"/>
      <c r="C208" s="38"/>
      <c r="D208" s="188" t="s">
        <v>145</v>
      </c>
      <c r="E208" s="38"/>
      <c r="F208" s="189" t="s">
        <v>653</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145</v>
      </c>
      <c r="AU208" s="19" t="s">
        <v>81</v>
      </c>
    </row>
    <row r="209" spans="1:65" s="2" customFormat="1" ht="24">
      <c r="A209" s="36"/>
      <c r="B209" s="37"/>
      <c r="C209" s="175" t="s">
        <v>413</v>
      </c>
      <c r="D209" s="175" t="s">
        <v>138</v>
      </c>
      <c r="E209" s="176" t="s">
        <v>655</v>
      </c>
      <c r="F209" s="177" t="s">
        <v>656</v>
      </c>
      <c r="G209" s="178" t="s">
        <v>184</v>
      </c>
      <c r="H209" s="179">
        <v>19.885999999999999</v>
      </c>
      <c r="I209" s="180"/>
      <c r="J209" s="181">
        <f>ROUND(I209*H209,2)</f>
        <v>0</v>
      </c>
      <c r="K209" s="177" t="s">
        <v>142</v>
      </c>
      <c r="L209" s="41"/>
      <c r="M209" s="182" t="s">
        <v>19</v>
      </c>
      <c r="N209" s="183" t="s">
        <v>43</v>
      </c>
      <c r="O209" s="66"/>
      <c r="P209" s="184">
        <f>O209*H209</f>
        <v>0</v>
      </c>
      <c r="Q209" s="184">
        <v>5.4000000000000003E-3</v>
      </c>
      <c r="R209" s="184">
        <f>Q209*H209</f>
        <v>0.1073844</v>
      </c>
      <c r="S209" s="184">
        <v>0</v>
      </c>
      <c r="T209" s="185">
        <f>S209*H209</f>
        <v>0</v>
      </c>
      <c r="U209" s="36"/>
      <c r="V209" s="36"/>
      <c r="W209" s="36"/>
      <c r="X209" s="36"/>
      <c r="Y209" s="36"/>
      <c r="Z209" s="36"/>
      <c r="AA209" s="36"/>
      <c r="AB209" s="36"/>
      <c r="AC209" s="36"/>
      <c r="AD209" s="36"/>
      <c r="AE209" s="36"/>
      <c r="AR209" s="186" t="s">
        <v>272</v>
      </c>
      <c r="AT209" s="186" t="s">
        <v>138</v>
      </c>
      <c r="AU209" s="186" t="s">
        <v>81</v>
      </c>
      <c r="AY209" s="19" t="s">
        <v>135</v>
      </c>
      <c r="BE209" s="187">
        <f>IF(N209="základní",J209,0)</f>
        <v>0</v>
      </c>
      <c r="BF209" s="187">
        <f>IF(N209="snížená",J209,0)</f>
        <v>0</v>
      </c>
      <c r="BG209" s="187">
        <f>IF(N209="zákl. přenesená",J209,0)</f>
        <v>0</v>
      </c>
      <c r="BH209" s="187">
        <f>IF(N209="sníž. přenesená",J209,0)</f>
        <v>0</v>
      </c>
      <c r="BI209" s="187">
        <f>IF(N209="nulová",J209,0)</f>
        <v>0</v>
      </c>
      <c r="BJ209" s="19" t="s">
        <v>79</v>
      </c>
      <c r="BK209" s="187">
        <f>ROUND(I209*H209,2)</f>
        <v>0</v>
      </c>
      <c r="BL209" s="19" t="s">
        <v>272</v>
      </c>
      <c r="BM209" s="186" t="s">
        <v>1067</v>
      </c>
    </row>
    <row r="210" spans="1:65" s="2" customFormat="1" ht="29.25">
      <c r="A210" s="36"/>
      <c r="B210" s="37"/>
      <c r="C210" s="38"/>
      <c r="D210" s="188" t="s">
        <v>145</v>
      </c>
      <c r="E210" s="38"/>
      <c r="F210" s="189" t="s">
        <v>658</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145</v>
      </c>
      <c r="AU210" s="19" t="s">
        <v>81</v>
      </c>
    </row>
    <row r="211" spans="1:65" s="2" customFormat="1" ht="21.75" customHeight="1">
      <c r="A211" s="36"/>
      <c r="B211" s="37"/>
      <c r="C211" s="175" t="s">
        <v>417</v>
      </c>
      <c r="D211" s="175" t="s">
        <v>138</v>
      </c>
      <c r="E211" s="176" t="s">
        <v>660</v>
      </c>
      <c r="F211" s="177" t="s">
        <v>661</v>
      </c>
      <c r="G211" s="178" t="s">
        <v>271</v>
      </c>
      <c r="H211" s="179">
        <v>15.16</v>
      </c>
      <c r="I211" s="180"/>
      <c r="J211" s="181">
        <f>ROUND(I211*H211,2)</f>
        <v>0</v>
      </c>
      <c r="K211" s="177" t="s">
        <v>142</v>
      </c>
      <c r="L211" s="41"/>
      <c r="M211" s="182" t="s">
        <v>19</v>
      </c>
      <c r="N211" s="183" t="s">
        <v>43</v>
      </c>
      <c r="O211" s="66"/>
      <c r="P211" s="184">
        <f>O211*H211</f>
        <v>0</v>
      </c>
      <c r="Q211" s="184">
        <v>4.2999999999999999E-4</v>
      </c>
      <c r="R211" s="184">
        <f>Q211*H211</f>
        <v>6.5187999999999999E-3</v>
      </c>
      <c r="S211" s="184">
        <v>0</v>
      </c>
      <c r="T211" s="185">
        <f>S211*H211</f>
        <v>0</v>
      </c>
      <c r="U211" s="36"/>
      <c r="V211" s="36"/>
      <c r="W211" s="36"/>
      <c r="X211" s="36"/>
      <c r="Y211" s="36"/>
      <c r="Z211" s="36"/>
      <c r="AA211" s="36"/>
      <c r="AB211" s="36"/>
      <c r="AC211" s="36"/>
      <c r="AD211" s="36"/>
      <c r="AE211" s="36"/>
      <c r="AR211" s="186" t="s">
        <v>272</v>
      </c>
      <c r="AT211" s="186" t="s">
        <v>138</v>
      </c>
      <c r="AU211" s="186" t="s">
        <v>81</v>
      </c>
      <c r="AY211" s="19" t="s">
        <v>135</v>
      </c>
      <c r="BE211" s="187">
        <f>IF(N211="základní",J211,0)</f>
        <v>0</v>
      </c>
      <c r="BF211" s="187">
        <f>IF(N211="snížená",J211,0)</f>
        <v>0</v>
      </c>
      <c r="BG211" s="187">
        <f>IF(N211="zákl. přenesená",J211,0)</f>
        <v>0</v>
      </c>
      <c r="BH211" s="187">
        <f>IF(N211="sníž. přenesená",J211,0)</f>
        <v>0</v>
      </c>
      <c r="BI211" s="187">
        <f>IF(N211="nulová",J211,0)</f>
        <v>0</v>
      </c>
      <c r="BJ211" s="19" t="s">
        <v>79</v>
      </c>
      <c r="BK211" s="187">
        <f>ROUND(I211*H211,2)</f>
        <v>0</v>
      </c>
      <c r="BL211" s="19" t="s">
        <v>272</v>
      </c>
      <c r="BM211" s="186" t="s">
        <v>1068</v>
      </c>
    </row>
    <row r="212" spans="1:65" s="2" customFormat="1" ht="16.5" customHeight="1">
      <c r="A212" s="36"/>
      <c r="B212" s="37"/>
      <c r="C212" s="219" t="s">
        <v>421</v>
      </c>
      <c r="D212" s="219" t="s">
        <v>278</v>
      </c>
      <c r="E212" s="220" t="s">
        <v>664</v>
      </c>
      <c r="F212" s="221" t="s">
        <v>665</v>
      </c>
      <c r="G212" s="222" t="s">
        <v>184</v>
      </c>
      <c r="H212" s="223">
        <v>23.542000000000002</v>
      </c>
      <c r="I212" s="224"/>
      <c r="J212" s="225">
        <f>ROUND(I212*H212,2)</f>
        <v>0</v>
      </c>
      <c r="K212" s="221" t="s">
        <v>19</v>
      </c>
      <c r="L212" s="226"/>
      <c r="M212" s="227" t="s">
        <v>19</v>
      </c>
      <c r="N212" s="228" t="s">
        <v>43</v>
      </c>
      <c r="O212" s="66"/>
      <c r="P212" s="184">
        <f>O212*H212</f>
        <v>0</v>
      </c>
      <c r="Q212" s="184">
        <v>2.3E-2</v>
      </c>
      <c r="R212" s="184">
        <f>Q212*H212</f>
        <v>0.541466</v>
      </c>
      <c r="S212" s="184">
        <v>0</v>
      </c>
      <c r="T212" s="185">
        <f>S212*H212</f>
        <v>0</v>
      </c>
      <c r="U212" s="36"/>
      <c r="V212" s="36"/>
      <c r="W212" s="36"/>
      <c r="X212" s="36"/>
      <c r="Y212" s="36"/>
      <c r="Z212" s="36"/>
      <c r="AA212" s="36"/>
      <c r="AB212" s="36"/>
      <c r="AC212" s="36"/>
      <c r="AD212" s="36"/>
      <c r="AE212" s="36"/>
      <c r="AR212" s="186" t="s">
        <v>282</v>
      </c>
      <c r="AT212" s="186" t="s">
        <v>278</v>
      </c>
      <c r="AU212" s="186" t="s">
        <v>81</v>
      </c>
      <c r="AY212" s="19" t="s">
        <v>135</v>
      </c>
      <c r="BE212" s="187">
        <f>IF(N212="základní",J212,0)</f>
        <v>0</v>
      </c>
      <c r="BF212" s="187">
        <f>IF(N212="snížená",J212,0)</f>
        <v>0</v>
      </c>
      <c r="BG212" s="187">
        <f>IF(N212="zákl. přenesená",J212,0)</f>
        <v>0</v>
      </c>
      <c r="BH212" s="187">
        <f>IF(N212="sníž. přenesená",J212,0)</f>
        <v>0</v>
      </c>
      <c r="BI212" s="187">
        <f>IF(N212="nulová",J212,0)</f>
        <v>0</v>
      </c>
      <c r="BJ212" s="19" t="s">
        <v>79</v>
      </c>
      <c r="BK212" s="187">
        <f>ROUND(I212*H212,2)</f>
        <v>0</v>
      </c>
      <c r="BL212" s="19" t="s">
        <v>272</v>
      </c>
      <c r="BM212" s="186" t="s">
        <v>1069</v>
      </c>
    </row>
    <row r="213" spans="1:65" s="13" customFormat="1" ht="11.25">
      <c r="B213" s="197"/>
      <c r="C213" s="198"/>
      <c r="D213" s="188" t="s">
        <v>187</v>
      </c>
      <c r="E213" s="199" t="s">
        <v>19</v>
      </c>
      <c r="F213" s="200" t="s">
        <v>1021</v>
      </c>
      <c r="G213" s="198"/>
      <c r="H213" s="201">
        <v>19.885999999999999</v>
      </c>
      <c r="I213" s="202"/>
      <c r="J213" s="198"/>
      <c r="K213" s="198"/>
      <c r="L213" s="203"/>
      <c r="M213" s="204"/>
      <c r="N213" s="205"/>
      <c r="O213" s="205"/>
      <c r="P213" s="205"/>
      <c r="Q213" s="205"/>
      <c r="R213" s="205"/>
      <c r="S213" s="205"/>
      <c r="T213" s="206"/>
      <c r="AT213" s="207" t="s">
        <v>187</v>
      </c>
      <c r="AU213" s="207" t="s">
        <v>81</v>
      </c>
      <c r="AV213" s="13" t="s">
        <v>81</v>
      </c>
      <c r="AW213" s="13" t="s">
        <v>33</v>
      </c>
      <c r="AX213" s="13" t="s">
        <v>72</v>
      </c>
      <c r="AY213" s="207" t="s">
        <v>135</v>
      </c>
    </row>
    <row r="214" spans="1:65" s="13" customFormat="1" ht="11.25">
      <c r="B214" s="197"/>
      <c r="C214" s="198"/>
      <c r="D214" s="188" t="s">
        <v>187</v>
      </c>
      <c r="E214" s="199" t="s">
        <v>19</v>
      </c>
      <c r="F214" s="200" t="s">
        <v>1070</v>
      </c>
      <c r="G214" s="198"/>
      <c r="H214" s="201">
        <v>1.516</v>
      </c>
      <c r="I214" s="202"/>
      <c r="J214" s="198"/>
      <c r="K214" s="198"/>
      <c r="L214" s="203"/>
      <c r="M214" s="204"/>
      <c r="N214" s="205"/>
      <c r="O214" s="205"/>
      <c r="P214" s="205"/>
      <c r="Q214" s="205"/>
      <c r="R214" s="205"/>
      <c r="S214" s="205"/>
      <c r="T214" s="206"/>
      <c r="AT214" s="207" t="s">
        <v>187</v>
      </c>
      <c r="AU214" s="207" t="s">
        <v>81</v>
      </c>
      <c r="AV214" s="13" t="s">
        <v>81</v>
      </c>
      <c r="AW214" s="13" t="s">
        <v>33</v>
      </c>
      <c r="AX214" s="13" t="s">
        <v>72</v>
      </c>
      <c r="AY214" s="207" t="s">
        <v>135</v>
      </c>
    </row>
    <row r="215" spans="1:65" s="14" customFormat="1" ht="11.25">
      <c r="B215" s="208"/>
      <c r="C215" s="209"/>
      <c r="D215" s="188" t="s">
        <v>187</v>
      </c>
      <c r="E215" s="210" t="s">
        <v>19</v>
      </c>
      <c r="F215" s="211" t="s">
        <v>197</v>
      </c>
      <c r="G215" s="209"/>
      <c r="H215" s="212">
        <v>21.402000000000001</v>
      </c>
      <c r="I215" s="213"/>
      <c r="J215" s="209"/>
      <c r="K215" s="209"/>
      <c r="L215" s="214"/>
      <c r="M215" s="215"/>
      <c r="N215" s="216"/>
      <c r="O215" s="216"/>
      <c r="P215" s="216"/>
      <c r="Q215" s="216"/>
      <c r="R215" s="216"/>
      <c r="S215" s="216"/>
      <c r="T215" s="217"/>
      <c r="AT215" s="218" t="s">
        <v>187</v>
      </c>
      <c r="AU215" s="218" t="s">
        <v>81</v>
      </c>
      <c r="AV215" s="14" t="s">
        <v>160</v>
      </c>
      <c r="AW215" s="14" t="s">
        <v>33</v>
      </c>
      <c r="AX215" s="14" t="s">
        <v>79</v>
      </c>
      <c r="AY215" s="218" t="s">
        <v>135</v>
      </c>
    </row>
    <row r="216" spans="1:65" s="13" customFormat="1" ht="11.25">
      <c r="B216" s="197"/>
      <c r="C216" s="198"/>
      <c r="D216" s="188" t="s">
        <v>187</v>
      </c>
      <c r="E216" s="198"/>
      <c r="F216" s="200" t="s">
        <v>1071</v>
      </c>
      <c r="G216" s="198"/>
      <c r="H216" s="201">
        <v>23.542000000000002</v>
      </c>
      <c r="I216" s="202"/>
      <c r="J216" s="198"/>
      <c r="K216" s="198"/>
      <c r="L216" s="203"/>
      <c r="M216" s="204"/>
      <c r="N216" s="205"/>
      <c r="O216" s="205"/>
      <c r="P216" s="205"/>
      <c r="Q216" s="205"/>
      <c r="R216" s="205"/>
      <c r="S216" s="205"/>
      <c r="T216" s="206"/>
      <c r="AT216" s="207" t="s">
        <v>187</v>
      </c>
      <c r="AU216" s="207" t="s">
        <v>81</v>
      </c>
      <c r="AV216" s="13" t="s">
        <v>81</v>
      </c>
      <c r="AW216" s="13" t="s">
        <v>4</v>
      </c>
      <c r="AX216" s="13" t="s">
        <v>79</v>
      </c>
      <c r="AY216" s="207" t="s">
        <v>135</v>
      </c>
    </row>
    <row r="217" spans="1:65" s="2" customFormat="1" ht="16.5" customHeight="1">
      <c r="A217" s="36"/>
      <c r="B217" s="37"/>
      <c r="C217" s="175" t="s">
        <v>425</v>
      </c>
      <c r="D217" s="175" t="s">
        <v>138</v>
      </c>
      <c r="E217" s="176" t="s">
        <v>670</v>
      </c>
      <c r="F217" s="177" t="s">
        <v>671</v>
      </c>
      <c r="G217" s="178" t="s">
        <v>271</v>
      </c>
      <c r="H217" s="179">
        <v>36.68</v>
      </c>
      <c r="I217" s="180"/>
      <c r="J217" s="181">
        <f>ROUND(I217*H217,2)</f>
        <v>0</v>
      </c>
      <c r="K217" s="177" t="s">
        <v>142</v>
      </c>
      <c r="L217" s="41"/>
      <c r="M217" s="182" t="s">
        <v>19</v>
      </c>
      <c r="N217" s="183" t="s">
        <v>43</v>
      </c>
      <c r="O217" s="66"/>
      <c r="P217" s="184">
        <f>O217*H217</f>
        <v>0</v>
      </c>
      <c r="Q217" s="184">
        <v>3.0000000000000001E-5</v>
      </c>
      <c r="R217" s="184">
        <f>Q217*H217</f>
        <v>1.1004000000000001E-3</v>
      </c>
      <c r="S217" s="184">
        <v>0</v>
      </c>
      <c r="T217" s="185">
        <f>S217*H217</f>
        <v>0</v>
      </c>
      <c r="U217" s="36"/>
      <c r="V217" s="36"/>
      <c r="W217" s="36"/>
      <c r="X217" s="36"/>
      <c r="Y217" s="36"/>
      <c r="Z217" s="36"/>
      <c r="AA217" s="36"/>
      <c r="AB217" s="36"/>
      <c r="AC217" s="36"/>
      <c r="AD217" s="36"/>
      <c r="AE217" s="36"/>
      <c r="AR217" s="186" t="s">
        <v>272</v>
      </c>
      <c r="AT217" s="186" t="s">
        <v>138</v>
      </c>
      <c r="AU217" s="186" t="s">
        <v>81</v>
      </c>
      <c r="AY217" s="19" t="s">
        <v>135</v>
      </c>
      <c r="BE217" s="187">
        <f>IF(N217="základní",J217,0)</f>
        <v>0</v>
      </c>
      <c r="BF217" s="187">
        <f>IF(N217="snížená",J217,0)</f>
        <v>0</v>
      </c>
      <c r="BG217" s="187">
        <f>IF(N217="zákl. přenesená",J217,0)</f>
        <v>0</v>
      </c>
      <c r="BH217" s="187">
        <f>IF(N217="sníž. přenesená",J217,0)</f>
        <v>0</v>
      </c>
      <c r="BI217" s="187">
        <f>IF(N217="nulová",J217,0)</f>
        <v>0</v>
      </c>
      <c r="BJ217" s="19" t="s">
        <v>79</v>
      </c>
      <c r="BK217" s="187">
        <f>ROUND(I217*H217,2)</f>
        <v>0</v>
      </c>
      <c r="BL217" s="19" t="s">
        <v>272</v>
      </c>
      <c r="BM217" s="186" t="s">
        <v>1072</v>
      </c>
    </row>
    <row r="218" spans="1:65" s="2" customFormat="1" ht="48.75">
      <c r="A218" s="36"/>
      <c r="B218" s="37"/>
      <c r="C218" s="38"/>
      <c r="D218" s="188" t="s">
        <v>145</v>
      </c>
      <c r="E218" s="38"/>
      <c r="F218" s="189" t="s">
        <v>673</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145</v>
      </c>
      <c r="AU218" s="19" t="s">
        <v>81</v>
      </c>
    </row>
    <row r="219" spans="1:65" s="13" customFormat="1" ht="11.25">
      <c r="B219" s="197"/>
      <c r="C219" s="198"/>
      <c r="D219" s="188" t="s">
        <v>187</v>
      </c>
      <c r="E219" s="199" t="s">
        <v>19</v>
      </c>
      <c r="F219" s="200" t="s">
        <v>1073</v>
      </c>
      <c r="G219" s="198"/>
      <c r="H219" s="201">
        <v>36.68</v>
      </c>
      <c r="I219" s="202"/>
      <c r="J219" s="198"/>
      <c r="K219" s="198"/>
      <c r="L219" s="203"/>
      <c r="M219" s="204"/>
      <c r="N219" s="205"/>
      <c r="O219" s="205"/>
      <c r="P219" s="205"/>
      <c r="Q219" s="205"/>
      <c r="R219" s="205"/>
      <c r="S219" s="205"/>
      <c r="T219" s="206"/>
      <c r="AT219" s="207" t="s">
        <v>187</v>
      </c>
      <c r="AU219" s="207" t="s">
        <v>81</v>
      </c>
      <c r="AV219" s="13" t="s">
        <v>81</v>
      </c>
      <c r="AW219" s="13" t="s">
        <v>33</v>
      </c>
      <c r="AX219" s="13" t="s">
        <v>79</v>
      </c>
      <c r="AY219" s="207" t="s">
        <v>135</v>
      </c>
    </row>
    <row r="220" spans="1:65" s="2" customFormat="1" ht="24">
      <c r="A220" s="36"/>
      <c r="B220" s="37"/>
      <c r="C220" s="175" t="s">
        <v>429</v>
      </c>
      <c r="D220" s="175" t="s">
        <v>138</v>
      </c>
      <c r="E220" s="176" t="s">
        <v>676</v>
      </c>
      <c r="F220" s="177" t="s">
        <v>677</v>
      </c>
      <c r="G220" s="178" t="s">
        <v>271</v>
      </c>
      <c r="H220" s="179">
        <v>4.5999999999999996</v>
      </c>
      <c r="I220" s="180"/>
      <c r="J220" s="181">
        <f>ROUND(I220*H220,2)</f>
        <v>0</v>
      </c>
      <c r="K220" s="177" t="s">
        <v>142</v>
      </c>
      <c r="L220" s="41"/>
      <c r="M220" s="182" t="s">
        <v>19</v>
      </c>
      <c r="N220" s="183" t="s">
        <v>43</v>
      </c>
      <c r="O220" s="66"/>
      <c r="P220" s="184">
        <f>O220*H220</f>
        <v>0</v>
      </c>
      <c r="Q220" s="184">
        <v>2.0000000000000001E-4</v>
      </c>
      <c r="R220" s="184">
        <f>Q220*H220</f>
        <v>9.1999999999999992E-4</v>
      </c>
      <c r="S220" s="184">
        <v>0</v>
      </c>
      <c r="T220" s="185">
        <f>S220*H220</f>
        <v>0</v>
      </c>
      <c r="U220" s="36"/>
      <c r="V220" s="36"/>
      <c r="W220" s="36"/>
      <c r="X220" s="36"/>
      <c r="Y220" s="36"/>
      <c r="Z220" s="36"/>
      <c r="AA220" s="36"/>
      <c r="AB220" s="36"/>
      <c r="AC220" s="36"/>
      <c r="AD220" s="36"/>
      <c r="AE220" s="36"/>
      <c r="AR220" s="186" t="s">
        <v>272</v>
      </c>
      <c r="AT220" s="186" t="s">
        <v>138</v>
      </c>
      <c r="AU220" s="186" t="s">
        <v>81</v>
      </c>
      <c r="AY220" s="19" t="s">
        <v>135</v>
      </c>
      <c r="BE220" s="187">
        <f>IF(N220="základní",J220,0)</f>
        <v>0</v>
      </c>
      <c r="BF220" s="187">
        <f>IF(N220="snížená",J220,0)</f>
        <v>0</v>
      </c>
      <c r="BG220" s="187">
        <f>IF(N220="zákl. přenesená",J220,0)</f>
        <v>0</v>
      </c>
      <c r="BH220" s="187">
        <f>IF(N220="sníž. přenesená",J220,0)</f>
        <v>0</v>
      </c>
      <c r="BI220" s="187">
        <f>IF(N220="nulová",J220,0)</f>
        <v>0</v>
      </c>
      <c r="BJ220" s="19" t="s">
        <v>79</v>
      </c>
      <c r="BK220" s="187">
        <f>ROUND(I220*H220,2)</f>
        <v>0</v>
      </c>
      <c r="BL220" s="19" t="s">
        <v>272</v>
      </c>
      <c r="BM220" s="186" t="s">
        <v>1074</v>
      </c>
    </row>
    <row r="221" spans="1:65" s="2" customFormat="1" ht="48.75">
      <c r="A221" s="36"/>
      <c r="B221" s="37"/>
      <c r="C221" s="38"/>
      <c r="D221" s="188" t="s">
        <v>145</v>
      </c>
      <c r="E221" s="38"/>
      <c r="F221" s="189" t="s">
        <v>653</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145</v>
      </c>
      <c r="AU221" s="19" t="s">
        <v>81</v>
      </c>
    </row>
    <row r="222" spans="1:65" s="13" customFormat="1" ht="11.25">
      <c r="B222" s="197"/>
      <c r="C222" s="198"/>
      <c r="D222" s="188" t="s">
        <v>187</v>
      </c>
      <c r="E222" s="199" t="s">
        <v>19</v>
      </c>
      <c r="F222" s="200" t="s">
        <v>1075</v>
      </c>
      <c r="G222" s="198"/>
      <c r="H222" s="201">
        <v>4.5999999999999996</v>
      </c>
      <c r="I222" s="202"/>
      <c r="J222" s="198"/>
      <c r="K222" s="198"/>
      <c r="L222" s="203"/>
      <c r="M222" s="204"/>
      <c r="N222" s="205"/>
      <c r="O222" s="205"/>
      <c r="P222" s="205"/>
      <c r="Q222" s="205"/>
      <c r="R222" s="205"/>
      <c r="S222" s="205"/>
      <c r="T222" s="206"/>
      <c r="AT222" s="207" t="s">
        <v>187</v>
      </c>
      <c r="AU222" s="207" t="s">
        <v>81</v>
      </c>
      <c r="AV222" s="13" t="s">
        <v>81</v>
      </c>
      <c r="AW222" s="13" t="s">
        <v>33</v>
      </c>
      <c r="AX222" s="13" t="s">
        <v>79</v>
      </c>
      <c r="AY222" s="207" t="s">
        <v>135</v>
      </c>
    </row>
    <row r="223" spans="1:65" s="2" customFormat="1" ht="16.5" customHeight="1">
      <c r="A223" s="36"/>
      <c r="B223" s="37"/>
      <c r="C223" s="219" t="s">
        <v>433</v>
      </c>
      <c r="D223" s="219" t="s">
        <v>278</v>
      </c>
      <c r="E223" s="220" t="s">
        <v>681</v>
      </c>
      <c r="F223" s="221" t="s">
        <v>682</v>
      </c>
      <c r="G223" s="222" t="s">
        <v>271</v>
      </c>
      <c r="H223" s="223">
        <v>4.5999999999999996</v>
      </c>
      <c r="I223" s="224"/>
      <c r="J223" s="225">
        <f>ROUND(I223*H223,2)</f>
        <v>0</v>
      </c>
      <c r="K223" s="221" t="s">
        <v>142</v>
      </c>
      <c r="L223" s="226"/>
      <c r="M223" s="227" t="s">
        <v>19</v>
      </c>
      <c r="N223" s="228" t="s">
        <v>43</v>
      </c>
      <c r="O223" s="66"/>
      <c r="P223" s="184">
        <f>O223*H223</f>
        <v>0</v>
      </c>
      <c r="Q223" s="184">
        <v>1.7000000000000001E-4</v>
      </c>
      <c r="R223" s="184">
        <f>Q223*H223</f>
        <v>7.8200000000000003E-4</v>
      </c>
      <c r="S223" s="184">
        <v>0</v>
      </c>
      <c r="T223" s="185">
        <f>S223*H223</f>
        <v>0</v>
      </c>
      <c r="U223" s="36"/>
      <c r="V223" s="36"/>
      <c r="W223" s="36"/>
      <c r="X223" s="36"/>
      <c r="Y223" s="36"/>
      <c r="Z223" s="36"/>
      <c r="AA223" s="36"/>
      <c r="AB223" s="36"/>
      <c r="AC223" s="36"/>
      <c r="AD223" s="36"/>
      <c r="AE223" s="36"/>
      <c r="AR223" s="186" t="s">
        <v>282</v>
      </c>
      <c r="AT223" s="186" t="s">
        <v>278</v>
      </c>
      <c r="AU223" s="186" t="s">
        <v>81</v>
      </c>
      <c r="AY223" s="19" t="s">
        <v>135</v>
      </c>
      <c r="BE223" s="187">
        <f>IF(N223="základní",J223,0)</f>
        <v>0</v>
      </c>
      <c r="BF223" s="187">
        <f>IF(N223="snížená",J223,0)</f>
        <v>0</v>
      </c>
      <c r="BG223" s="187">
        <f>IF(N223="zákl. přenesená",J223,0)</f>
        <v>0</v>
      </c>
      <c r="BH223" s="187">
        <f>IF(N223="sníž. přenesená",J223,0)</f>
        <v>0</v>
      </c>
      <c r="BI223" s="187">
        <f>IF(N223="nulová",J223,0)</f>
        <v>0</v>
      </c>
      <c r="BJ223" s="19" t="s">
        <v>79</v>
      </c>
      <c r="BK223" s="187">
        <f>ROUND(I223*H223,2)</f>
        <v>0</v>
      </c>
      <c r="BL223" s="19" t="s">
        <v>272</v>
      </c>
      <c r="BM223" s="186" t="s">
        <v>1076</v>
      </c>
    </row>
    <row r="224" spans="1:65" s="2" customFormat="1" ht="24">
      <c r="A224" s="36"/>
      <c r="B224" s="37"/>
      <c r="C224" s="175" t="s">
        <v>437</v>
      </c>
      <c r="D224" s="175" t="s">
        <v>138</v>
      </c>
      <c r="E224" s="176" t="s">
        <v>1077</v>
      </c>
      <c r="F224" s="177" t="s">
        <v>1078</v>
      </c>
      <c r="G224" s="178" t="s">
        <v>295</v>
      </c>
      <c r="H224" s="229"/>
      <c r="I224" s="180"/>
      <c r="J224" s="181">
        <f>ROUND(I224*H224,2)</f>
        <v>0</v>
      </c>
      <c r="K224" s="177" t="s">
        <v>142</v>
      </c>
      <c r="L224" s="41"/>
      <c r="M224" s="182" t="s">
        <v>19</v>
      </c>
      <c r="N224" s="183" t="s">
        <v>43</v>
      </c>
      <c r="O224" s="66"/>
      <c r="P224" s="184">
        <f>O224*H224</f>
        <v>0</v>
      </c>
      <c r="Q224" s="184">
        <v>0</v>
      </c>
      <c r="R224" s="184">
        <f>Q224*H224</f>
        <v>0</v>
      </c>
      <c r="S224" s="184">
        <v>0</v>
      </c>
      <c r="T224" s="185">
        <f>S224*H224</f>
        <v>0</v>
      </c>
      <c r="U224" s="36"/>
      <c r="V224" s="36"/>
      <c r="W224" s="36"/>
      <c r="X224" s="36"/>
      <c r="Y224" s="36"/>
      <c r="Z224" s="36"/>
      <c r="AA224" s="36"/>
      <c r="AB224" s="36"/>
      <c r="AC224" s="36"/>
      <c r="AD224" s="36"/>
      <c r="AE224" s="36"/>
      <c r="AR224" s="186" t="s">
        <v>272</v>
      </c>
      <c r="AT224" s="186" t="s">
        <v>138</v>
      </c>
      <c r="AU224" s="186" t="s">
        <v>81</v>
      </c>
      <c r="AY224" s="19" t="s">
        <v>135</v>
      </c>
      <c r="BE224" s="187">
        <f>IF(N224="základní",J224,0)</f>
        <v>0</v>
      </c>
      <c r="BF224" s="187">
        <f>IF(N224="snížená",J224,0)</f>
        <v>0</v>
      </c>
      <c r="BG224" s="187">
        <f>IF(N224="zákl. přenesená",J224,0)</f>
        <v>0</v>
      </c>
      <c r="BH224" s="187">
        <f>IF(N224="sníž. přenesená",J224,0)</f>
        <v>0</v>
      </c>
      <c r="BI224" s="187">
        <f>IF(N224="nulová",J224,0)</f>
        <v>0</v>
      </c>
      <c r="BJ224" s="19" t="s">
        <v>79</v>
      </c>
      <c r="BK224" s="187">
        <f>ROUND(I224*H224,2)</f>
        <v>0</v>
      </c>
      <c r="BL224" s="19" t="s">
        <v>272</v>
      </c>
      <c r="BM224" s="186" t="s">
        <v>1079</v>
      </c>
    </row>
    <row r="225" spans="1:65" s="2" customFormat="1" ht="78">
      <c r="A225" s="36"/>
      <c r="B225" s="37"/>
      <c r="C225" s="38"/>
      <c r="D225" s="188" t="s">
        <v>145</v>
      </c>
      <c r="E225" s="38"/>
      <c r="F225" s="189" t="s">
        <v>297</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145</v>
      </c>
      <c r="AU225" s="19" t="s">
        <v>81</v>
      </c>
    </row>
    <row r="226" spans="1:65" s="12" customFormat="1" ht="22.9" customHeight="1">
      <c r="B226" s="159"/>
      <c r="C226" s="160"/>
      <c r="D226" s="161" t="s">
        <v>71</v>
      </c>
      <c r="E226" s="173" t="s">
        <v>688</v>
      </c>
      <c r="F226" s="173" t="s">
        <v>689</v>
      </c>
      <c r="G226" s="160"/>
      <c r="H226" s="160"/>
      <c r="I226" s="163"/>
      <c r="J226" s="174">
        <f>BK226</f>
        <v>0</v>
      </c>
      <c r="K226" s="160"/>
      <c r="L226" s="165"/>
      <c r="M226" s="166"/>
      <c r="N226" s="167"/>
      <c r="O226" s="167"/>
      <c r="P226" s="168">
        <f>SUM(P227:P243)</f>
        <v>0</v>
      </c>
      <c r="Q226" s="167"/>
      <c r="R226" s="168">
        <f>SUM(R227:R243)</f>
        <v>0.48299419999999998</v>
      </c>
      <c r="S226" s="167"/>
      <c r="T226" s="169">
        <f>SUM(T227:T243)</f>
        <v>0</v>
      </c>
      <c r="AR226" s="170" t="s">
        <v>81</v>
      </c>
      <c r="AT226" s="171" t="s">
        <v>71</v>
      </c>
      <c r="AU226" s="171" t="s">
        <v>79</v>
      </c>
      <c r="AY226" s="170" t="s">
        <v>135</v>
      </c>
      <c r="BK226" s="172">
        <f>SUM(BK227:BK243)</f>
        <v>0</v>
      </c>
    </row>
    <row r="227" spans="1:65" s="2" customFormat="1" ht="16.5" customHeight="1">
      <c r="A227" s="36"/>
      <c r="B227" s="37"/>
      <c r="C227" s="175" t="s">
        <v>443</v>
      </c>
      <c r="D227" s="175" t="s">
        <v>138</v>
      </c>
      <c r="E227" s="176" t="s">
        <v>691</v>
      </c>
      <c r="F227" s="177" t="s">
        <v>692</v>
      </c>
      <c r="G227" s="178" t="s">
        <v>184</v>
      </c>
      <c r="H227" s="179">
        <v>23.864999999999998</v>
      </c>
      <c r="I227" s="180"/>
      <c r="J227" s="181">
        <f>ROUND(I227*H227,2)</f>
        <v>0</v>
      </c>
      <c r="K227" s="177" t="s">
        <v>142</v>
      </c>
      <c r="L227" s="41"/>
      <c r="M227" s="182" t="s">
        <v>19</v>
      </c>
      <c r="N227" s="183" t="s">
        <v>43</v>
      </c>
      <c r="O227" s="66"/>
      <c r="P227" s="184">
        <f>O227*H227</f>
        <v>0</v>
      </c>
      <c r="Q227" s="184">
        <v>2.9999999999999997E-4</v>
      </c>
      <c r="R227" s="184">
        <f>Q227*H227</f>
        <v>7.1594999999999992E-3</v>
      </c>
      <c r="S227" s="184">
        <v>0</v>
      </c>
      <c r="T227" s="185">
        <f>S227*H227</f>
        <v>0</v>
      </c>
      <c r="U227" s="36"/>
      <c r="V227" s="36"/>
      <c r="W227" s="36"/>
      <c r="X227" s="36"/>
      <c r="Y227" s="36"/>
      <c r="Z227" s="36"/>
      <c r="AA227" s="36"/>
      <c r="AB227" s="36"/>
      <c r="AC227" s="36"/>
      <c r="AD227" s="36"/>
      <c r="AE227" s="36"/>
      <c r="AR227" s="186" t="s">
        <v>272</v>
      </c>
      <c r="AT227" s="186" t="s">
        <v>138</v>
      </c>
      <c r="AU227" s="186" t="s">
        <v>81</v>
      </c>
      <c r="AY227" s="19" t="s">
        <v>135</v>
      </c>
      <c r="BE227" s="187">
        <f>IF(N227="základní",J227,0)</f>
        <v>0</v>
      </c>
      <c r="BF227" s="187">
        <f>IF(N227="snížená",J227,0)</f>
        <v>0</v>
      </c>
      <c r="BG227" s="187">
        <f>IF(N227="zákl. přenesená",J227,0)</f>
        <v>0</v>
      </c>
      <c r="BH227" s="187">
        <f>IF(N227="sníž. přenesená",J227,0)</f>
        <v>0</v>
      </c>
      <c r="BI227" s="187">
        <f>IF(N227="nulová",J227,0)</f>
        <v>0</v>
      </c>
      <c r="BJ227" s="19" t="s">
        <v>79</v>
      </c>
      <c r="BK227" s="187">
        <f>ROUND(I227*H227,2)</f>
        <v>0</v>
      </c>
      <c r="BL227" s="19" t="s">
        <v>272</v>
      </c>
      <c r="BM227" s="186" t="s">
        <v>1080</v>
      </c>
    </row>
    <row r="228" spans="1:65" s="2" customFormat="1" ht="68.25">
      <c r="A228" s="36"/>
      <c r="B228" s="37"/>
      <c r="C228" s="38"/>
      <c r="D228" s="188" t="s">
        <v>145</v>
      </c>
      <c r="E228" s="38"/>
      <c r="F228" s="189" t="s">
        <v>694</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145</v>
      </c>
      <c r="AU228" s="19" t="s">
        <v>81</v>
      </c>
    </row>
    <row r="229" spans="1:65" s="2" customFormat="1" ht="24">
      <c r="A229" s="36"/>
      <c r="B229" s="37"/>
      <c r="C229" s="175" t="s">
        <v>457</v>
      </c>
      <c r="D229" s="175" t="s">
        <v>138</v>
      </c>
      <c r="E229" s="176" t="s">
        <v>696</v>
      </c>
      <c r="F229" s="177" t="s">
        <v>697</v>
      </c>
      <c r="G229" s="178" t="s">
        <v>184</v>
      </c>
      <c r="H229" s="179">
        <v>23.864999999999998</v>
      </c>
      <c r="I229" s="180"/>
      <c r="J229" s="181">
        <f>ROUND(I229*H229,2)</f>
        <v>0</v>
      </c>
      <c r="K229" s="177" t="s">
        <v>142</v>
      </c>
      <c r="L229" s="41"/>
      <c r="M229" s="182" t="s">
        <v>19</v>
      </c>
      <c r="N229" s="183" t="s">
        <v>43</v>
      </c>
      <c r="O229" s="66"/>
      <c r="P229" s="184">
        <f>O229*H229</f>
        <v>0</v>
      </c>
      <c r="Q229" s="184">
        <v>5.1999999999999998E-3</v>
      </c>
      <c r="R229" s="184">
        <f>Q229*H229</f>
        <v>0.12409799999999999</v>
      </c>
      <c r="S229" s="184">
        <v>0</v>
      </c>
      <c r="T229" s="185">
        <f>S229*H229</f>
        <v>0</v>
      </c>
      <c r="U229" s="36"/>
      <c r="V229" s="36"/>
      <c r="W229" s="36"/>
      <c r="X229" s="36"/>
      <c r="Y229" s="36"/>
      <c r="Z229" s="36"/>
      <c r="AA229" s="36"/>
      <c r="AB229" s="36"/>
      <c r="AC229" s="36"/>
      <c r="AD229" s="36"/>
      <c r="AE229" s="36"/>
      <c r="AR229" s="186" t="s">
        <v>272</v>
      </c>
      <c r="AT229" s="186" t="s">
        <v>138</v>
      </c>
      <c r="AU229" s="186" t="s">
        <v>81</v>
      </c>
      <c r="AY229" s="19" t="s">
        <v>135</v>
      </c>
      <c r="BE229" s="187">
        <f>IF(N229="základní",J229,0)</f>
        <v>0</v>
      </c>
      <c r="BF229" s="187">
        <f>IF(N229="snížená",J229,0)</f>
        <v>0</v>
      </c>
      <c r="BG229" s="187">
        <f>IF(N229="zákl. přenesená",J229,0)</f>
        <v>0</v>
      </c>
      <c r="BH229" s="187">
        <f>IF(N229="sníž. přenesená",J229,0)</f>
        <v>0</v>
      </c>
      <c r="BI229" s="187">
        <f>IF(N229="nulová",J229,0)</f>
        <v>0</v>
      </c>
      <c r="BJ229" s="19" t="s">
        <v>79</v>
      </c>
      <c r="BK229" s="187">
        <f>ROUND(I229*H229,2)</f>
        <v>0</v>
      </c>
      <c r="BL229" s="19" t="s">
        <v>272</v>
      </c>
      <c r="BM229" s="186" t="s">
        <v>1081</v>
      </c>
    </row>
    <row r="230" spans="1:65" s="2" customFormat="1" ht="29.25">
      <c r="A230" s="36"/>
      <c r="B230" s="37"/>
      <c r="C230" s="38"/>
      <c r="D230" s="188" t="s">
        <v>145</v>
      </c>
      <c r="E230" s="38"/>
      <c r="F230" s="189" t="s">
        <v>699</v>
      </c>
      <c r="G230" s="38"/>
      <c r="H230" s="38"/>
      <c r="I230" s="190"/>
      <c r="J230" s="38"/>
      <c r="K230" s="38"/>
      <c r="L230" s="41"/>
      <c r="M230" s="191"/>
      <c r="N230" s="192"/>
      <c r="O230" s="66"/>
      <c r="P230" s="66"/>
      <c r="Q230" s="66"/>
      <c r="R230" s="66"/>
      <c r="S230" s="66"/>
      <c r="T230" s="67"/>
      <c r="U230" s="36"/>
      <c r="V230" s="36"/>
      <c r="W230" s="36"/>
      <c r="X230" s="36"/>
      <c r="Y230" s="36"/>
      <c r="Z230" s="36"/>
      <c r="AA230" s="36"/>
      <c r="AB230" s="36"/>
      <c r="AC230" s="36"/>
      <c r="AD230" s="36"/>
      <c r="AE230" s="36"/>
      <c r="AT230" s="19" t="s">
        <v>145</v>
      </c>
      <c r="AU230" s="19" t="s">
        <v>81</v>
      </c>
    </row>
    <row r="231" spans="1:65" s="2" customFormat="1" ht="16.5" customHeight="1">
      <c r="A231" s="36"/>
      <c r="B231" s="37"/>
      <c r="C231" s="219" t="s">
        <v>461</v>
      </c>
      <c r="D231" s="219" t="s">
        <v>278</v>
      </c>
      <c r="E231" s="220" t="s">
        <v>701</v>
      </c>
      <c r="F231" s="221" t="s">
        <v>702</v>
      </c>
      <c r="G231" s="222" t="s">
        <v>184</v>
      </c>
      <c r="H231" s="223">
        <v>26.251999999999999</v>
      </c>
      <c r="I231" s="224"/>
      <c r="J231" s="225">
        <f>ROUND(I231*H231,2)</f>
        <v>0</v>
      </c>
      <c r="K231" s="221" t="s">
        <v>19</v>
      </c>
      <c r="L231" s="226"/>
      <c r="M231" s="227" t="s">
        <v>19</v>
      </c>
      <c r="N231" s="228" t="s">
        <v>43</v>
      </c>
      <c r="O231" s="66"/>
      <c r="P231" s="184">
        <f>O231*H231</f>
        <v>0</v>
      </c>
      <c r="Q231" s="184">
        <v>1.26E-2</v>
      </c>
      <c r="R231" s="184">
        <f>Q231*H231</f>
        <v>0.33077519999999999</v>
      </c>
      <c r="S231" s="184">
        <v>0</v>
      </c>
      <c r="T231" s="185">
        <f>S231*H231</f>
        <v>0</v>
      </c>
      <c r="U231" s="36"/>
      <c r="V231" s="36"/>
      <c r="W231" s="36"/>
      <c r="X231" s="36"/>
      <c r="Y231" s="36"/>
      <c r="Z231" s="36"/>
      <c r="AA231" s="36"/>
      <c r="AB231" s="36"/>
      <c r="AC231" s="36"/>
      <c r="AD231" s="36"/>
      <c r="AE231" s="36"/>
      <c r="AR231" s="186" t="s">
        <v>282</v>
      </c>
      <c r="AT231" s="186" t="s">
        <v>278</v>
      </c>
      <c r="AU231" s="186" t="s">
        <v>81</v>
      </c>
      <c r="AY231" s="19" t="s">
        <v>135</v>
      </c>
      <c r="BE231" s="187">
        <f>IF(N231="základní",J231,0)</f>
        <v>0</v>
      </c>
      <c r="BF231" s="187">
        <f>IF(N231="snížená",J231,0)</f>
        <v>0</v>
      </c>
      <c r="BG231" s="187">
        <f>IF(N231="zákl. přenesená",J231,0)</f>
        <v>0</v>
      </c>
      <c r="BH231" s="187">
        <f>IF(N231="sníž. přenesená",J231,0)</f>
        <v>0</v>
      </c>
      <c r="BI231" s="187">
        <f>IF(N231="nulová",J231,0)</f>
        <v>0</v>
      </c>
      <c r="BJ231" s="19" t="s">
        <v>79</v>
      </c>
      <c r="BK231" s="187">
        <f>ROUND(I231*H231,2)</f>
        <v>0</v>
      </c>
      <c r="BL231" s="19" t="s">
        <v>272</v>
      </c>
      <c r="BM231" s="186" t="s">
        <v>1082</v>
      </c>
    </row>
    <row r="232" spans="1:65" s="13" customFormat="1" ht="11.25">
      <c r="B232" s="197"/>
      <c r="C232" s="198"/>
      <c r="D232" s="188" t="s">
        <v>187</v>
      </c>
      <c r="E232" s="198"/>
      <c r="F232" s="200" t="s">
        <v>1083</v>
      </c>
      <c r="G232" s="198"/>
      <c r="H232" s="201">
        <v>26.251999999999999</v>
      </c>
      <c r="I232" s="202"/>
      <c r="J232" s="198"/>
      <c r="K232" s="198"/>
      <c r="L232" s="203"/>
      <c r="M232" s="204"/>
      <c r="N232" s="205"/>
      <c r="O232" s="205"/>
      <c r="P232" s="205"/>
      <c r="Q232" s="205"/>
      <c r="R232" s="205"/>
      <c r="S232" s="205"/>
      <c r="T232" s="206"/>
      <c r="AT232" s="207" t="s">
        <v>187</v>
      </c>
      <c r="AU232" s="207" t="s">
        <v>81</v>
      </c>
      <c r="AV232" s="13" t="s">
        <v>81</v>
      </c>
      <c r="AW232" s="13" t="s">
        <v>4</v>
      </c>
      <c r="AX232" s="13" t="s">
        <v>79</v>
      </c>
      <c r="AY232" s="207" t="s">
        <v>135</v>
      </c>
    </row>
    <row r="233" spans="1:65" s="2" customFormat="1" ht="16.5" customHeight="1">
      <c r="A233" s="36"/>
      <c r="B233" s="37"/>
      <c r="C233" s="175" t="s">
        <v>479</v>
      </c>
      <c r="D233" s="175" t="s">
        <v>138</v>
      </c>
      <c r="E233" s="176" t="s">
        <v>706</v>
      </c>
      <c r="F233" s="177" t="s">
        <v>707</v>
      </c>
      <c r="G233" s="178" t="s">
        <v>271</v>
      </c>
      <c r="H233" s="179">
        <v>3.03</v>
      </c>
      <c r="I233" s="180"/>
      <c r="J233" s="181">
        <f>ROUND(I233*H233,2)</f>
        <v>0</v>
      </c>
      <c r="K233" s="177" t="s">
        <v>142</v>
      </c>
      <c r="L233" s="41"/>
      <c r="M233" s="182" t="s">
        <v>19</v>
      </c>
      <c r="N233" s="183" t="s">
        <v>43</v>
      </c>
      <c r="O233" s="66"/>
      <c r="P233" s="184">
        <f>O233*H233</f>
        <v>0</v>
      </c>
      <c r="Q233" s="184">
        <v>5.5000000000000003E-4</v>
      </c>
      <c r="R233" s="184">
        <f>Q233*H233</f>
        <v>1.6665E-3</v>
      </c>
      <c r="S233" s="184">
        <v>0</v>
      </c>
      <c r="T233" s="185">
        <f>S233*H233</f>
        <v>0</v>
      </c>
      <c r="U233" s="36"/>
      <c r="V233" s="36"/>
      <c r="W233" s="36"/>
      <c r="X233" s="36"/>
      <c r="Y233" s="36"/>
      <c r="Z233" s="36"/>
      <c r="AA233" s="36"/>
      <c r="AB233" s="36"/>
      <c r="AC233" s="36"/>
      <c r="AD233" s="36"/>
      <c r="AE233" s="36"/>
      <c r="AR233" s="186" t="s">
        <v>272</v>
      </c>
      <c r="AT233" s="186" t="s">
        <v>138</v>
      </c>
      <c r="AU233" s="186" t="s">
        <v>81</v>
      </c>
      <c r="AY233" s="19" t="s">
        <v>135</v>
      </c>
      <c r="BE233" s="187">
        <f>IF(N233="základní",J233,0)</f>
        <v>0</v>
      </c>
      <c r="BF233" s="187">
        <f>IF(N233="snížená",J233,0)</f>
        <v>0</v>
      </c>
      <c r="BG233" s="187">
        <f>IF(N233="zákl. přenesená",J233,0)</f>
        <v>0</v>
      </c>
      <c r="BH233" s="187">
        <f>IF(N233="sníž. přenesená",J233,0)</f>
        <v>0</v>
      </c>
      <c r="BI233" s="187">
        <f>IF(N233="nulová",J233,0)</f>
        <v>0</v>
      </c>
      <c r="BJ233" s="19" t="s">
        <v>79</v>
      </c>
      <c r="BK233" s="187">
        <f>ROUND(I233*H233,2)</f>
        <v>0</v>
      </c>
      <c r="BL233" s="19" t="s">
        <v>272</v>
      </c>
      <c r="BM233" s="186" t="s">
        <v>1084</v>
      </c>
    </row>
    <row r="234" spans="1:65" s="2" customFormat="1" ht="39">
      <c r="A234" s="36"/>
      <c r="B234" s="37"/>
      <c r="C234" s="38"/>
      <c r="D234" s="188" t="s">
        <v>145</v>
      </c>
      <c r="E234" s="38"/>
      <c r="F234" s="189" t="s">
        <v>709</v>
      </c>
      <c r="G234" s="38"/>
      <c r="H234" s="38"/>
      <c r="I234" s="190"/>
      <c r="J234" s="38"/>
      <c r="K234" s="38"/>
      <c r="L234" s="41"/>
      <c r="M234" s="191"/>
      <c r="N234" s="192"/>
      <c r="O234" s="66"/>
      <c r="P234" s="66"/>
      <c r="Q234" s="66"/>
      <c r="R234" s="66"/>
      <c r="S234" s="66"/>
      <c r="T234" s="67"/>
      <c r="U234" s="36"/>
      <c r="V234" s="36"/>
      <c r="W234" s="36"/>
      <c r="X234" s="36"/>
      <c r="Y234" s="36"/>
      <c r="Z234" s="36"/>
      <c r="AA234" s="36"/>
      <c r="AB234" s="36"/>
      <c r="AC234" s="36"/>
      <c r="AD234" s="36"/>
      <c r="AE234" s="36"/>
      <c r="AT234" s="19" t="s">
        <v>145</v>
      </c>
      <c r="AU234" s="19" t="s">
        <v>81</v>
      </c>
    </row>
    <row r="235" spans="1:65" s="13" customFormat="1" ht="11.25">
      <c r="B235" s="197"/>
      <c r="C235" s="198"/>
      <c r="D235" s="188" t="s">
        <v>187</v>
      </c>
      <c r="E235" s="199" t="s">
        <v>19</v>
      </c>
      <c r="F235" s="200" t="s">
        <v>710</v>
      </c>
      <c r="G235" s="198"/>
      <c r="H235" s="201">
        <v>3.03</v>
      </c>
      <c r="I235" s="202"/>
      <c r="J235" s="198"/>
      <c r="K235" s="198"/>
      <c r="L235" s="203"/>
      <c r="M235" s="204"/>
      <c r="N235" s="205"/>
      <c r="O235" s="205"/>
      <c r="P235" s="205"/>
      <c r="Q235" s="205"/>
      <c r="R235" s="205"/>
      <c r="S235" s="205"/>
      <c r="T235" s="206"/>
      <c r="AT235" s="207" t="s">
        <v>187</v>
      </c>
      <c r="AU235" s="207" t="s">
        <v>81</v>
      </c>
      <c r="AV235" s="13" t="s">
        <v>81</v>
      </c>
      <c r="AW235" s="13" t="s">
        <v>33</v>
      </c>
      <c r="AX235" s="13" t="s">
        <v>79</v>
      </c>
      <c r="AY235" s="207" t="s">
        <v>135</v>
      </c>
    </row>
    <row r="236" spans="1:65" s="2" customFormat="1" ht="16.5" customHeight="1">
      <c r="A236" s="36"/>
      <c r="B236" s="37"/>
      <c r="C236" s="175" t="s">
        <v>484</v>
      </c>
      <c r="D236" s="175" t="s">
        <v>138</v>
      </c>
      <c r="E236" s="176" t="s">
        <v>712</v>
      </c>
      <c r="F236" s="177" t="s">
        <v>713</v>
      </c>
      <c r="G236" s="178" t="s">
        <v>271</v>
      </c>
      <c r="H236" s="179">
        <v>36.520000000000003</v>
      </c>
      <c r="I236" s="180"/>
      <c r="J236" s="181">
        <f>ROUND(I236*H236,2)</f>
        <v>0</v>
      </c>
      <c r="K236" s="177" t="s">
        <v>142</v>
      </c>
      <c r="L236" s="41"/>
      <c r="M236" s="182" t="s">
        <v>19</v>
      </c>
      <c r="N236" s="183" t="s">
        <v>43</v>
      </c>
      <c r="O236" s="66"/>
      <c r="P236" s="184">
        <f>O236*H236</f>
        <v>0</v>
      </c>
      <c r="Q236" s="184">
        <v>5.0000000000000001E-4</v>
      </c>
      <c r="R236" s="184">
        <f>Q236*H236</f>
        <v>1.8260000000000002E-2</v>
      </c>
      <c r="S236" s="184">
        <v>0</v>
      </c>
      <c r="T236" s="185">
        <f>S236*H236</f>
        <v>0</v>
      </c>
      <c r="U236" s="36"/>
      <c r="V236" s="36"/>
      <c r="W236" s="36"/>
      <c r="X236" s="36"/>
      <c r="Y236" s="36"/>
      <c r="Z236" s="36"/>
      <c r="AA236" s="36"/>
      <c r="AB236" s="36"/>
      <c r="AC236" s="36"/>
      <c r="AD236" s="36"/>
      <c r="AE236" s="36"/>
      <c r="AR236" s="186" t="s">
        <v>272</v>
      </c>
      <c r="AT236" s="186" t="s">
        <v>138</v>
      </c>
      <c r="AU236" s="186" t="s">
        <v>81</v>
      </c>
      <c r="AY236" s="19" t="s">
        <v>135</v>
      </c>
      <c r="BE236" s="187">
        <f>IF(N236="základní",J236,0)</f>
        <v>0</v>
      </c>
      <c r="BF236" s="187">
        <f>IF(N236="snížená",J236,0)</f>
        <v>0</v>
      </c>
      <c r="BG236" s="187">
        <f>IF(N236="zákl. přenesená",J236,0)</f>
        <v>0</v>
      </c>
      <c r="BH236" s="187">
        <f>IF(N236="sníž. přenesená",J236,0)</f>
        <v>0</v>
      </c>
      <c r="BI236" s="187">
        <f>IF(N236="nulová",J236,0)</f>
        <v>0</v>
      </c>
      <c r="BJ236" s="19" t="s">
        <v>79</v>
      </c>
      <c r="BK236" s="187">
        <f>ROUND(I236*H236,2)</f>
        <v>0</v>
      </c>
      <c r="BL236" s="19" t="s">
        <v>272</v>
      </c>
      <c r="BM236" s="186" t="s">
        <v>1085</v>
      </c>
    </row>
    <row r="237" spans="1:65" s="2" customFormat="1" ht="39">
      <c r="A237" s="36"/>
      <c r="B237" s="37"/>
      <c r="C237" s="38"/>
      <c r="D237" s="188" t="s">
        <v>145</v>
      </c>
      <c r="E237" s="38"/>
      <c r="F237" s="189" t="s">
        <v>709</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145</v>
      </c>
      <c r="AU237" s="19" t="s">
        <v>81</v>
      </c>
    </row>
    <row r="238" spans="1:65" s="13" customFormat="1" ht="11.25">
      <c r="B238" s="197"/>
      <c r="C238" s="198"/>
      <c r="D238" s="188" t="s">
        <v>187</v>
      </c>
      <c r="E238" s="199" t="s">
        <v>19</v>
      </c>
      <c r="F238" s="200" t="s">
        <v>1086</v>
      </c>
      <c r="G238" s="198"/>
      <c r="H238" s="201">
        <v>36.520000000000003</v>
      </c>
      <c r="I238" s="202"/>
      <c r="J238" s="198"/>
      <c r="K238" s="198"/>
      <c r="L238" s="203"/>
      <c r="M238" s="204"/>
      <c r="N238" s="205"/>
      <c r="O238" s="205"/>
      <c r="P238" s="205"/>
      <c r="Q238" s="205"/>
      <c r="R238" s="205"/>
      <c r="S238" s="205"/>
      <c r="T238" s="206"/>
      <c r="AT238" s="207" t="s">
        <v>187</v>
      </c>
      <c r="AU238" s="207" t="s">
        <v>81</v>
      </c>
      <c r="AV238" s="13" t="s">
        <v>81</v>
      </c>
      <c r="AW238" s="13" t="s">
        <v>33</v>
      </c>
      <c r="AX238" s="13" t="s">
        <v>79</v>
      </c>
      <c r="AY238" s="207" t="s">
        <v>135</v>
      </c>
    </row>
    <row r="239" spans="1:65" s="2" customFormat="1" ht="16.5" customHeight="1">
      <c r="A239" s="36"/>
      <c r="B239" s="37"/>
      <c r="C239" s="175" t="s">
        <v>488</v>
      </c>
      <c r="D239" s="175" t="s">
        <v>138</v>
      </c>
      <c r="E239" s="176" t="s">
        <v>717</v>
      </c>
      <c r="F239" s="177" t="s">
        <v>718</v>
      </c>
      <c r="G239" s="178" t="s">
        <v>271</v>
      </c>
      <c r="H239" s="179">
        <v>34.5</v>
      </c>
      <c r="I239" s="180"/>
      <c r="J239" s="181">
        <f>ROUND(I239*H239,2)</f>
        <v>0</v>
      </c>
      <c r="K239" s="177" t="s">
        <v>142</v>
      </c>
      <c r="L239" s="41"/>
      <c r="M239" s="182" t="s">
        <v>19</v>
      </c>
      <c r="N239" s="183" t="s">
        <v>43</v>
      </c>
      <c r="O239" s="66"/>
      <c r="P239" s="184">
        <f>O239*H239</f>
        <v>0</v>
      </c>
      <c r="Q239" s="184">
        <v>3.0000000000000001E-5</v>
      </c>
      <c r="R239" s="184">
        <f>Q239*H239</f>
        <v>1.0350000000000001E-3</v>
      </c>
      <c r="S239" s="184">
        <v>0</v>
      </c>
      <c r="T239" s="185">
        <f>S239*H239</f>
        <v>0</v>
      </c>
      <c r="U239" s="36"/>
      <c r="V239" s="36"/>
      <c r="W239" s="36"/>
      <c r="X239" s="36"/>
      <c r="Y239" s="36"/>
      <c r="Z239" s="36"/>
      <c r="AA239" s="36"/>
      <c r="AB239" s="36"/>
      <c r="AC239" s="36"/>
      <c r="AD239" s="36"/>
      <c r="AE239" s="36"/>
      <c r="AR239" s="186" t="s">
        <v>272</v>
      </c>
      <c r="AT239" s="186" t="s">
        <v>138</v>
      </c>
      <c r="AU239" s="186" t="s">
        <v>81</v>
      </c>
      <c r="AY239" s="19" t="s">
        <v>135</v>
      </c>
      <c r="BE239" s="187">
        <f>IF(N239="základní",J239,0)</f>
        <v>0</v>
      </c>
      <c r="BF239" s="187">
        <f>IF(N239="snížená",J239,0)</f>
        <v>0</v>
      </c>
      <c r="BG239" s="187">
        <f>IF(N239="zákl. přenesená",J239,0)</f>
        <v>0</v>
      </c>
      <c r="BH239" s="187">
        <f>IF(N239="sníž. přenesená",J239,0)</f>
        <v>0</v>
      </c>
      <c r="BI239" s="187">
        <f>IF(N239="nulová",J239,0)</f>
        <v>0</v>
      </c>
      <c r="BJ239" s="19" t="s">
        <v>79</v>
      </c>
      <c r="BK239" s="187">
        <f>ROUND(I239*H239,2)</f>
        <v>0</v>
      </c>
      <c r="BL239" s="19" t="s">
        <v>272</v>
      </c>
      <c r="BM239" s="186" t="s">
        <v>1087</v>
      </c>
    </row>
    <row r="240" spans="1:65" s="2" customFormat="1" ht="39">
      <c r="A240" s="36"/>
      <c r="B240" s="37"/>
      <c r="C240" s="38"/>
      <c r="D240" s="188" t="s">
        <v>145</v>
      </c>
      <c r="E240" s="38"/>
      <c r="F240" s="189" t="s">
        <v>709</v>
      </c>
      <c r="G240" s="38"/>
      <c r="H240" s="38"/>
      <c r="I240" s="190"/>
      <c r="J240" s="38"/>
      <c r="K240" s="38"/>
      <c r="L240" s="41"/>
      <c r="M240" s="191"/>
      <c r="N240" s="192"/>
      <c r="O240" s="66"/>
      <c r="P240" s="66"/>
      <c r="Q240" s="66"/>
      <c r="R240" s="66"/>
      <c r="S240" s="66"/>
      <c r="T240" s="67"/>
      <c r="U240" s="36"/>
      <c r="V240" s="36"/>
      <c r="W240" s="36"/>
      <c r="X240" s="36"/>
      <c r="Y240" s="36"/>
      <c r="Z240" s="36"/>
      <c r="AA240" s="36"/>
      <c r="AB240" s="36"/>
      <c r="AC240" s="36"/>
      <c r="AD240" s="36"/>
      <c r="AE240" s="36"/>
      <c r="AT240" s="19" t="s">
        <v>145</v>
      </c>
      <c r="AU240" s="19" t="s">
        <v>81</v>
      </c>
    </row>
    <row r="241" spans="1:65" s="13" customFormat="1" ht="11.25">
      <c r="B241" s="197"/>
      <c r="C241" s="198"/>
      <c r="D241" s="188" t="s">
        <v>187</v>
      </c>
      <c r="E241" s="199" t="s">
        <v>19</v>
      </c>
      <c r="F241" s="200" t="s">
        <v>1088</v>
      </c>
      <c r="G241" s="198"/>
      <c r="H241" s="201">
        <v>34.5</v>
      </c>
      <c r="I241" s="202"/>
      <c r="J241" s="198"/>
      <c r="K241" s="198"/>
      <c r="L241" s="203"/>
      <c r="M241" s="204"/>
      <c r="N241" s="205"/>
      <c r="O241" s="205"/>
      <c r="P241" s="205"/>
      <c r="Q241" s="205"/>
      <c r="R241" s="205"/>
      <c r="S241" s="205"/>
      <c r="T241" s="206"/>
      <c r="AT241" s="207" t="s">
        <v>187</v>
      </c>
      <c r="AU241" s="207" t="s">
        <v>81</v>
      </c>
      <c r="AV241" s="13" t="s">
        <v>81</v>
      </c>
      <c r="AW241" s="13" t="s">
        <v>33</v>
      </c>
      <c r="AX241" s="13" t="s">
        <v>79</v>
      </c>
      <c r="AY241" s="207" t="s">
        <v>135</v>
      </c>
    </row>
    <row r="242" spans="1:65" s="2" customFormat="1" ht="24">
      <c r="A242" s="36"/>
      <c r="B242" s="37"/>
      <c r="C242" s="175" t="s">
        <v>492</v>
      </c>
      <c r="D242" s="175" t="s">
        <v>138</v>
      </c>
      <c r="E242" s="176" t="s">
        <v>1089</v>
      </c>
      <c r="F242" s="177" t="s">
        <v>1090</v>
      </c>
      <c r="G242" s="178" t="s">
        <v>295</v>
      </c>
      <c r="H242" s="229"/>
      <c r="I242" s="180"/>
      <c r="J242" s="181">
        <f>ROUND(I242*H242,2)</f>
        <v>0</v>
      </c>
      <c r="K242" s="177" t="s">
        <v>142</v>
      </c>
      <c r="L242" s="41"/>
      <c r="M242" s="182" t="s">
        <v>19</v>
      </c>
      <c r="N242" s="183" t="s">
        <v>43</v>
      </c>
      <c r="O242" s="66"/>
      <c r="P242" s="184">
        <f>O242*H242</f>
        <v>0</v>
      </c>
      <c r="Q242" s="184">
        <v>0</v>
      </c>
      <c r="R242" s="184">
        <f>Q242*H242</f>
        <v>0</v>
      </c>
      <c r="S242" s="184">
        <v>0</v>
      </c>
      <c r="T242" s="185">
        <f>S242*H242</f>
        <v>0</v>
      </c>
      <c r="U242" s="36"/>
      <c r="V242" s="36"/>
      <c r="W242" s="36"/>
      <c r="X242" s="36"/>
      <c r="Y242" s="36"/>
      <c r="Z242" s="36"/>
      <c r="AA242" s="36"/>
      <c r="AB242" s="36"/>
      <c r="AC242" s="36"/>
      <c r="AD242" s="36"/>
      <c r="AE242" s="36"/>
      <c r="AR242" s="186" t="s">
        <v>272</v>
      </c>
      <c r="AT242" s="186" t="s">
        <v>138</v>
      </c>
      <c r="AU242" s="186" t="s">
        <v>81</v>
      </c>
      <c r="AY242" s="19" t="s">
        <v>135</v>
      </c>
      <c r="BE242" s="187">
        <f>IF(N242="základní",J242,0)</f>
        <v>0</v>
      </c>
      <c r="BF242" s="187">
        <f>IF(N242="snížená",J242,0)</f>
        <v>0</v>
      </c>
      <c r="BG242" s="187">
        <f>IF(N242="zákl. přenesená",J242,0)</f>
        <v>0</v>
      </c>
      <c r="BH242" s="187">
        <f>IF(N242="sníž. přenesená",J242,0)</f>
        <v>0</v>
      </c>
      <c r="BI242" s="187">
        <f>IF(N242="nulová",J242,0)</f>
        <v>0</v>
      </c>
      <c r="BJ242" s="19" t="s">
        <v>79</v>
      </c>
      <c r="BK242" s="187">
        <f>ROUND(I242*H242,2)</f>
        <v>0</v>
      </c>
      <c r="BL242" s="19" t="s">
        <v>272</v>
      </c>
      <c r="BM242" s="186" t="s">
        <v>1091</v>
      </c>
    </row>
    <row r="243" spans="1:65" s="2" customFormat="1" ht="78">
      <c r="A243" s="36"/>
      <c r="B243" s="37"/>
      <c r="C243" s="38"/>
      <c r="D243" s="188" t="s">
        <v>145</v>
      </c>
      <c r="E243" s="38"/>
      <c r="F243" s="189" t="s">
        <v>297</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145</v>
      </c>
      <c r="AU243" s="19" t="s">
        <v>81</v>
      </c>
    </row>
    <row r="244" spans="1:65" s="12" customFormat="1" ht="22.9" customHeight="1">
      <c r="B244" s="159"/>
      <c r="C244" s="160"/>
      <c r="D244" s="161" t="s">
        <v>71</v>
      </c>
      <c r="E244" s="173" t="s">
        <v>398</v>
      </c>
      <c r="F244" s="173" t="s">
        <v>399</v>
      </c>
      <c r="G244" s="160"/>
      <c r="H244" s="160"/>
      <c r="I244" s="163"/>
      <c r="J244" s="174">
        <f>BK244</f>
        <v>0</v>
      </c>
      <c r="K244" s="160"/>
      <c r="L244" s="165"/>
      <c r="M244" s="166"/>
      <c r="N244" s="167"/>
      <c r="O244" s="167"/>
      <c r="P244" s="168">
        <f>SUM(P245:P261)</f>
        <v>0</v>
      </c>
      <c r="Q244" s="167"/>
      <c r="R244" s="168">
        <f>SUM(R245:R261)</f>
        <v>3.8554000000000006E-3</v>
      </c>
      <c r="S244" s="167"/>
      <c r="T244" s="169">
        <f>SUM(T245:T261)</f>
        <v>0</v>
      </c>
      <c r="AR244" s="170" t="s">
        <v>81</v>
      </c>
      <c r="AT244" s="171" t="s">
        <v>71</v>
      </c>
      <c r="AU244" s="171" t="s">
        <v>79</v>
      </c>
      <c r="AY244" s="170" t="s">
        <v>135</v>
      </c>
      <c r="BK244" s="172">
        <f>SUM(BK245:BK261)</f>
        <v>0</v>
      </c>
    </row>
    <row r="245" spans="1:65" s="2" customFormat="1" ht="16.5" customHeight="1">
      <c r="A245" s="36"/>
      <c r="B245" s="37"/>
      <c r="C245" s="175" t="s">
        <v>643</v>
      </c>
      <c r="D245" s="175" t="s">
        <v>138</v>
      </c>
      <c r="E245" s="176" t="s">
        <v>401</v>
      </c>
      <c r="F245" s="177" t="s">
        <v>402</v>
      </c>
      <c r="G245" s="178" t="s">
        <v>184</v>
      </c>
      <c r="H245" s="179">
        <v>8.39</v>
      </c>
      <c r="I245" s="180"/>
      <c r="J245" s="181">
        <f>ROUND(I245*H245,2)</f>
        <v>0</v>
      </c>
      <c r="K245" s="177" t="s">
        <v>142</v>
      </c>
      <c r="L245" s="41"/>
      <c r="M245" s="182" t="s">
        <v>19</v>
      </c>
      <c r="N245" s="183" t="s">
        <v>43</v>
      </c>
      <c r="O245" s="66"/>
      <c r="P245" s="184">
        <f>O245*H245</f>
        <v>0</v>
      </c>
      <c r="Q245" s="184">
        <v>6.0000000000000002E-5</v>
      </c>
      <c r="R245" s="184">
        <f>Q245*H245</f>
        <v>5.0340000000000009E-4</v>
      </c>
      <c r="S245" s="184">
        <v>0</v>
      </c>
      <c r="T245" s="185">
        <f>S245*H245</f>
        <v>0</v>
      </c>
      <c r="U245" s="36"/>
      <c r="V245" s="36"/>
      <c r="W245" s="36"/>
      <c r="X245" s="36"/>
      <c r="Y245" s="36"/>
      <c r="Z245" s="36"/>
      <c r="AA245" s="36"/>
      <c r="AB245" s="36"/>
      <c r="AC245" s="36"/>
      <c r="AD245" s="36"/>
      <c r="AE245" s="36"/>
      <c r="AR245" s="186" t="s">
        <v>272</v>
      </c>
      <c r="AT245" s="186" t="s">
        <v>138</v>
      </c>
      <c r="AU245" s="186" t="s">
        <v>81</v>
      </c>
      <c r="AY245" s="19" t="s">
        <v>135</v>
      </c>
      <c r="BE245" s="187">
        <f>IF(N245="základní",J245,0)</f>
        <v>0</v>
      </c>
      <c r="BF245" s="187">
        <f>IF(N245="snížená",J245,0)</f>
        <v>0</v>
      </c>
      <c r="BG245" s="187">
        <f>IF(N245="zákl. přenesená",J245,0)</f>
        <v>0</v>
      </c>
      <c r="BH245" s="187">
        <f>IF(N245="sníž. přenesená",J245,0)</f>
        <v>0</v>
      </c>
      <c r="BI245" s="187">
        <f>IF(N245="nulová",J245,0)</f>
        <v>0</v>
      </c>
      <c r="BJ245" s="19" t="s">
        <v>79</v>
      </c>
      <c r="BK245" s="187">
        <f>ROUND(I245*H245,2)</f>
        <v>0</v>
      </c>
      <c r="BL245" s="19" t="s">
        <v>272</v>
      </c>
      <c r="BM245" s="186" t="s">
        <v>1092</v>
      </c>
    </row>
    <row r="246" spans="1:65" s="15" customFormat="1" ht="11.25">
      <c r="B246" s="230"/>
      <c r="C246" s="231"/>
      <c r="D246" s="188" t="s">
        <v>187</v>
      </c>
      <c r="E246" s="232" t="s">
        <v>19</v>
      </c>
      <c r="F246" s="233" t="s">
        <v>404</v>
      </c>
      <c r="G246" s="231"/>
      <c r="H246" s="232" t="s">
        <v>19</v>
      </c>
      <c r="I246" s="234"/>
      <c r="J246" s="231"/>
      <c r="K246" s="231"/>
      <c r="L246" s="235"/>
      <c r="M246" s="236"/>
      <c r="N246" s="237"/>
      <c r="O246" s="237"/>
      <c r="P246" s="237"/>
      <c r="Q246" s="237"/>
      <c r="R246" s="237"/>
      <c r="S246" s="237"/>
      <c r="T246" s="238"/>
      <c r="AT246" s="239" t="s">
        <v>187</v>
      </c>
      <c r="AU246" s="239" t="s">
        <v>81</v>
      </c>
      <c r="AV246" s="15" t="s">
        <v>79</v>
      </c>
      <c r="AW246" s="15" t="s">
        <v>33</v>
      </c>
      <c r="AX246" s="15" t="s">
        <v>72</v>
      </c>
      <c r="AY246" s="239" t="s">
        <v>135</v>
      </c>
    </row>
    <row r="247" spans="1:65" s="13" customFormat="1" ht="11.25">
      <c r="B247" s="197"/>
      <c r="C247" s="198"/>
      <c r="D247" s="188" t="s">
        <v>187</v>
      </c>
      <c r="E247" s="199" t="s">
        <v>19</v>
      </c>
      <c r="F247" s="200" t="s">
        <v>405</v>
      </c>
      <c r="G247" s="198"/>
      <c r="H247" s="201">
        <v>1.44</v>
      </c>
      <c r="I247" s="202"/>
      <c r="J247" s="198"/>
      <c r="K247" s="198"/>
      <c r="L247" s="203"/>
      <c r="M247" s="204"/>
      <c r="N247" s="205"/>
      <c r="O247" s="205"/>
      <c r="P247" s="205"/>
      <c r="Q247" s="205"/>
      <c r="R247" s="205"/>
      <c r="S247" s="205"/>
      <c r="T247" s="206"/>
      <c r="AT247" s="207" t="s">
        <v>187</v>
      </c>
      <c r="AU247" s="207" t="s">
        <v>81</v>
      </c>
      <c r="AV247" s="13" t="s">
        <v>81</v>
      </c>
      <c r="AW247" s="13" t="s">
        <v>33</v>
      </c>
      <c r="AX247" s="13" t="s">
        <v>72</v>
      </c>
      <c r="AY247" s="207" t="s">
        <v>135</v>
      </c>
    </row>
    <row r="248" spans="1:65" s="13" customFormat="1" ht="11.25">
      <c r="B248" s="197"/>
      <c r="C248" s="198"/>
      <c r="D248" s="188" t="s">
        <v>187</v>
      </c>
      <c r="E248" s="199" t="s">
        <v>19</v>
      </c>
      <c r="F248" s="200" t="s">
        <v>406</v>
      </c>
      <c r="G248" s="198"/>
      <c r="H248" s="201">
        <v>1.2</v>
      </c>
      <c r="I248" s="202"/>
      <c r="J248" s="198"/>
      <c r="K248" s="198"/>
      <c r="L248" s="203"/>
      <c r="M248" s="204"/>
      <c r="N248" s="205"/>
      <c r="O248" s="205"/>
      <c r="P248" s="205"/>
      <c r="Q248" s="205"/>
      <c r="R248" s="205"/>
      <c r="S248" s="205"/>
      <c r="T248" s="206"/>
      <c r="AT248" s="207" t="s">
        <v>187</v>
      </c>
      <c r="AU248" s="207" t="s">
        <v>81</v>
      </c>
      <c r="AV248" s="13" t="s">
        <v>81</v>
      </c>
      <c r="AW248" s="13" t="s">
        <v>33</v>
      </c>
      <c r="AX248" s="13" t="s">
        <v>72</v>
      </c>
      <c r="AY248" s="207" t="s">
        <v>135</v>
      </c>
    </row>
    <row r="249" spans="1:65" s="13" customFormat="1" ht="11.25">
      <c r="B249" s="197"/>
      <c r="C249" s="198"/>
      <c r="D249" s="188" t="s">
        <v>187</v>
      </c>
      <c r="E249" s="199" t="s">
        <v>19</v>
      </c>
      <c r="F249" s="200" t="s">
        <v>1093</v>
      </c>
      <c r="G249" s="198"/>
      <c r="H249" s="201">
        <v>5.75</v>
      </c>
      <c r="I249" s="202"/>
      <c r="J249" s="198"/>
      <c r="K249" s="198"/>
      <c r="L249" s="203"/>
      <c r="M249" s="204"/>
      <c r="N249" s="205"/>
      <c r="O249" s="205"/>
      <c r="P249" s="205"/>
      <c r="Q249" s="205"/>
      <c r="R249" s="205"/>
      <c r="S249" s="205"/>
      <c r="T249" s="206"/>
      <c r="AT249" s="207" t="s">
        <v>187</v>
      </c>
      <c r="AU249" s="207" t="s">
        <v>81</v>
      </c>
      <c r="AV249" s="13" t="s">
        <v>81</v>
      </c>
      <c r="AW249" s="13" t="s">
        <v>33</v>
      </c>
      <c r="AX249" s="13" t="s">
        <v>72</v>
      </c>
      <c r="AY249" s="207" t="s">
        <v>135</v>
      </c>
    </row>
    <row r="250" spans="1:65" s="14" customFormat="1" ht="11.25">
      <c r="B250" s="208"/>
      <c r="C250" s="209"/>
      <c r="D250" s="188" t="s">
        <v>187</v>
      </c>
      <c r="E250" s="210" t="s">
        <v>19</v>
      </c>
      <c r="F250" s="211" t="s">
        <v>197</v>
      </c>
      <c r="G250" s="209"/>
      <c r="H250" s="212">
        <v>8.39</v>
      </c>
      <c r="I250" s="213"/>
      <c r="J250" s="209"/>
      <c r="K250" s="209"/>
      <c r="L250" s="214"/>
      <c r="M250" s="215"/>
      <c r="N250" s="216"/>
      <c r="O250" s="216"/>
      <c r="P250" s="216"/>
      <c r="Q250" s="216"/>
      <c r="R250" s="216"/>
      <c r="S250" s="216"/>
      <c r="T250" s="217"/>
      <c r="AT250" s="218" t="s">
        <v>187</v>
      </c>
      <c r="AU250" s="218" t="s">
        <v>81</v>
      </c>
      <c r="AV250" s="14" t="s">
        <v>160</v>
      </c>
      <c r="AW250" s="14" t="s">
        <v>33</v>
      </c>
      <c r="AX250" s="14" t="s">
        <v>79</v>
      </c>
      <c r="AY250" s="218" t="s">
        <v>135</v>
      </c>
    </row>
    <row r="251" spans="1:65" s="2" customFormat="1" ht="16.5" customHeight="1">
      <c r="A251" s="36"/>
      <c r="B251" s="37"/>
      <c r="C251" s="175" t="s">
        <v>645</v>
      </c>
      <c r="D251" s="175" t="s">
        <v>138</v>
      </c>
      <c r="E251" s="176" t="s">
        <v>409</v>
      </c>
      <c r="F251" s="177" t="s">
        <v>410</v>
      </c>
      <c r="G251" s="178" t="s">
        <v>184</v>
      </c>
      <c r="H251" s="179">
        <v>0.66</v>
      </c>
      <c r="I251" s="180"/>
      <c r="J251" s="181">
        <f>ROUND(I251*H251,2)</f>
        <v>0</v>
      </c>
      <c r="K251" s="177" t="s">
        <v>142</v>
      </c>
      <c r="L251" s="41"/>
      <c r="M251" s="182" t="s">
        <v>19</v>
      </c>
      <c r="N251" s="183" t="s">
        <v>43</v>
      </c>
      <c r="O251" s="66"/>
      <c r="P251" s="184">
        <f>O251*H251</f>
        <v>0</v>
      </c>
      <c r="Q251" s="184">
        <v>1E-4</v>
      </c>
      <c r="R251" s="184">
        <f>Q251*H251</f>
        <v>6.6000000000000005E-5</v>
      </c>
      <c r="S251" s="184">
        <v>0</v>
      </c>
      <c r="T251" s="185">
        <f>S251*H251</f>
        <v>0</v>
      </c>
      <c r="U251" s="36"/>
      <c r="V251" s="36"/>
      <c r="W251" s="36"/>
      <c r="X251" s="36"/>
      <c r="Y251" s="36"/>
      <c r="Z251" s="36"/>
      <c r="AA251" s="36"/>
      <c r="AB251" s="36"/>
      <c r="AC251" s="36"/>
      <c r="AD251" s="36"/>
      <c r="AE251" s="36"/>
      <c r="AR251" s="186" t="s">
        <v>272</v>
      </c>
      <c r="AT251" s="186" t="s">
        <v>138</v>
      </c>
      <c r="AU251" s="186" t="s">
        <v>81</v>
      </c>
      <c r="AY251" s="19" t="s">
        <v>135</v>
      </c>
      <c r="BE251" s="187">
        <f>IF(N251="základní",J251,0)</f>
        <v>0</v>
      </c>
      <c r="BF251" s="187">
        <f>IF(N251="snížená",J251,0)</f>
        <v>0</v>
      </c>
      <c r="BG251" s="187">
        <f>IF(N251="zákl. přenesená",J251,0)</f>
        <v>0</v>
      </c>
      <c r="BH251" s="187">
        <f>IF(N251="sníž. přenesená",J251,0)</f>
        <v>0</v>
      </c>
      <c r="BI251" s="187">
        <f>IF(N251="nulová",J251,0)</f>
        <v>0</v>
      </c>
      <c r="BJ251" s="19" t="s">
        <v>79</v>
      </c>
      <c r="BK251" s="187">
        <f>ROUND(I251*H251,2)</f>
        <v>0</v>
      </c>
      <c r="BL251" s="19" t="s">
        <v>272</v>
      </c>
      <c r="BM251" s="186" t="s">
        <v>1094</v>
      </c>
    </row>
    <row r="252" spans="1:65" s="13" customFormat="1" ht="11.25">
      <c r="B252" s="197"/>
      <c r="C252" s="198"/>
      <c r="D252" s="188" t="s">
        <v>187</v>
      </c>
      <c r="E252" s="199" t="s">
        <v>19</v>
      </c>
      <c r="F252" s="200" t="s">
        <v>412</v>
      </c>
      <c r="G252" s="198"/>
      <c r="H252" s="201">
        <v>0.66</v>
      </c>
      <c r="I252" s="202"/>
      <c r="J252" s="198"/>
      <c r="K252" s="198"/>
      <c r="L252" s="203"/>
      <c r="M252" s="204"/>
      <c r="N252" s="205"/>
      <c r="O252" s="205"/>
      <c r="P252" s="205"/>
      <c r="Q252" s="205"/>
      <c r="R252" s="205"/>
      <c r="S252" s="205"/>
      <c r="T252" s="206"/>
      <c r="AT252" s="207" t="s">
        <v>187</v>
      </c>
      <c r="AU252" s="207" t="s">
        <v>81</v>
      </c>
      <c r="AV252" s="13" t="s">
        <v>81</v>
      </c>
      <c r="AW252" s="13" t="s">
        <v>33</v>
      </c>
      <c r="AX252" s="13" t="s">
        <v>79</v>
      </c>
      <c r="AY252" s="207" t="s">
        <v>135</v>
      </c>
    </row>
    <row r="253" spans="1:65" s="2" customFormat="1" ht="16.5" customHeight="1">
      <c r="A253" s="36"/>
      <c r="B253" s="37"/>
      <c r="C253" s="175" t="s">
        <v>649</v>
      </c>
      <c r="D253" s="175" t="s">
        <v>138</v>
      </c>
      <c r="E253" s="176" t="s">
        <v>414</v>
      </c>
      <c r="F253" s="177" t="s">
        <v>415</v>
      </c>
      <c r="G253" s="178" t="s">
        <v>271</v>
      </c>
      <c r="H253" s="179">
        <v>18</v>
      </c>
      <c r="I253" s="180"/>
      <c r="J253" s="181">
        <f>ROUND(I253*H253,2)</f>
        <v>0</v>
      </c>
      <c r="K253" s="177" t="s">
        <v>142</v>
      </c>
      <c r="L253" s="41"/>
      <c r="M253" s="182" t="s">
        <v>19</v>
      </c>
      <c r="N253" s="183" t="s">
        <v>43</v>
      </c>
      <c r="O253" s="66"/>
      <c r="P253" s="184">
        <f>O253*H253</f>
        <v>0</v>
      </c>
      <c r="Q253" s="184">
        <v>1.0000000000000001E-5</v>
      </c>
      <c r="R253" s="184">
        <f>Q253*H253</f>
        <v>1.8000000000000001E-4</v>
      </c>
      <c r="S253" s="184">
        <v>0</v>
      </c>
      <c r="T253" s="185">
        <f>S253*H253</f>
        <v>0</v>
      </c>
      <c r="U253" s="36"/>
      <c r="V253" s="36"/>
      <c r="W253" s="36"/>
      <c r="X253" s="36"/>
      <c r="Y253" s="36"/>
      <c r="Z253" s="36"/>
      <c r="AA253" s="36"/>
      <c r="AB253" s="36"/>
      <c r="AC253" s="36"/>
      <c r="AD253" s="36"/>
      <c r="AE253" s="36"/>
      <c r="AR253" s="186" t="s">
        <v>272</v>
      </c>
      <c r="AT253" s="186" t="s">
        <v>138</v>
      </c>
      <c r="AU253" s="186" t="s">
        <v>81</v>
      </c>
      <c r="AY253" s="19" t="s">
        <v>135</v>
      </c>
      <c r="BE253" s="187">
        <f>IF(N253="základní",J253,0)</f>
        <v>0</v>
      </c>
      <c r="BF253" s="187">
        <f>IF(N253="snížená",J253,0)</f>
        <v>0</v>
      </c>
      <c r="BG253" s="187">
        <f>IF(N253="zákl. přenesená",J253,0)</f>
        <v>0</v>
      </c>
      <c r="BH253" s="187">
        <f>IF(N253="sníž. přenesená",J253,0)</f>
        <v>0</v>
      </c>
      <c r="BI253" s="187">
        <f>IF(N253="nulová",J253,0)</f>
        <v>0</v>
      </c>
      <c r="BJ253" s="19" t="s">
        <v>79</v>
      </c>
      <c r="BK253" s="187">
        <f>ROUND(I253*H253,2)</f>
        <v>0</v>
      </c>
      <c r="BL253" s="19" t="s">
        <v>272</v>
      </c>
      <c r="BM253" s="186" t="s">
        <v>1095</v>
      </c>
    </row>
    <row r="254" spans="1:65" s="2" customFormat="1" ht="16.5" customHeight="1">
      <c r="A254" s="36"/>
      <c r="B254" s="37"/>
      <c r="C254" s="175" t="s">
        <v>654</v>
      </c>
      <c r="D254" s="175" t="s">
        <v>138</v>
      </c>
      <c r="E254" s="176" t="s">
        <v>733</v>
      </c>
      <c r="F254" s="177" t="s">
        <v>734</v>
      </c>
      <c r="G254" s="178" t="s">
        <v>184</v>
      </c>
      <c r="H254" s="179">
        <v>22.74</v>
      </c>
      <c r="I254" s="180"/>
      <c r="J254" s="181">
        <f>ROUND(I254*H254,2)</f>
        <v>0</v>
      </c>
      <c r="K254" s="177" t="s">
        <v>142</v>
      </c>
      <c r="L254" s="41"/>
      <c r="M254" s="182" t="s">
        <v>19</v>
      </c>
      <c r="N254" s="183" t="s">
        <v>43</v>
      </c>
      <c r="O254" s="66"/>
      <c r="P254" s="184">
        <f>O254*H254</f>
        <v>0</v>
      </c>
      <c r="Q254" s="184">
        <v>0</v>
      </c>
      <c r="R254" s="184">
        <f>Q254*H254</f>
        <v>0</v>
      </c>
      <c r="S254" s="184">
        <v>0</v>
      </c>
      <c r="T254" s="185">
        <f>S254*H254</f>
        <v>0</v>
      </c>
      <c r="U254" s="36"/>
      <c r="V254" s="36"/>
      <c r="W254" s="36"/>
      <c r="X254" s="36"/>
      <c r="Y254" s="36"/>
      <c r="Z254" s="36"/>
      <c r="AA254" s="36"/>
      <c r="AB254" s="36"/>
      <c r="AC254" s="36"/>
      <c r="AD254" s="36"/>
      <c r="AE254" s="36"/>
      <c r="AR254" s="186" t="s">
        <v>272</v>
      </c>
      <c r="AT254" s="186" t="s">
        <v>138</v>
      </c>
      <c r="AU254" s="186" t="s">
        <v>81</v>
      </c>
      <c r="AY254" s="19" t="s">
        <v>135</v>
      </c>
      <c r="BE254" s="187">
        <f>IF(N254="základní",J254,0)</f>
        <v>0</v>
      </c>
      <c r="BF254" s="187">
        <f>IF(N254="snížená",J254,0)</f>
        <v>0</v>
      </c>
      <c r="BG254" s="187">
        <f>IF(N254="zákl. přenesená",J254,0)</f>
        <v>0</v>
      </c>
      <c r="BH254" s="187">
        <f>IF(N254="sníž. přenesená",J254,0)</f>
        <v>0</v>
      </c>
      <c r="BI254" s="187">
        <f>IF(N254="nulová",J254,0)</f>
        <v>0</v>
      </c>
      <c r="BJ254" s="19" t="s">
        <v>79</v>
      </c>
      <c r="BK254" s="187">
        <f>ROUND(I254*H254,2)</f>
        <v>0</v>
      </c>
      <c r="BL254" s="19" t="s">
        <v>272</v>
      </c>
      <c r="BM254" s="186" t="s">
        <v>1096</v>
      </c>
    </row>
    <row r="255" spans="1:65" s="13" customFormat="1" ht="11.25">
      <c r="B255" s="197"/>
      <c r="C255" s="198"/>
      <c r="D255" s="188" t="s">
        <v>187</v>
      </c>
      <c r="E255" s="199" t="s">
        <v>19</v>
      </c>
      <c r="F255" s="200" t="s">
        <v>1029</v>
      </c>
      <c r="G255" s="198"/>
      <c r="H255" s="201">
        <v>22.74</v>
      </c>
      <c r="I255" s="202"/>
      <c r="J255" s="198"/>
      <c r="K255" s="198"/>
      <c r="L255" s="203"/>
      <c r="M255" s="204"/>
      <c r="N255" s="205"/>
      <c r="O255" s="205"/>
      <c r="P255" s="205"/>
      <c r="Q255" s="205"/>
      <c r="R255" s="205"/>
      <c r="S255" s="205"/>
      <c r="T255" s="206"/>
      <c r="AT255" s="207" t="s">
        <v>187</v>
      </c>
      <c r="AU255" s="207" t="s">
        <v>81</v>
      </c>
      <c r="AV255" s="13" t="s">
        <v>81</v>
      </c>
      <c r="AW255" s="13" t="s">
        <v>33</v>
      </c>
      <c r="AX255" s="13" t="s">
        <v>79</v>
      </c>
      <c r="AY255" s="207" t="s">
        <v>135</v>
      </c>
    </row>
    <row r="256" spans="1:65" s="2" customFormat="1" ht="16.5" customHeight="1">
      <c r="A256" s="36"/>
      <c r="B256" s="37"/>
      <c r="C256" s="175" t="s">
        <v>659</v>
      </c>
      <c r="D256" s="175" t="s">
        <v>138</v>
      </c>
      <c r="E256" s="176" t="s">
        <v>418</v>
      </c>
      <c r="F256" s="177" t="s">
        <v>419</v>
      </c>
      <c r="G256" s="178" t="s">
        <v>184</v>
      </c>
      <c r="H256" s="179">
        <v>8.39</v>
      </c>
      <c r="I256" s="180"/>
      <c r="J256" s="181">
        <f t="shared" ref="J256:J261" si="10">ROUND(I256*H256,2)</f>
        <v>0</v>
      </c>
      <c r="K256" s="177" t="s">
        <v>142</v>
      </c>
      <c r="L256" s="41"/>
      <c r="M256" s="182" t="s">
        <v>19</v>
      </c>
      <c r="N256" s="183" t="s">
        <v>43</v>
      </c>
      <c r="O256" s="66"/>
      <c r="P256" s="184">
        <f t="shared" ref="P256:P261" si="11">O256*H256</f>
        <v>0</v>
      </c>
      <c r="Q256" s="184">
        <v>1.3999999999999999E-4</v>
      </c>
      <c r="R256" s="184">
        <f t="shared" ref="R256:R261" si="12">Q256*H256</f>
        <v>1.1746E-3</v>
      </c>
      <c r="S256" s="184">
        <v>0</v>
      </c>
      <c r="T256" s="185">
        <f t="shared" ref="T256:T261" si="13">S256*H256</f>
        <v>0</v>
      </c>
      <c r="U256" s="36"/>
      <c r="V256" s="36"/>
      <c r="W256" s="36"/>
      <c r="X256" s="36"/>
      <c r="Y256" s="36"/>
      <c r="Z256" s="36"/>
      <c r="AA256" s="36"/>
      <c r="AB256" s="36"/>
      <c r="AC256" s="36"/>
      <c r="AD256" s="36"/>
      <c r="AE256" s="36"/>
      <c r="AR256" s="186" t="s">
        <v>272</v>
      </c>
      <c r="AT256" s="186" t="s">
        <v>138</v>
      </c>
      <c r="AU256" s="186" t="s">
        <v>81</v>
      </c>
      <c r="AY256" s="19" t="s">
        <v>135</v>
      </c>
      <c r="BE256" s="187">
        <f t="shared" ref="BE256:BE261" si="14">IF(N256="základní",J256,0)</f>
        <v>0</v>
      </c>
      <c r="BF256" s="187">
        <f t="shared" ref="BF256:BF261" si="15">IF(N256="snížená",J256,0)</f>
        <v>0</v>
      </c>
      <c r="BG256" s="187">
        <f t="shared" ref="BG256:BG261" si="16">IF(N256="zákl. přenesená",J256,0)</f>
        <v>0</v>
      </c>
      <c r="BH256" s="187">
        <f t="shared" ref="BH256:BH261" si="17">IF(N256="sníž. přenesená",J256,0)</f>
        <v>0</v>
      </c>
      <c r="BI256" s="187">
        <f t="shared" ref="BI256:BI261" si="18">IF(N256="nulová",J256,0)</f>
        <v>0</v>
      </c>
      <c r="BJ256" s="19" t="s">
        <v>79</v>
      </c>
      <c r="BK256" s="187">
        <f t="shared" ref="BK256:BK261" si="19">ROUND(I256*H256,2)</f>
        <v>0</v>
      </c>
      <c r="BL256" s="19" t="s">
        <v>272</v>
      </c>
      <c r="BM256" s="186" t="s">
        <v>1097</v>
      </c>
    </row>
    <row r="257" spans="1:65" s="2" customFormat="1" ht="16.5" customHeight="1">
      <c r="A257" s="36"/>
      <c r="B257" s="37"/>
      <c r="C257" s="175" t="s">
        <v>663</v>
      </c>
      <c r="D257" s="175" t="s">
        <v>138</v>
      </c>
      <c r="E257" s="176" t="s">
        <v>422</v>
      </c>
      <c r="F257" s="177" t="s">
        <v>423</v>
      </c>
      <c r="G257" s="178" t="s">
        <v>184</v>
      </c>
      <c r="H257" s="179">
        <v>8.39</v>
      </c>
      <c r="I257" s="180"/>
      <c r="J257" s="181">
        <f t="shared" si="10"/>
        <v>0</v>
      </c>
      <c r="K257" s="177" t="s">
        <v>142</v>
      </c>
      <c r="L257" s="41"/>
      <c r="M257" s="182" t="s">
        <v>19</v>
      </c>
      <c r="N257" s="183" t="s">
        <v>43</v>
      </c>
      <c r="O257" s="66"/>
      <c r="P257" s="184">
        <f t="shared" si="11"/>
        <v>0</v>
      </c>
      <c r="Q257" s="184">
        <v>1.2E-4</v>
      </c>
      <c r="R257" s="184">
        <f t="shared" si="12"/>
        <v>1.0068000000000002E-3</v>
      </c>
      <c r="S257" s="184">
        <v>0</v>
      </c>
      <c r="T257" s="185">
        <f t="shared" si="13"/>
        <v>0</v>
      </c>
      <c r="U257" s="36"/>
      <c r="V257" s="36"/>
      <c r="W257" s="36"/>
      <c r="X257" s="36"/>
      <c r="Y257" s="36"/>
      <c r="Z257" s="36"/>
      <c r="AA257" s="36"/>
      <c r="AB257" s="36"/>
      <c r="AC257" s="36"/>
      <c r="AD257" s="36"/>
      <c r="AE257" s="36"/>
      <c r="AR257" s="186" t="s">
        <v>272</v>
      </c>
      <c r="AT257" s="186" t="s">
        <v>138</v>
      </c>
      <c r="AU257" s="186" t="s">
        <v>81</v>
      </c>
      <c r="AY257" s="19" t="s">
        <v>135</v>
      </c>
      <c r="BE257" s="187">
        <f t="shared" si="14"/>
        <v>0</v>
      </c>
      <c r="BF257" s="187">
        <f t="shared" si="15"/>
        <v>0</v>
      </c>
      <c r="BG257" s="187">
        <f t="shared" si="16"/>
        <v>0</v>
      </c>
      <c r="BH257" s="187">
        <f t="shared" si="17"/>
        <v>0</v>
      </c>
      <c r="BI257" s="187">
        <f t="shared" si="18"/>
        <v>0</v>
      </c>
      <c r="BJ257" s="19" t="s">
        <v>79</v>
      </c>
      <c r="BK257" s="187">
        <f t="shared" si="19"/>
        <v>0</v>
      </c>
      <c r="BL257" s="19" t="s">
        <v>272</v>
      </c>
      <c r="BM257" s="186" t="s">
        <v>1098</v>
      </c>
    </row>
    <row r="258" spans="1:65" s="2" customFormat="1" ht="16.5" customHeight="1">
      <c r="A258" s="36"/>
      <c r="B258" s="37"/>
      <c r="C258" s="175" t="s">
        <v>669</v>
      </c>
      <c r="D258" s="175" t="s">
        <v>138</v>
      </c>
      <c r="E258" s="176" t="s">
        <v>426</v>
      </c>
      <c r="F258" s="177" t="s">
        <v>427</v>
      </c>
      <c r="G258" s="178" t="s">
        <v>184</v>
      </c>
      <c r="H258" s="179">
        <v>0.66</v>
      </c>
      <c r="I258" s="180"/>
      <c r="J258" s="181">
        <f t="shared" si="10"/>
        <v>0</v>
      </c>
      <c r="K258" s="177" t="s">
        <v>142</v>
      </c>
      <c r="L258" s="41"/>
      <c r="M258" s="182" t="s">
        <v>19</v>
      </c>
      <c r="N258" s="183" t="s">
        <v>43</v>
      </c>
      <c r="O258" s="66"/>
      <c r="P258" s="184">
        <f t="shared" si="11"/>
        <v>0</v>
      </c>
      <c r="Q258" s="184">
        <v>3.1E-4</v>
      </c>
      <c r="R258" s="184">
        <f t="shared" si="12"/>
        <v>2.0460000000000001E-4</v>
      </c>
      <c r="S258" s="184">
        <v>0</v>
      </c>
      <c r="T258" s="185">
        <f t="shared" si="13"/>
        <v>0</v>
      </c>
      <c r="U258" s="36"/>
      <c r="V258" s="36"/>
      <c r="W258" s="36"/>
      <c r="X258" s="36"/>
      <c r="Y258" s="36"/>
      <c r="Z258" s="36"/>
      <c r="AA258" s="36"/>
      <c r="AB258" s="36"/>
      <c r="AC258" s="36"/>
      <c r="AD258" s="36"/>
      <c r="AE258" s="36"/>
      <c r="AR258" s="186" t="s">
        <v>272</v>
      </c>
      <c r="AT258" s="186" t="s">
        <v>138</v>
      </c>
      <c r="AU258" s="186" t="s">
        <v>81</v>
      </c>
      <c r="AY258" s="19" t="s">
        <v>135</v>
      </c>
      <c r="BE258" s="187">
        <f t="shared" si="14"/>
        <v>0</v>
      </c>
      <c r="BF258" s="187">
        <f t="shared" si="15"/>
        <v>0</v>
      </c>
      <c r="BG258" s="187">
        <f t="shared" si="16"/>
        <v>0</v>
      </c>
      <c r="BH258" s="187">
        <f t="shared" si="17"/>
        <v>0</v>
      </c>
      <c r="BI258" s="187">
        <f t="shared" si="18"/>
        <v>0</v>
      </c>
      <c r="BJ258" s="19" t="s">
        <v>79</v>
      </c>
      <c r="BK258" s="187">
        <f t="shared" si="19"/>
        <v>0</v>
      </c>
      <c r="BL258" s="19" t="s">
        <v>272</v>
      </c>
      <c r="BM258" s="186" t="s">
        <v>1099</v>
      </c>
    </row>
    <row r="259" spans="1:65" s="2" customFormat="1" ht="16.5" customHeight="1">
      <c r="A259" s="36"/>
      <c r="B259" s="37"/>
      <c r="C259" s="175" t="s">
        <v>675</v>
      </c>
      <c r="D259" s="175" t="s">
        <v>138</v>
      </c>
      <c r="E259" s="176" t="s">
        <v>430</v>
      </c>
      <c r="F259" s="177" t="s">
        <v>431</v>
      </c>
      <c r="G259" s="178" t="s">
        <v>271</v>
      </c>
      <c r="H259" s="179">
        <v>18</v>
      </c>
      <c r="I259" s="180"/>
      <c r="J259" s="181">
        <f t="shared" si="10"/>
        <v>0</v>
      </c>
      <c r="K259" s="177" t="s">
        <v>142</v>
      </c>
      <c r="L259" s="41"/>
      <c r="M259" s="182" t="s">
        <v>19</v>
      </c>
      <c r="N259" s="183" t="s">
        <v>43</v>
      </c>
      <c r="O259" s="66"/>
      <c r="P259" s="184">
        <f t="shared" si="11"/>
        <v>0</v>
      </c>
      <c r="Q259" s="184">
        <v>2.0000000000000002E-5</v>
      </c>
      <c r="R259" s="184">
        <f t="shared" si="12"/>
        <v>3.6000000000000002E-4</v>
      </c>
      <c r="S259" s="184">
        <v>0</v>
      </c>
      <c r="T259" s="185">
        <f t="shared" si="13"/>
        <v>0</v>
      </c>
      <c r="U259" s="36"/>
      <c r="V259" s="36"/>
      <c r="W259" s="36"/>
      <c r="X259" s="36"/>
      <c r="Y259" s="36"/>
      <c r="Z259" s="36"/>
      <c r="AA259" s="36"/>
      <c r="AB259" s="36"/>
      <c r="AC259" s="36"/>
      <c r="AD259" s="36"/>
      <c r="AE259" s="36"/>
      <c r="AR259" s="186" t="s">
        <v>272</v>
      </c>
      <c r="AT259" s="186" t="s">
        <v>138</v>
      </c>
      <c r="AU259" s="186" t="s">
        <v>81</v>
      </c>
      <c r="AY259" s="19" t="s">
        <v>135</v>
      </c>
      <c r="BE259" s="187">
        <f t="shared" si="14"/>
        <v>0</v>
      </c>
      <c r="BF259" s="187">
        <f t="shared" si="15"/>
        <v>0</v>
      </c>
      <c r="BG259" s="187">
        <f t="shared" si="16"/>
        <v>0</v>
      </c>
      <c r="BH259" s="187">
        <f t="shared" si="17"/>
        <v>0</v>
      </c>
      <c r="BI259" s="187">
        <f t="shared" si="18"/>
        <v>0</v>
      </c>
      <c r="BJ259" s="19" t="s">
        <v>79</v>
      </c>
      <c r="BK259" s="187">
        <f t="shared" si="19"/>
        <v>0</v>
      </c>
      <c r="BL259" s="19" t="s">
        <v>272</v>
      </c>
      <c r="BM259" s="186" t="s">
        <v>1100</v>
      </c>
    </row>
    <row r="260" spans="1:65" s="2" customFormat="1" ht="21.75" customHeight="1">
      <c r="A260" s="36"/>
      <c r="B260" s="37"/>
      <c r="C260" s="175" t="s">
        <v>680</v>
      </c>
      <c r="D260" s="175" t="s">
        <v>138</v>
      </c>
      <c r="E260" s="176" t="s">
        <v>434</v>
      </c>
      <c r="F260" s="177" t="s">
        <v>435</v>
      </c>
      <c r="G260" s="178" t="s">
        <v>271</v>
      </c>
      <c r="H260" s="179">
        <v>18</v>
      </c>
      <c r="I260" s="180"/>
      <c r="J260" s="181">
        <f t="shared" si="10"/>
        <v>0</v>
      </c>
      <c r="K260" s="177" t="s">
        <v>142</v>
      </c>
      <c r="L260" s="41"/>
      <c r="M260" s="182" t="s">
        <v>19</v>
      </c>
      <c r="N260" s="183" t="s">
        <v>43</v>
      </c>
      <c r="O260" s="66"/>
      <c r="P260" s="184">
        <f t="shared" si="11"/>
        <v>0</v>
      </c>
      <c r="Q260" s="184">
        <v>2.0000000000000002E-5</v>
      </c>
      <c r="R260" s="184">
        <f t="shared" si="12"/>
        <v>3.6000000000000002E-4</v>
      </c>
      <c r="S260" s="184">
        <v>0</v>
      </c>
      <c r="T260" s="185">
        <f t="shared" si="13"/>
        <v>0</v>
      </c>
      <c r="U260" s="36"/>
      <c r="V260" s="36"/>
      <c r="W260" s="36"/>
      <c r="X260" s="36"/>
      <c r="Y260" s="36"/>
      <c r="Z260" s="36"/>
      <c r="AA260" s="36"/>
      <c r="AB260" s="36"/>
      <c r="AC260" s="36"/>
      <c r="AD260" s="36"/>
      <c r="AE260" s="36"/>
      <c r="AR260" s="186" t="s">
        <v>272</v>
      </c>
      <c r="AT260" s="186" t="s">
        <v>138</v>
      </c>
      <c r="AU260" s="186" t="s">
        <v>81</v>
      </c>
      <c r="AY260" s="19" t="s">
        <v>135</v>
      </c>
      <c r="BE260" s="187">
        <f t="shared" si="14"/>
        <v>0</v>
      </c>
      <c r="BF260" s="187">
        <f t="shared" si="15"/>
        <v>0</v>
      </c>
      <c r="BG260" s="187">
        <f t="shared" si="16"/>
        <v>0</v>
      </c>
      <c r="BH260" s="187">
        <f t="shared" si="17"/>
        <v>0</v>
      </c>
      <c r="BI260" s="187">
        <f t="shared" si="18"/>
        <v>0</v>
      </c>
      <c r="BJ260" s="19" t="s">
        <v>79</v>
      </c>
      <c r="BK260" s="187">
        <f t="shared" si="19"/>
        <v>0</v>
      </c>
      <c r="BL260" s="19" t="s">
        <v>272</v>
      </c>
      <c r="BM260" s="186" t="s">
        <v>1101</v>
      </c>
    </row>
    <row r="261" spans="1:65" s="2" customFormat="1" ht="16.5" customHeight="1">
      <c r="A261" s="36"/>
      <c r="B261" s="37"/>
      <c r="C261" s="175" t="s">
        <v>684</v>
      </c>
      <c r="D261" s="175" t="s">
        <v>138</v>
      </c>
      <c r="E261" s="176" t="s">
        <v>438</v>
      </c>
      <c r="F261" s="177" t="s">
        <v>439</v>
      </c>
      <c r="G261" s="178" t="s">
        <v>184</v>
      </c>
      <c r="H261" s="179">
        <v>22.74</v>
      </c>
      <c r="I261" s="180"/>
      <c r="J261" s="181">
        <f t="shared" si="10"/>
        <v>0</v>
      </c>
      <c r="K261" s="177" t="s">
        <v>19</v>
      </c>
      <c r="L261" s="41"/>
      <c r="M261" s="182" t="s">
        <v>19</v>
      </c>
      <c r="N261" s="183" t="s">
        <v>43</v>
      </c>
      <c r="O261" s="66"/>
      <c r="P261" s="184">
        <f t="shared" si="11"/>
        <v>0</v>
      </c>
      <c r="Q261" s="184">
        <v>0</v>
      </c>
      <c r="R261" s="184">
        <f t="shared" si="12"/>
        <v>0</v>
      </c>
      <c r="S261" s="184">
        <v>0</v>
      </c>
      <c r="T261" s="185">
        <f t="shared" si="13"/>
        <v>0</v>
      </c>
      <c r="U261" s="36"/>
      <c r="V261" s="36"/>
      <c r="W261" s="36"/>
      <c r="X261" s="36"/>
      <c r="Y261" s="36"/>
      <c r="Z261" s="36"/>
      <c r="AA261" s="36"/>
      <c r="AB261" s="36"/>
      <c r="AC261" s="36"/>
      <c r="AD261" s="36"/>
      <c r="AE261" s="36"/>
      <c r="AR261" s="186" t="s">
        <v>272</v>
      </c>
      <c r="AT261" s="186" t="s">
        <v>138</v>
      </c>
      <c r="AU261" s="186" t="s">
        <v>81</v>
      </c>
      <c r="AY261" s="19" t="s">
        <v>135</v>
      </c>
      <c r="BE261" s="187">
        <f t="shared" si="14"/>
        <v>0</v>
      </c>
      <c r="BF261" s="187">
        <f t="shared" si="15"/>
        <v>0</v>
      </c>
      <c r="BG261" s="187">
        <f t="shared" si="16"/>
        <v>0</v>
      </c>
      <c r="BH261" s="187">
        <f t="shared" si="17"/>
        <v>0</v>
      </c>
      <c r="BI261" s="187">
        <f t="shared" si="18"/>
        <v>0</v>
      </c>
      <c r="BJ261" s="19" t="s">
        <v>79</v>
      </c>
      <c r="BK261" s="187">
        <f t="shared" si="19"/>
        <v>0</v>
      </c>
      <c r="BL261" s="19" t="s">
        <v>272</v>
      </c>
      <c r="BM261" s="186" t="s">
        <v>1102</v>
      </c>
    </row>
    <row r="262" spans="1:65" s="12" customFormat="1" ht="22.9" customHeight="1">
      <c r="B262" s="159"/>
      <c r="C262" s="160"/>
      <c r="D262" s="161" t="s">
        <v>71</v>
      </c>
      <c r="E262" s="173" t="s">
        <v>441</v>
      </c>
      <c r="F262" s="173" t="s">
        <v>442</v>
      </c>
      <c r="G262" s="160"/>
      <c r="H262" s="160"/>
      <c r="I262" s="163"/>
      <c r="J262" s="174">
        <f>BK262</f>
        <v>0</v>
      </c>
      <c r="K262" s="160"/>
      <c r="L262" s="165"/>
      <c r="M262" s="166"/>
      <c r="N262" s="167"/>
      <c r="O262" s="167"/>
      <c r="P262" s="168">
        <f>SUM(P263:P315)</f>
        <v>0</v>
      </c>
      <c r="Q262" s="167"/>
      <c r="R262" s="168">
        <f>SUM(R263:R315)</f>
        <v>9.954238E-2</v>
      </c>
      <c r="S262" s="167"/>
      <c r="T262" s="169">
        <f>SUM(T263:T315)</f>
        <v>2.1246470000000003E-2</v>
      </c>
      <c r="AR262" s="170" t="s">
        <v>81</v>
      </c>
      <c r="AT262" s="171" t="s">
        <v>71</v>
      </c>
      <c r="AU262" s="171" t="s">
        <v>79</v>
      </c>
      <c r="AY262" s="170" t="s">
        <v>135</v>
      </c>
      <c r="BK262" s="172">
        <f>SUM(BK263:BK315)</f>
        <v>0</v>
      </c>
    </row>
    <row r="263" spans="1:65" s="2" customFormat="1" ht="16.5" customHeight="1">
      <c r="A263" s="36"/>
      <c r="B263" s="37"/>
      <c r="C263" s="175" t="s">
        <v>690</v>
      </c>
      <c r="D263" s="175" t="s">
        <v>138</v>
      </c>
      <c r="E263" s="176" t="s">
        <v>444</v>
      </c>
      <c r="F263" s="177" t="s">
        <v>445</v>
      </c>
      <c r="G263" s="178" t="s">
        <v>184</v>
      </c>
      <c r="H263" s="179">
        <v>68.537000000000006</v>
      </c>
      <c r="I263" s="180"/>
      <c r="J263" s="181">
        <f>ROUND(I263*H263,2)</f>
        <v>0</v>
      </c>
      <c r="K263" s="177" t="s">
        <v>142</v>
      </c>
      <c r="L263" s="41"/>
      <c r="M263" s="182" t="s">
        <v>19</v>
      </c>
      <c r="N263" s="183" t="s">
        <v>43</v>
      </c>
      <c r="O263" s="66"/>
      <c r="P263" s="184">
        <f>O263*H263</f>
        <v>0</v>
      </c>
      <c r="Q263" s="184">
        <v>1E-3</v>
      </c>
      <c r="R263" s="184">
        <f>Q263*H263</f>
        <v>6.8537000000000001E-2</v>
      </c>
      <c r="S263" s="184">
        <v>3.1E-4</v>
      </c>
      <c r="T263" s="185">
        <f>S263*H263</f>
        <v>2.1246470000000003E-2</v>
      </c>
      <c r="U263" s="36"/>
      <c r="V263" s="36"/>
      <c r="W263" s="36"/>
      <c r="X263" s="36"/>
      <c r="Y263" s="36"/>
      <c r="Z263" s="36"/>
      <c r="AA263" s="36"/>
      <c r="AB263" s="36"/>
      <c r="AC263" s="36"/>
      <c r="AD263" s="36"/>
      <c r="AE263" s="36"/>
      <c r="AR263" s="186" t="s">
        <v>272</v>
      </c>
      <c r="AT263" s="186" t="s">
        <v>138</v>
      </c>
      <c r="AU263" s="186" t="s">
        <v>81</v>
      </c>
      <c r="AY263" s="19" t="s">
        <v>135</v>
      </c>
      <c r="BE263" s="187">
        <f>IF(N263="základní",J263,0)</f>
        <v>0</v>
      </c>
      <c r="BF263" s="187">
        <f>IF(N263="snížená",J263,0)</f>
        <v>0</v>
      </c>
      <c r="BG263" s="187">
        <f>IF(N263="zákl. přenesená",J263,0)</f>
        <v>0</v>
      </c>
      <c r="BH263" s="187">
        <f>IF(N263="sníž. přenesená",J263,0)</f>
        <v>0</v>
      </c>
      <c r="BI263" s="187">
        <f>IF(N263="nulová",J263,0)</f>
        <v>0</v>
      </c>
      <c r="BJ263" s="19" t="s">
        <v>79</v>
      </c>
      <c r="BK263" s="187">
        <f>ROUND(I263*H263,2)</f>
        <v>0</v>
      </c>
      <c r="BL263" s="19" t="s">
        <v>272</v>
      </c>
      <c r="BM263" s="186" t="s">
        <v>1103</v>
      </c>
    </row>
    <row r="264" spans="1:65" s="2" customFormat="1" ht="29.25">
      <c r="A264" s="36"/>
      <c r="B264" s="37"/>
      <c r="C264" s="38"/>
      <c r="D264" s="188" t="s">
        <v>145</v>
      </c>
      <c r="E264" s="38"/>
      <c r="F264" s="189" t="s">
        <v>447</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145</v>
      </c>
      <c r="AU264" s="19" t="s">
        <v>81</v>
      </c>
    </row>
    <row r="265" spans="1:65" s="15" customFormat="1" ht="11.25">
      <c r="B265" s="230"/>
      <c r="C265" s="231"/>
      <c r="D265" s="188" t="s">
        <v>187</v>
      </c>
      <c r="E265" s="232" t="s">
        <v>19</v>
      </c>
      <c r="F265" s="233" t="s">
        <v>448</v>
      </c>
      <c r="G265" s="231"/>
      <c r="H265" s="232" t="s">
        <v>19</v>
      </c>
      <c r="I265" s="234"/>
      <c r="J265" s="231"/>
      <c r="K265" s="231"/>
      <c r="L265" s="235"/>
      <c r="M265" s="236"/>
      <c r="N265" s="237"/>
      <c r="O265" s="237"/>
      <c r="P265" s="237"/>
      <c r="Q265" s="237"/>
      <c r="R265" s="237"/>
      <c r="S265" s="237"/>
      <c r="T265" s="238"/>
      <c r="AT265" s="239" t="s">
        <v>187</v>
      </c>
      <c r="AU265" s="239" t="s">
        <v>81</v>
      </c>
      <c r="AV265" s="15" t="s">
        <v>79</v>
      </c>
      <c r="AW265" s="15" t="s">
        <v>33</v>
      </c>
      <c r="AX265" s="15" t="s">
        <v>72</v>
      </c>
      <c r="AY265" s="239" t="s">
        <v>135</v>
      </c>
    </row>
    <row r="266" spans="1:65" s="13" customFormat="1" ht="11.25">
      <c r="B266" s="197"/>
      <c r="C266" s="198"/>
      <c r="D266" s="188" t="s">
        <v>187</v>
      </c>
      <c r="E266" s="199" t="s">
        <v>19</v>
      </c>
      <c r="F266" s="200" t="s">
        <v>1104</v>
      </c>
      <c r="G266" s="198"/>
      <c r="H266" s="201">
        <v>9.2189999999999994</v>
      </c>
      <c r="I266" s="202"/>
      <c r="J266" s="198"/>
      <c r="K266" s="198"/>
      <c r="L266" s="203"/>
      <c r="M266" s="204"/>
      <c r="N266" s="205"/>
      <c r="O266" s="205"/>
      <c r="P266" s="205"/>
      <c r="Q266" s="205"/>
      <c r="R266" s="205"/>
      <c r="S266" s="205"/>
      <c r="T266" s="206"/>
      <c r="AT266" s="207" t="s">
        <v>187</v>
      </c>
      <c r="AU266" s="207" t="s">
        <v>81</v>
      </c>
      <c r="AV266" s="13" t="s">
        <v>81</v>
      </c>
      <c r="AW266" s="13" t="s">
        <v>33</v>
      </c>
      <c r="AX266" s="13" t="s">
        <v>72</v>
      </c>
      <c r="AY266" s="207" t="s">
        <v>135</v>
      </c>
    </row>
    <row r="267" spans="1:65" s="13" customFormat="1" ht="11.25">
      <c r="B267" s="197"/>
      <c r="C267" s="198"/>
      <c r="D267" s="188" t="s">
        <v>187</v>
      </c>
      <c r="E267" s="199" t="s">
        <v>19</v>
      </c>
      <c r="F267" s="200" t="s">
        <v>1105</v>
      </c>
      <c r="G267" s="198"/>
      <c r="H267" s="201">
        <v>-2.1000000000000001E-2</v>
      </c>
      <c r="I267" s="202"/>
      <c r="J267" s="198"/>
      <c r="K267" s="198"/>
      <c r="L267" s="203"/>
      <c r="M267" s="204"/>
      <c r="N267" s="205"/>
      <c r="O267" s="205"/>
      <c r="P267" s="205"/>
      <c r="Q267" s="205"/>
      <c r="R267" s="205"/>
      <c r="S267" s="205"/>
      <c r="T267" s="206"/>
      <c r="AT267" s="207" t="s">
        <v>187</v>
      </c>
      <c r="AU267" s="207" t="s">
        <v>81</v>
      </c>
      <c r="AV267" s="13" t="s">
        <v>81</v>
      </c>
      <c r="AW267" s="13" t="s">
        <v>33</v>
      </c>
      <c r="AX267" s="13" t="s">
        <v>72</v>
      </c>
      <c r="AY267" s="207" t="s">
        <v>135</v>
      </c>
    </row>
    <row r="268" spans="1:65" s="13" customFormat="1" ht="11.25">
      <c r="B268" s="197"/>
      <c r="C268" s="198"/>
      <c r="D268" s="188" t="s">
        <v>187</v>
      </c>
      <c r="E268" s="199" t="s">
        <v>19</v>
      </c>
      <c r="F268" s="200" t="s">
        <v>1106</v>
      </c>
      <c r="G268" s="198"/>
      <c r="H268" s="201">
        <v>-0.20499999999999999</v>
      </c>
      <c r="I268" s="202"/>
      <c r="J268" s="198"/>
      <c r="K268" s="198"/>
      <c r="L268" s="203"/>
      <c r="M268" s="204"/>
      <c r="N268" s="205"/>
      <c r="O268" s="205"/>
      <c r="P268" s="205"/>
      <c r="Q268" s="205"/>
      <c r="R268" s="205"/>
      <c r="S268" s="205"/>
      <c r="T268" s="206"/>
      <c r="AT268" s="207" t="s">
        <v>187</v>
      </c>
      <c r="AU268" s="207" t="s">
        <v>81</v>
      </c>
      <c r="AV268" s="13" t="s">
        <v>81</v>
      </c>
      <c r="AW268" s="13" t="s">
        <v>33</v>
      </c>
      <c r="AX268" s="13" t="s">
        <v>72</v>
      </c>
      <c r="AY268" s="207" t="s">
        <v>135</v>
      </c>
    </row>
    <row r="269" spans="1:65" s="13" customFormat="1" ht="11.25">
      <c r="B269" s="197"/>
      <c r="C269" s="198"/>
      <c r="D269" s="188" t="s">
        <v>187</v>
      </c>
      <c r="E269" s="199" t="s">
        <v>19</v>
      </c>
      <c r="F269" s="200" t="s">
        <v>1107</v>
      </c>
      <c r="G269" s="198"/>
      <c r="H269" s="201">
        <v>11.253</v>
      </c>
      <c r="I269" s="202"/>
      <c r="J269" s="198"/>
      <c r="K269" s="198"/>
      <c r="L269" s="203"/>
      <c r="M269" s="204"/>
      <c r="N269" s="205"/>
      <c r="O269" s="205"/>
      <c r="P269" s="205"/>
      <c r="Q269" s="205"/>
      <c r="R269" s="205"/>
      <c r="S269" s="205"/>
      <c r="T269" s="206"/>
      <c r="AT269" s="207" t="s">
        <v>187</v>
      </c>
      <c r="AU269" s="207" t="s">
        <v>81</v>
      </c>
      <c r="AV269" s="13" t="s">
        <v>81</v>
      </c>
      <c r="AW269" s="13" t="s">
        <v>33</v>
      </c>
      <c r="AX269" s="13" t="s">
        <v>72</v>
      </c>
      <c r="AY269" s="207" t="s">
        <v>135</v>
      </c>
    </row>
    <row r="270" spans="1:65" s="16" customFormat="1" ht="11.25">
      <c r="B270" s="240"/>
      <c r="C270" s="241"/>
      <c r="D270" s="188" t="s">
        <v>187</v>
      </c>
      <c r="E270" s="242" t="s">
        <v>19</v>
      </c>
      <c r="F270" s="243" t="s">
        <v>451</v>
      </c>
      <c r="G270" s="241"/>
      <c r="H270" s="244">
        <v>20.245999999999999</v>
      </c>
      <c r="I270" s="245"/>
      <c r="J270" s="241"/>
      <c r="K270" s="241"/>
      <c r="L270" s="246"/>
      <c r="M270" s="247"/>
      <c r="N270" s="248"/>
      <c r="O270" s="248"/>
      <c r="P270" s="248"/>
      <c r="Q270" s="248"/>
      <c r="R270" s="248"/>
      <c r="S270" s="248"/>
      <c r="T270" s="249"/>
      <c r="AT270" s="250" t="s">
        <v>187</v>
      </c>
      <c r="AU270" s="250" t="s">
        <v>81</v>
      </c>
      <c r="AV270" s="16" t="s">
        <v>155</v>
      </c>
      <c r="AW270" s="16" t="s">
        <v>33</v>
      </c>
      <c r="AX270" s="16" t="s">
        <v>72</v>
      </c>
      <c r="AY270" s="250" t="s">
        <v>135</v>
      </c>
    </row>
    <row r="271" spans="1:65" s="15" customFormat="1" ht="11.25">
      <c r="B271" s="230"/>
      <c r="C271" s="231"/>
      <c r="D271" s="188" t="s">
        <v>187</v>
      </c>
      <c r="E271" s="232" t="s">
        <v>19</v>
      </c>
      <c r="F271" s="233" t="s">
        <v>452</v>
      </c>
      <c r="G271" s="231"/>
      <c r="H271" s="232" t="s">
        <v>19</v>
      </c>
      <c r="I271" s="234"/>
      <c r="J271" s="231"/>
      <c r="K271" s="231"/>
      <c r="L271" s="235"/>
      <c r="M271" s="236"/>
      <c r="N271" s="237"/>
      <c r="O271" s="237"/>
      <c r="P271" s="237"/>
      <c r="Q271" s="237"/>
      <c r="R271" s="237"/>
      <c r="S271" s="237"/>
      <c r="T271" s="238"/>
      <c r="AT271" s="239" t="s">
        <v>187</v>
      </c>
      <c r="AU271" s="239" t="s">
        <v>81</v>
      </c>
      <c r="AV271" s="15" t="s">
        <v>79</v>
      </c>
      <c r="AW271" s="15" t="s">
        <v>33</v>
      </c>
      <c r="AX271" s="15" t="s">
        <v>72</v>
      </c>
      <c r="AY271" s="239" t="s">
        <v>135</v>
      </c>
    </row>
    <row r="272" spans="1:65" s="13" customFormat="1" ht="11.25">
      <c r="B272" s="197"/>
      <c r="C272" s="198"/>
      <c r="D272" s="188" t="s">
        <v>187</v>
      </c>
      <c r="E272" s="199" t="s">
        <v>19</v>
      </c>
      <c r="F272" s="200" t="s">
        <v>1108</v>
      </c>
      <c r="G272" s="198"/>
      <c r="H272" s="201">
        <v>7.8760000000000003</v>
      </c>
      <c r="I272" s="202"/>
      <c r="J272" s="198"/>
      <c r="K272" s="198"/>
      <c r="L272" s="203"/>
      <c r="M272" s="204"/>
      <c r="N272" s="205"/>
      <c r="O272" s="205"/>
      <c r="P272" s="205"/>
      <c r="Q272" s="205"/>
      <c r="R272" s="205"/>
      <c r="S272" s="205"/>
      <c r="T272" s="206"/>
      <c r="AT272" s="207" t="s">
        <v>187</v>
      </c>
      <c r="AU272" s="207" t="s">
        <v>81</v>
      </c>
      <c r="AV272" s="13" t="s">
        <v>81</v>
      </c>
      <c r="AW272" s="13" t="s">
        <v>33</v>
      </c>
      <c r="AX272" s="13" t="s">
        <v>72</v>
      </c>
      <c r="AY272" s="207" t="s">
        <v>135</v>
      </c>
    </row>
    <row r="273" spans="1:65" s="13" customFormat="1" ht="11.25">
      <c r="B273" s="197"/>
      <c r="C273" s="198"/>
      <c r="D273" s="188" t="s">
        <v>187</v>
      </c>
      <c r="E273" s="199" t="s">
        <v>19</v>
      </c>
      <c r="F273" s="200" t="s">
        <v>1109</v>
      </c>
      <c r="G273" s="198"/>
      <c r="H273" s="201">
        <v>38.276000000000003</v>
      </c>
      <c r="I273" s="202"/>
      <c r="J273" s="198"/>
      <c r="K273" s="198"/>
      <c r="L273" s="203"/>
      <c r="M273" s="204"/>
      <c r="N273" s="205"/>
      <c r="O273" s="205"/>
      <c r="P273" s="205"/>
      <c r="Q273" s="205"/>
      <c r="R273" s="205"/>
      <c r="S273" s="205"/>
      <c r="T273" s="206"/>
      <c r="AT273" s="207" t="s">
        <v>187</v>
      </c>
      <c r="AU273" s="207" t="s">
        <v>81</v>
      </c>
      <c r="AV273" s="13" t="s">
        <v>81</v>
      </c>
      <c r="AW273" s="13" t="s">
        <v>33</v>
      </c>
      <c r="AX273" s="13" t="s">
        <v>72</v>
      </c>
      <c r="AY273" s="207" t="s">
        <v>135</v>
      </c>
    </row>
    <row r="274" spans="1:65" s="13" customFormat="1" ht="11.25">
      <c r="B274" s="197"/>
      <c r="C274" s="198"/>
      <c r="D274" s="188" t="s">
        <v>187</v>
      </c>
      <c r="E274" s="199" t="s">
        <v>19</v>
      </c>
      <c r="F274" s="200" t="s">
        <v>1110</v>
      </c>
      <c r="G274" s="198"/>
      <c r="H274" s="201">
        <v>9.91</v>
      </c>
      <c r="I274" s="202"/>
      <c r="J274" s="198"/>
      <c r="K274" s="198"/>
      <c r="L274" s="203"/>
      <c r="M274" s="204"/>
      <c r="N274" s="205"/>
      <c r="O274" s="205"/>
      <c r="P274" s="205"/>
      <c r="Q274" s="205"/>
      <c r="R274" s="205"/>
      <c r="S274" s="205"/>
      <c r="T274" s="206"/>
      <c r="AT274" s="207" t="s">
        <v>187</v>
      </c>
      <c r="AU274" s="207" t="s">
        <v>81</v>
      </c>
      <c r="AV274" s="13" t="s">
        <v>81</v>
      </c>
      <c r="AW274" s="13" t="s">
        <v>33</v>
      </c>
      <c r="AX274" s="13" t="s">
        <v>72</v>
      </c>
      <c r="AY274" s="207" t="s">
        <v>135</v>
      </c>
    </row>
    <row r="275" spans="1:65" s="13" customFormat="1" ht="11.25">
      <c r="B275" s="197"/>
      <c r="C275" s="198"/>
      <c r="D275" s="188" t="s">
        <v>187</v>
      </c>
      <c r="E275" s="199" t="s">
        <v>19</v>
      </c>
      <c r="F275" s="200" t="s">
        <v>1111</v>
      </c>
      <c r="G275" s="198"/>
      <c r="H275" s="201">
        <v>-3.698</v>
      </c>
      <c r="I275" s="202"/>
      <c r="J275" s="198"/>
      <c r="K275" s="198"/>
      <c r="L275" s="203"/>
      <c r="M275" s="204"/>
      <c r="N275" s="205"/>
      <c r="O275" s="205"/>
      <c r="P275" s="205"/>
      <c r="Q275" s="205"/>
      <c r="R275" s="205"/>
      <c r="S275" s="205"/>
      <c r="T275" s="206"/>
      <c r="AT275" s="207" t="s">
        <v>187</v>
      </c>
      <c r="AU275" s="207" t="s">
        <v>81</v>
      </c>
      <c r="AV275" s="13" t="s">
        <v>81</v>
      </c>
      <c r="AW275" s="13" t="s">
        <v>33</v>
      </c>
      <c r="AX275" s="13" t="s">
        <v>72</v>
      </c>
      <c r="AY275" s="207" t="s">
        <v>135</v>
      </c>
    </row>
    <row r="276" spans="1:65" s="13" customFormat="1" ht="11.25">
      <c r="B276" s="197"/>
      <c r="C276" s="198"/>
      <c r="D276" s="188" t="s">
        <v>187</v>
      </c>
      <c r="E276" s="199" t="s">
        <v>19</v>
      </c>
      <c r="F276" s="200" t="s">
        <v>753</v>
      </c>
      <c r="G276" s="198"/>
      <c r="H276" s="201">
        <v>-1.1479999999999999</v>
      </c>
      <c r="I276" s="202"/>
      <c r="J276" s="198"/>
      <c r="K276" s="198"/>
      <c r="L276" s="203"/>
      <c r="M276" s="204"/>
      <c r="N276" s="205"/>
      <c r="O276" s="205"/>
      <c r="P276" s="205"/>
      <c r="Q276" s="205"/>
      <c r="R276" s="205"/>
      <c r="S276" s="205"/>
      <c r="T276" s="206"/>
      <c r="AT276" s="207" t="s">
        <v>187</v>
      </c>
      <c r="AU276" s="207" t="s">
        <v>81</v>
      </c>
      <c r="AV276" s="13" t="s">
        <v>81</v>
      </c>
      <c r="AW276" s="13" t="s">
        <v>33</v>
      </c>
      <c r="AX276" s="13" t="s">
        <v>72</v>
      </c>
      <c r="AY276" s="207" t="s">
        <v>135</v>
      </c>
    </row>
    <row r="277" spans="1:65" s="13" customFormat="1" ht="11.25">
      <c r="B277" s="197"/>
      <c r="C277" s="198"/>
      <c r="D277" s="188" t="s">
        <v>187</v>
      </c>
      <c r="E277" s="199" t="s">
        <v>19</v>
      </c>
      <c r="F277" s="200" t="s">
        <v>1112</v>
      </c>
      <c r="G277" s="198"/>
      <c r="H277" s="201">
        <v>-2.9249999999999998</v>
      </c>
      <c r="I277" s="202"/>
      <c r="J277" s="198"/>
      <c r="K277" s="198"/>
      <c r="L277" s="203"/>
      <c r="M277" s="204"/>
      <c r="N277" s="205"/>
      <c r="O277" s="205"/>
      <c r="P277" s="205"/>
      <c r="Q277" s="205"/>
      <c r="R277" s="205"/>
      <c r="S277" s="205"/>
      <c r="T277" s="206"/>
      <c r="AT277" s="207" t="s">
        <v>187</v>
      </c>
      <c r="AU277" s="207" t="s">
        <v>81</v>
      </c>
      <c r="AV277" s="13" t="s">
        <v>81</v>
      </c>
      <c r="AW277" s="13" t="s">
        <v>33</v>
      </c>
      <c r="AX277" s="13" t="s">
        <v>72</v>
      </c>
      <c r="AY277" s="207" t="s">
        <v>135</v>
      </c>
    </row>
    <row r="278" spans="1:65" s="16" customFormat="1" ht="11.25">
      <c r="B278" s="240"/>
      <c r="C278" s="241"/>
      <c r="D278" s="188" t="s">
        <v>187</v>
      </c>
      <c r="E278" s="242" t="s">
        <v>19</v>
      </c>
      <c r="F278" s="243" t="s">
        <v>451</v>
      </c>
      <c r="G278" s="241"/>
      <c r="H278" s="244">
        <v>48.290999999999997</v>
      </c>
      <c r="I278" s="245"/>
      <c r="J278" s="241"/>
      <c r="K278" s="241"/>
      <c r="L278" s="246"/>
      <c r="M278" s="247"/>
      <c r="N278" s="248"/>
      <c r="O278" s="248"/>
      <c r="P278" s="248"/>
      <c r="Q278" s="248"/>
      <c r="R278" s="248"/>
      <c r="S278" s="248"/>
      <c r="T278" s="249"/>
      <c r="AT278" s="250" t="s">
        <v>187</v>
      </c>
      <c r="AU278" s="250" t="s">
        <v>81</v>
      </c>
      <c r="AV278" s="16" t="s">
        <v>155</v>
      </c>
      <c r="AW278" s="16" t="s">
        <v>33</v>
      </c>
      <c r="AX278" s="16" t="s">
        <v>72</v>
      </c>
      <c r="AY278" s="250" t="s">
        <v>135</v>
      </c>
    </row>
    <row r="279" spans="1:65" s="14" customFormat="1" ht="11.25">
      <c r="B279" s="208"/>
      <c r="C279" s="209"/>
      <c r="D279" s="188" t="s">
        <v>187</v>
      </c>
      <c r="E279" s="210" t="s">
        <v>19</v>
      </c>
      <c r="F279" s="211" t="s">
        <v>197</v>
      </c>
      <c r="G279" s="209"/>
      <c r="H279" s="212">
        <v>68.537000000000006</v>
      </c>
      <c r="I279" s="213"/>
      <c r="J279" s="209"/>
      <c r="K279" s="209"/>
      <c r="L279" s="214"/>
      <c r="M279" s="215"/>
      <c r="N279" s="216"/>
      <c r="O279" s="216"/>
      <c r="P279" s="216"/>
      <c r="Q279" s="216"/>
      <c r="R279" s="216"/>
      <c r="S279" s="216"/>
      <c r="T279" s="217"/>
      <c r="AT279" s="218" t="s">
        <v>187</v>
      </c>
      <c r="AU279" s="218" t="s">
        <v>81</v>
      </c>
      <c r="AV279" s="14" t="s">
        <v>160</v>
      </c>
      <c r="AW279" s="14" t="s">
        <v>33</v>
      </c>
      <c r="AX279" s="14" t="s">
        <v>79</v>
      </c>
      <c r="AY279" s="218" t="s">
        <v>135</v>
      </c>
    </row>
    <row r="280" spans="1:65" s="2" customFormat="1" ht="16.5" customHeight="1">
      <c r="A280" s="36"/>
      <c r="B280" s="37"/>
      <c r="C280" s="175" t="s">
        <v>695</v>
      </c>
      <c r="D280" s="175" t="s">
        <v>138</v>
      </c>
      <c r="E280" s="176" t="s">
        <v>458</v>
      </c>
      <c r="F280" s="177" t="s">
        <v>459</v>
      </c>
      <c r="G280" s="178" t="s">
        <v>184</v>
      </c>
      <c r="H280" s="179">
        <v>67.403000000000006</v>
      </c>
      <c r="I280" s="180"/>
      <c r="J280" s="181">
        <f>ROUND(I280*H280,2)</f>
        <v>0</v>
      </c>
      <c r="K280" s="177" t="s">
        <v>142</v>
      </c>
      <c r="L280" s="41"/>
      <c r="M280" s="182" t="s">
        <v>19</v>
      </c>
      <c r="N280" s="183" t="s">
        <v>43</v>
      </c>
      <c r="O280" s="66"/>
      <c r="P280" s="184">
        <f>O280*H280</f>
        <v>0</v>
      </c>
      <c r="Q280" s="184">
        <v>0</v>
      </c>
      <c r="R280" s="184">
        <f>Q280*H280</f>
        <v>0</v>
      </c>
      <c r="S280" s="184">
        <v>0</v>
      </c>
      <c r="T280" s="185">
        <f>S280*H280</f>
        <v>0</v>
      </c>
      <c r="U280" s="36"/>
      <c r="V280" s="36"/>
      <c r="W280" s="36"/>
      <c r="X280" s="36"/>
      <c r="Y280" s="36"/>
      <c r="Z280" s="36"/>
      <c r="AA280" s="36"/>
      <c r="AB280" s="36"/>
      <c r="AC280" s="36"/>
      <c r="AD280" s="36"/>
      <c r="AE280" s="36"/>
      <c r="AR280" s="186" t="s">
        <v>272</v>
      </c>
      <c r="AT280" s="186" t="s">
        <v>138</v>
      </c>
      <c r="AU280" s="186" t="s">
        <v>81</v>
      </c>
      <c r="AY280" s="19" t="s">
        <v>135</v>
      </c>
      <c r="BE280" s="187">
        <f>IF(N280="základní",J280,0)</f>
        <v>0</v>
      </c>
      <c r="BF280" s="187">
        <f>IF(N280="snížená",J280,0)</f>
        <v>0</v>
      </c>
      <c r="BG280" s="187">
        <f>IF(N280="zákl. přenesená",J280,0)</f>
        <v>0</v>
      </c>
      <c r="BH280" s="187">
        <f>IF(N280="sníž. přenesená",J280,0)</f>
        <v>0</v>
      </c>
      <c r="BI280" s="187">
        <f>IF(N280="nulová",J280,0)</f>
        <v>0</v>
      </c>
      <c r="BJ280" s="19" t="s">
        <v>79</v>
      </c>
      <c r="BK280" s="187">
        <f>ROUND(I280*H280,2)</f>
        <v>0</v>
      </c>
      <c r="BL280" s="19" t="s">
        <v>272</v>
      </c>
      <c r="BM280" s="186" t="s">
        <v>1113</v>
      </c>
    </row>
    <row r="281" spans="1:65" s="15" customFormat="1" ht="11.25">
      <c r="B281" s="230"/>
      <c r="C281" s="231"/>
      <c r="D281" s="188" t="s">
        <v>187</v>
      </c>
      <c r="E281" s="232" t="s">
        <v>19</v>
      </c>
      <c r="F281" s="233" t="s">
        <v>448</v>
      </c>
      <c r="G281" s="231"/>
      <c r="H281" s="232" t="s">
        <v>19</v>
      </c>
      <c r="I281" s="234"/>
      <c r="J281" s="231"/>
      <c r="K281" s="231"/>
      <c r="L281" s="235"/>
      <c r="M281" s="236"/>
      <c r="N281" s="237"/>
      <c r="O281" s="237"/>
      <c r="P281" s="237"/>
      <c r="Q281" s="237"/>
      <c r="R281" s="237"/>
      <c r="S281" s="237"/>
      <c r="T281" s="238"/>
      <c r="AT281" s="239" t="s">
        <v>187</v>
      </c>
      <c r="AU281" s="239" t="s">
        <v>81</v>
      </c>
      <c r="AV281" s="15" t="s">
        <v>79</v>
      </c>
      <c r="AW281" s="15" t="s">
        <v>33</v>
      </c>
      <c r="AX281" s="15" t="s">
        <v>72</v>
      </c>
      <c r="AY281" s="239" t="s">
        <v>135</v>
      </c>
    </row>
    <row r="282" spans="1:65" s="13" customFormat="1" ht="11.25">
      <c r="B282" s="197"/>
      <c r="C282" s="198"/>
      <c r="D282" s="188" t="s">
        <v>187</v>
      </c>
      <c r="E282" s="199" t="s">
        <v>19</v>
      </c>
      <c r="F282" s="200" t="s">
        <v>1023</v>
      </c>
      <c r="G282" s="198"/>
      <c r="H282" s="201">
        <v>10.244</v>
      </c>
      <c r="I282" s="202"/>
      <c r="J282" s="198"/>
      <c r="K282" s="198"/>
      <c r="L282" s="203"/>
      <c r="M282" s="204"/>
      <c r="N282" s="205"/>
      <c r="O282" s="205"/>
      <c r="P282" s="205"/>
      <c r="Q282" s="205"/>
      <c r="R282" s="205"/>
      <c r="S282" s="205"/>
      <c r="T282" s="206"/>
      <c r="AT282" s="207" t="s">
        <v>187</v>
      </c>
      <c r="AU282" s="207" t="s">
        <v>81</v>
      </c>
      <c r="AV282" s="13" t="s">
        <v>81</v>
      </c>
      <c r="AW282" s="13" t="s">
        <v>33</v>
      </c>
      <c r="AX282" s="13" t="s">
        <v>72</v>
      </c>
      <c r="AY282" s="207" t="s">
        <v>135</v>
      </c>
    </row>
    <row r="283" spans="1:65" s="13" customFormat="1" ht="11.25">
      <c r="B283" s="197"/>
      <c r="C283" s="198"/>
      <c r="D283" s="188" t="s">
        <v>187</v>
      </c>
      <c r="E283" s="199" t="s">
        <v>19</v>
      </c>
      <c r="F283" s="200" t="s">
        <v>1024</v>
      </c>
      <c r="G283" s="198"/>
      <c r="H283" s="201">
        <v>-2.3E-2</v>
      </c>
      <c r="I283" s="202"/>
      <c r="J283" s="198"/>
      <c r="K283" s="198"/>
      <c r="L283" s="203"/>
      <c r="M283" s="204"/>
      <c r="N283" s="205"/>
      <c r="O283" s="205"/>
      <c r="P283" s="205"/>
      <c r="Q283" s="205"/>
      <c r="R283" s="205"/>
      <c r="S283" s="205"/>
      <c r="T283" s="206"/>
      <c r="AT283" s="207" t="s">
        <v>187</v>
      </c>
      <c r="AU283" s="207" t="s">
        <v>81</v>
      </c>
      <c r="AV283" s="13" t="s">
        <v>81</v>
      </c>
      <c r="AW283" s="13" t="s">
        <v>33</v>
      </c>
      <c r="AX283" s="13" t="s">
        <v>72</v>
      </c>
      <c r="AY283" s="207" t="s">
        <v>135</v>
      </c>
    </row>
    <row r="284" spans="1:65" s="13" customFormat="1" ht="11.25">
      <c r="B284" s="197"/>
      <c r="C284" s="198"/>
      <c r="D284" s="188" t="s">
        <v>187</v>
      </c>
      <c r="E284" s="199" t="s">
        <v>19</v>
      </c>
      <c r="F284" s="200" t="s">
        <v>1012</v>
      </c>
      <c r="G284" s="198"/>
      <c r="H284" s="201">
        <v>-0.22800000000000001</v>
      </c>
      <c r="I284" s="202"/>
      <c r="J284" s="198"/>
      <c r="K284" s="198"/>
      <c r="L284" s="203"/>
      <c r="M284" s="204"/>
      <c r="N284" s="205"/>
      <c r="O284" s="205"/>
      <c r="P284" s="205"/>
      <c r="Q284" s="205"/>
      <c r="R284" s="205"/>
      <c r="S284" s="205"/>
      <c r="T284" s="206"/>
      <c r="AT284" s="207" t="s">
        <v>187</v>
      </c>
      <c r="AU284" s="207" t="s">
        <v>81</v>
      </c>
      <c r="AV284" s="13" t="s">
        <v>81</v>
      </c>
      <c r="AW284" s="13" t="s">
        <v>33</v>
      </c>
      <c r="AX284" s="13" t="s">
        <v>72</v>
      </c>
      <c r="AY284" s="207" t="s">
        <v>135</v>
      </c>
    </row>
    <row r="285" spans="1:65" s="13" customFormat="1" ht="11.25">
      <c r="B285" s="197"/>
      <c r="C285" s="198"/>
      <c r="D285" s="188" t="s">
        <v>187</v>
      </c>
      <c r="E285" s="199" t="s">
        <v>19</v>
      </c>
      <c r="F285" s="200" t="s">
        <v>1025</v>
      </c>
      <c r="G285" s="198"/>
      <c r="H285" s="201">
        <v>12.504</v>
      </c>
      <c r="I285" s="202"/>
      <c r="J285" s="198"/>
      <c r="K285" s="198"/>
      <c r="L285" s="203"/>
      <c r="M285" s="204"/>
      <c r="N285" s="205"/>
      <c r="O285" s="205"/>
      <c r="P285" s="205"/>
      <c r="Q285" s="205"/>
      <c r="R285" s="205"/>
      <c r="S285" s="205"/>
      <c r="T285" s="206"/>
      <c r="AT285" s="207" t="s">
        <v>187</v>
      </c>
      <c r="AU285" s="207" t="s">
        <v>81</v>
      </c>
      <c r="AV285" s="13" t="s">
        <v>81</v>
      </c>
      <c r="AW285" s="13" t="s">
        <v>33</v>
      </c>
      <c r="AX285" s="13" t="s">
        <v>72</v>
      </c>
      <c r="AY285" s="207" t="s">
        <v>135</v>
      </c>
    </row>
    <row r="286" spans="1:65" s="16" customFormat="1" ht="11.25">
      <c r="B286" s="240"/>
      <c r="C286" s="241"/>
      <c r="D286" s="188" t="s">
        <v>187</v>
      </c>
      <c r="E286" s="242" t="s">
        <v>19</v>
      </c>
      <c r="F286" s="243" t="s">
        <v>451</v>
      </c>
      <c r="G286" s="241"/>
      <c r="H286" s="244">
        <v>22.497</v>
      </c>
      <c r="I286" s="245"/>
      <c r="J286" s="241"/>
      <c r="K286" s="241"/>
      <c r="L286" s="246"/>
      <c r="M286" s="247"/>
      <c r="N286" s="248"/>
      <c r="O286" s="248"/>
      <c r="P286" s="248"/>
      <c r="Q286" s="248"/>
      <c r="R286" s="248"/>
      <c r="S286" s="248"/>
      <c r="T286" s="249"/>
      <c r="AT286" s="250" t="s">
        <v>187</v>
      </c>
      <c r="AU286" s="250" t="s">
        <v>81</v>
      </c>
      <c r="AV286" s="16" t="s">
        <v>155</v>
      </c>
      <c r="AW286" s="16" t="s">
        <v>33</v>
      </c>
      <c r="AX286" s="16" t="s">
        <v>72</v>
      </c>
      <c r="AY286" s="250" t="s">
        <v>135</v>
      </c>
    </row>
    <row r="287" spans="1:65" s="15" customFormat="1" ht="11.25">
      <c r="B287" s="230"/>
      <c r="C287" s="231"/>
      <c r="D287" s="188" t="s">
        <v>187</v>
      </c>
      <c r="E287" s="232" t="s">
        <v>19</v>
      </c>
      <c r="F287" s="233" t="s">
        <v>452</v>
      </c>
      <c r="G287" s="231"/>
      <c r="H287" s="232" t="s">
        <v>19</v>
      </c>
      <c r="I287" s="234"/>
      <c r="J287" s="231"/>
      <c r="K287" s="231"/>
      <c r="L287" s="235"/>
      <c r="M287" s="236"/>
      <c r="N287" s="237"/>
      <c r="O287" s="237"/>
      <c r="P287" s="237"/>
      <c r="Q287" s="237"/>
      <c r="R287" s="237"/>
      <c r="S287" s="237"/>
      <c r="T287" s="238"/>
      <c r="AT287" s="239" t="s">
        <v>187</v>
      </c>
      <c r="AU287" s="239" t="s">
        <v>81</v>
      </c>
      <c r="AV287" s="15" t="s">
        <v>79</v>
      </c>
      <c r="AW287" s="15" t="s">
        <v>33</v>
      </c>
      <c r="AX287" s="15" t="s">
        <v>72</v>
      </c>
      <c r="AY287" s="239" t="s">
        <v>135</v>
      </c>
    </row>
    <row r="288" spans="1:65" s="15" customFormat="1" ht="11.25">
      <c r="B288" s="230"/>
      <c r="C288" s="231"/>
      <c r="D288" s="188" t="s">
        <v>187</v>
      </c>
      <c r="E288" s="232" t="s">
        <v>19</v>
      </c>
      <c r="F288" s="233" t="s">
        <v>1114</v>
      </c>
      <c r="G288" s="231"/>
      <c r="H288" s="232" t="s">
        <v>19</v>
      </c>
      <c r="I288" s="234"/>
      <c r="J288" s="231"/>
      <c r="K288" s="231"/>
      <c r="L288" s="235"/>
      <c r="M288" s="236"/>
      <c r="N288" s="237"/>
      <c r="O288" s="237"/>
      <c r="P288" s="237"/>
      <c r="Q288" s="237"/>
      <c r="R288" s="237"/>
      <c r="S288" s="237"/>
      <c r="T288" s="238"/>
      <c r="AT288" s="239" t="s">
        <v>187</v>
      </c>
      <c r="AU288" s="239" t="s">
        <v>81</v>
      </c>
      <c r="AV288" s="15" t="s">
        <v>79</v>
      </c>
      <c r="AW288" s="15" t="s">
        <v>33</v>
      </c>
      <c r="AX288" s="15" t="s">
        <v>72</v>
      </c>
      <c r="AY288" s="239" t="s">
        <v>135</v>
      </c>
    </row>
    <row r="289" spans="1:65" s="13" customFormat="1" ht="11.25">
      <c r="B289" s="197"/>
      <c r="C289" s="198"/>
      <c r="D289" s="188" t="s">
        <v>187</v>
      </c>
      <c r="E289" s="199" t="s">
        <v>19</v>
      </c>
      <c r="F289" s="200" t="s">
        <v>1031</v>
      </c>
      <c r="G289" s="198"/>
      <c r="H289" s="201">
        <v>42.529000000000003</v>
      </c>
      <c r="I289" s="202"/>
      <c r="J289" s="198"/>
      <c r="K289" s="198"/>
      <c r="L289" s="203"/>
      <c r="M289" s="204"/>
      <c r="N289" s="205"/>
      <c r="O289" s="205"/>
      <c r="P289" s="205"/>
      <c r="Q289" s="205"/>
      <c r="R289" s="205"/>
      <c r="S289" s="205"/>
      <c r="T289" s="206"/>
      <c r="AT289" s="207" t="s">
        <v>187</v>
      </c>
      <c r="AU289" s="207" t="s">
        <v>81</v>
      </c>
      <c r="AV289" s="13" t="s">
        <v>81</v>
      </c>
      <c r="AW289" s="13" t="s">
        <v>33</v>
      </c>
      <c r="AX289" s="13" t="s">
        <v>72</v>
      </c>
      <c r="AY289" s="207" t="s">
        <v>135</v>
      </c>
    </row>
    <row r="290" spans="1:65" s="13" customFormat="1" ht="11.25">
      <c r="B290" s="197"/>
      <c r="C290" s="198"/>
      <c r="D290" s="188" t="s">
        <v>187</v>
      </c>
      <c r="E290" s="199" t="s">
        <v>19</v>
      </c>
      <c r="F290" s="200" t="s">
        <v>1032</v>
      </c>
      <c r="G290" s="198"/>
      <c r="H290" s="201">
        <v>11.010999999999999</v>
      </c>
      <c r="I290" s="202"/>
      <c r="J290" s="198"/>
      <c r="K290" s="198"/>
      <c r="L290" s="203"/>
      <c r="M290" s="204"/>
      <c r="N290" s="205"/>
      <c r="O290" s="205"/>
      <c r="P290" s="205"/>
      <c r="Q290" s="205"/>
      <c r="R290" s="205"/>
      <c r="S290" s="205"/>
      <c r="T290" s="206"/>
      <c r="AT290" s="207" t="s">
        <v>187</v>
      </c>
      <c r="AU290" s="207" t="s">
        <v>81</v>
      </c>
      <c r="AV290" s="13" t="s">
        <v>81</v>
      </c>
      <c r="AW290" s="13" t="s">
        <v>33</v>
      </c>
      <c r="AX290" s="13" t="s">
        <v>72</v>
      </c>
      <c r="AY290" s="207" t="s">
        <v>135</v>
      </c>
    </row>
    <row r="291" spans="1:65" s="13" customFormat="1" ht="11.25">
      <c r="B291" s="197"/>
      <c r="C291" s="198"/>
      <c r="D291" s="188" t="s">
        <v>187</v>
      </c>
      <c r="E291" s="199" t="s">
        <v>19</v>
      </c>
      <c r="F291" s="200" t="s">
        <v>1033</v>
      </c>
      <c r="G291" s="198"/>
      <c r="H291" s="201">
        <v>-4.109</v>
      </c>
      <c r="I291" s="202"/>
      <c r="J291" s="198"/>
      <c r="K291" s="198"/>
      <c r="L291" s="203"/>
      <c r="M291" s="204"/>
      <c r="N291" s="205"/>
      <c r="O291" s="205"/>
      <c r="P291" s="205"/>
      <c r="Q291" s="205"/>
      <c r="R291" s="205"/>
      <c r="S291" s="205"/>
      <c r="T291" s="206"/>
      <c r="AT291" s="207" t="s">
        <v>187</v>
      </c>
      <c r="AU291" s="207" t="s">
        <v>81</v>
      </c>
      <c r="AV291" s="13" t="s">
        <v>81</v>
      </c>
      <c r="AW291" s="13" t="s">
        <v>33</v>
      </c>
      <c r="AX291" s="13" t="s">
        <v>72</v>
      </c>
      <c r="AY291" s="207" t="s">
        <v>135</v>
      </c>
    </row>
    <row r="292" spans="1:65" s="13" customFormat="1" ht="11.25">
      <c r="B292" s="197"/>
      <c r="C292" s="198"/>
      <c r="D292" s="188" t="s">
        <v>187</v>
      </c>
      <c r="E292" s="199" t="s">
        <v>19</v>
      </c>
      <c r="F292" s="200" t="s">
        <v>558</v>
      </c>
      <c r="G292" s="198"/>
      <c r="H292" s="201">
        <v>-1.2749999999999999</v>
      </c>
      <c r="I292" s="202"/>
      <c r="J292" s="198"/>
      <c r="K292" s="198"/>
      <c r="L292" s="203"/>
      <c r="M292" s="204"/>
      <c r="N292" s="205"/>
      <c r="O292" s="205"/>
      <c r="P292" s="205"/>
      <c r="Q292" s="205"/>
      <c r="R292" s="205"/>
      <c r="S292" s="205"/>
      <c r="T292" s="206"/>
      <c r="AT292" s="207" t="s">
        <v>187</v>
      </c>
      <c r="AU292" s="207" t="s">
        <v>81</v>
      </c>
      <c r="AV292" s="13" t="s">
        <v>81</v>
      </c>
      <c r="AW292" s="13" t="s">
        <v>33</v>
      </c>
      <c r="AX292" s="13" t="s">
        <v>72</v>
      </c>
      <c r="AY292" s="207" t="s">
        <v>135</v>
      </c>
    </row>
    <row r="293" spans="1:65" s="13" customFormat="1" ht="11.25">
      <c r="B293" s="197"/>
      <c r="C293" s="198"/>
      <c r="D293" s="188" t="s">
        <v>187</v>
      </c>
      <c r="E293" s="199" t="s">
        <v>19</v>
      </c>
      <c r="F293" s="200" t="s">
        <v>1034</v>
      </c>
      <c r="G293" s="198"/>
      <c r="H293" s="201">
        <v>-3.25</v>
      </c>
      <c r="I293" s="202"/>
      <c r="J293" s="198"/>
      <c r="K293" s="198"/>
      <c r="L293" s="203"/>
      <c r="M293" s="204"/>
      <c r="N293" s="205"/>
      <c r="O293" s="205"/>
      <c r="P293" s="205"/>
      <c r="Q293" s="205"/>
      <c r="R293" s="205"/>
      <c r="S293" s="205"/>
      <c r="T293" s="206"/>
      <c r="AT293" s="207" t="s">
        <v>187</v>
      </c>
      <c r="AU293" s="207" t="s">
        <v>81</v>
      </c>
      <c r="AV293" s="13" t="s">
        <v>81</v>
      </c>
      <c r="AW293" s="13" t="s">
        <v>33</v>
      </c>
      <c r="AX293" s="13" t="s">
        <v>72</v>
      </c>
      <c r="AY293" s="207" t="s">
        <v>135</v>
      </c>
    </row>
    <row r="294" spans="1:65" s="16" customFormat="1" ht="11.25">
      <c r="B294" s="240"/>
      <c r="C294" s="241"/>
      <c r="D294" s="188" t="s">
        <v>187</v>
      </c>
      <c r="E294" s="242" t="s">
        <v>19</v>
      </c>
      <c r="F294" s="243" t="s">
        <v>451</v>
      </c>
      <c r="G294" s="241"/>
      <c r="H294" s="244">
        <v>44.906000000000006</v>
      </c>
      <c r="I294" s="245"/>
      <c r="J294" s="241"/>
      <c r="K294" s="241"/>
      <c r="L294" s="246"/>
      <c r="M294" s="247"/>
      <c r="N294" s="248"/>
      <c r="O294" s="248"/>
      <c r="P294" s="248"/>
      <c r="Q294" s="248"/>
      <c r="R294" s="248"/>
      <c r="S294" s="248"/>
      <c r="T294" s="249"/>
      <c r="AT294" s="250" t="s">
        <v>187</v>
      </c>
      <c r="AU294" s="250" t="s">
        <v>81</v>
      </c>
      <c r="AV294" s="16" t="s">
        <v>155</v>
      </c>
      <c r="AW294" s="16" t="s">
        <v>33</v>
      </c>
      <c r="AX294" s="16" t="s">
        <v>72</v>
      </c>
      <c r="AY294" s="250" t="s">
        <v>135</v>
      </c>
    </row>
    <row r="295" spans="1:65" s="14" customFormat="1" ht="11.25">
      <c r="B295" s="208"/>
      <c r="C295" s="209"/>
      <c r="D295" s="188" t="s">
        <v>187</v>
      </c>
      <c r="E295" s="210" t="s">
        <v>19</v>
      </c>
      <c r="F295" s="211" t="s">
        <v>197</v>
      </c>
      <c r="G295" s="209"/>
      <c r="H295" s="212">
        <v>67.403000000000006</v>
      </c>
      <c r="I295" s="213"/>
      <c r="J295" s="209"/>
      <c r="K295" s="209"/>
      <c r="L295" s="214"/>
      <c r="M295" s="215"/>
      <c r="N295" s="216"/>
      <c r="O295" s="216"/>
      <c r="P295" s="216"/>
      <c r="Q295" s="216"/>
      <c r="R295" s="216"/>
      <c r="S295" s="216"/>
      <c r="T295" s="217"/>
      <c r="AT295" s="218" t="s">
        <v>187</v>
      </c>
      <c r="AU295" s="218" t="s">
        <v>81</v>
      </c>
      <c r="AV295" s="14" t="s">
        <v>160</v>
      </c>
      <c r="AW295" s="14" t="s">
        <v>33</v>
      </c>
      <c r="AX295" s="14" t="s">
        <v>79</v>
      </c>
      <c r="AY295" s="218" t="s">
        <v>135</v>
      </c>
    </row>
    <row r="296" spans="1:65" s="2" customFormat="1" ht="24">
      <c r="A296" s="36"/>
      <c r="B296" s="37"/>
      <c r="C296" s="175" t="s">
        <v>700</v>
      </c>
      <c r="D296" s="175" t="s">
        <v>138</v>
      </c>
      <c r="E296" s="176" t="s">
        <v>462</v>
      </c>
      <c r="F296" s="177" t="s">
        <v>463</v>
      </c>
      <c r="G296" s="178" t="s">
        <v>184</v>
      </c>
      <c r="H296" s="179">
        <v>35.331000000000003</v>
      </c>
      <c r="I296" s="180"/>
      <c r="J296" s="181">
        <f>ROUND(I296*H296,2)</f>
        <v>0</v>
      </c>
      <c r="K296" s="177" t="s">
        <v>142</v>
      </c>
      <c r="L296" s="41"/>
      <c r="M296" s="182" t="s">
        <v>19</v>
      </c>
      <c r="N296" s="183" t="s">
        <v>43</v>
      </c>
      <c r="O296" s="66"/>
      <c r="P296" s="184">
        <f>O296*H296</f>
        <v>0</v>
      </c>
      <c r="Q296" s="184">
        <v>0</v>
      </c>
      <c r="R296" s="184">
        <f>Q296*H296</f>
        <v>0</v>
      </c>
      <c r="S296" s="184">
        <v>0</v>
      </c>
      <c r="T296" s="185">
        <f>S296*H296</f>
        <v>0</v>
      </c>
      <c r="U296" s="36"/>
      <c r="V296" s="36"/>
      <c r="W296" s="36"/>
      <c r="X296" s="36"/>
      <c r="Y296" s="36"/>
      <c r="Z296" s="36"/>
      <c r="AA296" s="36"/>
      <c r="AB296" s="36"/>
      <c r="AC296" s="36"/>
      <c r="AD296" s="36"/>
      <c r="AE296" s="36"/>
      <c r="AR296" s="186" t="s">
        <v>272</v>
      </c>
      <c r="AT296" s="186" t="s">
        <v>138</v>
      </c>
      <c r="AU296" s="186" t="s">
        <v>81</v>
      </c>
      <c r="AY296" s="19" t="s">
        <v>135</v>
      </c>
      <c r="BE296" s="187">
        <f>IF(N296="základní",J296,0)</f>
        <v>0</v>
      </c>
      <c r="BF296" s="187">
        <f>IF(N296="snížená",J296,0)</f>
        <v>0</v>
      </c>
      <c r="BG296" s="187">
        <f>IF(N296="zákl. přenesená",J296,0)</f>
        <v>0</v>
      </c>
      <c r="BH296" s="187">
        <f>IF(N296="sníž. přenesená",J296,0)</f>
        <v>0</v>
      </c>
      <c r="BI296" s="187">
        <f>IF(N296="nulová",J296,0)</f>
        <v>0</v>
      </c>
      <c r="BJ296" s="19" t="s">
        <v>79</v>
      </c>
      <c r="BK296" s="187">
        <f>ROUND(I296*H296,2)</f>
        <v>0</v>
      </c>
      <c r="BL296" s="19" t="s">
        <v>272</v>
      </c>
      <c r="BM296" s="186" t="s">
        <v>1115</v>
      </c>
    </row>
    <row r="297" spans="1:65" s="2" customFormat="1" ht="29.25">
      <c r="A297" s="36"/>
      <c r="B297" s="37"/>
      <c r="C297" s="38"/>
      <c r="D297" s="188" t="s">
        <v>145</v>
      </c>
      <c r="E297" s="38"/>
      <c r="F297" s="189" t="s">
        <v>465</v>
      </c>
      <c r="G297" s="38"/>
      <c r="H297" s="38"/>
      <c r="I297" s="190"/>
      <c r="J297" s="38"/>
      <c r="K297" s="38"/>
      <c r="L297" s="41"/>
      <c r="M297" s="191"/>
      <c r="N297" s="192"/>
      <c r="O297" s="66"/>
      <c r="P297" s="66"/>
      <c r="Q297" s="66"/>
      <c r="R297" s="66"/>
      <c r="S297" s="66"/>
      <c r="T297" s="67"/>
      <c r="U297" s="36"/>
      <c r="V297" s="36"/>
      <c r="W297" s="36"/>
      <c r="X297" s="36"/>
      <c r="Y297" s="36"/>
      <c r="Z297" s="36"/>
      <c r="AA297" s="36"/>
      <c r="AB297" s="36"/>
      <c r="AC297" s="36"/>
      <c r="AD297" s="36"/>
      <c r="AE297" s="36"/>
      <c r="AT297" s="19" t="s">
        <v>145</v>
      </c>
      <c r="AU297" s="19" t="s">
        <v>81</v>
      </c>
    </row>
    <row r="298" spans="1:65" s="15" customFormat="1" ht="11.25">
      <c r="B298" s="230"/>
      <c r="C298" s="231"/>
      <c r="D298" s="188" t="s">
        <v>187</v>
      </c>
      <c r="E298" s="232" t="s">
        <v>19</v>
      </c>
      <c r="F298" s="233" t="s">
        <v>466</v>
      </c>
      <c r="G298" s="231"/>
      <c r="H298" s="232" t="s">
        <v>19</v>
      </c>
      <c r="I298" s="234"/>
      <c r="J298" s="231"/>
      <c r="K298" s="231"/>
      <c r="L298" s="235"/>
      <c r="M298" s="236"/>
      <c r="N298" s="237"/>
      <c r="O298" s="237"/>
      <c r="P298" s="237"/>
      <c r="Q298" s="237"/>
      <c r="R298" s="237"/>
      <c r="S298" s="237"/>
      <c r="T298" s="238"/>
      <c r="AT298" s="239" t="s">
        <v>187</v>
      </c>
      <c r="AU298" s="239" t="s">
        <v>81</v>
      </c>
      <c r="AV298" s="15" t="s">
        <v>79</v>
      </c>
      <c r="AW298" s="15" t="s">
        <v>33</v>
      </c>
      <c r="AX298" s="15" t="s">
        <v>72</v>
      </c>
      <c r="AY298" s="239" t="s">
        <v>135</v>
      </c>
    </row>
    <row r="299" spans="1:65" s="13" customFormat="1" ht="11.25">
      <c r="B299" s="197"/>
      <c r="C299" s="198"/>
      <c r="D299" s="188" t="s">
        <v>187</v>
      </c>
      <c r="E299" s="199" t="s">
        <v>19</v>
      </c>
      <c r="F299" s="200" t="s">
        <v>467</v>
      </c>
      <c r="G299" s="198"/>
      <c r="H299" s="201">
        <v>4.2329999999999997</v>
      </c>
      <c r="I299" s="202"/>
      <c r="J299" s="198"/>
      <c r="K299" s="198"/>
      <c r="L299" s="203"/>
      <c r="M299" s="204"/>
      <c r="N299" s="205"/>
      <c r="O299" s="205"/>
      <c r="P299" s="205"/>
      <c r="Q299" s="205"/>
      <c r="R299" s="205"/>
      <c r="S299" s="205"/>
      <c r="T299" s="206"/>
      <c r="AT299" s="207" t="s">
        <v>187</v>
      </c>
      <c r="AU299" s="207" t="s">
        <v>81</v>
      </c>
      <c r="AV299" s="13" t="s">
        <v>81</v>
      </c>
      <c r="AW299" s="13" t="s">
        <v>33</v>
      </c>
      <c r="AX299" s="13" t="s">
        <v>72</v>
      </c>
      <c r="AY299" s="207" t="s">
        <v>135</v>
      </c>
    </row>
    <row r="300" spans="1:65" s="15" customFormat="1" ht="11.25">
      <c r="B300" s="230"/>
      <c r="C300" s="231"/>
      <c r="D300" s="188" t="s">
        <v>187</v>
      </c>
      <c r="E300" s="232" t="s">
        <v>19</v>
      </c>
      <c r="F300" s="233" t="s">
        <v>468</v>
      </c>
      <c r="G300" s="231"/>
      <c r="H300" s="232" t="s">
        <v>19</v>
      </c>
      <c r="I300" s="234"/>
      <c r="J300" s="231"/>
      <c r="K300" s="231"/>
      <c r="L300" s="235"/>
      <c r="M300" s="236"/>
      <c r="N300" s="237"/>
      <c r="O300" s="237"/>
      <c r="P300" s="237"/>
      <c r="Q300" s="237"/>
      <c r="R300" s="237"/>
      <c r="S300" s="237"/>
      <c r="T300" s="238"/>
      <c r="AT300" s="239" t="s">
        <v>187</v>
      </c>
      <c r="AU300" s="239" t="s">
        <v>81</v>
      </c>
      <c r="AV300" s="15" t="s">
        <v>79</v>
      </c>
      <c r="AW300" s="15" t="s">
        <v>33</v>
      </c>
      <c r="AX300" s="15" t="s">
        <v>72</v>
      </c>
      <c r="AY300" s="239" t="s">
        <v>135</v>
      </c>
    </row>
    <row r="301" spans="1:65" s="13" customFormat="1" ht="11.25">
      <c r="B301" s="197"/>
      <c r="C301" s="198"/>
      <c r="D301" s="188" t="s">
        <v>187</v>
      </c>
      <c r="E301" s="199" t="s">
        <v>19</v>
      </c>
      <c r="F301" s="200" t="s">
        <v>469</v>
      </c>
      <c r="G301" s="198"/>
      <c r="H301" s="201">
        <v>4</v>
      </c>
      <c r="I301" s="202"/>
      <c r="J301" s="198"/>
      <c r="K301" s="198"/>
      <c r="L301" s="203"/>
      <c r="M301" s="204"/>
      <c r="N301" s="205"/>
      <c r="O301" s="205"/>
      <c r="P301" s="205"/>
      <c r="Q301" s="205"/>
      <c r="R301" s="205"/>
      <c r="S301" s="205"/>
      <c r="T301" s="206"/>
      <c r="AT301" s="207" t="s">
        <v>187</v>
      </c>
      <c r="AU301" s="207" t="s">
        <v>81</v>
      </c>
      <c r="AV301" s="13" t="s">
        <v>81</v>
      </c>
      <c r="AW301" s="13" t="s">
        <v>33</v>
      </c>
      <c r="AX301" s="13" t="s">
        <v>72</v>
      </c>
      <c r="AY301" s="207" t="s">
        <v>135</v>
      </c>
    </row>
    <row r="302" spans="1:65" s="15" customFormat="1" ht="11.25">
      <c r="B302" s="230"/>
      <c r="C302" s="231"/>
      <c r="D302" s="188" t="s">
        <v>187</v>
      </c>
      <c r="E302" s="232" t="s">
        <v>19</v>
      </c>
      <c r="F302" s="233" t="s">
        <v>1116</v>
      </c>
      <c r="G302" s="231"/>
      <c r="H302" s="232" t="s">
        <v>19</v>
      </c>
      <c r="I302" s="234"/>
      <c r="J302" s="231"/>
      <c r="K302" s="231"/>
      <c r="L302" s="235"/>
      <c r="M302" s="236"/>
      <c r="N302" s="237"/>
      <c r="O302" s="237"/>
      <c r="P302" s="237"/>
      <c r="Q302" s="237"/>
      <c r="R302" s="237"/>
      <c r="S302" s="237"/>
      <c r="T302" s="238"/>
      <c r="AT302" s="239" t="s">
        <v>187</v>
      </c>
      <c r="AU302" s="239" t="s">
        <v>81</v>
      </c>
      <c r="AV302" s="15" t="s">
        <v>79</v>
      </c>
      <c r="AW302" s="15" t="s">
        <v>33</v>
      </c>
      <c r="AX302" s="15" t="s">
        <v>72</v>
      </c>
      <c r="AY302" s="239" t="s">
        <v>135</v>
      </c>
    </row>
    <row r="303" spans="1:65" s="13" customFormat="1" ht="11.25">
      <c r="B303" s="197"/>
      <c r="C303" s="198"/>
      <c r="D303" s="188" t="s">
        <v>187</v>
      </c>
      <c r="E303" s="199" t="s">
        <v>19</v>
      </c>
      <c r="F303" s="200" t="s">
        <v>1117</v>
      </c>
      <c r="G303" s="198"/>
      <c r="H303" s="201">
        <v>10.098000000000001</v>
      </c>
      <c r="I303" s="202"/>
      <c r="J303" s="198"/>
      <c r="K303" s="198"/>
      <c r="L303" s="203"/>
      <c r="M303" s="204"/>
      <c r="N303" s="205"/>
      <c r="O303" s="205"/>
      <c r="P303" s="205"/>
      <c r="Q303" s="205"/>
      <c r="R303" s="205"/>
      <c r="S303" s="205"/>
      <c r="T303" s="206"/>
      <c r="AT303" s="207" t="s">
        <v>187</v>
      </c>
      <c r="AU303" s="207" t="s">
        <v>81</v>
      </c>
      <c r="AV303" s="13" t="s">
        <v>81</v>
      </c>
      <c r="AW303" s="13" t="s">
        <v>33</v>
      </c>
      <c r="AX303" s="13" t="s">
        <v>72</v>
      </c>
      <c r="AY303" s="207" t="s">
        <v>135</v>
      </c>
    </row>
    <row r="304" spans="1:65" s="15" customFormat="1" ht="11.25">
      <c r="B304" s="230"/>
      <c r="C304" s="231"/>
      <c r="D304" s="188" t="s">
        <v>187</v>
      </c>
      <c r="E304" s="232" t="s">
        <v>19</v>
      </c>
      <c r="F304" s="233" t="s">
        <v>1118</v>
      </c>
      <c r="G304" s="231"/>
      <c r="H304" s="232" t="s">
        <v>19</v>
      </c>
      <c r="I304" s="234"/>
      <c r="J304" s="231"/>
      <c r="K304" s="231"/>
      <c r="L304" s="235"/>
      <c r="M304" s="236"/>
      <c r="N304" s="237"/>
      <c r="O304" s="237"/>
      <c r="P304" s="237"/>
      <c r="Q304" s="237"/>
      <c r="R304" s="237"/>
      <c r="S304" s="237"/>
      <c r="T304" s="238"/>
      <c r="AT304" s="239" t="s">
        <v>187</v>
      </c>
      <c r="AU304" s="239" t="s">
        <v>81</v>
      </c>
      <c r="AV304" s="15" t="s">
        <v>79</v>
      </c>
      <c r="AW304" s="15" t="s">
        <v>33</v>
      </c>
      <c r="AX304" s="15" t="s">
        <v>72</v>
      </c>
      <c r="AY304" s="239" t="s">
        <v>135</v>
      </c>
    </row>
    <row r="305" spans="1:65" s="13" customFormat="1" ht="11.25">
      <c r="B305" s="197"/>
      <c r="C305" s="198"/>
      <c r="D305" s="188" t="s">
        <v>187</v>
      </c>
      <c r="E305" s="199" t="s">
        <v>19</v>
      </c>
      <c r="F305" s="200" t="s">
        <v>1119</v>
      </c>
      <c r="G305" s="198"/>
      <c r="H305" s="201">
        <v>8</v>
      </c>
      <c r="I305" s="202"/>
      <c r="J305" s="198"/>
      <c r="K305" s="198"/>
      <c r="L305" s="203"/>
      <c r="M305" s="204"/>
      <c r="N305" s="205"/>
      <c r="O305" s="205"/>
      <c r="P305" s="205"/>
      <c r="Q305" s="205"/>
      <c r="R305" s="205"/>
      <c r="S305" s="205"/>
      <c r="T305" s="206"/>
      <c r="AT305" s="207" t="s">
        <v>187</v>
      </c>
      <c r="AU305" s="207" t="s">
        <v>81</v>
      </c>
      <c r="AV305" s="13" t="s">
        <v>81</v>
      </c>
      <c r="AW305" s="13" t="s">
        <v>33</v>
      </c>
      <c r="AX305" s="13" t="s">
        <v>72</v>
      </c>
      <c r="AY305" s="207" t="s">
        <v>135</v>
      </c>
    </row>
    <row r="306" spans="1:65" s="15" customFormat="1" ht="11.25">
      <c r="B306" s="230"/>
      <c r="C306" s="231"/>
      <c r="D306" s="188" t="s">
        <v>187</v>
      </c>
      <c r="E306" s="232" t="s">
        <v>19</v>
      </c>
      <c r="F306" s="233" t="s">
        <v>474</v>
      </c>
      <c r="G306" s="231"/>
      <c r="H306" s="232" t="s">
        <v>19</v>
      </c>
      <c r="I306" s="234"/>
      <c r="J306" s="231"/>
      <c r="K306" s="231"/>
      <c r="L306" s="235"/>
      <c r="M306" s="236"/>
      <c r="N306" s="237"/>
      <c r="O306" s="237"/>
      <c r="P306" s="237"/>
      <c r="Q306" s="237"/>
      <c r="R306" s="237"/>
      <c r="S306" s="237"/>
      <c r="T306" s="238"/>
      <c r="AT306" s="239" t="s">
        <v>187</v>
      </c>
      <c r="AU306" s="239" t="s">
        <v>81</v>
      </c>
      <c r="AV306" s="15" t="s">
        <v>79</v>
      </c>
      <c r="AW306" s="15" t="s">
        <v>33</v>
      </c>
      <c r="AX306" s="15" t="s">
        <v>72</v>
      </c>
      <c r="AY306" s="239" t="s">
        <v>135</v>
      </c>
    </row>
    <row r="307" spans="1:65" s="13" customFormat="1" ht="11.25">
      <c r="B307" s="197"/>
      <c r="C307" s="198"/>
      <c r="D307" s="188" t="s">
        <v>187</v>
      </c>
      <c r="E307" s="199" t="s">
        <v>19</v>
      </c>
      <c r="F307" s="200" t="s">
        <v>79</v>
      </c>
      <c r="G307" s="198"/>
      <c r="H307" s="201">
        <v>1</v>
      </c>
      <c r="I307" s="202"/>
      <c r="J307" s="198"/>
      <c r="K307" s="198"/>
      <c r="L307" s="203"/>
      <c r="M307" s="204"/>
      <c r="N307" s="205"/>
      <c r="O307" s="205"/>
      <c r="P307" s="205"/>
      <c r="Q307" s="205"/>
      <c r="R307" s="205"/>
      <c r="S307" s="205"/>
      <c r="T307" s="206"/>
      <c r="AT307" s="207" t="s">
        <v>187</v>
      </c>
      <c r="AU307" s="207" t="s">
        <v>81</v>
      </c>
      <c r="AV307" s="13" t="s">
        <v>81</v>
      </c>
      <c r="AW307" s="13" t="s">
        <v>33</v>
      </c>
      <c r="AX307" s="13" t="s">
        <v>72</v>
      </c>
      <c r="AY307" s="207" t="s">
        <v>135</v>
      </c>
    </row>
    <row r="308" spans="1:65" s="15" customFormat="1" ht="11.25">
      <c r="B308" s="230"/>
      <c r="C308" s="231"/>
      <c r="D308" s="188" t="s">
        <v>187</v>
      </c>
      <c r="E308" s="232" t="s">
        <v>19</v>
      </c>
      <c r="F308" s="233" t="s">
        <v>478</v>
      </c>
      <c r="G308" s="231"/>
      <c r="H308" s="232" t="s">
        <v>19</v>
      </c>
      <c r="I308" s="234"/>
      <c r="J308" s="231"/>
      <c r="K308" s="231"/>
      <c r="L308" s="235"/>
      <c r="M308" s="236"/>
      <c r="N308" s="237"/>
      <c r="O308" s="237"/>
      <c r="P308" s="237"/>
      <c r="Q308" s="237"/>
      <c r="R308" s="237"/>
      <c r="S308" s="237"/>
      <c r="T308" s="238"/>
      <c r="AT308" s="239" t="s">
        <v>187</v>
      </c>
      <c r="AU308" s="239" t="s">
        <v>81</v>
      </c>
      <c r="AV308" s="15" t="s">
        <v>79</v>
      </c>
      <c r="AW308" s="15" t="s">
        <v>33</v>
      </c>
      <c r="AX308" s="15" t="s">
        <v>72</v>
      </c>
      <c r="AY308" s="239" t="s">
        <v>135</v>
      </c>
    </row>
    <row r="309" spans="1:65" s="13" customFormat="1" ht="11.25">
      <c r="B309" s="197"/>
      <c r="C309" s="198"/>
      <c r="D309" s="188" t="s">
        <v>187</v>
      </c>
      <c r="E309" s="199" t="s">
        <v>19</v>
      </c>
      <c r="F309" s="200" t="s">
        <v>232</v>
      </c>
      <c r="G309" s="198"/>
      <c r="H309" s="201">
        <v>8</v>
      </c>
      <c r="I309" s="202"/>
      <c r="J309" s="198"/>
      <c r="K309" s="198"/>
      <c r="L309" s="203"/>
      <c r="M309" s="204"/>
      <c r="N309" s="205"/>
      <c r="O309" s="205"/>
      <c r="P309" s="205"/>
      <c r="Q309" s="205"/>
      <c r="R309" s="205"/>
      <c r="S309" s="205"/>
      <c r="T309" s="206"/>
      <c r="AT309" s="207" t="s">
        <v>187</v>
      </c>
      <c r="AU309" s="207" t="s">
        <v>81</v>
      </c>
      <c r="AV309" s="13" t="s">
        <v>81</v>
      </c>
      <c r="AW309" s="13" t="s">
        <v>33</v>
      </c>
      <c r="AX309" s="13" t="s">
        <v>72</v>
      </c>
      <c r="AY309" s="207" t="s">
        <v>135</v>
      </c>
    </row>
    <row r="310" spans="1:65" s="14" customFormat="1" ht="11.25">
      <c r="B310" s="208"/>
      <c r="C310" s="209"/>
      <c r="D310" s="188" t="s">
        <v>187</v>
      </c>
      <c r="E310" s="210" t="s">
        <v>19</v>
      </c>
      <c r="F310" s="211" t="s">
        <v>197</v>
      </c>
      <c r="G310" s="209"/>
      <c r="H310" s="212">
        <v>35.331000000000003</v>
      </c>
      <c r="I310" s="213"/>
      <c r="J310" s="209"/>
      <c r="K310" s="209"/>
      <c r="L310" s="214"/>
      <c r="M310" s="215"/>
      <c r="N310" s="216"/>
      <c r="O310" s="216"/>
      <c r="P310" s="216"/>
      <c r="Q310" s="216"/>
      <c r="R310" s="216"/>
      <c r="S310" s="216"/>
      <c r="T310" s="217"/>
      <c r="AT310" s="218" t="s">
        <v>187</v>
      </c>
      <c r="AU310" s="218" t="s">
        <v>81</v>
      </c>
      <c r="AV310" s="14" t="s">
        <v>160</v>
      </c>
      <c r="AW310" s="14" t="s">
        <v>33</v>
      </c>
      <c r="AX310" s="14" t="s">
        <v>79</v>
      </c>
      <c r="AY310" s="218" t="s">
        <v>135</v>
      </c>
    </row>
    <row r="311" spans="1:65" s="2" customFormat="1" ht="16.5" customHeight="1">
      <c r="A311" s="36"/>
      <c r="B311" s="37"/>
      <c r="C311" s="219" t="s">
        <v>705</v>
      </c>
      <c r="D311" s="219" t="s">
        <v>278</v>
      </c>
      <c r="E311" s="220" t="s">
        <v>480</v>
      </c>
      <c r="F311" s="221" t="s">
        <v>481</v>
      </c>
      <c r="G311" s="222" t="s">
        <v>184</v>
      </c>
      <c r="H311" s="223">
        <v>38.863999999999997</v>
      </c>
      <c r="I311" s="224"/>
      <c r="J311" s="225">
        <f>ROUND(I311*H311,2)</f>
        <v>0</v>
      </c>
      <c r="K311" s="221" t="s">
        <v>142</v>
      </c>
      <c r="L311" s="226"/>
      <c r="M311" s="227" t="s">
        <v>19</v>
      </c>
      <c r="N311" s="228" t="s">
        <v>43</v>
      </c>
      <c r="O311" s="66"/>
      <c r="P311" s="184">
        <f>O311*H311</f>
        <v>0</v>
      </c>
      <c r="Q311" s="184">
        <v>0</v>
      </c>
      <c r="R311" s="184">
        <f>Q311*H311</f>
        <v>0</v>
      </c>
      <c r="S311" s="184">
        <v>0</v>
      </c>
      <c r="T311" s="185">
        <f>S311*H311</f>
        <v>0</v>
      </c>
      <c r="U311" s="36"/>
      <c r="V311" s="36"/>
      <c r="W311" s="36"/>
      <c r="X311" s="36"/>
      <c r="Y311" s="36"/>
      <c r="Z311" s="36"/>
      <c r="AA311" s="36"/>
      <c r="AB311" s="36"/>
      <c r="AC311" s="36"/>
      <c r="AD311" s="36"/>
      <c r="AE311" s="36"/>
      <c r="AR311" s="186" t="s">
        <v>282</v>
      </c>
      <c r="AT311" s="186" t="s">
        <v>278</v>
      </c>
      <c r="AU311" s="186" t="s">
        <v>81</v>
      </c>
      <c r="AY311" s="19" t="s">
        <v>135</v>
      </c>
      <c r="BE311" s="187">
        <f>IF(N311="základní",J311,0)</f>
        <v>0</v>
      </c>
      <c r="BF311" s="187">
        <f>IF(N311="snížená",J311,0)</f>
        <v>0</v>
      </c>
      <c r="BG311" s="187">
        <f>IF(N311="zákl. přenesená",J311,0)</f>
        <v>0</v>
      </c>
      <c r="BH311" s="187">
        <f>IF(N311="sníž. přenesená",J311,0)</f>
        <v>0</v>
      </c>
      <c r="BI311" s="187">
        <f>IF(N311="nulová",J311,0)</f>
        <v>0</v>
      </c>
      <c r="BJ311" s="19" t="s">
        <v>79</v>
      </c>
      <c r="BK311" s="187">
        <f>ROUND(I311*H311,2)</f>
        <v>0</v>
      </c>
      <c r="BL311" s="19" t="s">
        <v>272</v>
      </c>
      <c r="BM311" s="186" t="s">
        <v>1120</v>
      </c>
    </row>
    <row r="312" spans="1:65" s="13" customFormat="1" ht="11.25">
      <c r="B312" s="197"/>
      <c r="C312" s="198"/>
      <c r="D312" s="188" t="s">
        <v>187</v>
      </c>
      <c r="E312" s="198"/>
      <c r="F312" s="200" t="s">
        <v>1121</v>
      </c>
      <c r="G312" s="198"/>
      <c r="H312" s="201">
        <v>38.863999999999997</v>
      </c>
      <c r="I312" s="202"/>
      <c r="J312" s="198"/>
      <c r="K312" s="198"/>
      <c r="L312" s="203"/>
      <c r="M312" s="204"/>
      <c r="N312" s="205"/>
      <c r="O312" s="205"/>
      <c r="P312" s="205"/>
      <c r="Q312" s="205"/>
      <c r="R312" s="205"/>
      <c r="S312" s="205"/>
      <c r="T312" s="206"/>
      <c r="AT312" s="207" t="s">
        <v>187</v>
      </c>
      <c r="AU312" s="207" t="s">
        <v>81</v>
      </c>
      <c r="AV312" s="13" t="s">
        <v>81</v>
      </c>
      <c r="AW312" s="13" t="s">
        <v>4</v>
      </c>
      <c r="AX312" s="13" t="s">
        <v>79</v>
      </c>
      <c r="AY312" s="207" t="s">
        <v>135</v>
      </c>
    </row>
    <row r="313" spans="1:65" s="2" customFormat="1" ht="16.5" customHeight="1">
      <c r="A313" s="36"/>
      <c r="B313" s="37"/>
      <c r="C313" s="219" t="s">
        <v>711</v>
      </c>
      <c r="D313" s="219" t="s">
        <v>278</v>
      </c>
      <c r="E313" s="220" t="s">
        <v>485</v>
      </c>
      <c r="F313" s="221" t="s">
        <v>486</v>
      </c>
      <c r="G313" s="222" t="s">
        <v>271</v>
      </c>
      <c r="H313" s="223">
        <v>100</v>
      </c>
      <c r="I313" s="224"/>
      <c r="J313" s="225">
        <f>ROUND(I313*H313,2)</f>
        <v>0</v>
      </c>
      <c r="K313" s="221" t="s">
        <v>142</v>
      </c>
      <c r="L313" s="226"/>
      <c r="M313" s="227" t="s">
        <v>19</v>
      </c>
      <c r="N313" s="228" t="s">
        <v>43</v>
      </c>
      <c r="O313" s="66"/>
      <c r="P313" s="184">
        <f>O313*H313</f>
        <v>0</v>
      </c>
      <c r="Q313" s="184">
        <v>0</v>
      </c>
      <c r="R313" s="184">
        <f>Q313*H313</f>
        <v>0</v>
      </c>
      <c r="S313" s="184">
        <v>0</v>
      </c>
      <c r="T313" s="185">
        <f>S313*H313</f>
        <v>0</v>
      </c>
      <c r="U313" s="36"/>
      <c r="V313" s="36"/>
      <c r="W313" s="36"/>
      <c r="X313" s="36"/>
      <c r="Y313" s="36"/>
      <c r="Z313" s="36"/>
      <c r="AA313" s="36"/>
      <c r="AB313" s="36"/>
      <c r="AC313" s="36"/>
      <c r="AD313" s="36"/>
      <c r="AE313" s="36"/>
      <c r="AR313" s="186" t="s">
        <v>282</v>
      </c>
      <c r="AT313" s="186" t="s">
        <v>278</v>
      </c>
      <c r="AU313" s="186" t="s">
        <v>81</v>
      </c>
      <c r="AY313" s="19" t="s">
        <v>135</v>
      </c>
      <c r="BE313" s="187">
        <f>IF(N313="základní",J313,0)</f>
        <v>0</v>
      </c>
      <c r="BF313" s="187">
        <f>IF(N313="snížená",J313,0)</f>
        <v>0</v>
      </c>
      <c r="BG313" s="187">
        <f>IF(N313="zákl. přenesená",J313,0)</f>
        <v>0</v>
      </c>
      <c r="BH313" s="187">
        <f>IF(N313="sníž. přenesená",J313,0)</f>
        <v>0</v>
      </c>
      <c r="BI313" s="187">
        <f>IF(N313="nulová",J313,0)</f>
        <v>0</v>
      </c>
      <c r="BJ313" s="19" t="s">
        <v>79</v>
      </c>
      <c r="BK313" s="187">
        <f>ROUND(I313*H313,2)</f>
        <v>0</v>
      </c>
      <c r="BL313" s="19" t="s">
        <v>272</v>
      </c>
      <c r="BM313" s="186" t="s">
        <v>1122</v>
      </c>
    </row>
    <row r="314" spans="1:65" s="2" customFormat="1" ht="16.5" customHeight="1">
      <c r="A314" s="36"/>
      <c r="B314" s="37"/>
      <c r="C314" s="175" t="s">
        <v>716</v>
      </c>
      <c r="D314" s="175" t="s">
        <v>138</v>
      </c>
      <c r="E314" s="176" t="s">
        <v>489</v>
      </c>
      <c r="F314" s="177" t="s">
        <v>490</v>
      </c>
      <c r="G314" s="178" t="s">
        <v>184</v>
      </c>
      <c r="H314" s="179">
        <v>67.403000000000006</v>
      </c>
      <c r="I314" s="180"/>
      <c r="J314" s="181">
        <f>ROUND(I314*H314,2)</f>
        <v>0</v>
      </c>
      <c r="K314" s="177" t="s">
        <v>142</v>
      </c>
      <c r="L314" s="41"/>
      <c r="M314" s="182" t="s">
        <v>19</v>
      </c>
      <c r="N314" s="183" t="s">
        <v>43</v>
      </c>
      <c r="O314" s="66"/>
      <c r="P314" s="184">
        <f>O314*H314</f>
        <v>0</v>
      </c>
      <c r="Q314" s="184">
        <v>2.0000000000000001E-4</v>
      </c>
      <c r="R314" s="184">
        <f>Q314*H314</f>
        <v>1.3480600000000002E-2</v>
      </c>
      <c r="S314" s="184">
        <v>0</v>
      </c>
      <c r="T314" s="185">
        <f>S314*H314</f>
        <v>0</v>
      </c>
      <c r="U314" s="36"/>
      <c r="V314" s="36"/>
      <c r="W314" s="36"/>
      <c r="X314" s="36"/>
      <c r="Y314" s="36"/>
      <c r="Z314" s="36"/>
      <c r="AA314" s="36"/>
      <c r="AB314" s="36"/>
      <c r="AC314" s="36"/>
      <c r="AD314" s="36"/>
      <c r="AE314" s="36"/>
      <c r="AR314" s="186" t="s">
        <v>272</v>
      </c>
      <c r="AT314" s="186" t="s">
        <v>138</v>
      </c>
      <c r="AU314" s="186" t="s">
        <v>81</v>
      </c>
      <c r="AY314" s="19" t="s">
        <v>135</v>
      </c>
      <c r="BE314" s="187">
        <f>IF(N314="základní",J314,0)</f>
        <v>0</v>
      </c>
      <c r="BF314" s="187">
        <f>IF(N314="snížená",J314,0)</f>
        <v>0</v>
      </c>
      <c r="BG314" s="187">
        <f>IF(N314="zákl. přenesená",J314,0)</f>
        <v>0</v>
      </c>
      <c r="BH314" s="187">
        <f>IF(N314="sníž. přenesená",J314,0)</f>
        <v>0</v>
      </c>
      <c r="BI314" s="187">
        <f>IF(N314="nulová",J314,0)</f>
        <v>0</v>
      </c>
      <c r="BJ314" s="19" t="s">
        <v>79</v>
      </c>
      <c r="BK314" s="187">
        <f>ROUND(I314*H314,2)</f>
        <v>0</v>
      </c>
      <c r="BL314" s="19" t="s">
        <v>272</v>
      </c>
      <c r="BM314" s="186" t="s">
        <v>1123</v>
      </c>
    </row>
    <row r="315" spans="1:65" s="2" customFormat="1" ht="24">
      <c r="A315" s="36"/>
      <c r="B315" s="37"/>
      <c r="C315" s="175" t="s">
        <v>721</v>
      </c>
      <c r="D315" s="175" t="s">
        <v>138</v>
      </c>
      <c r="E315" s="176" t="s">
        <v>493</v>
      </c>
      <c r="F315" s="177" t="s">
        <v>494</v>
      </c>
      <c r="G315" s="178" t="s">
        <v>184</v>
      </c>
      <c r="H315" s="179">
        <v>67.403000000000006</v>
      </c>
      <c r="I315" s="180"/>
      <c r="J315" s="181">
        <f>ROUND(I315*H315,2)</f>
        <v>0</v>
      </c>
      <c r="K315" s="177" t="s">
        <v>142</v>
      </c>
      <c r="L315" s="41"/>
      <c r="M315" s="251" t="s">
        <v>19</v>
      </c>
      <c r="N315" s="252" t="s">
        <v>43</v>
      </c>
      <c r="O315" s="195"/>
      <c r="P315" s="253">
        <f>O315*H315</f>
        <v>0</v>
      </c>
      <c r="Q315" s="253">
        <v>2.5999999999999998E-4</v>
      </c>
      <c r="R315" s="253">
        <f>Q315*H315</f>
        <v>1.752478E-2</v>
      </c>
      <c r="S315" s="253">
        <v>0</v>
      </c>
      <c r="T315" s="254">
        <f>S315*H315</f>
        <v>0</v>
      </c>
      <c r="U315" s="36"/>
      <c r="V315" s="36"/>
      <c r="W315" s="36"/>
      <c r="X315" s="36"/>
      <c r="Y315" s="36"/>
      <c r="Z315" s="36"/>
      <c r="AA315" s="36"/>
      <c r="AB315" s="36"/>
      <c r="AC315" s="36"/>
      <c r="AD315" s="36"/>
      <c r="AE315" s="36"/>
      <c r="AR315" s="186" t="s">
        <v>272</v>
      </c>
      <c r="AT315" s="186" t="s">
        <v>138</v>
      </c>
      <c r="AU315" s="186" t="s">
        <v>81</v>
      </c>
      <c r="AY315" s="19" t="s">
        <v>135</v>
      </c>
      <c r="BE315" s="187">
        <f>IF(N315="základní",J315,0)</f>
        <v>0</v>
      </c>
      <c r="BF315" s="187">
        <f>IF(N315="snížená",J315,0)</f>
        <v>0</v>
      </c>
      <c r="BG315" s="187">
        <f>IF(N315="zákl. přenesená",J315,0)</f>
        <v>0</v>
      </c>
      <c r="BH315" s="187">
        <f>IF(N315="sníž. přenesená",J315,0)</f>
        <v>0</v>
      </c>
      <c r="BI315" s="187">
        <f>IF(N315="nulová",J315,0)</f>
        <v>0</v>
      </c>
      <c r="BJ315" s="19" t="s">
        <v>79</v>
      </c>
      <c r="BK315" s="187">
        <f>ROUND(I315*H315,2)</f>
        <v>0</v>
      </c>
      <c r="BL315" s="19" t="s">
        <v>272</v>
      </c>
      <c r="BM315" s="186" t="s">
        <v>1124</v>
      </c>
    </row>
    <row r="316" spans="1:65" s="2" customFormat="1" ht="6.95" customHeight="1">
      <c r="A316" s="36"/>
      <c r="B316" s="49"/>
      <c r="C316" s="50"/>
      <c r="D316" s="50"/>
      <c r="E316" s="50"/>
      <c r="F316" s="50"/>
      <c r="G316" s="50"/>
      <c r="H316" s="50"/>
      <c r="I316" s="50"/>
      <c r="J316" s="50"/>
      <c r="K316" s="50"/>
      <c r="L316" s="41"/>
      <c r="M316" s="36"/>
      <c r="O316" s="36"/>
      <c r="P316" s="36"/>
      <c r="Q316" s="36"/>
      <c r="R316" s="36"/>
      <c r="S316" s="36"/>
      <c r="T316" s="36"/>
      <c r="U316" s="36"/>
      <c r="V316" s="36"/>
      <c r="W316" s="36"/>
      <c r="X316" s="36"/>
      <c r="Y316" s="36"/>
      <c r="Z316" s="36"/>
      <c r="AA316" s="36"/>
      <c r="AB316" s="36"/>
      <c r="AC316" s="36"/>
      <c r="AD316" s="36"/>
      <c r="AE316" s="36"/>
    </row>
  </sheetData>
  <sheetProtection algorithmName="SHA-512" hashValue="zjgb7ushEtNR/W8JZ54i0yREOgRpJpZ8ZhPWkExutq33S0CBBl3NXMEziAykt9ptRFPt1LlfJvDTrCL8UUK6dA==" saltValue="em3CuKJgEauUimgVj2E1oBbGauqLiLIfw9w19Xh6c56WliDy+K9pCB9S2yPZUsp9u+TNwoOUOxLqWUGCvyzSsQ==" spinCount="100000" sheet="1" objects="1" scenarios="1" formatColumns="0" formatRows="0" autoFilter="0"/>
  <autoFilter ref="C93:K315" xr:uid="{00000000-0009-0000-0000-000006000000}"/>
  <mergeCells count="9">
    <mergeCell ref="E50:H50"/>
    <mergeCell ref="E84:H84"/>
    <mergeCell ref="E86:H8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79"/>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2"/>
      <c r="M2" s="362"/>
      <c r="N2" s="362"/>
      <c r="O2" s="362"/>
      <c r="P2" s="362"/>
      <c r="Q2" s="362"/>
      <c r="R2" s="362"/>
      <c r="S2" s="362"/>
      <c r="T2" s="362"/>
      <c r="U2" s="362"/>
      <c r="V2" s="362"/>
      <c r="AT2" s="19" t="s">
        <v>99</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109</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6" t="str">
        <f>'Rekapitulace stavby'!K6</f>
        <v>Sokolov, ZŠ Švabinského 1728 - oprava hygienického zázemí</v>
      </c>
      <c r="F7" s="377"/>
      <c r="G7" s="377"/>
      <c r="H7" s="377"/>
      <c r="L7" s="22"/>
    </row>
    <row r="8" spans="1:46" s="2" customFormat="1" ht="12" customHeight="1">
      <c r="A8" s="36"/>
      <c r="B8" s="41"/>
      <c r="C8" s="36"/>
      <c r="D8" s="107" t="s">
        <v>110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8" t="s">
        <v>1125</v>
      </c>
      <c r="F9" s="379"/>
      <c r="G9" s="379"/>
      <c r="H9" s="379"/>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3. 2. 2021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ROUND(J94,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ROUND((SUM(BE94:BE278)),  2)</f>
        <v>0</v>
      </c>
      <c r="G33" s="36"/>
      <c r="H33" s="36"/>
      <c r="I33" s="120">
        <v>0.21</v>
      </c>
      <c r="J33" s="119">
        <f>ROUND(((SUM(BE94:BE278))*I33),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ROUND((SUM(BF94:BF278)),  2)</f>
        <v>0</v>
      </c>
      <c r="G34" s="36"/>
      <c r="H34" s="36"/>
      <c r="I34" s="120">
        <v>0.15</v>
      </c>
      <c r="J34" s="119">
        <f>ROUND(((SUM(BF94:BF278))*I34),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45</v>
      </c>
      <c r="F35" s="119">
        <f>ROUND((SUM(BG94:BG278)),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46</v>
      </c>
      <c r="F36" s="119">
        <f>ROUND((SUM(BH94:BH278)),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47</v>
      </c>
      <c r="F37" s="119">
        <f>ROUND((SUM(BI94:BI278)),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112</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Sokolov, ZŠ Švabinského 1728 - oprava hygienického zázemí</v>
      </c>
      <c r="F48" s="384"/>
      <c r="G48" s="384"/>
      <c r="H48" s="384"/>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40" t="str">
        <f>E9</f>
        <v>06 - 2.NP - Úklid</v>
      </c>
      <c r="F50" s="385"/>
      <c r="G50" s="385"/>
      <c r="H50" s="385"/>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Sokolov, Švabinského 1728</v>
      </c>
      <c r="G52" s="38"/>
      <c r="H52" s="38"/>
      <c r="I52" s="31" t="s">
        <v>23</v>
      </c>
      <c r="J52" s="61" t="str">
        <f>IF(J12="","",J12)</f>
        <v>3. 2. 2021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Sokolov</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113</v>
      </c>
      <c r="D57" s="133"/>
      <c r="E57" s="133"/>
      <c r="F57" s="133"/>
      <c r="G57" s="133"/>
      <c r="H57" s="133"/>
      <c r="I57" s="133"/>
      <c r="J57" s="134" t="s">
        <v>114</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115</v>
      </c>
    </row>
    <row r="60" spans="1:47" s="9" customFormat="1" ht="24.95" customHeight="1">
      <c r="B60" s="136"/>
      <c r="C60" s="137"/>
      <c r="D60" s="138" t="s">
        <v>165</v>
      </c>
      <c r="E60" s="139"/>
      <c r="F60" s="139"/>
      <c r="G60" s="139"/>
      <c r="H60" s="139"/>
      <c r="I60" s="139"/>
      <c r="J60" s="140">
        <f>J95</f>
        <v>0</v>
      </c>
      <c r="K60" s="137"/>
      <c r="L60" s="141"/>
    </row>
    <row r="61" spans="1:47" s="10" customFormat="1" ht="19.899999999999999" customHeight="1">
      <c r="B61" s="142"/>
      <c r="C61" s="143"/>
      <c r="D61" s="144" t="s">
        <v>166</v>
      </c>
      <c r="E61" s="145"/>
      <c r="F61" s="145"/>
      <c r="G61" s="145"/>
      <c r="H61" s="145"/>
      <c r="I61" s="145"/>
      <c r="J61" s="146">
        <f>J96</f>
        <v>0</v>
      </c>
      <c r="K61" s="143"/>
      <c r="L61" s="147"/>
    </row>
    <row r="62" spans="1:47" s="10" customFormat="1" ht="19.899999999999999" customHeight="1">
      <c r="B62" s="142"/>
      <c r="C62" s="143"/>
      <c r="D62" s="144" t="s">
        <v>167</v>
      </c>
      <c r="E62" s="145"/>
      <c r="F62" s="145"/>
      <c r="G62" s="145"/>
      <c r="H62" s="145"/>
      <c r="I62" s="145"/>
      <c r="J62" s="146">
        <f>J108</f>
        <v>0</v>
      </c>
      <c r="K62" s="143"/>
      <c r="L62" s="147"/>
    </row>
    <row r="63" spans="1:47" s="10" customFormat="1" ht="19.899999999999999" customHeight="1">
      <c r="B63" s="142"/>
      <c r="C63" s="143"/>
      <c r="D63" s="144" t="s">
        <v>168</v>
      </c>
      <c r="E63" s="145"/>
      <c r="F63" s="145"/>
      <c r="G63" s="145"/>
      <c r="H63" s="145"/>
      <c r="I63" s="145"/>
      <c r="J63" s="146">
        <f>J148</f>
        <v>0</v>
      </c>
      <c r="K63" s="143"/>
      <c r="L63" s="147"/>
    </row>
    <row r="64" spans="1:47" s="10" customFormat="1" ht="19.899999999999999" customHeight="1">
      <c r="B64" s="142"/>
      <c r="C64" s="143"/>
      <c r="D64" s="144" t="s">
        <v>169</v>
      </c>
      <c r="E64" s="145"/>
      <c r="F64" s="145"/>
      <c r="G64" s="145"/>
      <c r="H64" s="145"/>
      <c r="I64" s="145"/>
      <c r="J64" s="146">
        <f>J160</f>
        <v>0</v>
      </c>
      <c r="K64" s="143"/>
      <c r="L64" s="147"/>
    </row>
    <row r="65" spans="1:31" s="9" customFormat="1" ht="24.95" customHeight="1">
      <c r="B65" s="136"/>
      <c r="C65" s="137"/>
      <c r="D65" s="138" t="s">
        <v>170</v>
      </c>
      <c r="E65" s="139"/>
      <c r="F65" s="139"/>
      <c r="G65" s="139"/>
      <c r="H65" s="139"/>
      <c r="I65" s="139"/>
      <c r="J65" s="140">
        <f>J163</f>
        <v>0</v>
      </c>
      <c r="K65" s="137"/>
      <c r="L65" s="141"/>
    </row>
    <row r="66" spans="1:31" s="10" customFormat="1" ht="19.899999999999999" customHeight="1">
      <c r="B66" s="142"/>
      <c r="C66" s="143"/>
      <c r="D66" s="144" t="s">
        <v>171</v>
      </c>
      <c r="E66" s="145"/>
      <c r="F66" s="145"/>
      <c r="G66" s="145"/>
      <c r="H66" s="145"/>
      <c r="I66" s="145"/>
      <c r="J66" s="146">
        <f>J164</f>
        <v>0</v>
      </c>
      <c r="K66" s="143"/>
      <c r="L66" s="147"/>
    </row>
    <row r="67" spans="1:31" s="10" customFormat="1" ht="19.899999999999999" customHeight="1">
      <c r="B67" s="142"/>
      <c r="C67" s="143"/>
      <c r="D67" s="144" t="s">
        <v>172</v>
      </c>
      <c r="E67" s="145"/>
      <c r="F67" s="145"/>
      <c r="G67" s="145"/>
      <c r="H67" s="145"/>
      <c r="I67" s="145"/>
      <c r="J67" s="146">
        <f>J168</f>
        <v>0</v>
      </c>
      <c r="K67" s="143"/>
      <c r="L67" s="147"/>
    </row>
    <row r="68" spans="1:31" s="10" customFormat="1" ht="19.899999999999999" customHeight="1">
      <c r="B68" s="142"/>
      <c r="C68" s="143"/>
      <c r="D68" s="144" t="s">
        <v>173</v>
      </c>
      <c r="E68" s="145"/>
      <c r="F68" s="145"/>
      <c r="G68" s="145"/>
      <c r="H68" s="145"/>
      <c r="I68" s="145"/>
      <c r="J68" s="146">
        <f>J172</f>
        <v>0</v>
      </c>
      <c r="K68" s="143"/>
      <c r="L68" s="147"/>
    </row>
    <row r="69" spans="1:31" s="10" customFormat="1" ht="19.899999999999999" customHeight="1">
      <c r="B69" s="142"/>
      <c r="C69" s="143"/>
      <c r="D69" s="144" t="s">
        <v>174</v>
      </c>
      <c r="E69" s="145"/>
      <c r="F69" s="145"/>
      <c r="G69" s="145"/>
      <c r="H69" s="145"/>
      <c r="I69" s="145"/>
      <c r="J69" s="146">
        <f>J180</f>
        <v>0</v>
      </c>
      <c r="K69" s="143"/>
      <c r="L69" s="147"/>
    </row>
    <row r="70" spans="1:31" s="10" customFormat="1" ht="19.899999999999999" customHeight="1">
      <c r="B70" s="142"/>
      <c r="C70" s="143"/>
      <c r="D70" s="144" t="s">
        <v>175</v>
      </c>
      <c r="E70" s="145"/>
      <c r="F70" s="145"/>
      <c r="G70" s="145"/>
      <c r="H70" s="145"/>
      <c r="I70" s="145"/>
      <c r="J70" s="146">
        <f>J184</f>
        <v>0</v>
      </c>
      <c r="K70" s="143"/>
      <c r="L70" s="147"/>
    </row>
    <row r="71" spans="1:31" s="10" customFormat="1" ht="19.899999999999999" customHeight="1">
      <c r="B71" s="142"/>
      <c r="C71" s="143"/>
      <c r="D71" s="144" t="s">
        <v>497</v>
      </c>
      <c r="E71" s="145"/>
      <c r="F71" s="145"/>
      <c r="G71" s="145"/>
      <c r="H71" s="145"/>
      <c r="I71" s="145"/>
      <c r="J71" s="146">
        <f>J197</f>
        <v>0</v>
      </c>
      <c r="K71" s="143"/>
      <c r="L71" s="147"/>
    </row>
    <row r="72" spans="1:31" s="10" customFormat="1" ht="19.899999999999999" customHeight="1">
      <c r="B72" s="142"/>
      <c r="C72" s="143"/>
      <c r="D72" s="144" t="s">
        <v>498</v>
      </c>
      <c r="E72" s="145"/>
      <c r="F72" s="145"/>
      <c r="G72" s="145"/>
      <c r="H72" s="145"/>
      <c r="I72" s="145"/>
      <c r="J72" s="146">
        <f>J217</f>
        <v>0</v>
      </c>
      <c r="K72" s="143"/>
      <c r="L72" s="147"/>
    </row>
    <row r="73" spans="1:31" s="10" customFormat="1" ht="19.899999999999999" customHeight="1">
      <c r="B73" s="142"/>
      <c r="C73" s="143"/>
      <c r="D73" s="144" t="s">
        <v>176</v>
      </c>
      <c r="E73" s="145"/>
      <c r="F73" s="145"/>
      <c r="G73" s="145"/>
      <c r="H73" s="145"/>
      <c r="I73" s="145"/>
      <c r="J73" s="146">
        <f>J232</f>
        <v>0</v>
      </c>
      <c r="K73" s="143"/>
      <c r="L73" s="147"/>
    </row>
    <row r="74" spans="1:31" s="10" customFormat="1" ht="19.899999999999999" customHeight="1">
      <c r="B74" s="142"/>
      <c r="C74" s="143"/>
      <c r="D74" s="144" t="s">
        <v>177</v>
      </c>
      <c r="E74" s="145"/>
      <c r="F74" s="145"/>
      <c r="G74" s="145"/>
      <c r="H74" s="145"/>
      <c r="I74" s="145"/>
      <c r="J74" s="146">
        <f>J242</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63" s="2" customFormat="1" ht="24.95" customHeight="1">
      <c r="A81" s="36"/>
      <c r="B81" s="37"/>
      <c r="C81" s="25" t="s">
        <v>120</v>
      </c>
      <c r="D81" s="38"/>
      <c r="E81" s="38"/>
      <c r="F81" s="38"/>
      <c r="G81" s="38"/>
      <c r="H81" s="38"/>
      <c r="I81" s="38"/>
      <c r="J81" s="38"/>
      <c r="K81" s="38"/>
      <c r="L81" s="108"/>
      <c r="S81" s="36"/>
      <c r="T81" s="36"/>
      <c r="U81" s="36"/>
      <c r="V81" s="36"/>
      <c r="W81" s="36"/>
      <c r="X81" s="36"/>
      <c r="Y81" s="36"/>
      <c r="Z81" s="36"/>
      <c r="AA81" s="36"/>
      <c r="AB81" s="36"/>
      <c r="AC81" s="36"/>
      <c r="AD81" s="36"/>
      <c r="AE81" s="36"/>
    </row>
    <row r="82" spans="1:63"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3"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63" s="2" customFormat="1" ht="16.5" customHeight="1">
      <c r="A84" s="36"/>
      <c r="B84" s="37"/>
      <c r="C84" s="38"/>
      <c r="D84" s="38"/>
      <c r="E84" s="383" t="str">
        <f>E7</f>
        <v>Sokolov, ZŠ Švabinského 1728 - oprava hygienického zázemí</v>
      </c>
      <c r="F84" s="384"/>
      <c r="G84" s="384"/>
      <c r="H84" s="384"/>
      <c r="I84" s="38"/>
      <c r="J84" s="38"/>
      <c r="K84" s="38"/>
      <c r="L84" s="108"/>
      <c r="S84" s="36"/>
      <c r="T84" s="36"/>
      <c r="U84" s="36"/>
      <c r="V84" s="36"/>
      <c r="W84" s="36"/>
      <c r="X84" s="36"/>
      <c r="Y84" s="36"/>
      <c r="Z84" s="36"/>
      <c r="AA84" s="36"/>
      <c r="AB84" s="36"/>
      <c r="AC84" s="36"/>
      <c r="AD84" s="36"/>
      <c r="AE84" s="36"/>
    </row>
    <row r="85" spans="1:63" s="2" customFormat="1" ht="12" customHeight="1">
      <c r="A85" s="36"/>
      <c r="B85" s="37"/>
      <c r="C85" s="31" t="s">
        <v>110</v>
      </c>
      <c r="D85" s="38"/>
      <c r="E85" s="38"/>
      <c r="F85" s="38"/>
      <c r="G85" s="38"/>
      <c r="H85" s="38"/>
      <c r="I85" s="38"/>
      <c r="J85" s="38"/>
      <c r="K85" s="38"/>
      <c r="L85" s="108"/>
      <c r="S85" s="36"/>
      <c r="T85" s="36"/>
      <c r="U85" s="36"/>
      <c r="V85" s="36"/>
      <c r="W85" s="36"/>
      <c r="X85" s="36"/>
      <c r="Y85" s="36"/>
      <c r="Z85" s="36"/>
      <c r="AA85" s="36"/>
      <c r="AB85" s="36"/>
      <c r="AC85" s="36"/>
      <c r="AD85" s="36"/>
      <c r="AE85" s="36"/>
    </row>
    <row r="86" spans="1:63" s="2" customFormat="1" ht="16.5" customHeight="1">
      <c r="A86" s="36"/>
      <c r="B86" s="37"/>
      <c r="C86" s="38"/>
      <c r="D86" s="38"/>
      <c r="E86" s="340" t="str">
        <f>E9</f>
        <v>06 - 2.NP - Úklid</v>
      </c>
      <c r="F86" s="385"/>
      <c r="G86" s="385"/>
      <c r="H86" s="385"/>
      <c r="I86" s="38"/>
      <c r="J86" s="38"/>
      <c r="K86" s="38"/>
      <c r="L86" s="108"/>
      <c r="S86" s="36"/>
      <c r="T86" s="36"/>
      <c r="U86" s="36"/>
      <c r="V86" s="36"/>
      <c r="W86" s="36"/>
      <c r="X86" s="36"/>
      <c r="Y86" s="36"/>
      <c r="Z86" s="36"/>
      <c r="AA86" s="36"/>
      <c r="AB86" s="36"/>
      <c r="AC86" s="36"/>
      <c r="AD86" s="36"/>
      <c r="AE86" s="36"/>
    </row>
    <row r="87" spans="1:63"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3" s="2" customFormat="1" ht="12" customHeight="1">
      <c r="A88" s="36"/>
      <c r="B88" s="37"/>
      <c r="C88" s="31" t="s">
        <v>21</v>
      </c>
      <c r="D88" s="38"/>
      <c r="E88" s="38"/>
      <c r="F88" s="29" t="str">
        <f>F12</f>
        <v>Sokolov, Švabinského 1728</v>
      </c>
      <c r="G88" s="38"/>
      <c r="H88" s="38"/>
      <c r="I88" s="31" t="s">
        <v>23</v>
      </c>
      <c r="J88" s="61" t="str">
        <f>IF(J12="","",J12)</f>
        <v>3. 2. 2021</v>
      </c>
      <c r="K88" s="38"/>
      <c r="L88" s="108"/>
      <c r="S88" s="36"/>
      <c r="T88" s="36"/>
      <c r="U88" s="36"/>
      <c r="V88" s="36"/>
      <c r="W88" s="36"/>
      <c r="X88" s="36"/>
      <c r="Y88" s="36"/>
      <c r="Z88" s="36"/>
      <c r="AA88" s="36"/>
      <c r="AB88" s="36"/>
      <c r="AC88" s="36"/>
      <c r="AD88" s="36"/>
      <c r="AE88" s="36"/>
    </row>
    <row r="89" spans="1:63"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63" s="2" customFormat="1" ht="15.2" customHeight="1">
      <c r="A90" s="36"/>
      <c r="B90" s="37"/>
      <c r="C90" s="31" t="s">
        <v>25</v>
      </c>
      <c r="D90" s="38"/>
      <c r="E90" s="38"/>
      <c r="F90" s="29" t="str">
        <f>E15</f>
        <v>Město Sokolov</v>
      </c>
      <c r="G90" s="38"/>
      <c r="H90" s="38"/>
      <c r="I90" s="31" t="s">
        <v>31</v>
      </c>
      <c r="J90" s="34" t="str">
        <f>E21</f>
        <v xml:space="preserve"> </v>
      </c>
      <c r="K90" s="38"/>
      <c r="L90" s="108"/>
      <c r="S90" s="36"/>
      <c r="T90" s="36"/>
      <c r="U90" s="36"/>
      <c r="V90" s="36"/>
      <c r="W90" s="36"/>
      <c r="X90" s="36"/>
      <c r="Y90" s="36"/>
      <c r="Z90" s="36"/>
      <c r="AA90" s="36"/>
      <c r="AB90" s="36"/>
      <c r="AC90" s="36"/>
      <c r="AD90" s="36"/>
      <c r="AE90" s="36"/>
    </row>
    <row r="91" spans="1:63" s="2" customFormat="1" ht="15.2" customHeight="1">
      <c r="A91" s="36"/>
      <c r="B91" s="37"/>
      <c r="C91" s="31" t="s">
        <v>29</v>
      </c>
      <c r="D91" s="38"/>
      <c r="E91" s="38"/>
      <c r="F91" s="29" t="str">
        <f>IF(E18="","",E18)</f>
        <v>Vyplň údaj</v>
      </c>
      <c r="G91" s="38"/>
      <c r="H91" s="38"/>
      <c r="I91" s="31" t="s">
        <v>34</v>
      </c>
      <c r="J91" s="34" t="str">
        <f>E24</f>
        <v>Michal Kubelka</v>
      </c>
      <c r="K91" s="38"/>
      <c r="L91" s="108"/>
      <c r="S91" s="36"/>
      <c r="T91" s="36"/>
      <c r="U91" s="36"/>
      <c r="V91" s="36"/>
      <c r="W91" s="36"/>
      <c r="X91" s="36"/>
      <c r="Y91" s="36"/>
      <c r="Z91" s="36"/>
      <c r="AA91" s="36"/>
      <c r="AB91" s="36"/>
      <c r="AC91" s="36"/>
      <c r="AD91" s="36"/>
      <c r="AE91" s="36"/>
    </row>
    <row r="92" spans="1:63"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63" s="11" customFormat="1" ht="29.25" customHeight="1">
      <c r="A93" s="148"/>
      <c r="B93" s="149"/>
      <c r="C93" s="150" t="s">
        <v>121</v>
      </c>
      <c r="D93" s="151" t="s">
        <v>57</v>
      </c>
      <c r="E93" s="151" t="s">
        <v>53</v>
      </c>
      <c r="F93" s="151" t="s">
        <v>54</v>
      </c>
      <c r="G93" s="151" t="s">
        <v>122</v>
      </c>
      <c r="H93" s="151" t="s">
        <v>123</v>
      </c>
      <c r="I93" s="151" t="s">
        <v>124</v>
      </c>
      <c r="J93" s="151" t="s">
        <v>114</v>
      </c>
      <c r="K93" s="152" t="s">
        <v>125</v>
      </c>
      <c r="L93" s="153"/>
      <c r="M93" s="70" t="s">
        <v>19</v>
      </c>
      <c r="N93" s="71" t="s">
        <v>42</v>
      </c>
      <c r="O93" s="71" t="s">
        <v>126</v>
      </c>
      <c r="P93" s="71" t="s">
        <v>127</v>
      </c>
      <c r="Q93" s="71" t="s">
        <v>128</v>
      </c>
      <c r="R93" s="71" t="s">
        <v>129</v>
      </c>
      <c r="S93" s="71" t="s">
        <v>130</v>
      </c>
      <c r="T93" s="72" t="s">
        <v>131</v>
      </c>
      <c r="U93" s="148"/>
      <c r="V93" s="148"/>
      <c r="W93" s="148"/>
      <c r="X93" s="148"/>
      <c r="Y93" s="148"/>
      <c r="Z93" s="148"/>
      <c r="AA93" s="148"/>
      <c r="AB93" s="148"/>
      <c r="AC93" s="148"/>
      <c r="AD93" s="148"/>
      <c r="AE93" s="148"/>
    </row>
    <row r="94" spans="1:63" s="2" customFormat="1" ht="22.9" customHeight="1">
      <c r="A94" s="36"/>
      <c r="B94" s="37"/>
      <c r="C94" s="77" t="s">
        <v>132</v>
      </c>
      <c r="D94" s="38"/>
      <c r="E94" s="38"/>
      <c r="F94" s="38"/>
      <c r="G94" s="38"/>
      <c r="H94" s="38"/>
      <c r="I94" s="38"/>
      <c r="J94" s="154">
        <f>BK94</f>
        <v>0</v>
      </c>
      <c r="K94" s="38"/>
      <c r="L94" s="41"/>
      <c r="M94" s="73"/>
      <c r="N94" s="155"/>
      <c r="O94" s="74"/>
      <c r="P94" s="156">
        <f>P95+P163</f>
        <v>0</v>
      </c>
      <c r="Q94" s="74"/>
      <c r="R94" s="156">
        <f>R95+R163</f>
        <v>0.80783975000000008</v>
      </c>
      <c r="S94" s="74"/>
      <c r="T94" s="157">
        <f>T95+T163</f>
        <v>0.73746939</v>
      </c>
      <c r="U94" s="36"/>
      <c r="V94" s="36"/>
      <c r="W94" s="36"/>
      <c r="X94" s="36"/>
      <c r="Y94" s="36"/>
      <c r="Z94" s="36"/>
      <c r="AA94" s="36"/>
      <c r="AB94" s="36"/>
      <c r="AC94" s="36"/>
      <c r="AD94" s="36"/>
      <c r="AE94" s="36"/>
      <c r="AT94" s="19" t="s">
        <v>71</v>
      </c>
      <c r="AU94" s="19" t="s">
        <v>115</v>
      </c>
      <c r="BK94" s="158">
        <f>BK95+BK163</f>
        <v>0</v>
      </c>
    </row>
    <row r="95" spans="1:63" s="12" customFormat="1" ht="25.9" customHeight="1">
      <c r="B95" s="159"/>
      <c r="C95" s="160"/>
      <c r="D95" s="161" t="s">
        <v>71</v>
      </c>
      <c r="E95" s="162" t="s">
        <v>178</v>
      </c>
      <c r="F95" s="162" t="s">
        <v>179</v>
      </c>
      <c r="G95" s="160"/>
      <c r="H95" s="160"/>
      <c r="I95" s="163"/>
      <c r="J95" s="164">
        <f>BK95</f>
        <v>0</v>
      </c>
      <c r="K95" s="160"/>
      <c r="L95" s="165"/>
      <c r="M95" s="166"/>
      <c r="N95" s="167"/>
      <c r="O95" s="167"/>
      <c r="P95" s="168">
        <f>P96+P108+P148+P160</f>
        <v>0</v>
      </c>
      <c r="Q95" s="167"/>
      <c r="R95" s="168">
        <f>R96+R108+R148+R160</f>
        <v>0.56697289000000006</v>
      </c>
      <c r="S95" s="167"/>
      <c r="T95" s="169">
        <f>T96+T108+T148+T160</f>
        <v>0.68892500000000001</v>
      </c>
      <c r="AR95" s="170" t="s">
        <v>79</v>
      </c>
      <c r="AT95" s="171" t="s">
        <v>71</v>
      </c>
      <c r="AU95" s="171" t="s">
        <v>72</v>
      </c>
      <c r="AY95" s="170" t="s">
        <v>135</v>
      </c>
      <c r="BK95" s="172">
        <f>BK96+BK108+BK148+BK160</f>
        <v>0</v>
      </c>
    </row>
    <row r="96" spans="1:63" s="12" customFormat="1" ht="22.9" customHeight="1">
      <c r="B96" s="159"/>
      <c r="C96" s="160"/>
      <c r="D96" s="161" t="s">
        <v>71</v>
      </c>
      <c r="E96" s="173" t="s">
        <v>180</v>
      </c>
      <c r="F96" s="173" t="s">
        <v>181</v>
      </c>
      <c r="G96" s="160"/>
      <c r="H96" s="160"/>
      <c r="I96" s="163"/>
      <c r="J96" s="174">
        <f>BK96</f>
        <v>0</v>
      </c>
      <c r="K96" s="160"/>
      <c r="L96" s="165"/>
      <c r="M96" s="166"/>
      <c r="N96" s="167"/>
      <c r="O96" s="167"/>
      <c r="P96" s="168">
        <f>SUM(P97:P107)</f>
        <v>0</v>
      </c>
      <c r="Q96" s="167"/>
      <c r="R96" s="168">
        <f>SUM(R97:R107)</f>
        <v>0.5665399000000001</v>
      </c>
      <c r="S96" s="167"/>
      <c r="T96" s="169">
        <f>SUM(T97:T107)</f>
        <v>0</v>
      </c>
      <c r="AR96" s="170" t="s">
        <v>79</v>
      </c>
      <c r="AT96" s="171" t="s">
        <v>71</v>
      </c>
      <c r="AU96" s="171" t="s">
        <v>79</v>
      </c>
      <c r="AY96" s="170" t="s">
        <v>135</v>
      </c>
      <c r="BK96" s="172">
        <f>SUM(BK97:BK107)</f>
        <v>0</v>
      </c>
    </row>
    <row r="97" spans="1:65" s="2" customFormat="1" ht="24">
      <c r="A97" s="36"/>
      <c r="B97" s="37"/>
      <c r="C97" s="175" t="s">
        <v>79</v>
      </c>
      <c r="D97" s="175" t="s">
        <v>138</v>
      </c>
      <c r="E97" s="176" t="s">
        <v>770</v>
      </c>
      <c r="F97" s="177" t="s">
        <v>771</v>
      </c>
      <c r="G97" s="178" t="s">
        <v>184</v>
      </c>
      <c r="H97" s="179">
        <v>2.387</v>
      </c>
      <c r="I97" s="180"/>
      <c r="J97" s="181">
        <f>ROUND(I97*H97,2)</f>
        <v>0</v>
      </c>
      <c r="K97" s="177" t="s">
        <v>142</v>
      </c>
      <c r="L97" s="41"/>
      <c r="M97" s="182" t="s">
        <v>19</v>
      </c>
      <c r="N97" s="183" t="s">
        <v>43</v>
      </c>
      <c r="O97" s="66"/>
      <c r="P97" s="184">
        <f>O97*H97</f>
        <v>0</v>
      </c>
      <c r="Q97" s="184">
        <v>1.7000000000000001E-2</v>
      </c>
      <c r="R97" s="184">
        <f>Q97*H97</f>
        <v>4.0579000000000004E-2</v>
      </c>
      <c r="S97" s="184">
        <v>0</v>
      </c>
      <c r="T97" s="185">
        <f>S97*H97</f>
        <v>0</v>
      </c>
      <c r="U97" s="36"/>
      <c r="V97" s="36"/>
      <c r="W97" s="36"/>
      <c r="X97" s="36"/>
      <c r="Y97" s="36"/>
      <c r="Z97" s="36"/>
      <c r="AA97" s="36"/>
      <c r="AB97" s="36"/>
      <c r="AC97" s="36"/>
      <c r="AD97" s="36"/>
      <c r="AE97" s="36"/>
      <c r="AR97" s="186" t="s">
        <v>160</v>
      </c>
      <c r="AT97" s="186" t="s">
        <v>138</v>
      </c>
      <c r="AU97" s="186" t="s">
        <v>81</v>
      </c>
      <c r="AY97" s="19" t="s">
        <v>135</v>
      </c>
      <c r="BE97" s="187">
        <f>IF(N97="základní",J97,0)</f>
        <v>0</v>
      </c>
      <c r="BF97" s="187">
        <f>IF(N97="snížená",J97,0)</f>
        <v>0</v>
      </c>
      <c r="BG97" s="187">
        <f>IF(N97="zákl. přenesená",J97,0)</f>
        <v>0</v>
      </c>
      <c r="BH97" s="187">
        <f>IF(N97="sníž. přenesená",J97,0)</f>
        <v>0</v>
      </c>
      <c r="BI97" s="187">
        <f>IF(N97="nulová",J97,0)</f>
        <v>0</v>
      </c>
      <c r="BJ97" s="19" t="s">
        <v>79</v>
      </c>
      <c r="BK97" s="187">
        <f>ROUND(I97*H97,2)</f>
        <v>0</v>
      </c>
      <c r="BL97" s="19" t="s">
        <v>160</v>
      </c>
      <c r="BM97" s="186" t="s">
        <v>1126</v>
      </c>
    </row>
    <row r="98" spans="1:65" s="2" customFormat="1" ht="39">
      <c r="A98" s="36"/>
      <c r="B98" s="37"/>
      <c r="C98" s="38"/>
      <c r="D98" s="188" t="s">
        <v>145</v>
      </c>
      <c r="E98" s="38"/>
      <c r="F98" s="189" t="s">
        <v>201</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145</v>
      </c>
      <c r="AU98" s="19" t="s">
        <v>81</v>
      </c>
    </row>
    <row r="99" spans="1:65" s="2" customFormat="1" ht="24">
      <c r="A99" s="36"/>
      <c r="B99" s="37"/>
      <c r="C99" s="175" t="s">
        <v>81</v>
      </c>
      <c r="D99" s="175" t="s">
        <v>138</v>
      </c>
      <c r="E99" s="176" t="s">
        <v>773</v>
      </c>
      <c r="F99" s="177" t="s">
        <v>774</v>
      </c>
      <c r="G99" s="178" t="s">
        <v>184</v>
      </c>
      <c r="H99" s="179">
        <v>20.295000000000002</v>
      </c>
      <c r="I99" s="180"/>
      <c r="J99" s="181">
        <f>ROUND(I99*H99,2)</f>
        <v>0</v>
      </c>
      <c r="K99" s="177" t="s">
        <v>142</v>
      </c>
      <c r="L99" s="41"/>
      <c r="M99" s="182" t="s">
        <v>19</v>
      </c>
      <c r="N99" s="183" t="s">
        <v>43</v>
      </c>
      <c r="O99" s="66"/>
      <c r="P99" s="184">
        <f>O99*H99</f>
        <v>0</v>
      </c>
      <c r="Q99" s="184">
        <v>1.7000000000000001E-2</v>
      </c>
      <c r="R99" s="184">
        <f>Q99*H99</f>
        <v>0.34501500000000007</v>
      </c>
      <c r="S99" s="184">
        <v>0</v>
      </c>
      <c r="T99" s="185">
        <f>S99*H99</f>
        <v>0</v>
      </c>
      <c r="U99" s="36"/>
      <c r="V99" s="36"/>
      <c r="W99" s="36"/>
      <c r="X99" s="36"/>
      <c r="Y99" s="36"/>
      <c r="Z99" s="36"/>
      <c r="AA99" s="36"/>
      <c r="AB99" s="36"/>
      <c r="AC99" s="36"/>
      <c r="AD99" s="36"/>
      <c r="AE99" s="36"/>
      <c r="AR99" s="186" t="s">
        <v>160</v>
      </c>
      <c r="AT99" s="186" t="s">
        <v>138</v>
      </c>
      <c r="AU99" s="186" t="s">
        <v>81</v>
      </c>
      <c r="AY99" s="19" t="s">
        <v>135</v>
      </c>
      <c r="BE99" s="187">
        <f>IF(N99="základní",J99,0)</f>
        <v>0</v>
      </c>
      <c r="BF99" s="187">
        <f>IF(N99="snížená",J99,0)</f>
        <v>0</v>
      </c>
      <c r="BG99" s="187">
        <f>IF(N99="zákl. přenesená",J99,0)</f>
        <v>0</v>
      </c>
      <c r="BH99" s="187">
        <f>IF(N99="sníž. přenesená",J99,0)</f>
        <v>0</v>
      </c>
      <c r="BI99" s="187">
        <f>IF(N99="nulová",J99,0)</f>
        <v>0</v>
      </c>
      <c r="BJ99" s="19" t="s">
        <v>79</v>
      </c>
      <c r="BK99" s="187">
        <f>ROUND(I99*H99,2)</f>
        <v>0</v>
      </c>
      <c r="BL99" s="19" t="s">
        <v>160</v>
      </c>
      <c r="BM99" s="186" t="s">
        <v>1127</v>
      </c>
    </row>
    <row r="100" spans="1:65" s="2" customFormat="1" ht="39">
      <c r="A100" s="36"/>
      <c r="B100" s="37"/>
      <c r="C100" s="38"/>
      <c r="D100" s="188" t="s">
        <v>145</v>
      </c>
      <c r="E100" s="38"/>
      <c r="F100" s="189" t="s">
        <v>201</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145</v>
      </c>
      <c r="AU100" s="19" t="s">
        <v>81</v>
      </c>
    </row>
    <row r="101" spans="1:65" s="2" customFormat="1" ht="21.75" customHeight="1">
      <c r="A101" s="36"/>
      <c r="B101" s="37"/>
      <c r="C101" s="175" t="s">
        <v>155</v>
      </c>
      <c r="D101" s="175" t="s">
        <v>138</v>
      </c>
      <c r="E101" s="176" t="s">
        <v>501</v>
      </c>
      <c r="F101" s="177" t="s">
        <v>502</v>
      </c>
      <c r="G101" s="178" t="s">
        <v>184</v>
      </c>
      <c r="H101" s="179">
        <v>4.5449999999999999</v>
      </c>
      <c r="I101" s="180"/>
      <c r="J101" s="181">
        <f>ROUND(I101*H101,2)</f>
        <v>0</v>
      </c>
      <c r="K101" s="177" t="s">
        <v>142</v>
      </c>
      <c r="L101" s="41"/>
      <c r="M101" s="182" t="s">
        <v>19</v>
      </c>
      <c r="N101" s="183" t="s">
        <v>43</v>
      </c>
      <c r="O101" s="66"/>
      <c r="P101" s="184">
        <f>O101*H101</f>
        <v>0</v>
      </c>
      <c r="Q101" s="184">
        <v>2.0480000000000002E-2</v>
      </c>
      <c r="R101" s="184">
        <f>Q101*H101</f>
        <v>9.30816E-2</v>
      </c>
      <c r="S101" s="184">
        <v>0</v>
      </c>
      <c r="T101" s="185">
        <f>S101*H101</f>
        <v>0</v>
      </c>
      <c r="U101" s="36"/>
      <c r="V101" s="36"/>
      <c r="W101" s="36"/>
      <c r="X101" s="36"/>
      <c r="Y101" s="36"/>
      <c r="Z101" s="36"/>
      <c r="AA101" s="36"/>
      <c r="AB101" s="36"/>
      <c r="AC101" s="36"/>
      <c r="AD101" s="36"/>
      <c r="AE101" s="36"/>
      <c r="AR101" s="186" t="s">
        <v>160</v>
      </c>
      <c r="AT101" s="186" t="s">
        <v>138</v>
      </c>
      <c r="AU101" s="186" t="s">
        <v>81</v>
      </c>
      <c r="AY101" s="19" t="s">
        <v>135</v>
      </c>
      <c r="BE101" s="187">
        <f>IF(N101="základní",J101,0)</f>
        <v>0</v>
      </c>
      <c r="BF101" s="187">
        <f>IF(N101="snížená",J101,0)</f>
        <v>0</v>
      </c>
      <c r="BG101" s="187">
        <f>IF(N101="zákl. přenesená",J101,0)</f>
        <v>0</v>
      </c>
      <c r="BH101" s="187">
        <f>IF(N101="sníž. přenesená",J101,0)</f>
        <v>0</v>
      </c>
      <c r="BI101" s="187">
        <f>IF(N101="nulová",J101,0)</f>
        <v>0</v>
      </c>
      <c r="BJ101" s="19" t="s">
        <v>79</v>
      </c>
      <c r="BK101" s="187">
        <f>ROUND(I101*H101,2)</f>
        <v>0</v>
      </c>
      <c r="BL101" s="19" t="s">
        <v>160</v>
      </c>
      <c r="BM101" s="186" t="s">
        <v>1128</v>
      </c>
    </row>
    <row r="102" spans="1:65" s="2" customFormat="1" ht="97.5">
      <c r="A102" s="36"/>
      <c r="B102" s="37"/>
      <c r="C102" s="38"/>
      <c r="D102" s="188" t="s">
        <v>145</v>
      </c>
      <c r="E102" s="38"/>
      <c r="F102" s="189" t="s">
        <v>504</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145</v>
      </c>
      <c r="AU102" s="19" t="s">
        <v>81</v>
      </c>
    </row>
    <row r="103" spans="1:65" s="15" customFormat="1" ht="11.25">
      <c r="B103" s="230"/>
      <c r="C103" s="231"/>
      <c r="D103" s="188" t="s">
        <v>187</v>
      </c>
      <c r="E103" s="232" t="s">
        <v>19</v>
      </c>
      <c r="F103" s="233" t="s">
        <v>505</v>
      </c>
      <c r="G103" s="231"/>
      <c r="H103" s="232" t="s">
        <v>19</v>
      </c>
      <c r="I103" s="234"/>
      <c r="J103" s="231"/>
      <c r="K103" s="231"/>
      <c r="L103" s="235"/>
      <c r="M103" s="236"/>
      <c r="N103" s="237"/>
      <c r="O103" s="237"/>
      <c r="P103" s="237"/>
      <c r="Q103" s="237"/>
      <c r="R103" s="237"/>
      <c r="S103" s="237"/>
      <c r="T103" s="238"/>
      <c r="AT103" s="239" t="s">
        <v>187</v>
      </c>
      <c r="AU103" s="239" t="s">
        <v>81</v>
      </c>
      <c r="AV103" s="15" t="s">
        <v>79</v>
      </c>
      <c r="AW103" s="15" t="s">
        <v>33</v>
      </c>
      <c r="AX103" s="15" t="s">
        <v>72</v>
      </c>
      <c r="AY103" s="239" t="s">
        <v>135</v>
      </c>
    </row>
    <row r="104" spans="1:65" s="13" customFormat="1" ht="11.25">
      <c r="B104" s="197"/>
      <c r="C104" s="198"/>
      <c r="D104" s="188" t="s">
        <v>187</v>
      </c>
      <c r="E104" s="199" t="s">
        <v>19</v>
      </c>
      <c r="F104" s="200" t="s">
        <v>1129</v>
      </c>
      <c r="G104" s="198"/>
      <c r="H104" s="201">
        <v>4.5449999999999999</v>
      </c>
      <c r="I104" s="202"/>
      <c r="J104" s="198"/>
      <c r="K104" s="198"/>
      <c r="L104" s="203"/>
      <c r="M104" s="204"/>
      <c r="N104" s="205"/>
      <c r="O104" s="205"/>
      <c r="P104" s="205"/>
      <c r="Q104" s="205"/>
      <c r="R104" s="205"/>
      <c r="S104" s="205"/>
      <c r="T104" s="206"/>
      <c r="AT104" s="207" t="s">
        <v>187</v>
      </c>
      <c r="AU104" s="207" t="s">
        <v>81</v>
      </c>
      <c r="AV104" s="13" t="s">
        <v>81</v>
      </c>
      <c r="AW104" s="13" t="s">
        <v>33</v>
      </c>
      <c r="AX104" s="13" t="s">
        <v>79</v>
      </c>
      <c r="AY104" s="207" t="s">
        <v>135</v>
      </c>
    </row>
    <row r="105" spans="1:65" s="2" customFormat="1" ht="24">
      <c r="A105" s="36"/>
      <c r="B105" s="37"/>
      <c r="C105" s="175" t="s">
        <v>160</v>
      </c>
      <c r="D105" s="175" t="s">
        <v>138</v>
      </c>
      <c r="E105" s="176" t="s">
        <v>507</v>
      </c>
      <c r="F105" s="177" t="s">
        <v>508</v>
      </c>
      <c r="G105" s="178" t="s">
        <v>184</v>
      </c>
      <c r="H105" s="179">
        <v>4.5449999999999999</v>
      </c>
      <c r="I105" s="180"/>
      <c r="J105" s="181">
        <f>ROUND(I105*H105,2)</f>
        <v>0</v>
      </c>
      <c r="K105" s="177" t="s">
        <v>142</v>
      </c>
      <c r="L105" s="41"/>
      <c r="M105" s="182" t="s">
        <v>19</v>
      </c>
      <c r="N105" s="183" t="s">
        <v>43</v>
      </c>
      <c r="O105" s="66"/>
      <c r="P105" s="184">
        <f>O105*H105</f>
        <v>0</v>
      </c>
      <c r="Q105" s="184">
        <v>7.9000000000000008E-3</v>
      </c>
      <c r="R105" s="184">
        <f>Q105*H105</f>
        <v>3.59055E-2</v>
      </c>
      <c r="S105" s="184">
        <v>0</v>
      </c>
      <c r="T105" s="185">
        <f>S105*H105</f>
        <v>0</v>
      </c>
      <c r="U105" s="36"/>
      <c r="V105" s="36"/>
      <c r="W105" s="36"/>
      <c r="X105" s="36"/>
      <c r="Y105" s="36"/>
      <c r="Z105" s="36"/>
      <c r="AA105" s="36"/>
      <c r="AB105" s="36"/>
      <c r="AC105" s="36"/>
      <c r="AD105" s="36"/>
      <c r="AE105" s="36"/>
      <c r="AR105" s="186" t="s">
        <v>160</v>
      </c>
      <c r="AT105" s="186" t="s">
        <v>138</v>
      </c>
      <c r="AU105" s="186" t="s">
        <v>81</v>
      </c>
      <c r="AY105" s="19" t="s">
        <v>135</v>
      </c>
      <c r="BE105" s="187">
        <f>IF(N105="základní",J105,0)</f>
        <v>0</v>
      </c>
      <c r="BF105" s="187">
        <f>IF(N105="snížená",J105,0)</f>
        <v>0</v>
      </c>
      <c r="BG105" s="187">
        <f>IF(N105="zákl. přenesená",J105,0)</f>
        <v>0</v>
      </c>
      <c r="BH105" s="187">
        <f>IF(N105="sníž. přenesená",J105,0)</f>
        <v>0</v>
      </c>
      <c r="BI105" s="187">
        <f>IF(N105="nulová",J105,0)</f>
        <v>0</v>
      </c>
      <c r="BJ105" s="19" t="s">
        <v>79</v>
      </c>
      <c r="BK105" s="187">
        <f>ROUND(I105*H105,2)</f>
        <v>0</v>
      </c>
      <c r="BL105" s="19" t="s">
        <v>160</v>
      </c>
      <c r="BM105" s="186" t="s">
        <v>1130</v>
      </c>
    </row>
    <row r="106" spans="1:65" s="2" customFormat="1" ht="97.5">
      <c r="A106" s="36"/>
      <c r="B106" s="37"/>
      <c r="C106" s="38"/>
      <c r="D106" s="188" t="s">
        <v>145</v>
      </c>
      <c r="E106" s="38"/>
      <c r="F106" s="189" t="s">
        <v>504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145</v>
      </c>
      <c r="AU106" s="19" t="s">
        <v>81</v>
      </c>
    </row>
    <row r="107" spans="1:65" s="2" customFormat="1" ht="21.75" customHeight="1">
      <c r="A107" s="36"/>
      <c r="B107" s="37"/>
      <c r="C107" s="175" t="s">
        <v>134</v>
      </c>
      <c r="D107" s="175" t="s">
        <v>138</v>
      </c>
      <c r="E107" s="176" t="s">
        <v>510</v>
      </c>
      <c r="F107" s="177" t="s">
        <v>511</v>
      </c>
      <c r="G107" s="178" t="s">
        <v>184</v>
      </c>
      <c r="H107" s="179">
        <v>2.5470000000000002</v>
      </c>
      <c r="I107" s="180"/>
      <c r="J107" s="181">
        <f>ROUND(I107*H107,2)</f>
        <v>0</v>
      </c>
      <c r="K107" s="177" t="s">
        <v>19</v>
      </c>
      <c r="L107" s="41"/>
      <c r="M107" s="182" t="s">
        <v>19</v>
      </c>
      <c r="N107" s="183" t="s">
        <v>43</v>
      </c>
      <c r="O107" s="66"/>
      <c r="P107" s="184">
        <f>O107*H107</f>
        <v>0</v>
      </c>
      <c r="Q107" s="184">
        <v>2.0400000000000001E-2</v>
      </c>
      <c r="R107" s="184">
        <f>Q107*H107</f>
        <v>5.1958800000000006E-2</v>
      </c>
      <c r="S107" s="184">
        <v>0</v>
      </c>
      <c r="T107" s="185">
        <f>S107*H107</f>
        <v>0</v>
      </c>
      <c r="U107" s="36"/>
      <c r="V107" s="36"/>
      <c r="W107" s="36"/>
      <c r="X107" s="36"/>
      <c r="Y107" s="36"/>
      <c r="Z107" s="36"/>
      <c r="AA107" s="36"/>
      <c r="AB107" s="36"/>
      <c r="AC107" s="36"/>
      <c r="AD107" s="36"/>
      <c r="AE107" s="36"/>
      <c r="AR107" s="186" t="s">
        <v>160</v>
      </c>
      <c r="AT107" s="186" t="s">
        <v>138</v>
      </c>
      <c r="AU107" s="186" t="s">
        <v>81</v>
      </c>
      <c r="AY107" s="19" t="s">
        <v>135</v>
      </c>
      <c r="BE107" s="187">
        <f>IF(N107="základní",J107,0)</f>
        <v>0</v>
      </c>
      <c r="BF107" s="187">
        <f>IF(N107="snížená",J107,0)</f>
        <v>0</v>
      </c>
      <c r="BG107" s="187">
        <f>IF(N107="zákl. přenesená",J107,0)</f>
        <v>0</v>
      </c>
      <c r="BH107" s="187">
        <f>IF(N107="sníž. přenesená",J107,0)</f>
        <v>0</v>
      </c>
      <c r="BI107" s="187">
        <f>IF(N107="nulová",J107,0)</f>
        <v>0</v>
      </c>
      <c r="BJ107" s="19" t="s">
        <v>79</v>
      </c>
      <c r="BK107" s="187">
        <f>ROUND(I107*H107,2)</f>
        <v>0</v>
      </c>
      <c r="BL107" s="19" t="s">
        <v>160</v>
      </c>
      <c r="BM107" s="186" t="s">
        <v>1131</v>
      </c>
    </row>
    <row r="108" spans="1:65" s="12" customFormat="1" ht="22.9" customHeight="1">
      <c r="B108" s="159"/>
      <c r="C108" s="160"/>
      <c r="D108" s="161" t="s">
        <v>71</v>
      </c>
      <c r="E108" s="173" t="s">
        <v>205</v>
      </c>
      <c r="F108" s="173" t="s">
        <v>206</v>
      </c>
      <c r="G108" s="160"/>
      <c r="H108" s="160"/>
      <c r="I108" s="163"/>
      <c r="J108" s="174">
        <f>BK108</f>
        <v>0</v>
      </c>
      <c r="K108" s="160"/>
      <c r="L108" s="165"/>
      <c r="M108" s="166"/>
      <c r="N108" s="167"/>
      <c r="O108" s="167"/>
      <c r="P108" s="168">
        <f>SUM(P109:P147)</f>
        <v>0</v>
      </c>
      <c r="Q108" s="167"/>
      <c r="R108" s="168">
        <f>SUM(R109:R147)</f>
        <v>4.3298999999999996E-4</v>
      </c>
      <c r="S108" s="167"/>
      <c r="T108" s="169">
        <f>SUM(T109:T147)</f>
        <v>0.68892500000000001</v>
      </c>
      <c r="AR108" s="170" t="s">
        <v>79</v>
      </c>
      <c r="AT108" s="171" t="s">
        <v>71</v>
      </c>
      <c r="AU108" s="171" t="s">
        <v>79</v>
      </c>
      <c r="AY108" s="170" t="s">
        <v>135</v>
      </c>
      <c r="BK108" s="172">
        <f>SUM(BK109:BK147)</f>
        <v>0</v>
      </c>
    </row>
    <row r="109" spans="1:65" s="2" customFormat="1" ht="16.5" customHeight="1">
      <c r="A109" s="36"/>
      <c r="B109" s="37"/>
      <c r="C109" s="175" t="s">
        <v>180</v>
      </c>
      <c r="D109" s="175" t="s">
        <v>138</v>
      </c>
      <c r="E109" s="176" t="s">
        <v>513</v>
      </c>
      <c r="F109" s="177" t="s">
        <v>514</v>
      </c>
      <c r="G109" s="178" t="s">
        <v>271</v>
      </c>
      <c r="H109" s="179">
        <v>7.1</v>
      </c>
      <c r="I109" s="180"/>
      <c r="J109" s="181">
        <f>ROUND(I109*H109,2)</f>
        <v>0</v>
      </c>
      <c r="K109" s="177" t="s">
        <v>142</v>
      </c>
      <c r="L109" s="41"/>
      <c r="M109" s="182" t="s">
        <v>19</v>
      </c>
      <c r="N109" s="183" t="s">
        <v>43</v>
      </c>
      <c r="O109" s="66"/>
      <c r="P109" s="184">
        <f>O109*H109</f>
        <v>0</v>
      </c>
      <c r="Q109" s="184">
        <v>0</v>
      </c>
      <c r="R109" s="184">
        <f>Q109*H109</f>
        <v>0</v>
      </c>
      <c r="S109" s="184">
        <v>8.9999999999999993E-3</v>
      </c>
      <c r="T109" s="185">
        <f>S109*H109</f>
        <v>6.3899999999999998E-2</v>
      </c>
      <c r="U109" s="36"/>
      <c r="V109" s="36"/>
      <c r="W109" s="36"/>
      <c r="X109" s="36"/>
      <c r="Y109" s="36"/>
      <c r="Z109" s="36"/>
      <c r="AA109" s="36"/>
      <c r="AB109" s="36"/>
      <c r="AC109" s="36"/>
      <c r="AD109" s="36"/>
      <c r="AE109" s="36"/>
      <c r="AR109" s="186" t="s">
        <v>160</v>
      </c>
      <c r="AT109" s="186" t="s">
        <v>138</v>
      </c>
      <c r="AU109" s="186" t="s">
        <v>81</v>
      </c>
      <c r="AY109" s="19" t="s">
        <v>135</v>
      </c>
      <c r="BE109" s="187">
        <f>IF(N109="základní",J109,0)</f>
        <v>0</v>
      </c>
      <c r="BF109" s="187">
        <f>IF(N109="snížená",J109,0)</f>
        <v>0</v>
      </c>
      <c r="BG109" s="187">
        <f>IF(N109="zákl. přenesená",J109,0)</f>
        <v>0</v>
      </c>
      <c r="BH109" s="187">
        <f>IF(N109="sníž. přenesená",J109,0)</f>
        <v>0</v>
      </c>
      <c r="BI109" s="187">
        <f>IF(N109="nulová",J109,0)</f>
        <v>0</v>
      </c>
      <c r="BJ109" s="19" t="s">
        <v>79</v>
      </c>
      <c r="BK109" s="187">
        <f>ROUND(I109*H109,2)</f>
        <v>0</v>
      </c>
      <c r="BL109" s="19" t="s">
        <v>160</v>
      </c>
      <c r="BM109" s="186" t="s">
        <v>1132</v>
      </c>
    </row>
    <row r="110" spans="1:65" s="13" customFormat="1" ht="11.25">
      <c r="B110" s="197"/>
      <c r="C110" s="198"/>
      <c r="D110" s="188" t="s">
        <v>187</v>
      </c>
      <c r="E110" s="199" t="s">
        <v>19</v>
      </c>
      <c r="F110" s="200" t="s">
        <v>1133</v>
      </c>
      <c r="G110" s="198"/>
      <c r="H110" s="201">
        <v>7.1</v>
      </c>
      <c r="I110" s="202"/>
      <c r="J110" s="198"/>
      <c r="K110" s="198"/>
      <c r="L110" s="203"/>
      <c r="M110" s="204"/>
      <c r="N110" s="205"/>
      <c r="O110" s="205"/>
      <c r="P110" s="205"/>
      <c r="Q110" s="205"/>
      <c r="R110" s="205"/>
      <c r="S110" s="205"/>
      <c r="T110" s="206"/>
      <c r="AT110" s="207" t="s">
        <v>187</v>
      </c>
      <c r="AU110" s="207" t="s">
        <v>81</v>
      </c>
      <c r="AV110" s="13" t="s">
        <v>81</v>
      </c>
      <c r="AW110" s="13" t="s">
        <v>33</v>
      </c>
      <c r="AX110" s="13" t="s">
        <v>79</v>
      </c>
      <c r="AY110" s="207" t="s">
        <v>135</v>
      </c>
    </row>
    <row r="111" spans="1:65" s="2" customFormat="1" ht="24">
      <c r="A111" s="36"/>
      <c r="B111" s="37"/>
      <c r="C111" s="175" t="s">
        <v>225</v>
      </c>
      <c r="D111" s="175" t="s">
        <v>138</v>
      </c>
      <c r="E111" s="176" t="s">
        <v>517</v>
      </c>
      <c r="F111" s="177" t="s">
        <v>518</v>
      </c>
      <c r="G111" s="178" t="s">
        <v>184</v>
      </c>
      <c r="H111" s="179">
        <v>2.5470000000000002</v>
      </c>
      <c r="I111" s="180"/>
      <c r="J111" s="181">
        <f>ROUND(I111*H111,2)</f>
        <v>0</v>
      </c>
      <c r="K111" s="177" t="s">
        <v>142</v>
      </c>
      <c r="L111" s="41"/>
      <c r="M111" s="182" t="s">
        <v>19</v>
      </c>
      <c r="N111" s="183" t="s">
        <v>43</v>
      </c>
      <c r="O111" s="66"/>
      <c r="P111" s="184">
        <f>O111*H111</f>
        <v>0</v>
      </c>
      <c r="Q111" s="184">
        <v>0</v>
      </c>
      <c r="R111" s="184">
        <f>Q111*H111</f>
        <v>0</v>
      </c>
      <c r="S111" s="184">
        <v>3.5000000000000003E-2</v>
      </c>
      <c r="T111" s="185">
        <f>S111*H111</f>
        <v>8.9145000000000016E-2</v>
      </c>
      <c r="U111" s="36"/>
      <c r="V111" s="36"/>
      <c r="W111" s="36"/>
      <c r="X111" s="36"/>
      <c r="Y111" s="36"/>
      <c r="Z111" s="36"/>
      <c r="AA111" s="36"/>
      <c r="AB111" s="36"/>
      <c r="AC111" s="36"/>
      <c r="AD111" s="36"/>
      <c r="AE111" s="36"/>
      <c r="AR111" s="186" t="s">
        <v>160</v>
      </c>
      <c r="AT111" s="186" t="s">
        <v>138</v>
      </c>
      <c r="AU111" s="186" t="s">
        <v>81</v>
      </c>
      <c r="AY111" s="19" t="s">
        <v>135</v>
      </c>
      <c r="BE111" s="187">
        <f>IF(N111="základní",J111,0)</f>
        <v>0</v>
      </c>
      <c r="BF111" s="187">
        <f>IF(N111="snížená",J111,0)</f>
        <v>0</v>
      </c>
      <c r="BG111" s="187">
        <f>IF(N111="zákl. přenesená",J111,0)</f>
        <v>0</v>
      </c>
      <c r="BH111" s="187">
        <f>IF(N111="sníž. přenesená",J111,0)</f>
        <v>0</v>
      </c>
      <c r="BI111" s="187">
        <f>IF(N111="nulová",J111,0)</f>
        <v>0</v>
      </c>
      <c r="BJ111" s="19" t="s">
        <v>79</v>
      </c>
      <c r="BK111" s="187">
        <f>ROUND(I111*H111,2)</f>
        <v>0</v>
      </c>
      <c r="BL111" s="19" t="s">
        <v>160</v>
      </c>
      <c r="BM111" s="186" t="s">
        <v>1134</v>
      </c>
    </row>
    <row r="112" spans="1:65" s="2" customFormat="1" ht="29.25">
      <c r="A112" s="36"/>
      <c r="B112" s="37"/>
      <c r="C112" s="38"/>
      <c r="D112" s="188" t="s">
        <v>145</v>
      </c>
      <c r="E112" s="38"/>
      <c r="F112" s="189" t="s">
        <v>520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145</v>
      </c>
      <c r="AU112" s="19" t="s">
        <v>81</v>
      </c>
    </row>
    <row r="113" spans="1:65" s="13" customFormat="1" ht="11.25">
      <c r="B113" s="197"/>
      <c r="C113" s="198"/>
      <c r="D113" s="188" t="s">
        <v>187</v>
      </c>
      <c r="E113" s="199" t="s">
        <v>19</v>
      </c>
      <c r="F113" s="200" t="s">
        <v>1135</v>
      </c>
      <c r="G113" s="198"/>
      <c r="H113" s="201">
        <v>1.05</v>
      </c>
      <c r="I113" s="202"/>
      <c r="J113" s="198"/>
      <c r="K113" s="198"/>
      <c r="L113" s="203"/>
      <c r="M113" s="204"/>
      <c r="N113" s="205"/>
      <c r="O113" s="205"/>
      <c r="P113" s="205"/>
      <c r="Q113" s="205"/>
      <c r="R113" s="205"/>
      <c r="S113" s="205"/>
      <c r="T113" s="206"/>
      <c r="AT113" s="207" t="s">
        <v>187</v>
      </c>
      <c r="AU113" s="207" t="s">
        <v>81</v>
      </c>
      <c r="AV113" s="13" t="s">
        <v>81</v>
      </c>
      <c r="AW113" s="13" t="s">
        <v>33</v>
      </c>
      <c r="AX113" s="13" t="s">
        <v>72</v>
      </c>
      <c r="AY113" s="207" t="s">
        <v>135</v>
      </c>
    </row>
    <row r="114" spans="1:65" s="13" customFormat="1" ht="11.25">
      <c r="B114" s="197"/>
      <c r="C114" s="198"/>
      <c r="D114" s="188" t="s">
        <v>187</v>
      </c>
      <c r="E114" s="199" t="s">
        <v>19</v>
      </c>
      <c r="F114" s="200" t="s">
        <v>1136</v>
      </c>
      <c r="G114" s="198"/>
      <c r="H114" s="201">
        <v>0.20399999999999999</v>
      </c>
      <c r="I114" s="202"/>
      <c r="J114" s="198"/>
      <c r="K114" s="198"/>
      <c r="L114" s="203"/>
      <c r="M114" s="204"/>
      <c r="N114" s="205"/>
      <c r="O114" s="205"/>
      <c r="P114" s="205"/>
      <c r="Q114" s="205"/>
      <c r="R114" s="205"/>
      <c r="S114" s="205"/>
      <c r="T114" s="206"/>
      <c r="AT114" s="207" t="s">
        <v>187</v>
      </c>
      <c r="AU114" s="207" t="s">
        <v>81</v>
      </c>
      <c r="AV114" s="13" t="s">
        <v>81</v>
      </c>
      <c r="AW114" s="13" t="s">
        <v>33</v>
      </c>
      <c r="AX114" s="13" t="s">
        <v>72</v>
      </c>
      <c r="AY114" s="207" t="s">
        <v>135</v>
      </c>
    </row>
    <row r="115" spans="1:65" s="13" customFormat="1" ht="11.25">
      <c r="B115" s="197"/>
      <c r="C115" s="198"/>
      <c r="D115" s="188" t="s">
        <v>187</v>
      </c>
      <c r="E115" s="199" t="s">
        <v>19</v>
      </c>
      <c r="F115" s="200" t="s">
        <v>1137</v>
      </c>
      <c r="G115" s="198"/>
      <c r="H115" s="201">
        <v>1.133</v>
      </c>
      <c r="I115" s="202"/>
      <c r="J115" s="198"/>
      <c r="K115" s="198"/>
      <c r="L115" s="203"/>
      <c r="M115" s="204"/>
      <c r="N115" s="205"/>
      <c r="O115" s="205"/>
      <c r="P115" s="205"/>
      <c r="Q115" s="205"/>
      <c r="R115" s="205"/>
      <c r="S115" s="205"/>
      <c r="T115" s="206"/>
      <c r="AT115" s="207" t="s">
        <v>187</v>
      </c>
      <c r="AU115" s="207" t="s">
        <v>81</v>
      </c>
      <c r="AV115" s="13" t="s">
        <v>81</v>
      </c>
      <c r="AW115" s="13" t="s">
        <v>33</v>
      </c>
      <c r="AX115" s="13" t="s">
        <v>72</v>
      </c>
      <c r="AY115" s="207" t="s">
        <v>135</v>
      </c>
    </row>
    <row r="116" spans="1:65" s="13" customFormat="1" ht="11.25">
      <c r="B116" s="197"/>
      <c r="C116" s="198"/>
      <c r="D116" s="188" t="s">
        <v>187</v>
      </c>
      <c r="E116" s="199" t="s">
        <v>19</v>
      </c>
      <c r="F116" s="200" t="s">
        <v>786</v>
      </c>
      <c r="G116" s="198"/>
      <c r="H116" s="201">
        <v>0.16</v>
      </c>
      <c r="I116" s="202"/>
      <c r="J116" s="198"/>
      <c r="K116" s="198"/>
      <c r="L116" s="203"/>
      <c r="M116" s="204"/>
      <c r="N116" s="205"/>
      <c r="O116" s="205"/>
      <c r="P116" s="205"/>
      <c r="Q116" s="205"/>
      <c r="R116" s="205"/>
      <c r="S116" s="205"/>
      <c r="T116" s="206"/>
      <c r="AT116" s="207" t="s">
        <v>187</v>
      </c>
      <c r="AU116" s="207" t="s">
        <v>81</v>
      </c>
      <c r="AV116" s="13" t="s">
        <v>81</v>
      </c>
      <c r="AW116" s="13" t="s">
        <v>33</v>
      </c>
      <c r="AX116" s="13" t="s">
        <v>72</v>
      </c>
      <c r="AY116" s="207" t="s">
        <v>135</v>
      </c>
    </row>
    <row r="117" spans="1:65" s="14" customFormat="1" ht="11.25">
      <c r="B117" s="208"/>
      <c r="C117" s="209"/>
      <c r="D117" s="188" t="s">
        <v>187</v>
      </c>
      <c r="E117" s="210" t="s">
        <v>19</v>
      </c>
      <c r="F117" s="211" t="s">
        <v>197</v>
      </c>
      <c r="G117" s="209"/>
      <c r="H117" s="212">
        <v>2.5470000000000002</v>
      </c>
      <c r="I117" s="213"/>
      <c r="J117" s="209"/>
      <c r="K117" s="209"/>
      <c r="L117" s="214"/>
      <c r="M117" s="215"/>
      <c r="N117" s="216"/>
      <c r="O117" s="216"/>
      <c r="P117" s="216"/>
      <c r="Q117" s="216"/>
      <c r="R117" s="216"/>
      <c r="S117" s="216"/>
      <c r="T117" s="217"/>
      <c r="AT117" s="218" t="s">
        <v>187</v>
      </c>
      <c r="AU117" s="218" t="s">
        <v>81</v>
      </c>
      <c r="AV117" s="14" t="s">
        <v>160</v>
      </c>
      <c r="AW117" s="14" t="s">
        <v>33</v>
      </c>
      <c r="AX117" s="14" t="s">
        <v>79</v>
      </c>
      <c r="AY117" s="218" t="s">
        <v>135</v>
      </c>
    </row>
    <row r="118" spans="1:65" s="2" customFormat="1" ht="16.5" customHeight="1">
      <c r="A118" s="36"/>
      <c r="B118" s="37"/>
      <c r="C118" s="175" t="s">
        <v>232</v>
      </c>
      <c r="D118" s="175" t="s">
        <v>138</v>
      </c>
      <c r="E118" s="176" t="s">
        <v>530</v>
      </c>
      <c r="F118" s="177" t="s">
        <v>531</v>
      </c>
      <c r="G118" s="178" t="s">
        <v>184</v>
      </c>
      <c r="H118" s="179">
        <v>2.5470000000000002</v>
      </c>
      <c r="I118" s="180"/>
      <c r="J118" s="181">
        <f>ROUND(I118*H118,2)</f>
        <v>0</v>
      </c>
      <c r="K118" s="177" t="s">
        <v>142</v>
      </c>
      <c r="L118" s="41"/>
      <c r="M118" s="182" t="s">
        <v>19</v>
      </c>
      <c r="N118" s="183" t="s">
        <v>43</v>
      </c>
      <c r="O118" s="66"/>
      <c r="P118" s="184">
        <f>O118*H118</f>
        <v>0</v>
      </c>
      <c r="Q118" s="184">
        <v>0</v>
      </c>
      <c r="R118" s="184">
        <f>Q118*H118</f>
        <v>0</v>
      </c>
      <c r="S118" s="184">
        <v>0</v>
      </c>
      <c r="T118" s="185">
        <f>S118*H118</f>
        <v>0</v>
      </c>
      <c r="U118" s="36"/>
      <c r="V118" s="36"/>
      <c r="W118" s="36"/>
      <c r="X118" s="36"/>
      <c r="Y118" s="36"/>
      <c r="Z118" s="36"/>
      <c r="AA118" s="36"/>
      <c r="AB118" s="36"/>
      <c r="AC118" s="36"/>
      <c r="AD118" s="36"/>
      <c r="AE118" s="36"/>
      <c r="AR118" s="186" t="s">
        <v>160</v>
      </c>
      <c r="AT118" s="186" t="s">
        <v>138</v>
      </c>
      <c r="AU118" s="186" t="s">
        <v>81</v>
      </c>
      <c r="AY118" s="19" t="s">
        <v>135</v>
      </c>
      <c r="BE118" s="187">
        <f>IF(N118="základní",J118,0)</f>
        <v>0</v>
      </c>
      <c r="BF118" s="187">
        <f>IF(N118="snížená",J118,0)</f>
        <v>0</v>
      </c>
      <c r="BG118" s="187">
        <f>IF(N118="zákl. přenesená",J118,0)</f>
        <v>0</v>
      </c>
      <c r="BH118" s="187">
        <f>IF(N118="sníž. přenesená",J118,0)</f>
        <v>0</v>
      </c>
      <c r="BI118" s="187">
        <f>IF(N118="nulová",J118,0)</f>
        <v>0</v>
      </c>
      <c r="BJ118" s="19" t="s">
        <v>79</v>
      </c>
      <c r="BK118" s="187">
        <f>ROUND(I118*H118,2)</f>
        <v>0</v>
      </c>
      <c r="BL118" s="19" t="s">
        <v>160</v>
      </c>
      <c r="BM118" s="186" t="s">
        <v>1138</v>
      </c>
    </row>
    <row r="119" spans="1:65" s="2" customFormat="1" ht="39">
      <c r="A119" s="36"/>
      <c r="B119" s="37"/>
      <c r="C119" s="38"/>
      <c r="D119" s="188" t="s">
        <v>145</v>
      </c>
      <c r="E119" s="38"/>
      <c r="F119" s="189" t="s">
        <v>533</v>
      </c>
      <c r="G119" s="38"/>
      <c r="H119" s="38"/>
      <c r="I119" s="190"/>
      <c r="J119" s="38"/>
      <c r="K119" s="38"/>
      <c r="L119" s="41"/>
      <c r="M119" s="191"/>
      <c r="N119" s="192"/>
      <c r="O119" s="66"/>
      <c r="P119" s="66"/>
      <c r="Q119" s="66"/>
      <c r="R119" s="66"/>
      <c r="S119" s="66"/>
      <c r="T119" s="67"/>
      <c r="U119" s="36"/>
      <c r="V119" s="36"/>
      <c r="W119" s="36"/>
      <c r="X119" s="36"/>
      <c r="Y119" s="36"/>
      <c r="Z119" s="36"/>
      <c r="AA119" s="36"/>
      <c r="AB119" s="36"/>
      <c r="AC119" s="36"/>
      <c r="AD119" s="36"/>
      <c r="AE119" s="36"/>
      <c r="AT119" s="19" t="s">
        <v>145</v>
      </c>
      <c r="AU119" s="19" t="s">
        <v>81</v>
      </c>
    </row>
    <row r="120" spans="1:65" s="2" customFormat="1" ht="16.5" customHeight="1">
      <c r="A120" s="36"/>
      <c r="B120" s="37"/>
      <c r="C120" s="175" t="s">
        <v>205</v>
      </c>
      <c r="D120" s="175" t="s">
        <v>138</v>
      </c>
      <c r="E120" s="176" t="s">
        <v>534</v>
      </c>
      <c r="F120" s="177" t="s">
        <v>535</v>
      </c>
      <c r="G120" s="178" t="s">
        <v>184</v>
      </c>
      <c r="H120" s="179">
        <v>5.0940000000000003</v>
      </c>
      <c r="I120" s="180"/>
      <c r="J120" s="181">
        <f>ROUND(I120*H120,2)</f>
        <v>0</v>
      </c>
      <c r="K120" s="177" t="s">
        <v>142</v>
      </c>
      <c r="L120" s="41"/>
      <c r="M120" s="182" t="s">
        <v>19</v>
      </c>
      <c r="N120" s="183" t="s">
        <v>43</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160</v>
      </c>
      <c r="AT120" s="186" t="s">
        <v>138</v>
      </c>
      <c r="AU120" s="186" t="s">
        <v>81</v>
      </c>
      <c r="AY120" s="19" t="s">
        <v>135</v>
      </c>
      <c r="BE120" s="187">
        <f>IF(N120="základní",J120,0)</f>
        <v>0</v>
      </c>
      <c r="BF120" s="187">
        <f>IF(N120="snížená",J120,0)</f>
        <v>0</v>
      </c>
      <c r="BG120" s="187">
        <f>IF(N120="zákl. přenesená",J120,0)</f>
        <v>0</v>
      </c>
      <c r="BH120" s="187">
        <f>IF(N120="sníž. přenesená",J120,0)</f>
        <v>0</v>
      </c>
      <c r="BI120" s="187">
        <f>IF(N120="nulová",J120,0)</f>
        <v>0</v>
      </c>
      <c r="BJ120" s="19" t="s">
        <v>79</v>
      </c>
      <c r="BK120" s="187">
        <f>ROUND(I120*H120,2)</f>
        <v>0</v>
      </c>
      <c r="BL120" s="19" t="s">
        <v>160</v>
      </c>
      <c r="BM120" s="186" t="s">
        <v>1139</v>
      </c>
    </row>
    <row r="121" spans="1:65" s="2" customFormat="1" ht="39">
      <c r="A121" s="36"/>
      <c r="B121" s="37"/>
      <c r="C121" s="38"/>
      <c r="D121" s="188" t="s">
        <v>145</v>
      </c>
      <c r="E121" s="38"/>
      <c r="F121" s="189" t="s">
        <v>533</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145</v>
      </c>
      <c r="AU121" s="19" t="s">
        <v>81</v>
      </c>
    </row>
    <row r="122" spans="1:65" s="13" customFormat="1" ht="11.25">
      <c r="B122" s="197"/>
      <c r="C122" s="198"/>
      <c r="D122" s="188" t="s">
        <v>187</v>
      </c>
      <c r="E122" s="199" t="s">
        <v>19</v>
      </c>
      <c r="F122" s="200" t="s">
        <v>1140</v>
      </c>
      <c r="G122" s="198"/>
      <c r="H122" s="201">
        <v>5.0940000000000003</v>
      </c>
      <c r="I122" s="202"/>
      <c r="J122" s="198"/>
      <c r="K122" s="198"/>
      <c r="L122" s="203"/>
      <c r="M122" s="204"/>
      <c r="N122" s="205"/>
      <c r="O122" s="205"/>
      <c r="P122" s="205"/>
      <c r="Q122" s="205"/>
      <c r="R122" s="205"/>
      <c r="S122" s="205"/>
      <c r="T122" s="206"/>
      <c r="AT122" s="207" t="s">
        <v>187</v>
      </c>
      <c r="AU122" s="207" t="s">
        <v>81</v>
      </c>
      <c r="AV122" s="13" t="s">
        <v>81</v>
      </c>
      <c r="AW122" s="13" t="s">
        <v>33</v>
      </c>
      <c r="AX122" s="13" t="s">
        <v>79</v>
      </c>
      <c r="AY122" s="207" t="s">
        <v>135</v>
      </c>
    </row>
    <row r="123" spans="1:65" s="2" customFormat="1" ht="16.5" customHeight="1">
      <c r="A123" s="36"/>
      <c r="B123" s="37"/>
      <c r="C123" s="175" t="s">
        <v>242</v>
      </c>
      <c r="D123" s="175" t="s">
        <v>138</v>
      </c>
      <c r="E123" s="176" t="s">
        <v>538</v>
      </c>
      <c r="F123" s="177" t="s">
        <v>539</v>
      </c>
      <c r="G123" s="178" t="s">
        <v>184</v>
      </c>
      <c r="H123" s="179">
        <v>2.5470000000000002</v>
      </c>
      <c r="I123" s="180"/>
      <c r="J123" s="181">
        <f>ROUND(I123*H123,2)</f>
        <v>0</v>
      </c>
      <c r="K123" s="177" t="s">
        <v>142</v>
      </c>
      <c r="L123" s="41"/>
      <c r="M123" s="182" t="s">
        <v>19</v>
      </c>
      <c r="N123" s="183" t="s">
        <v>43</v>
      </c>
      <c r="O123" s="66"/>
      <c r="P123" s="184">
        <f>O123*H123</f>
        <v>0</v>
      </c>
      <c r="Q123" s="184">
        <v>0</v>
      </c>
      <c r="R123" s="184">
        <f>Q123*H123</f>
        <v>0</v>
      </c>
      <c r="S123" s="184">
        <v>0</v>
      </c>
      <c r="T123" s="185">
        <f>S123*H123</f>
        <v>0</v>
      </c>
      <c r="U123" s="36"/>
      <c r="V123" s="36"/>
      <c r="W123" s="36"/>
      <c r="X123" s="36"/>
      <c r="Y123" s="36"/>
      <c r="Z123" s="36"/>
      <c r="AA123" s="36"/>
      <c r="AB123" s="36"/>
      <c r="AC123" s="36"/>
      <c r="AD123" s="36"/>
      <c r="AE123" s="36"/>
      <c r="AR123" s="186" t="s">
        <v>160</v>
      </c>
      <c r="AT123" s="186" t="s">
        <v>138</v>
      </c>
      <c r="AU123" s="186" t="s">
        <v>81</v>
      </c>
      <c r="AY123" s="19" t="s">
        <v>135</v>
      </c>
      <c r="BE123" s="187">
        <f>IF(N123="základní",J123,0)</f>
        <v>0</v>
      </c>
      <c r="BF123" s="187">
        <f>IF(N123="snížená",J123,0)</f>
        <v>0</v>
      </c>
      <c r="BG123" s="187">
        <f>IF(N123="zákl. přenesená",J123,0)</f>
        <v>0</v>
      </c>
      <c r="BH123" s="187">
        <f>IF(N123="sníž. přenesená",J123,0)</f>
        <v>0</v>
      </c>
      <c r="BI123" s="187">
        <f>IF(N123="nulová",J123,0)</f>
        <v>0</v>
      </c>
      <c r="BJ123" s="19" t="s">
        <v>79</v>
      </c>
      <c r="BK123" s="187">
        <f>ROUND(I123*H123,2)</f>
        <v>0</v>
      </c>
      <c r="BL123" s="19" t="s">
        <v>160</v>
      </c>
      <c r="BM123" s="186" t="s">
        <v>1141</v>
      </c>
    </row>
    <row r="124" spans="1:65" s="2" customFormat="1" ht="195">
      <c r="A124" s="36"/>
      <c r="B124" s="37"/>
      <c r="C124" s="38"/>
      <c r="D124" s="188" t="s">
        <v>145</v>
      </c>
      <c r="E124" s="38"/>
      <c r="F124" s="189" t="s">
        <v>541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145</v>
      </c>
      <c r="AU124" s="19" t="s">
        <v>81</v>
      </c>
    </row>
    <row r="125" spans="1:65" s="15" customFormat="1" ht="11.25">
      <c r="B125" s="230"/>
      <c r="C125" s="231"/>
      <c r="D125" s="188" t="s">
        <v>187</v>
      </c>
      <c r="E125" s="232" t="s">
        <v>19</v>
      </c>
      <c r="F125" s="233" t="s">
        <v>542</v>
      </c>
      <c r="G125" s="231"/>
      <c r="H125" s="232" t="s">
        <v>19</v>
      </c>
      <c r="I125" s="234"/>
      <c r="J125" s="231"/>
      <c r="K125" s="231"/>
      <c r="L125" s="235"/>
      <c r="M125" s="236"/>
      <c r="N125" s="237"/>
      <c r="O125" s="237"/>
      <c r="P125" s="237"/>
      <c r="Q125" s="237"/>
      <c r="R125" s="237"/>
      <c r="S125" s="237"/>
      <c r="T125" s="238"/>
      <c r="AT125" s="239" t="s">
        <v>187</v>
      </c>
      <c r="AU125" s="239" t="s">
        <v>81</v>
      </c>
      <c r="AV125" s="15" t="s">
        <v>79</v>
      </c>
      <c r="AW125" s="15" t="s">
        <v>33</v>
      </c>
      <c r="AX125" s="15" t="s">
        <v>72</v>
      </c>
      <c r="AY125" s="239" t="s">
        <v>135</v>
      </c>
    </row>
    <row r="126" spans="1:65" s="13" customFormat="1" ht="11.25">
      <c r="B126" s="197"/>
      <c r="C126" s="198"/>
      <c r="D126" s="188" t="s">
        <v>187</v>
      </c>
      <c r="E126" s="199" t="s">
        <v>19</v>
      </c>
      <c r="F126" s="200" t="s">
        <v>1142</v>
      </c>
      <c r="G126" s="198"/>
      <c r="H126" s="201">
        <v>2.5470000000000002</v>
      </c>
      <c r="I126" s="202"/>
      <c r="J126" s="198"/>
      <c r="K126" s="198"/>
      <c r="L126" s="203"/>
      <c r="M126" s="204"/>
      <c r="N126" s="205"/>
      <c r="O126" s="205"/>
      <c r="P126" s="205"/>
      <c r="Q126" s="205"/>
      <c r="R126" s="205"/>
      <c r="S126" s="205"/>
      <c r="T126" s="206"/>
      <c r="AT126" s="207" t="s">
        <v>187</v>
      </c>
      <c r="AU126" s="207" t="s">
        <v>81</v>
      </c>
      <c r="AV126" s="13" t="s">
        <v>81</v>
      </c>
      <c r="AW126" s="13" t="s">
        <v>33</v>
      </c>
      <c r="AX126" s="13" t="s">
        <v>79</v>
      </c>
      <c r="AY126" s="207" t="s">
        <v>135</v>
      </c>
    </row>
    <row r="127" spans="1:65" s="2" customFormat="1" ht="21.75" customHeight="1">
      <c r="A127" s="36"/>
      <c r="B127" s="37"/>
      <c r="C127" s="175" t="s">
        <v>247</v>
      </c>
      <c r="D127" s="175" t="s">
        <v>138</v>
      </c>
      <c r="E127" s="176" t="s">
        <v>792</v>
      </c>
      <c r="F127" s="177" t="s">
        <v>793</v>
      </c>
      <c r="G127" s="178" t="s">
        <v>184</v>
      </c>
      <c r="H127" s="179">
        <v>2.387</v>
      </c>
      <c r="I127" s="180"/>
      <c r="J127" s="181">
        <f>ROUND(I127*H127,2)</f>
        <v>0</v>
      </c>
      <c r="K127" s="177" t="s">
        <v>142</v>
      </c>
      <c r="L127" s="41"/>
      <c r="M127" s="182" t="s">
        <v>19</v>
      </c>
      <c r="N127" s="183" t="s">
        <v>43</v>
      </c>
      <c r="O127" s="66"/>
      <c r="P127" s="184">
        <f>O127*H127</f>
        <v>0</v>
      </c>
      <c r="Q127" s="184">
        <v>0</v>
      </c>
      <c r="R127" s="184">
        <f>Q127*H127</f>
        <v>0</v>
      </c>
      <c r="S127" s="184">
        <v>0.01</v>
      </c>
      <c r="T127" s="185">
        <f>S127*H127</f>
        <v>2.3870000000000002E-2</v>
      </c>
      <c r="U127" s="36"/>
      <c r="V127" s="36"/>
      <c r="W127" s="36"/>
      <c r="X127" s="36"/>
      <c r="Y127" s="36"/>
      <c r="Z127" s="36"/>
      <c r="AA127" s="36"/>
      <c r="AB127" s="36"/>
      <c r="AC127" s="36"/>
      <c r="AD127" s="36"/>
      <c r="AE127" s="36"/>
      <c r="AR127" s="186" t="s">
        <v>160</v>
      </c>
      <c r="AT127" s="186" t="s">
        <v>138</v>
      </c>
      <c r="AU127" s="186" t="s">
        <v>81</v>
      </c>
      <c r="AY127" s="19" t="s">
        <v>135</v>
      </c>
      <c r="BE127" s="187">
        <f>IF(N127="základní",J127,0)</f>
        <v>0</v>
      </c>
      <c r="BF127" s="187">
        <f>IF(N127="snížená",J127,0)</f>
        <v>0</v>
      </c>
      <c r="BG127" s="187">
        <f>IF(N127="zákl. přenesená",J127,0)</f>
        <v>0</v>
      </c>
      <c r="BH127" s="187">
        <f>IF(N127="sníž. přenesená",J127,0)</f>
        <v>0</v>
      </c>
      <c r="BI127" s="187">
        <f>IF(N127="nulová",J127,0)</f>
        <v>0</v>
      </c>
      <c r="BJ127" s="19" t="s">
        <v>79</v>
      </c>
      <c r="BK127" s="187">
        <f>ROUND(I127*H127,2)</f>
        <v>0</v>
      </c>
      <c r="BL127" s="19" t="s">
        <v>160</v>
      </c>
      <c r="BM127" s="186" t="s">
        <v>1143</v>
      </c>
    </row>
    <row r="128" spans="1:65" s="2" customFormat="1" ht="29.25">
      <c r="A128" s="36"/>
      <c r="B128" s="37"/>
      <c r="C128" s="38"/>
      <c r="D128" s="188" t="s">
        <v>145</v>
      </c>
      <c r="E128" s="38"/>
      <c r="F128" s="189" t="s">
        <v>210</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145</v>
      </c>
      <c r="AU128" s="19" t="s">
        <v>81</v>
      </c>
    </row>
    <row r="129" spans="1:65" s="13" customFormat="1" ht="11.25">
      <c r="B129" s="197"/>
      <c r="C129" s="198"/>
      <c r="D129" s="188" t="s">
        <v>187</v>
      </c>
      <c r="E129" s="199" t="s">
        <v>19</v>
      </c>
      <c r="F129" s="200" t="s">
        <v>1135</v>
      </c>
      <c r="G129" s="198"/>
      <c r="H129" s="201">
        <v>1.05</v>
      </c>
      <c r="I129" s="202"/>
      <c r="J129" s="198"/>
      <c r="K129" s="198"/>
      <c r="L129" s="203"/>
      <c r="M129" s="204"/>
      <c r="N129" s="205"/>
      <c r="O129" s="205"/>
      <c r="P129" s="205"/>
      <c r="Q129" s="205"/>
      <c r="R129" s="205"/>
      <c r="S129" s="205"/>
      <c r="T129" s="206"/>
      <c r="AT129" s="207" t="s">
        <v>187</v>
      </c>
      <c r="AU129" s="207" t="s">
        <v>81</v>
      </c>
      <c r="AV129" s="13" t="s">
        <v>81</v>
      </c>
      <c r="AW129" s="13" t="s">
        <v>33</v>
      </c>
      <c r="AX129" s="13" t="s">
        <v>72</v>
      </c>
      <c r="AY129" s="207" t="s">
        <v>135</v>
      </c>
    </row>
    <row r="130" spans="1:65" s="13" customFormat="1" ht="11.25">
      <c r="B130" s="197"/>
      <c r="C130" s="198"/>
      <c r="D130" s="188" t="s">
        <v>187</v>
      </c>
      <c r="E130" s="199" t="s">
        <v>19</v>
      </c>
      <c r="F130" s="200" t="s">
        <v>1136</v>
      </c>
      <c r="G130" s="198"/>
      <c r="H130" s="201">
        <v>0.20399999999999999</v>
      </c>
      <c r="I130" s="202"/>
      <c r="J130" s="198"/>
      <c r="K130" s="198"/>
      <c r="L130" s="203"/>
      <c r="M130" s="204"/>
      <c r="N130" s="205"/>
      <c r="O130" s="205"/>
      <c r="P130" s="205"/>
      <c r="Q130" s="205"/>
      <c r="R130" s="205"/>
      <c r="S130" s="205"/>
      <c r="T130" s="206"/>
      <c r="AT130" s="207" t="s">
        <v>187</v>
      </c>
      <c r="AU130" s="207" t="s">
        <v>81</v>
      </c>
      <c r="AV130" s="13" t="s">
        <v>81</v>
      </c>
      <c r="AW130" s="13" t="s">
        <v>33</v>
      </c>
      <c r="AX130" s="13" t="s">
        <v>72</v>
      </c>
      <c r="AY130" s="207" t="s">
        <v>135</v>
      </c>
    </row>
    <row r="131" spans="1:65" s="13" customFormat="1" ht="11.25">
      <c r="B131" s="197"/>
      <c r="C131" s="198"/>
      <c r="D131" s="188" t="s">
        <v>187</v>
      </c>
      <c r="E131" s="199" t="s">
        <v>19</v>
      </c>
      <c r="F131" s="200" t="s">
        <v>1137</v>
      </c>
      <c r="G131" s="198"/>
      <c r="H131" s="201">
        <v>1.133</v>
      </c>
      <c r="I131" s="202"/>
      <c r="J131" s="198"/>
      <c r="K131" s="198"/>
      <c r="L131" s="203"/>
      <c r="M131" s="204"/>
      <c r="N131" s="205"/>
      <c r="O131" s="205"/>
      <c r="P131" s="205"/>
      <c r="Q131" s="205"/>
      <c r="R131" s="205"/>
      <c r="S131" s="205"/>
      <c r="T131" s="206"/>
      <c r="AT131" s="207" t="s">
        <v>187</v>
      </c>
      <c r="AU131" s="207" t="s">
        <v>81</v>
      </c>
      <c r="AV131" s="13" t="s">
        <v>81</v>
      </c>
      <c r="AW131" s="13" t="s">
        <v>33</v>
      </c>
      <c r="AX131" s="13" t="s">
        <v>72</v>
      </c>
      <c r="AY131" s="207" t="s">
        <v>135</v>
      </c>
    </row>
    <row r="132" spans="1:65" s="14" customFormat="1" ht="11.25">
      <c r="B132" s="208"/>
      <c r="C132" s="209"/>
      <c r="D132" s="188" t="s">
        <v>187</v>
      </c>
      <c r="E132" s="210" t="s">
        <v>19</v>
      </c>
      <c r="F132" s="211" t="s">
        <v>197</v>
      </c>
      <c r="G132" s="209"/>
      <c r="H132" s="212">
        <v>2.387</v>
      </c>
      <c r="I132" s="213"/>
      <c r="J132" s="209"/>
      <c r="K132" s="209"/>
      <c r="L132" s="214"/>
      <c r="M132" s="215"/>
      <c r="N132" s="216"/>
      <c r="O132" s="216"/>
      <c r="P132" s="216"/>
      <c r="Q132" s="216"/>
      <c r="R132" s="216"/>
      <c r="S132" s="216"/>
      <c r="T132" s="217"/>
      <c r="AT132" s="218" t="s">
        <v>187</v>
      </c>
      <c r="AU132" s="218" t="s">
        <v>81</v>
      </c>
      <c r="AV132" s="14" t="s">
        <v>160</v>
      </c>
      <c r="AW132" s="14" t="s">
        <v>33</v>
      </c>
      <c r="AX132" s="14" t="s">
        <v>79</v>
      </c>
      <c r="AY132" s="218" t="s">
        <v>135</v>
      </c>
    </row>
    <row r="133" spans="1:65" s="2" customFormat="1" ht="24">
      <c r="A133" s="36"/>
      <c r="B133" s="37"/>
      <c r="C133" s="175" t="s">
        <v>252</v>
      </c>
      <c r="D133" s="175" t="s">
        <v>138</v>
      </c>
      <c r="E133" s="176" t="s">
        <v>547</v>
      </c>
      <c r="F133" s="177" t="s">
        <v>548</v>
      </c>
      <c r="G133" s="178" t="s">
        <v>184</v>
      </c>
      <c r="H133" s="179">
        <v>4.5449999999999999</v>
      </c>
      <c r="I133" s="180"/>
      <c r="J133" s="181">
        <f>ROUND(I133*H133,2)</f>
        <v>0</v>
      </c>
      <c r="K133" s="177" t="s">
        <v>142</v>
      </c>
      <c r="L133" s="41"/>
      <c r="M133" s="182" t="s">
        <v>19</v>
      </c>
      <c r="N133" s="183" t="s">
        <v>43</v>
      </c>
      <c r="O133" s="66"/>
      <c r="P133" s="184">
        <f>O133*H133</f>
        <v>0</v>
      </c>
      <c r="Q133" s="184">
        <v>0</v>
      </c>
      <c r="R133" s="184">
        <f>Q133*H133</f>
        <v>0</v>
      </c>
      <c r="S133" s="184">
        <v>6.8000000000000005E-2</v>
      </c>
      <c r="T133" s="185">
        <f>S133*H133</f>
        <v>0.30906</v>
      </c>
      <c r="U133" s="36"/>
      <c r="V133" s="36"/>
      <c r="W133" s="36"/>
      <c r="X133" s="36"/>
      <c r="Y133" s="36"/>
      <c r="Z133" s="36"/>
      <c r="AA133" s="36"/>
      <c r="AB133" s="36"/>
      <c r="AC133" s="36"/>
      <c r="AD133" s="36"/>
      <c r="AE133" s="36"/>
      <c r="AR133" s="186" t="s">
        <v>160</v>
      </c>
      <c r="AT133" s="186" t="s">
        <v>138</v>
      </c>
      <c r="AU133" s="186" t="s">
        <v>81</v>
      </c>
      <c r="AY133" s="19" t="s">
        <v>135</v>
      </c>
      <c r="BE133" s="187">
        <f>IF(N133="základní",J133,0)</f>
        <v>0</v>
      </c>
      <c r="BF133" s="187">
        <f>IF(N133="snížená",J133,0)</f>
        <v>0</v>
      </c>
      <c r="BG133" s="187">
        <f>IF(N133="zákl. přenesená",J133,0)</f>
        <v>0</v>
      </c>
      <c r="BH133" s="187">
        <f>IF(N133="sníž. přenesená",J133,0)</f>
        <v>0</v>
      </c>
      <c r="BI133" s="187">
        <f>IF(N133="nulová",J133,0)</f>
        <v>0</v>
      </c>
      <c r="BJ133" s="19" t="s">
        <v>79</v>
      </c>
      <c r="BK133" s="187">
        <f>ROUND(I133*H133,2)</f>
        <v>0</v>
      </c>
      <c r="BL133" s="19" t="s">
        <v>160</v>
      </c>
      <c r="BM133" s="186" t="s">
        <v>1144</v>
      </c>
    </row>
    <row r="134" spans="1:65" s="2" customFormat="1" ht="29.25">
      <c r="A134" s="36"/>
      <c r="B134" s="37"/>
      <c r="C134" s="38"/>
      <c r="D134" s="188" t="s">
        <v>145</v>
      </c>
      <c r="E134" s="38"/>
      <c r="F134" s="189" t="s">
        <v>520</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145</v>
      </c>
      <c r="AU134" s="19" t="s">
        <v>81</v>
      </c>
    </row>
    <row r="135" spans="1:65" s="13" customFormat="1" ht="11.25">
      <c r="B135" s="197"/>
      <c r="C135" s="198"/>
      <c r="D135" s="188" t="s">
        <v>187</v>
      </c>
      <c r="E135" s="199" t="s">
        <v>19</v>
      </c>
      <c r="F135" s="200" t="s">
        <v>1145</v>
      </c>
      <c r="G135" s="198"/>
      <c r="H135" s="201">
        <v>4.5449999999999999</v>
      </c>
      <c r="I135" s="202"/>
      <c r="J135" s="198"/>
      <c r="K135" s="198"/>
      <c r="L135" s="203"/>
      <c r="M135" s="204"/>
      <c r="N135" s="205"/>
      <c r="O135" s="205"/>
      <c r="P135" s="205"/>
      <c r="Q135" s="205"/>
      <c r="R135" s="205"/>
      <c r="S135" s="205"/>
      <c r="T135" s="206"/>
      <c r="AT135" s="207" t="s">
        <v>187</v>
      </c>
      <c r="AU135" s="207" t="s">
        <v>81</v>
      </c>
      <c r="AV135" s="13" t="s">
        <v>81</v>
      </c>
      <c r="AW135" s="13" t="s">
        <v>33</v>
      </c>
      <c r="AX135" s="13" t="s">
        <v>79</v>
      </c>
      <c r="AY135" s="207" t="s">
        <v>135</v>
      </c>
    </row>
    <row r="136" spans="1:65" s="2" customFormat="1" ht="24">
      <c r="A136" s="36"/>
      <c r="B136" s="37"/>
      <c r="C136" s="175" t="s">
        <v>259</v>
      </c>
      <c r="D136" s="175" t="s">
        <v>138</v>
      </c>
      <c r="E136" s="176" t="s">
        <v>796</v>
      </c>
      <c r="F136" s="177" t="s">
        <v>797</v>
      </c>
      <c r="G136" s="178" t="s">
        <v>184</v>
      </c>
      <c r="H136" s="179">
        <v>20.295000000000002</v>
      </c>
      <c r="I136" s="180"/>
      <c r="J136" s="181">
        <f>ROUND(I136*H136,2)</f>
        <v>0</v>
      </c>
      <c r="K136" s="177" t="s">
        <v>142</v>
      </c>
      <c r="L136" s="41"/>
      <c r="M136" s="182" t="s">
        <v>19</v>
      </c>
      <c r="N136" s="183" t="s">
        <v>43</v>
      </c>
      <c r="O136" s="66"/>
      <c r="P136" s="184">
        <f>O136*H136</f>
        <v>0</v>
      </c>
      <c r="Q136" s="184">
        <v>0</v>
      </c>
      <c r="R136" s="184">
        <f>Q136*H136</f>
        <v>0</v>
      </c>
      <c r="S136" s="184">
        <v>0.01</v>
      </c>
      <c r="T136" s="185">
        <f>S136*H136</f>
        <v>0.20295000000000002</v>
      </c>
      <c r="U136" s="36"/>
      <c r="V136" s="36"/>
      <c r="W136" s="36"/>
      <c r="X136" s="36"/>
      <c r="Y136" s="36"/>
      <c r="Z136" s="36"/>
      <c r="AA136" s="36"/>
      <c r="AB136" s="36"/>
      <c r="AC136" s="36"/>
      <c r="AD136" s="36"/>
      <c r="AE136" s="36"/>
      <c r="AR136" s="186" t="s">
        <v>160</v>
      </c>
      <c r="AT136" s="186" t="s">
        <v>138</v>
      </c>
      <c r="AU136" s="186" t="s">
        <v>81</v>
      </c>
      <c r="AY136" s="19" t="s">
        <v>135</v>
      </c>
      <c r="BE136" s="187">
        <f>IF(N136="základní",J136,0)</f>
        <v>0</v>
      </c>
      <c r="BF136" s="187">
        <f>IF(N136="snížená",J136,0)</f>
        <v>0</v>
      </c>
      <c r="BG136" s="187">
        <f>IF(N136="zákl. přenesená",J136,0)</f>
        <v>0</v>
      </c>
      <c r="BH136" s="187">
        <f>IF(N136="sníž. přenesená",J136,0)</f>
        <v>0</v>
      </c>
      <c r="BI136" s="187">
        <f>IF(N136="nulová",J136,0)</f>
        <v>0</v>
      </c>
      <c r="BJ136" s="19" t="s">
        <v>79</v>
      </c>
      <c r="BK136" s="187">
        <f>ROUND(I136*H136,2)</f>
        <v>0</v>
      </c>
      <c r="BL136" s="19" t="s">
        <v>160</v>
      </c>
      <c r="BM136" s="186" t="s">
        <v>1146</v>
      </c>
    </row>
    <row r="137" spans="1:65" s="2" customFormat="1" ht="29.25">
      <c r="A137" s="36"/>
      <c r="B137" s="37"/>
      <c r="C137" s="38"/>
      <c r="D137" s="188" t="s">
        <v>145</v>
      </c>
      <c r="E137" s="38"/>
      <c r="F137" s="189" t="s">
        <v>210</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145</v>
      </c>
      <c r="AU137" s="19" t="s">
        <v>81</v>
      </c>
    </row>
    <row r="138" spans="1:65" s="13" customFormat="1" ht="11.25">
      <c r="B138" s="197"/>
      <c r="C138" s="198"/>
      <c r="D138" s="188" t="s">
        <v>187</v>
      </c>
      <c r="E138" s="199" t="s">
        <v>19</v>
      </c>
      <c r="F138" s="200" t="s">
        <v>1147</v>
      </c>
      <c r="G138" s="198"/>
      <c r="H138" s="201">
        <v>15.147</v>
      </c>
      <c r="I138" s="202"/>
      <c r="J138" s="198"/>
      <c r="K138" s="198"/>
      <c r="L138" s="203"/>
      <c r="M138" s="204"/>
      <c r="N138" s="205"/>
      <c r="O138" s="205"/>
      <c r="P138" s="205"/>
      <c r="Q138" s="205"/>
      <c r="R138" s="205"/>
      <c r="S138" s="205"/>
      <c r="T138" s="206"/>
      <c r="AT138" s="207" t="s">
        <v>187</v>
      </c>
      <c r="AU138" s="207" t="s">
        <v>81</v>
      </c>
      <c r="AV138" s="13" t="s">
        <v>81</v>
      </c>
      <c r="AW138" s="13" t="s">
        <v>33</v>
      </c>
      <c r="AX138" s="13" t="s">
        <v>72</v>
      </c>
      <c r="AY138" s="207" t="s">
        <v>135</v>
      </c>
    </row>
    <row r="139" spans="1:65" s="13" customFormat="1" ht="11.25">
      <c r="B139" s="197"/>
      <c r="C139" s="198"/>
      <c r="D139" s="188" t="s">
        <v>187</v>
      </c>
      <c r="E139" s="199" t="s">
        <v>19</v>
      </c>
      <c r="F139" s="200" t="s">
        <v>1148</v>
      </c>
      <c r="G139" s="198"/>
      <c r="H139" s="201">
        <v>-1.7</v>
      </c>
      <c r="I139" s="202"/>
      <c r="J139" s="198"/>
      <c r="K139" s="198"/>
      <c r="L139" s="203"/>
      <c r="M139" s="204"/>
      <c r="N139" s="205"/>
      <c r="O139" s="205"/>
      <c r="P139" s="205"/>
      <c r="Q139" s="205"/>
      <c r="R139" s="205"/>
      <c r="S139" s="205"/>
      <c r="T139" s="206"/>
      <c r="AT139" s="207" t="s">
        <v>187</v>
      </c>
      <c r="AU139" s="207" t="s">
        <v>81</v>
      </c>
      <c r="AV139" s="13" t="s">
        <v>81</v>
      </c>
      <c r="AW139" s="13" t="s">
        <v>33</v>
      </c>
      <c r="AX139" s="13" t="s">
        <v>72</v>
      </c>
      <c r="AY139" s="207" t="s">
        <v>135</v>
      </c>
    </row>
    <row r="140" spans="1:65" s="13" customFormat="1" ht="11.25">
      <c r="B140" s="197"/>
      <c r="C140" s="198"/>
      <c r="D140" s="188" t="s">
        <v>187</v>
      </c>
      <c r="E140" s="199" t="s">
        <v>19</v>
      </c>
      <c r="F140" s="200" t="s">
        <v>1149</v>
      </c>
      <c r="G140" s="198"/>
      <c r="H140" s="201">
        <v>5.3630000000000004</v>
      </c>
      <c r="I140" s="202"/>
      <c r="J140" s="198"/>
      <c r="K140" s="198"/>
      <c r="L140" s="203"/>
      <c r="M140" s="204"/>
      <c r="N140" s="205"/>
      <c r="O140" s="205"/>
      <c r="P140" s="205"/>
      <c r="Q140" s="205"/>
      <c r="R140" s="205"/>
      <c r="S140" s="205"/>
      <c r="T140" s="206"/>
      <c r="AT140" s="207" t="s">
        <v>187</v>
      </c>
      <c r="AU140" s="207" t="s">
        <v>81</v>
      </c>
      <c r="AV140" s="13" t="s">
        <v>81</v>
      </c>
      <c r="AW140" s="13" t="s">
        <v>33</v>
      </c>
      <c r="AX140" s="13" t="s">
        <v>72</v>
      </c>
      <c r="AY140" s="207" t="s">
        <v>135</v>
      </c>
    </row>
    <row r="141" spans="1:65" s="13" customFormat="1" ht="11.25">
      <c r="B141" s="197"/>
      <c r="C141" s="198"/>
      <c r="D141" s="188" t="s">
        <v>187</v>
      </c>
      <c r="E141" s="199" t="s">
        <v>19</v>
      </c>
      <c r="F141" s="200" t="s">
        <v>1150</v>
      </c>
      <c r="G141" s="198"/>
      <c r="H141" s="201">
        <v>0.75900000000000001</v>
      </c>
      <c r="I141" s="202"/>
      <c r="J141" s="198"/>
      <c r="K141" s="198"/>
      <c r="L141" s="203"/>
      <c r="M141" s="204"/>
      <c r="N141" s="205"/>
      <c r="O141" s="205"/>
      <c r="P141" s="205"/>
      <c r="Q141" s="205"/>
      <c r="R141" s="205"/>
      <c r="S141" s="205"/>
      <c r="T141" s="206"/>
      <c r="AT141" s="207" t="s">
        <v>187</v>
      </c>
      <c r="AU141" s="207" t="s">
        <v>81</v>
      </c>
      <c r="AV141" s="13" t="s">
        <v>81</v>
      </c>
      <c r="AW141" s="13" t="s">
        <v>33</v>
      </c>
      <c r="AX141" s="13" t="s">
        <v>72</v>
      </c>
      <c r="AY141" s="207" t="s">
        <v>135</v>
      </c>
    </row>
    <row r="142" spans="1:65" s="13" customFormat="1" ht="11.25">
      <c r="B142" s="197"/>
      <c r="C142" s="198"/>
      <c r="D142" s="188" t="s">
        <v>187</v>
      </c>
      <c r="E142" s="199" t="s">
        <v>19</v>
      </c>
      <c r="F142" s="200" t="s">
        <v>1151</v>
      </c>
      <c r="G142" s="198"/>
      <c r="H142" s="201">
        <v>0.72599999999999998</v>
      </c>
      <c r="I142" s="202"/>
      <c r="J142" s="198"/>
      <c r="K142" s="198"/>
      <c r="L142" s="203"/>
      <c r="M142" s="204"/>
      <c r="N142" s="205"/>
      <c r="O142" s="205"/>
      <c r="P142" s="205"/>
      <c r="Q142" s="205"/>
      <c r="R142" s="205"/>
      <c r="S142" s="205"/>
      <c r="T142" s="206"/>
      <c r="AT142" s="207" t="s">
        <v>187</v>
      </c>
      <c r="AU142" s="207" t="s">
        <v>81</v>
      </c>
      <c r="AV142" s="13" t="s">
        <v>81</v>
      </c>
      <c r="AW142" s="13" t="s">
        <v>33</v>
      </c>
      <c r="AX142" s="13" t="s">
        <v>72</v>
      </c>
      <c r="AY142" s="207" t="s">
        <v>135</v>
      </c>
    </row>
    <row r="143" spans="1:65" s="14" customFormat="1" ht="11.25">
      <c r="B143" s="208"/>
      <c r="C143" s="209"/>
      <c r="D143" s="188" t="s">
        <v>187</v>
      </c>
      <c r="E143" s="210" t="s">
        <v>19</v>
      </c>
      <c r="F143" s="211" t="s">
        <v>197</v>
      </c>
      <c r="G143" s="209"/>
      <c r="H143" s="212">
        <v>20.295000000000002</v>
      </c>
      <c r="I143" s="213"/>
      <c r="J143" s="209"/>
      <c r="K143" s="209"/>
      <c r="L143" s="214"/>
      <c r="M143" s="215"/>
      <c r="N143" s="216"/>
      <c r="O143" s="216"/>
      <c r="P143" s="216"/>
      <c r="Q143" s="216"/>
      <c r="R143" s="216"/>
      <c r="S143" s="216"/>
      <c r="T143" s="217"/>
      <c r="AT143" s="218" t="s">
        <v>187</v>
      </c>
      <c r="AU143" s="218" t="s">
        <v>81</v>
      </c>
      <c r="AV143" s="14" t="s">
        <v>160</v>
      </c>
      <c r="AW143" s="14" t="s">
        <v>33</v>
      </c>
      <c r="AX143" s="14" t="s">
        <v>79</v>
      </c>
      <c r="AY143" s="218" t="s">
        <v>135</v>
      </c>
    </row>
    <row r="144" spans="1:65" s="2" customFormat="1" ht="24">
      <c r="A144" s="36"/>
      <c r="B144" s="37"/>
      <c r="C144" s="175" t="s">
        <v>268</v>
      </c>
      <c r="D144" s="175" t="s">
        <v>138</v>
      </c>
      <c r="E144" s="176" t="s">
        <v>221</v>
      </c>
      <c r="F144" s="177" t="s">
        <v>222</v>
      </c>
      <c r="G144" s="178" t="s">
        <v>184</v>
      </c>
      <c r="H144" s="179">
        <v>2.5470000000000002</v>
      </c>
      <c r="I144" s="180"/>
      <c r="J144" s="181">
        <f>ROUND(I144*H144,2)</f>
        <v>0</v>
      </c>
      <c r="K144" s="177" t="s">
        <v>142</v>
      </c>
      <c r="L144" s="41"/>
      <c r="M144" s="182" t="s">
        <v>19</v>
      </c>
      <c r="N144" s="183" t="s">
        <v>43</v>
      </c>
      <c r="O144" s="66"/>
      <c r="P144" s="184">
        <f>O144*H144</f>
        <v>0</v>
      </c>
      <c r="Q144" s="184">
        <v>1.2999999999999999E-4</v>
      </c>
      <c r="R144" s="184">
        <f>Q144*H144</f>
        <v>3.3110999999999997E-4</v>
      </c>
      <c r="S144" s="184">
        <v>0</v>
      </c>
      <c r="T144" s="185">
        <f>S144*H144</f>
        <v>0</v>
      </c>
      <c r="U144" s="36"/>
      <c r="V144" s="36"/>
      <c r="W144" s="36"/>
      <c r="X144" s="36"/>
      <c r="Y144" s="36"/>
      <c r="Z144" s="36"/>
      <c r="AA144" s="36"/>
      <c r="AB144" s="36"/>
      <c r="AC144" s="36"/>
      <c r="AD144" s="36"/>
      <c r="AE144" s="36"/>
      <c r="AR144" s="186" t="s">
        <v>160</v>
      </c>
      <c r="AT144" s="186" t="s">
        <v>138</v>
      </c>
      <c r="AU144" s="186" t="s">
        <v>81</v>
      </c>
      <c r="AY144" s="19" t="s">
        <v>135</v>
      </c>
      <c r="BE144" s="187">
        <f>IF(N144="základní",J144,0)</f>
        <v>0</v>
      </c>
      <c r="BF144" s="187">
        <f>IF(N144="snížená",J144,0)</f>
        <v>0</v>
      </c>
      <c r="BG144" s="187">
        <f>IF(N144="zákl. přenesená",J144,0)</f>
        <v>0</v>
      </c>
      <c r="BH144" s="187">
        <f>IF(N144="sníž. přenesená",J144,0)</f>
        <v>0</v>
      </c>
      <c r="BI144" s="187">
        <f>IF(N144="nulová",J144,0)</f>
        <v>0</v>
      </c>
      <c r="BJ144" s="19" t="s">
        <v>79</v>
      </c>
      <c r="BK144" s="187">
        <f>ROUND(I144*H144,2)</f>
        <v>0</v>
      </c>
      <c r="BL144" s="19" t="s">
        <v>160</v>
      </c>
      <c r="BM144" s="186" t="s">
        <v>1152</v>
      </c>
    </row>
    <row r="145" spans="1:65" s="2" customFormat="1" ht="48.75">
      <c r="A145" s="36"/>
      <c r="B145" s="37"/>
      <c r="C145" s="38"/>
      <c r="D145" s="188" t="s">
        <v>145</v>
      </c>
      <c r="E145" s="38"/>
      <c r="F145" s="189" t="s">
        <v>224</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145</v>
      </c>
      <c r="AU145" s="19" t="s">
        <v>81</v>
      </c>
    </row>
    <row r="146" spans="1:65" s="2" customFormat="1" ht="24">
      <c r="A146" s="36"/>
      <c r="B146" s="37"/>
      <c r="C146" s="175" t="s">
        <v>8</v>
      </c>
      <c r="D146" s="175" t="s">
        <v>138</v>
      </c>
      <c r="E146" s="176" t="s">
        <v>226</v>
      </c>
      <c r="F146" s="177" t="s">
        <v>227</v>
      </c>
      <c r="G146" s="178" t="s">
        <v>184</v>
      </c>
      <c r="H146" s="179">
        <v>2.5470000000000002</v>
      </c>
      <c r="I146" s="180"/>
      <c r="J146" s="181">
        <f>ROUND(I146*H146,2)</f>
        <v>0</v>
      </c>
      <c r="K146" s="177" t="s">
        <v>142</v>
      </c>
      <c r="L146" s="41"/>
      <c r="M146" s="182" t="s">
        <v>19</v>
      </c>
      <c r="N146" s="183" t="s">
        <v>43</v>
      </c>
      <c r="O146" s="66"/>
      <c r="P146" s="184">
        <f>O146*H146</f>
        <v>0</v>
      </c>
      <c r="Q146" s="184">
        <v>4.0000000000000003E-5</v>
      </c>
      <c r="R146" s="184">
        <f>Q146*H146</f>
        <v>1.0188000000000002E-4</v>
      </c>
      <c r="S146" s="184">
        <v>0</v>
      </c>
      <c r="T146" s="185">
        <f>S146*H146</f>
        <v>0</v>
      </c>
      <c r="U146" s="36"/>
      <c r="V146" s="36"/>
      <c r="W146" s="36"/>
      <c r="X146" s="36"/>
      <c r="Y146" s="36"/>
      <c r="Z146" s="36"/>
      <c r="AA146" s="36"/>
      <c r="AB146" s="36"/>
      <c r="AC146" s="36"/>
      <c r="AD146" s="36"/>
      <c r="AE146" s="36"/>
      <c r="AR146" s="186" t="s">
        <v>160</v>
      </c>
      <c r="AT146" s="186" t="s">
        <v>138</v>
      </c>
      <c r="AU146" s="186" t="s">
        <v>81</v>
      </c>
      <c r="AY146" s="19" t="s">
        <v>135</v>
      </c>
      <c r="BE146" s="187">
        <f>IF(N146="základní",J146,0)</f>
        <v>0</v>
      </c>
      <c r="BF146" s="187">
        <f>IF(N146="snížená",J146,0)</f>
        <v>0</v>
      </c>
      <c r="BG146" s="187">
        <f>IF(N146="zákl. přenesená",J146,0)</f>
        <v>0</v>
      </c>
      <c r="BH146" s="187">
        <f>IF(N146="sníž. přenesená",J146,0)</f>
        <v>0</v>
      </c>
      <c r="BI146" s="187">
        <f>IF(N146="nulová",J146,0)</f>
        <v>0</v>
      </c>
      <c r="BJ146" s="19" t="s">
        <v>79</v>
      </c>
      <c r="BK146" s="187">
        <f>ROUND(I146*H146,2)</f>
        <v>0</v>
      </c>
      <c r="BL146" s="19" t="s">
        <v>160</v>
      </c>
      <c r="BM146" s="186" t="s">
        <v>1153</v>
      </c>
    </row>
    <row r="147" spans="1:65" s="2" customFormat="1" ht="175.5">
      <c r="A147" s="36"/>
      <c r="B147" s="37"/>
      <c r="C147" s="38"/>
      <c r="D147" s="188" t="s">
        <v>145</v>
      </c>
      <c r="E147" s="38"/>
      <c r="F147" s="189" t="s">
        <v>229</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145</v>
      </c>
      <c r="AU147" s="19" t="s">
        <v>81</v>
      </c>
    </row>
    <row r="148" spans="1:65" s="12" customFormat="1" ht="22.9" customHeight="1">
      <c r="B148" s="159"/>
      <c r="C148" s="160"/>
      <c r="D148" s="161" t="s">
        <v>71</v>
      </c>
      <c r="E148" s="173" t="s">
        <v>230</v>
      </c>
      <c r="F148" s="173" t="s">
        <v>231</v>
      </c>
      <c r="G148" s="160"/>
      <c r="H148" s="160"/>
      <c r="I148" s="163"/>
      <c r="J148" s="174">
        <f>BK148</f>
        <v>0</v>
      </c>
      <c r="K148" s="160"/>
      <c r="L148" s="165"/>
      <c r="M148" s="166"/>
      <c r="N148" s="167"/>
      <c r="O148" s="167"/>
      <c r="P148" s="168">
        <f>SUM(P149:P159)</f>
        <v>0</v>
      </c>
      <c r="Q148" s="167"/>
      <c r="R148" s="168">
        <f>SUM(R149:R159)</f>
        <v>0</v>
      </c>
      <c r="S148" s="167"/>
      <c r="T148" s="169">
        <f>SUM(T149:T159)</f>
        <v>0</v>
      </c>
      <c r="AR148" s="170" t="s">
        <v>79</v>
      </c>
      <c r="AT148" s="171" t="s">
        <v>71</v>
      </c>
      <c r="AU148" s="171" t="s">
        <v>79</v>
      </c>
      <c r="AY148" s="170" t="s">
        <v>135</v>
      </c>
      <c r="BK148" s="172">
        <f>SUM(BK149:BK159)</f>
        <v>0</v>
      </c>
    </row>
    <row r="149" spans="1:65" s="2" customFormat="1" ht="24">
      <c r="A149" s="36"/>
      <c r="B149" s="37"/>
      <c r="C149" s="175" t="s">
        <v>272</v>
      </c>
      <c r="D149" s="175" t="s">
        <v>138</v>
      </c>
      <c r="E149" s="176" t="s">
        <v>919</v>
      </c>
      <c r="F149" s="177" t="s">
        <v>920</v>
      </c>
      <c r="G149" s="178" t="s">
        <v>235</v>
      </c>
      <c r="H149" s="179">
        <v>0.73699999999999999</v>
      </c>
      <c r="I149" s="180"/>
      <c r="J149" s="181">
        <f>ROUND(I149*H149,2)</f>
        <v>0</v>
      </c>
      <c r="K149" s="177" t="s">
        <v>142</v>
      </c>
      <c r="L149" s="41"/>
      <c r="M149" s="182" t="s">
        <v>19</v>
      </c>
      <c r="N149" s="183" t="s">
        <v>43</v>
      </c>
      <c r="O149" s="66"/>
      <c r="P149" s="184">
        <f>O149*H149</f>
        <v>0</v>
      </c>
      <c r="Q149" s="184">
        <v>0</v>
      </c>
      <c r="R149" s="184">
        <f>Q149*H149</f>
        <v>0</v>
      </c>
      <c r="S149" s="184">
        <v>0</v>
      </c>
      <c r="T149" s="185">
        <f>S149*H149</f>
        <v>0</v>
      </c>
      <c r="U149" s="36"/>
      <c r="V149" s="36"/>
      <c r="W149" s="36"/>
      <c r="X149" s="36"/>
      <c r="Y149" s="36"/>
      <c r="Z149" s="36"/>
      <c r="AA149" s="36"/>
      <c r="AB149" s="36"/>
      <c r="AC149" s="36"/>
      <c r="AD149" s="36"/>
      <c r="AE149" s="36"/>
      <c r="AR149" s="186" t="s">
        <v>160</v>
      </c>
      <c r="AT149" s="186" t="s">
        <v>138</v>
      </c>
      <c r="AU149" s="186" t="s">
        <v>81</v>
      </c>
      <c r="AY149" s="19" t="s">
        <v>135</v>
      </c>
      <c r="BE149" s="187">
        <f>IF(N149="základní",J149,0)</f>
        <v>0</v>
      </c>
      <c r="BF149" s="187">
        <f>IF(N149="snížená",J149,0)</f>
        <v>0</v>
      </c>
      <c r="BG149" s="187">
        <f>IF(N149="zákl. přenesená",J149,0)</f>
        <v>0</v>
      </c>
      <c r="BH149" s="187">
        <f>IF(N149="sníž. přenesená",J149,0)</f>
        <v>0</v>
      </c>
      <c r="BI149" s="187">
        <f>IF(N149="nulová",J149,0)</f>
        <v>0</v>
      </c>
      <c r="BJ149" s="19" t="s">
        <v>79</v>
      </c>
      <c r="BK149" s="187">
        <f>ROUND(I149*H149,2)</f>
        <v>0</v>
      </c>
      <c r="BL149" s="19" t="s">
        <v>160</v>
      </c>
      <c r="BM149" s="186" t="s">
        <v>1154</v>
      </c>
    </row>
    <row r="150" spans="1:65" s="2" customFormat="1" ht="107.25">
      <c r="A150" s="36"/>
      <c r="B150" s="37"/>
      <c r="C150" s="38"/>
      <c r="D150" s="188" t="s">
        <v>145</v>
      </c>
      <c r="E150" s="38"/>
      <c r="F150" s="189" t="s">
        <v>237</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145</v>
      </c>
      <c r="AU150" s="19" t="s">
        <v>81</v>
      </c>
    </row>
    <row r="151" spans="1:65" s="2" customFormat="1" ht="16.5" customHeight="1">
      <c r="A151" s="36"/>
      <c r="B151" s="37"/>
      <c r="C151" s="175" t="s">
        <v>284</v>
      </c>
      <c r="D151" s="175" t="s">
        <v>138</v>
      </c>
      <c r="E151" s="176" t="s">
        <v>238</v>
      </c>
      <c r="F151" s="177" t="s">
        <v>239</v>
      </c>
      <c r="G151" s="178" t="s">
        <v>235</v>
      </c>
      <c r="H151" s="179">
        <v>0.73699999999999999</v>
      </c>
      <c r="I151" s="180"/>
      <c r="J151" s="181">
        <f>ROUND(I151*H151,2)</f>
        <v>0</v>
      </c>
      <c r="K151" s="177" t="s">
        <v>142</v>
      </c>
      <c r="L151" s="41"/>
      <c r="M151" s="182" t="s">
        <v>19</v>
      </c>
      <c r="N151" s="183" t="s">
        <v>43</v>
      </c>
      <c r="O151" s="66"/>
      <c r="P151" s="184">
        <f>O151*H151</f>
        <v>0</v>
      </c>
      <c r="Q151" s="184">
        <v>0</v>
      </c>
      <c r="R151" s="184">
        <f>Q151*H151</f>
        <v>0</v>
      </c>
      <c r="S151" s="184">
        <v>0</v>
      </c>
      <c r="T151" s="185">
        <f>S151*H151</f>
        <v>0</v>
      </c>
      <c r="U151" s="36"/>
      <c r="V151" s="36"/>
      <c r="W151" s="36"/>
      <c r="X151" s="36"/>
      <c r="Y151" s="36"/>
      <c r="Z151" s="36"/>
      <c r="AA151" s="36"/>
      <c r="AB151" s="36"/>
      <c r="AC151" s="36"/>
      <c r="AD151" s="36"/>
      <c r="AE151" s="36"/>
      <c r="AR151" s="186" t="s">
        <v>160</v>
      </c>
      <c r="AT151" s="186" t="s">
        <v>138</v>
      </c>
      <c r="AU151" s="186" t="s">
        <v>81</v>
      </c>
      <c r="AY151" s="19" t="s">
        <v>135</v>
      </c>
      <c r="BE151" s="187">
        <f>IF(N151="základní",J151,0)</f>
        <v>0</v>
      </c>
      <c r="BF151" s="187">
        <f>IF(N151="snížená",J151,0)</f>
        <v>0</v>
      </c>
      <c r="BG151" s="187">
        <f>IF(N151="zákl. přenesená",J151,0)</f>
        <v>0</v>
      </c>
      <c r="BH151" s="187">
        <f>IF(N151="sníž. přenesená",J151,0)</f>
        <v>0</v>
      </c>
      <c r="BI151" s="187">
        <f>IF(N151="nulová",J151,0)</f>
        <v>0</v>
      </c>
      <c r="BJ151" s="19" t="s">
        <v>79</v>
      </c>
      <c r="BK151" s="187">
        <f>ROUND(I151*H151,2)</f>
        <v>0</v>
      </c>
      <c r="BL151" s="19" t="s">
        <v>160</v>
      </c>
      <c r="BM151" s="186" t="s">
        <v>1155</v>
      </c>
    </row>
    <row r="152" spans="1:65" s="2" customFormat="1" ht="39">
      <c r="A152" s="36"/>
      <c r="B152" s="37"/>
      <c r="C152" s="38"/>
      <c r="D152" s="188" t="s">
        <v>145</v>
      </c>
      <c r="E152" s="38"/>
      <c r="F152" s="189" t="s">
        <v>241</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145</v>
      </c>
      <c r="AU152" s="19" t="s">
        <v>81</v>
      </c>
    </row>
    <row r="153" spans="1:65" s="2" customFormat="1" ht="21.75" customHeight="1">
      <c r="A153" s="36"/>
      <c r="B153" s="37"/>
      <c r="C153" s="175" t="s">
        <v>288</v>
      </c>
      <c r="D153" s="175" t="s">
        <v>138</v>
      </c>
      <c r="E153" s="176" t="s">
        <v>243</v>
      </c>
      <c r="F153" s="177" t="s">
        <v>244</v>
      </c>
      <c r="G153" s="178" t="s">
        <v>235</v>
      </c>
      <c r="H153" s="179">
        <v>0.73699999999999999</v>
      </c>
      <c r="I153" s="180"/>
      <c r="J153" s="181">
        <f>ROUND(I153*H153,2)</f>
        <v>0</v>
      </c>
      <c r="K153" s="177" t="s">
        <v>142</v>
      </c>
      <c r="L153" s="41"/>
      <c r="M153" s="182" t="s">
        <v>19</v>
      </c>
      <c r="N153" s="183" t="s">
        <v>43</v>
      </c>
      <c r="O153" s="66"/>
      <c r="P153" s="184">
        <f>O153*H153</f>
        <v>0</v>
      </c>
      <c r="Q153" s="184">
        <v>0</v>
      </c>
      <c r="R153" s="184">
        <f>Q153*H153</f>
        <v>0</v>
      </c>
      <c r="S153" s="184">
        <v>0</v>
      </c>
      <c r="T153" s="185">
        <f>S153*H153</f>
        <v>0</v>
      </c>
      <c r="U153" s="36"/>
      <c r="V153" s="36"/>
      <c r="W153" s="36"/>
      <c r="X153" s="36"/>
      <c r="Y153" s="36"/>
      <c r="Z153" s="36"/>
      <c r="AA153" s="36"/>
      <c r="AB153" s="36"/>
      <c r="AC153" s="36"/>
      <c r="AD153" s="36"/>
      <c r="AE153" s="36"/>
      <c r="AR153" s="186" t="s">
        <v>160</v>
      </c>
      <c r="AT153" s="186" t="s">
        <v>138</v>
      </c>
      <c r="AU153" s="186" t="s">
        <v>81</v>
      </c>
      <c r="AY153" s="19" t="s">
        <v>135</v>
      </c>
      <c r="BE153" s="187">
        <f>IF(N153="základní",J153,0)</f>
        <v>0</v>
      </c>
      <c r="BF153" s="187">
        <f>IF(N153="snížená",J153,0)</f>
        <v>0</v>
      </c>
      <c r="BG153" s="187">
        <f>IF(N153="zákl. přenesená",J153,0)</f>
        <v>0</v>
      </c>
      <c r="BH153" s="187">
        <f>IF(N153="sníž. přenesená",J153,0)</f>
        <v>0</v>
      </c>
      <c r="BI153" s="187">
        <f>IF(N153="nulová",J153,0)</f>
        <v>0</v>
      </c>
      <c r="BJ153" s="19" t="s">
        <v>79</v>
      </c>
      <c r="BK153" s="187">
        <f>ROUND(I153*H153,2)</f>
        <v>0</v>
      </c>
      <c r="BL153" s="19" t="s">
        <v>160</v>
      </c>
      <c r="BM153" s="186" t="s">
        <v>1156</v>
      </c>
    </row>
    <row r="154" spans="1:65" s="2" customFormat="1" ht="68.25">
      <c r="A154" s="36"/>
      <c r="B154" s="37"/>
      <c r="C154" s="38"/>
      <c r="D154" s="188" t="s">
        <v>145</v>
      </c>
      <c r="E154" s="38"/>
      <c r="F154" s="189" t="s">
        <v>246</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145</v>
      </c>
      <c r="AU154" s="19" t="s">
        <v>81</v>
      </c>
    </row>
    <row r="155" spans="1:65" s="2" customFormat="1" ht="24">
      <c r="A155" s="36"/>
      <c r="B155" s="37"/>
      <c r="C155" s="175" t="s">
        <v>292</v>
      </c>
      <c r="D155" s="175" t="s">
        <v>138</v>
      </c>
      <c r="E155" s="176" t="s">
        <v>248</v>
      </c>
      <c r="F155" s="177" t="s">
        <v>249</v>
      </c>
      <c r="G155" s="178" t="s">
        <v>235</v>
      </c>
      <c r="H155" s="179">
        <v>7.37</v>
      </c>
      <c r="I155" s="180"/>
      <c r="J155" s="181">
        <f>ROUND(I155*H155,2)</f>
        <v>0</v>
      </c>
      <c r="K155" s="177" t="s">
        <v>142</v>
      </c>
      <c r="L155" s="41"/>
      <c r="M155" s="182" t="s">
        <v>19</v>
      </c>
      <c r="N155" s="183" t="s">
        <v>43</v>
      </c>
      <c r="O155" s="66"/>
      <c r="P155" s="184">
        <f>O155*H155</f>
        <v>0</v>
      </c>
      <c r="Q155" s="184">
        <v>0</v>
      </c>
      <c r="R155" s="184">
        <f>Q155*H155</f>
        <v>0</v>
      </c>
      <c r="S155" s="184">
        <v>0</v>
      </c>
      <c r="T155" s="185">
        <f>S155*H155</f>
        <v>0</v>
      </c>
      <c r="U155" s="36"/>
      <c r="V155" s="36"/>
      <c r="W155" s="36"/>
      <c r="X155" s="36"/>
      <c r="Y155" s="36"/>
      <c r="Z155" s="36"/>
      <c r="AA155" s="36"/>
      <c r="AB155" s="36"/>
      <c r="AC155" s="36"/>
      <c r="AD155" s="36"/>
      <c r="AE155" s="36"/>
      <c r="AR155" s="186" t="s">
        <v>160</v>
      </c>
      <c r="AT155" s="186" t="s">
        <v>138</v>
      </c>
      <c r="AU155" s="186" t="s">
        <v>81</v>
      </c>
      <c r="AY155" s="19" t="s">
        <v>135</v>
      </c>
      <c r="BE155" s="187">
        <f>IF(N155="základní",J155,0)</f>
        <v>0</v>
      </c>
      <c r="BF155" s="187">
        <f>IF(N155="snížená",J155,0)</f>
        <v>0</v>
      </c>
      <c r="BG155" s="187">
        <f>IF(N155="zákl. přenesená",J155,0)</f>
        <v>0</v>
      </c>
      <c r="BH155" s="187">
        <f>IF(N155="sníž. přenesená",J155,0)</f>
        <v>0</v>
      </c>
      <c r="BI155" s="187">
        <f>IF(N155="nulová",J155,0)</f>
        <v>0</v>
      </c>
      <c r="BJ155" s="19" t="s">
        <v>79</v>
      </c>
      <c r="BK155" s="187">
        <f>ROUND(I155*H155,2)</f>
        <v>0</v>
      </c>
      <c r="BL155" s="19" t="s">
        <v>160</v>
      </c>
      <c r="BM155" s="186" t="s">
        <v>1157</v>
      </c>
    </row>
    <row r="156" spans="1:65" s="2" customFormat="1" ht="68.25">
      <c r="A156" s="36"/>
      <c r="B156" s="37"/>
      <c r="C156" s="38"/>
      <c r="D156" s="188" t="s">
        <v>145</v>
      </c>
      <c r="E156" s="38"/>
      <c r="F156" s="189" t="s">
        <v>246</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145</v>
      </c>
      <c r="AU156" s="19" t="s">
        <v>81</v>
      </c>
    </row>
    <row r="157" spans="1:65" s="13" customFormat="1" ht="11.25">
      <c r="B157" s="197"/>
      <c r="C157" s="198"/>
      <c r="D157" s="188" t="s">
        <v>187</v>
      </c>
      <c r="E157" s="199" t="s">
        <v>19</v>
      </c>
      <c r="F157" s="200" t="s">
        <v>1158</v>
      </c>
      <c r="G157" s="198"/>
      <c r="H157" s="201">
        <v>7.37</v>
      </c>
      <c r="I157" s="202"/>
      <c r="J157" s="198"/>
      <c r="K157" s="198"/>
      <c r="L157" s="203"/>
      <c r="M157" s="204"/>
      <c r="N157" s="205"/>
      <c r="O157" s="205"/>
      <c r="P157" s="205"/>
      <c r="Q157" s="205"/>
      <c r="R157" s="205"/>
      <c r="S157" s="205"/>
      <c r="T157" s="206"/>
      <c r="AT157" s="207" t="s">
        <v>187</v>
      </c>
      <c r="AU157" s="207" t="s">
        <v>81</v>
      </c>
      <c r="AV157" s="13" t="s">
        <v>81</v>
      </c>
      <c r="AW157" s="13" t="s">
        <v>33</v>
      </c>
      <c r="AX157" s="13" t="s">
        <v>79</v>
      </c>
      <c r="AY157" s="207" t="s">
        <v>135</v>
      </c>
    </row>
    <row r="158" spans="1:65" s="2" customFormat="1" ht="24">
      <c r="A158" s="36"/>
      <c r="B158" s="37"/>
      <c r="C158" s="175" t="s">
        <v>300</v>
      </c>
      <c r="D158" s="175" t="s">
        <v>138</v>
      </c>
      <c r="E158" s="176" t="s">
        <v>253</v>
      </c>
      <c r="F158" s="177" t="s">
        <v>254</v>
      </c>
      <c r="G158" s="178" t="s">
        <v>235</v>
      </c>
      <c r="H158" s="179">
        <v>0.73699999999999999</v>
      </c>
      <c r="I158" s="180"/>
      <c r="J158" s="181">
        <f>ROUND(I158*H158,2)</f>
        <v>0</v>
      </c>
      <c r="K158" s="177" t="s">
        <v>142</v>
      </c>
      <c r="L158" s="41"/>
      <c r="M158" s="182" t="s">
        <v>19</v>
      </c>
      <c r="N158" s="183" t="s">
        <v>43</v>
      </c>
      <c r="O158" s="66"/>
      <c r="P158" s="184">
        <f>O158*H158</f>
        <v>0</v>
      </c>
      <c r="Q158" s="184">
        <v>0</v>
      </c>
      <c r="R158" s="184">
        <f>Q158*H158</f>
        <v>0</v>
      </c>
      <c r="S158" s="184">
        <v>0</v>
      </c>
      <c r="T158" s="185">
        <f>S158*H158</f>
        <v>0</v>
      </c>
      <c r="U158" s="36"/>
      <c r="V158" s="36"/>
      <c r="W158" s="36"/>
      <c r="X158" s="36"/>
      <c r="Y158" s="36"/>
      <c r="Z158" s="36"/>
      <c r="AA158" s="36"/>
      <c r="AB158" s="36"/>
      <c r="AC158" s="36"/>
      <c r="AD158" s="36"/>
      <c r="AE158" s="36"/>
      <c r="AR158" s="186" t="s">
        <v>160</v>
      </c>
      <c r="AT158" s="186" t="s">
        <v>138</v>
      </c>
      <c r="AU158" s="186" t="s">
        <v>81</v>
      </c>
      <c r="AY158" s="19" t="s">
        <v>135</v>
      </c>
      <c r="BE158" s="187">
        <f>IF(N158="základní",J158,0)</f>
        <v>0</v>
      </c>
      <c r="BF158" s="187">
        <f>IF(N158="snížená",J158,0)</f>
        <v>0</v>
      </c>
      <c r="BG158" s="187">
        <f>IF(N158="zákl. přenesená",J158,0)</f>
        <v>0</v>
      </c>
      <c r="BH158" s="187">
        <f>IF(N158="sníž. přenesená",J158,0)</f>
        <v>0</v>
      </c>
      <c r="BI158" s="187">
        <f>IF(N158="nulová",J158,0)</f>
        <v>0</v>
      </c>
      <c r="BJ158" s="19" t="s">
        <v>79</v>
      </c>
      <c r="BK158" s="187">
        <f>ROUND(I158*H158,2)</f>
        <v>0</v>
      </c>
      <c r="BL158" s="19" t="s">
        <v>160</v>
      </c>
      <c r="BM158" s="186" t="s">
        <v>1159</v>
      </c>
    </row>
    <row r="159" spans="1:65" s="2" customFormat="1" ht="58.5">
      <c r="A159" s="36"/>
      <c r="B159" s="37"/>
      <c r="C159" s="38"/>
      <c r="D159" s="188" t="s">
        <v>145</v>
      </c>
      <c r="E159" s="38"/>
      <c r="F159" s="189" t="s">
        <v>256</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145</v>
      </c>
      <c r="AU159" s="19" t="s">
        <v>81</v>
      </c>
    </row>
    <row r="160" spans="1:65" s="12" customFormat="1" ht="22.9" customHeight="1">
      <c r="B160" s="159"/>
      <c r="C160" s="160"/>
      <c r="D160" s="161" t="s">
        <v>71</v>
      </c>
      <c r="E160" s="173" t="s">
        <v>257</v>
      </c>
      <c r="F160" s="173" t="s">
        <v>258</v>
      </c>
      <c r="G160" s="160"/>
      <c r="H160" s="160"/>
      <c r="I160" s="163"/>
      <c r="J160" s="174">
        <f>BK160</f>
        <v>0</v>
      </c>
      <c r="K160" s="160"/>
      <c r="L160" s="165"/>
      <c r="M160" s="166"/>
      <c r="N160" s="167"/>
      <c r="O160" s="167"/>
      <c r="P160" s="168">
        <f>SUM(P161:P162)</f>
        <v>0</v>
      </c>
      <c r="Q160" s="167"/>
      <c r="R160" s="168">
        <f>SUM(R161:R162)</f>
        <v>0</v>
      </c>
      <c r="S160" s="167"/>
      <c r="T160" s="169">
        <f>SUM(T161:T162)</f>
        <v>0</v>
      </c>
      <c r="AR160" s="170" t="s">
        <v>79</v>
      </c>
      <c r="AT160" s="171" t="s">
        <v>71</v>
      </c>
      <c r="AU160" s="171" t="s">
        <v>79</v>
      </c>
      <c r="AY160" s="170" t="s">
        <v>135</v>
      </c>
      <c r="BK160" s="172">
        <f>SUM(BK161:BK162)</f>
        <v>0</v>
      </c>
    </row>
    <row r="161" spans="1:65" s="2" customFormat="1" ht="33" customHeight="1">
      <c r="A161" s="36"/>
      <c r="B161" s="37"/>
      <c r="C161" s="175" t="s">
        <v>7</v>
      </c>
      <c r="D161" s="175" t="s">
        <v>138</v>
      </c>
      <c r="E161" s="176" t="s">
        <v>927</v>
      </c>
      <c r="F161" s="177" t="s">
        <v>928</v>
      </c>
      <c r="G161" s="178" t="s">
        <v>235</v>
      </c>
      <c r="H161" s="179">
        <v>0.56699999999999995</v>
      </c>
      <c r="I161" s="180"/>
      <c r="J161" s="181">
        <f>ROUND(I161*H161,2)</f>
        <v>0</v>
      </c>
      <c r="K161" s="177" t="s">
        <v>142</v>
      </c>
      <c r="L161" s="41"/>
      <c r="M161" s="182" t="s">
        <v>19</v>
      </c>
      <c r="N161" s="183" t="s">
        <v>43</v>
      </c>
      <c r="O161" s="66"/>
      <c r="P161" s="184">
        <f>O161*H161</f>
        <v>0</v>
      </c>
      <c r="Q161" s="184">
        <v>0</v>
      </c>
      <c r="R161" s="184">
        <f>Q161*H161</f>
        <v>0</v>
      </c>
      <c r="S161" s="184">
        <v>0</v>
      </c>
      <c r="T161" s="185">
        <f>S161*H161</f>
        <v>0</v>
      </c>
      <c r="U161" s="36"/>
      <c r="V161" s="36"/>
      <c r="W161" s="36"/>
      <c r="X161" s="36"/>
      <c r="Y161" s="36"/>
      <c r="Z161" s="36"/>
      <c r="AA161" s="36"/>
      <c r="AB161" s="36"/>
      <c r="AC161" s="36"/>
      <c r="AD161" s="36"/>
      <c r="AE161" s="36"/>
      <c r="AR161" s="186" t="s">
        <v>160</v>
      </c>
      <c r="AT161" s="186" t="s">
        <v>138</v>
      </c>
      <c r="AU161" s="186" t="s">
        <v>81</v>
      </c>
      <c r="AY161" s="19" t="s">
        <v>135</v>
      </c>
      <c r="BE161" s="187">
        <f>IF(N161="základní",J161,0)</f>
        <v>0</v>
      </c>
      <c r="BF161" s="187">
        <f>IF(N161="snížená",J161,0)</f>
        <v>0</v>
      </c>
      <c r="BG161" s="187">
        <f>IF(N161="zákl. přenesená",J161,0)</f>
        <v>0</v>
      </c>
      <c r="BH161" s="187">
        <f>IF(N161="sníž. přenesená",J161,0)</f>
        <v>0</v>
      </c>
      <c r="BI161" s="187">
        <f>IF(N161="nulová",J161,0)</f>
        <v>0</v>
      </c>
      <c r="BJ161" s="19" t="s">
        <v>79</v>
      </c>
      <c r="BK161" s="187">
        <f>ROUND(I161*H161,2)</f>
        <v>0</v>
      </c>
      <c r="BL161" s="19" t="s">
        <v>160</v>
      </c>
      <c r="BM161" s="186" t="s">
        <v>1160</v>
      </c>
    </row>
    <row r="162" spans="1:65" s="2" customFormat="1" ht="58.5">
      <c r="A162" s="36"/>
      <c r="B162" s="37"/>
      <c r="C162" s="38"/>
      <c r="D162" s="188" t="s">
        <v>145</v>
      </c>
      <c r="E162" s="38"/>
      <c r="F162" s="189" t="s">
        <v>263</v>
      </c>
      <c r="G162" s="38"/>
      <c r="H162" s="38"/>
      <c r="I162" s="190"/>
      <c r="J162" s="38"/>
      <c r="K162" s="38"/>
      <c r="L162" s="41"/>
      <c r="M162" s="191"/>
      <c r="N162" s="192"/>
      <c r="O162" s="66"/>
      <c r="P162" s="66"/>
      <c r="Q162" s="66"/>
      <c r="R162" s="66"/>
      <c r="S162" s="66"/>
      <c r="T162" s="67"/>
      <c r="U162" s="36"/>
      <c r="V162" s="36"/>
      <c r="W162" s="36"/>
      <c r="X162" s="36"/>
      <c r="Y162" s="36"/>
      <c r="Z162" s="36"/>
      <c r="AA162" s="36"/>
      <c r="AB162" s="36"/>
      <c r="AC162" s="36"/>
      <c r="AD162" s="36"/>
      <c r="AE162" s="36"/>
      <c r="AT162" s="19" t="s">
        <v>145</v>
      </c>
      <c r="AU162" s="19" t="s">
        <v>81</v>
      </c>
    </row>
    <row r="163" spans="1:65" s="12" customFormat="1" ht="25.9" customHeight="1">
      <c r="B163" s="159"/>
      <c r="C163" s="160"/>
      <c r="D163" s="161" t="s">
        <v>71</v>
      </c>
      <c r="E163" s="162" t="s">
        <v>264</v>
      </c>
      <c r="F163" s="162" t="s">
        <v>265</v>
      </c>
      <c r="G163" s="160"/>
      <c r="H163" s="160"/>
      <c r="I163" s="163"/>
      <c r="J163" s="164">
        <f>BK163</f>
        <v>0</v>
      </c>
      <c r="K163" s="160"/>
      <c r="L163" s="165"/>
      <c r="M163" s="166"/>
      <c r="N163" s="167"/>
      <c r="O163" s="167"/>
      <c r="P163" s="168">
        <f>P164+P168+P172+P180+P184+P197+P217+P232+P242</f>
        <v>0</v>
      </c>
      <c r="Q163" s="167"/>
      <c r="R163" s="168">
        <f>R164+R168+R172+R180+R184+R197+R217+R232+R242</f>
        <v>0.24086686000000002</v>
      </c>
      <c r="S163" s="167"/>
      <c r="T163" s="169">
        <f>T164+T168+T172+T180+T184+T197+T217+T232+T242</f>
        <v>4.854439E-2</v>
      </c>
      <c r="AR163" s="170" t="s">
        <v>81</v>
      </c>
      <c r="AT163" s="171" t="s">
        <v>71</v>
      </c>
      <c r="AU163" s="171" t="s">
        <v>72</v>
      </c>
      <c r="AY163" s="170" t="s">
        <v>135</v>
      </c>
      <c r="BK163" s="172">
        <f>BK164+BK168+BK172+BK180+BK184+BK197+BK217+BK232+BK242</f>
        <v>0</v>
      </c>
    </row>
    <row r="164" spans="1:65" s="12" customFormat="1" ht="22.9" customHeight="1">
      <c r="B164" s="159"/>
      <c r="C164" s="160"/>
      <c r="D164" s="161" t="s">
        <v>71</v>
      </c>
      <c r="E164" s="173" t="s">
        <v>266</v>
      </c>
      <c r="F164" s="173" t="s">
        <v>267</v>
      </c>
      <c r="G164" s="160"/>
      <c r="H164" s="160"/>
      <c r="I164" s="163"/>
      <c r="J164" s="174">
        <f>BK164</f>
        <v>0</v>
      </c>
      <c r="K164" s="160"/>
      <c r="L164" s="165"/>
      <c r="M164" s="166"/>
      <c r="N164" s="167"/>
      <c r="O164" s="167"/>
      <c r="P164" s="168">
        <f>SUM(P165:P167)</f>
        <v>0</v>
      </c>
      <c r="Q164" s="167"/>
      <c r="R164" s="168">
        <f>SUM(R165:R167)</f>
        <v>0</v>
      </c>
      <c r="S164" s="167"/>
      <c r="T164" s="169">
        <f>SUM(T165:T167)</f>
        <v>0</v>
      </c>
      <c r="AR164" s="170" t="s">
        <v>81</v>
      </c>
      <c r="AT164" s="171" t="s">
        <v>71</v>
      </c>
      <c r="AU164" s="171" t="s">
        <v>79</v>
      </c>
      <c r="AY164" s="170" t="s">
        <v>135</v>
      </c>
      <c r="BK164" s="172">
        <f>SUM(BK165:BK167)</f>
        <v>0</v>
      </c>
    </row>
    <row r="165" spans="1:65" s="2" customFormat="1" ht="33" customHeight="1">
      <c r="A165" s="36"/>
      <c r="B165" s="37"/>
      <c r="C165" s="175" t="s">
        <v>310</v>
      </c>
      <c r="D165" s="175" t="s">
        <v>138</v>
      </c>
      <c r="E165" s="176" t="s">
        <v>289</v>
      </c>
      <c r="F165" s="177" t="s">
        <v>812</v>
      </c>
      <c r="G165" s="178" t="s">
        <v>141</v>
      </c>
      <c r="H165" s="179">
        <v>1</v>
      </c>
      <c r="I165" s="180"/>
      <c r="J165" s="181">
        <f>ROUND(I165*H165,2)</f>
        <v>0</v>
      </c>
      <c r="K165" s="177" t="s">
        <v>19</v>
      </c>
      <c r="L165" s="41"/>
      <c r="M165" s="182" t="s">
        <v>19</v>
      </c>
      <c r="N165" s="183" t="s">
        <v>43</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272</v>
      </c>
      <c r="AT165" s="186" t="s">
        <v>138</v>
      </c>
      <c r="AU165" s="186" t="s">
        <v>81</v>
      </c>
      <c r="AY165" s="19" t="s">
        <v>135</v>
      </c>
      <c r="BE165" s="187">
        <f>IF(N165="základní",J165,0)</f>
        <v>0</v>
      </c>
      <c r="BF165" s="187">
        <f>IF(N165="snížená",J165,0)</f>
        <v>0</v>
      </c>
      <c r="BG165" s="187">
        <f>IF(N165="zákl. přenesená",J165,0)</f>
        <v>0</v>
      </c>
      <c r="BH165" s="187">
        <f>IF(N165="sníž. přenesená",J165,0)</f>
        <v>0</v>
      </c>
      <c r="BI165" s="187">
        <f>IF(N165="nulová",J165,0)</f>
        <v>0</v>
      </c>
      <c r="BJ165" s="19" t="s">
        <v>79</v>
      </c>
      <c r="BK165" s="187">
        <f>ROUND(I165*H165,2)</f>
        <v>0</v>
      </c>
      <c r="BL165" s="19" t="s">
        <v>272</v>
      </c>
      <c r="BM165" s="186" t="s">
        <v>1161</v>
      </c>
    </row>
    <row r="166" spans="1:65" s="2" customFormat="1" ht="24">
      <c r="A166" s="36"/>
      <c r="B166" s="37"/>
      <c r="C166" s="175" t="s">
        <v>314</v>
      </c>
      <c r="D166" s="175" t="s">
        <v>138</v>
      </c>
      <c r="E166" s="176" t="s">
        <v>939</v>
      </c>
      <c r="F166" s="177" t="s">
        <v>940</v>
      </c>
      <c r="G166" s="178" t="s">
        <v>295</v>
      </c>
      <c r="H166" s="229"/>
      <c r="I166" s="180"/>
      <c r="J166" s="181">
        <f>ROUND(I166*H166,2)</f>
        <v>0</v>
      </c>
      <c r="K166" s="177" t="s">
        <v>142</v>
      </c>
      <c r="L166" s="41"/>
      <c r="M166" s="182" t="s">
        <v>19</v>
      </c>
      <c r="N166" s="183" t="s">
        <v>43</v>
      </c>
      <c r="O166" s="66"/>
      <c r="P166" s="184">
        <f>O166*H166</f>
        <v>0</v>
      </c>
      <c r="Q166" s="184">
        <v>0</v>
      </c>
      <c r="R166" s="184">
        <f>Q166*H166</f>
        <v>0</v>
      </c>
      <c r="S166" s="184">
        <v>0</v>
      </c>
      <c r="T166" s="185">
        <f>S166*H166</f>
        <v>0</v>
      </c>
      <c r="U166" s="36"/>
      <c r="V166" s="36"/>
      <c r="W166" s="36"/>
      <c r="X166" s="36"/>
      <c r="Y166" s="36"/>
      <c r="Z166" s="36"/>
      <c r="AA166" s="36"/>
      <c r="AB166" s="36"/>
      <c r="AC166" s="36"/>
      <c r="AD166" s="36"/>
      <c r="AE166" s="36"/>
      <c r="AR166" s="186" t="s">
        <v>272</v>
      </c>
      <c r="AT166" s="186" t="s">
        <v>138</v>
      </c>
      <c r="AU166" s="186" t="s">
        <v>81</v>
      </c>
      <c r="AY166" s="19" t="s">
        <v>135</v>
      </c>
      <c r="BE166" s="187">
        <f>IF(N166="základní",J166,0)</f>
        <v>0</v>
      </c>
      <c r="BF166" s="187">
        <f>IF(N166="snížená",J166,0)</f>
        <v>0</v>
      </c>
      <c r="BG166" s="187">
        <f>IF(N166="zákl. přenesená",J166,0)</f>
        <v>0</v>
      </c>
      <c r="BH166" s="187">
        <f>IF(N166="sníž. přenesená",J166,0)</f>
        <v>0</v>
      </c>
      <c r="BI166" s="187">
        <f>IF(N166="nulová",J166,0)</f>
        <v>0</v>
      </c>
      <c r="BJ166" s="19" t="s">
        <v>79</v>
      </c>
      <c r="BK166" s="187">
        <f>ROUND(I166*H166,2)</f>
        <v>0</v>
      </c>
      <c r="BL166" s="19" t="s">
        <v>272</v>
      </c>
      <c r="BM166" s="186" t="s">
        <v>1162</v>
      </c>
    </row>
    <row r="167" spans="1:65" s="2" customFormat="1" ht="78">
      <c r="A167" s="36"/>
      <c r="B167" s="37"/>
      <c r="C167" s="38"/>
      <c r="D167" s="188" t="s">
        <v>145</v>
      </c>
      <c r="E167" s="38"/>
      <c r="F167" s="189" t="s">
        <v>297</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145</v>
      </c>
      <c r="AU167" s="19" t="s">
        <v>81</v>
      </c>
    </row>
    <row r="168" spans="1:65" s="12" customFormat="1" ht="22.9" customHeight="1">
      <c r="B168" s="159"/>
      <c r="C168" s="160"/>
      <c r="D168" s="161" t="s">
        <v>71</v>
      </c>
      <c r="E168" s="173" t="s">
        <v>298</v>
      </c>
      <c r="F168" s="173" t="s">
        <v>299</v>
      </c>
      <c r="G168" s="160"/>
      <c r="H168" s="160"/>
      <c r="I168" s="163"/>
      <c r="J168" s="174">
        <f>BK168</f>
        <v>0</v>
      </c>
      <c r="K168" s="160"/>
      <c r="L168" s="165"/>
      <c r="M168" s="166"/>
      <c r="N168" s="167"/>
      <c r="O168" s="167"/>
      <c r="P168" s="168">
        <f>SUM(P169:P171)</f>
        <v>0</v>
      </c>
      <c r="Q168" s="167"/>
      <c r="R168" s="168">
        <f>SUM(R169:R171)</f>
        <v>0</v>
      </c>
      <c r="S168" s="167"/>
      <c r="T168" s="169">
        <f>SUM(T169:T171)</f>
        <v>0</v>
      </c>
      <c r="AR168" s="170" t="s">
        <v>81</v>
      </c>
      <c r="AT168" s="171" t="s">
        <v>71</v>
      </c>
      <c r="AU168" s="171" t="s">
        <v>79</v>
      </c>
      <c r="AY168" s="170" t="s">
        <v>135</v>
      </c>
      <c r="BK168" s="172">
        <f>SUM(BK169:BK171)</f>
        <v>0</v>
      </c>
    </row>
    <row r="169" spans="1:65" s="2" customFormat="1" ht="24">
      <c r="A169" s="36"/>
      <c r="B169" s="37"/>
      <c r="C169" s="175" t="s">
        <v>318</v>
      </c>
      <c r="D169" s="175" t="s">
        <v>138</v>
      </c>
      <c r="E169" s="176" t="s">
        <v>301</v>
      </c>
      <c r="F169" s="177" t="s">
        <v>815</v>
      </c>
      <c r="G169" s="178" t="s">
        <v>141</v>
      </c>
      <c r="H169" s="179">
        <v>1</v>
      </c>
      <c r="I169" s="180"/>
      <c r="J169" s="181">
        <f>ROUND(I169*H169,2)</f>
        <v>0</v>
      </c>
      <c r="K169" s="177" t="s">
        <v>19</v>
      </c>
      <c r="L169" s="41"/>
      <c r="M169" s="182" t="s">
        <v>19</v>
      </c>
      <c r="N169" s="183" t="s">
        <v>43</v>
      </c>
      <c r="O169" s="66"/>
      <c r="P169" s="184">
        <f>O169*H169</f>
        <v>0</v>
      </c>
      <c r="Q169" s="184">
        <v>0</v>
      </c>
      <c r="R169" s="184">
        <f>Q169*H169</f>
        <v>0</v>
      </c>
      <c r="S169" s="184">
        <v>0</v>
      </c>
      <c r="T169" s="185">
        <f>S169*H169</f>
        <v>0</v>
      </c>
      <c r="U169" s="36"/>
      <c r="V169" s="36"/>
      <c r="W169" s="36"/>
      <c r="X169" s="36"/>
      <c r="Y169" s="36"/>
      <c r="Z169" s="36"/>
      <c r="AA169" s="36"/>
      <c r="AB169" s="36"/>
      <c r="AC169" s="36"/>
      <c r="AD169" s="36"/>
      <c r="AE169" s="36"/>
      <c r="AR169" s="186" t="s">
        <v>272</v>
      </c>
      <c r="AT169" s="186" t="s">
        <v>138</v>
      </c>
      <c r="AU169" s="186" t="s">
        <v>81</v>
      </c>
      <c r="AY169" s="19" t="s">
        <v>135</v>
      </c>
      <c r="BE169" s="187">
        <f>IF(N169="základní",J169,0)</f>
        <v>0</v>
      </c>
      <c r="BF169" s="187">
        <f>IF(N169="snížená",J169,0)</f>
        <v>0</v>
      </c>
      <c r="BG169" s="187">
        <f>IF(N169="zákl. přenesená",J169,0)</f>
        <v>0</v>
      </c>
      <c r="BH169" s="187">
        <f>IF(N169="sníž. přenesená",J169,0)</f>
        <v>0</v>
      </c>
      <c r="BI169" s="187">
        <f>IF(N169="nulová",J169,0)</f>
        <v>0</v>
      </c>
      <c r="BJ169" s="19" t="s">
        <v>79</v>
      </c>
      <c r="BK169" s="187">
        <f>ROUND(I169*H169,2)</f>
        <v>0</v>
      </c>
      <c r="BL169" s="19" t="s">
        <v>272</v>
      </c>
      <c r="BM169" s="186" t="s">
        <v>1163</v>
      </c>
    </row>
    <row r="170" spans="1:65" s="2" customFormat="1" ht="24">
      <c r="A170" s="36"/>
      <c r="B170" s="37"/>
      <c r="C170" s="175" t="s">
        <v>322</v>
      </c>
      <c r="D170" s="175" t="s">
        <v>138</v>
      </c>
      <c r="E170" s="176" t="s">
        <v>943</v>
      </c>
      <c r="F170" s="177" t="s">
        <v>944</v>
      </c>
      <c r="G170" s="178" t="s">
        <v>295</v>
      </c>
      <c r="H170" s="229"/>
      <c r="I170" s="180"/>
      <c r="J170" s="181">
        <f>ROUND(I170*H170,2)</f>
        <v>0</v>
      </c>
      <c r="K170" s="177" t="s">
        <v>142</v>
      </c>
      <c r="L170" s="41"/>
      <c r="M170" s="182" t="s">
        <v>19</v>
      </c>
      <c r="N170" s="183" t="s">
        <v>43</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272</v>
      </c>
      <c r="AT170" s="186" t="s">
        <v>138</v>
      </c>
      <c r="AU170" s="186" t="s">
        <v>81</v>
      </c>
      <c r="AY170" s="19" t="s">
        <v>135</v>
      </c>
      <c r="BE170" s="187">
        <f>IF(N170="základní",J170,0)</f>
        <v>0</v>
      </c>
      <c r="BF170" s="187">
        <f>IF(N170="snížená",J170,0)</f>
        <v>0</v>
      </c>
      <c r="BG170" s="187">
        <f>IF(N170="zákl. přenesená",J170,0)</f>
        <v>0</v>
      </c>
      <c r="BH170" s="187">
        <f>IF(N170="sníž. přenesená",J170,0)</f>
        <v>0</v>
      </c>
      <c r="BI170" s="187">
        <f>IF(N170="nulová",J170,0)</f>
        <v>0</v>
      </c>
      <c r="BJ170" s="19" t="s">
        <v>79</v>
      </c>
      <c r="BK170" s="187">
        <f>ROUND(I170*H170,2)</f>
        <v>0</v>
      </c>
      <c r="BL170" s="19" t="s">
        <v>272</v>
      </c>
      <c r="BM170" s="186" t="s">
        <v>1164</v>
      </c>
    </row>
    <row r="171" spans="1:65" s="2" customFormat="1" ht="78">
      <c r="A171" s="36"/>
      <c r="B171" s="37"/>
      <c r="C171" s="38"/>
      <c r="D171" s="188" t="s">
        <v>145</v>
      </c>
      <c r="E171" s="38"/>
      <c r="F171" s="189" t="s">
        <v>307</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145</v>
      </c>
      <c r="AU171" s="19" t="s">
        <v>81</v>
      </c>
    </row>
    <row r="172" spans="1:65" s="12" customFormat="1" ht="22.9" customHeight="1">
      <c r="B172" s="159"/>
      <c r="C172" s="160"/>
      <c r="D172" s="161" t="s">
        <v>71</v>
      </c>
      <c r="E172" s="173" t="s">
        <v>308</v>
      </c>
      <c r="F172" s="173" t="s">
        <v>309</v>
      </c>
      <c r="G172" s="160"/>
      <c r="H172" s="160"/>
      <c r="I172" s="163"/>
      <c r="J172" s="174">
        <f>BK172</f>
        <v>0</v>
      </c>
      <c r="K172" s="160"/>
      <c r="L172" s="165"/>
      <c r="M172" s="166"/>
      <c r="N172" s="167"/>
      <c r="O172" s="167"/>
      <c r="P172" s="168">
        <f>SUM(P173:P179)</f>
        <v>0</v>
      </c>
      <c r="Q172" s="167"/>
      <c r="R172" s="168">
        <f>SUM(R173:R179)</f>
        <v>2.3600000000000001E-3</v>
      </c>
      <c r="S172" s="167"/>
      <c r="T172" s="169">
        <f>SUM(T173:T179)</f>
        <v>1.9779999999999999E-2</v>
      </c>
      <c r="AR172" s="170" t="s">
        <v>81</v>
      </c>
      <c r="AT172" s="171" t="s">
        <v>71</v>
      </c>
      <c r="AU172" s="171" t="s">
        <v>79</v>
      </c>
      <c r="AY172" s="170" t="s">
        <v>135</v>
      </c>
      <c r="BK172" s="172">
        <f>SUM(BK173:BK179)</f>
        <v>0</v>
      </c>
    </row>
    <row r="173" spans="1:65" s="2" customFormat="1" ht="21.75" customHeight="1">
      <c r="A173" s="36"/>
      <c r="B173" s="37"/>
      <c r="C173" s="175" t="s">
        <v>327</v>
      </c>
      <c r="D173" s="175" t="s">
        <v>138</v>
      </c>
      <c r="E173" s="176" t="s">
        <v>818</v>
      </c>
      <c r="F173" s="177" t="s">
        <v>819</v>
      </c>
      <c r="G173" s="178" t="s">
        <v>141</v>
      </c>
      <c r="H173" s="179">
        <v>1</v>
      </c>
      <c r="I173" s="180"/>
      <c r="J173" s="181">
        <f t="shared" ref="J173:J178" si="0">ROUND(I173*H173,2)</f>
        <v>0</v>
      </c>
      <c r="K173" s="177" t="s">
        <v>142</v>
      </c>
      <c r="L173" s="41"/>
      <c r="M173" s="182" t="s">
        <v>19</v>
      </c>
      <c r="N173" s="183" t="s">
        <v>43</v>
      </c>
      <c r="O173" s="66"/>
      <c r="P173" s="184">
        <f t="shared" ref="P173:P178" si="1">O173*H173</f>
        <v>0</v>
      </c>
      <c r="Q173" s="184">
        <v>0</v>
      </c>
      <c r="R173" s="184">
        <f t="shared" ref="R173:R178" si="2">Q173*H173</f>
        <v>0</v>
      </c>
      <c r="S173" s="184">
        <v>1.8800000000000001E-2</v>
      </c>
      <c r="T173" s="185">
        <f t="shared" ref="T173:T178" si="3">S173*H173</f>
        <v>1.8800000000000001E-2</v>
      </c>
      <c r="U173" s="36"/>
      <c r="V173" s="36"/>
      <c r="W173" s="36"/>
      <c r="X173" s="36"/>
      <c r="Y173" s="36"/>
      <c r="Z173" s="36"/>
      <c r="AA173" s="36"/>
      <c r="AB173" s="36"/>
      <c r="AC173" s="36"/>
      <c r="AD173" s="36"/>
      <c r="AE173" s="36"/>
      <c r="AR173" s="186" t="s">
        <v>272</v>
      </c>
      <c r="AT173" s="186" t="s">
        <v>138</v>
      </c>
      <c r="AU173" s="186" t="s">
        <v>81</v>
      </c>
      <c r="AY173" s="19" t="s">
        <v>135</v>
      </c>
      <c r="BE173" s="187">
        <f t="shared" ref="BE173:BE178" si="4">IF(N173="základní",J173,0)</f>
        <v>0</v>
      </c>
      <c r="BF173" s="187">
        <f t="shared" ref="BF173:BF178" si="5">IF(N173="snížená",J173,0)</f>
        <v>0</v>
      </c>
      <c r="BG173" s="187">
        <f t="shared" ref="BG173:BG178" si="6">IF(N173="zákl. přenesená",J173,0)</f>
        <v>0</v>
      </c>
      <c r="BH173" s="187">
        <f t="shared" ref="BH173:BH178" si="7">IF(N173="sníž. přenesená",J173,0)</f>
        <v>0</v>
      </c>
      <c r="BI173" s="187">
        <f t="shared" ref="BI173:BI178" si="8">IF(N173="nulová",J173,0)</f>
        <v>0</v>
      </c>
      <c r="BJ173" s="19" t="s">
        <v>79</v>
      </c>
      <c r="BK173" s="187">
        <f t="shared" ref="BK173:BK178" si="9">ROUND(I173*H173,2)</f>
        <v>0</v>
      </c>
      <c r="BL173" s="19" t="s">
        <v>272</v>
      </c>
      <c r="BM173" s="186" t="s">
        <v>1165</v>
      </c>
    </row>
    <row r="174" spans="1:65" s="2" customFormat="1" ht="16.5" customHeight="1">
      <c r="A174" s="36"/>
      <c r="B174" s="37"/>
      <c r="C174" s="175" t="s">
        <v>331</v>
      </c>
      <c r="D174" s="175" t="s">
        <v>138</v>
      </c>
      <c r="E174" s="176" t="s">
        <v>821</v>
      </c>
      <c r="F174" s="177" t="s">
        <v>822</v>
      </c>
      <c r="G174" s="178" t="s">
        <v>281</v>
      </c>
      <c r="H174" s="179">
        <v>2</v>
      </c>
      <c r="I174" s="180"/>
      <c r="J174" s="181">
        <f t="shared" si="0"/>
        <v>0</v>
      </c>
      <c r="K174" s="177" t="s">
        <v>142</v>
      </c>
      <c r="L174" s="41"/>
      <c r="M174" s="182" t="s">
        <v>19</v>
      </c>
      <c r="N174" s="183" t="s">
        <v>43</v>
      </c>
      <c r="O174" s="66"/>
      <c r="P174" s="184">
        <f t="shared" si="1"/>
        <v>0</v>
      </c>
      <c r="Q174" s="184">
        <v>0</v>
      </c>
      <c r="R174" s="184">
        <f t="shared" si="2"/>
        <v>0</v>
      </c>
      <c r="S174" s="184">
        <v>4.8999999999999998E-4</v>
      </c>
      <c r="T174" s="185">
        <f t="shared" si="3"/>
        <v>9.7999999999999997E-4</v>
      </c>
      <c r="U174" s="36"/>
      <c r="V174" s="36"/>
      <c r="W174" s="36"/>
      <c r="X174" s="36"/>
      <c r="Y174" s="36"/>
      <c r="Z174" s="36"/>
      <c r="AA174" s="36"/>
      <c r="AB174" s="36"/>
      <c r="AC174" s="36"/>
      <c r="AD174" s="36"/>
      <c r="AE174" s="36"/>
      <c r="AR174" s="186" t="s">
        <v>272</v>
      </c>
      <c r="AT174" s="186" t="s">
        <v>138</v>
      </c>
      <c r="AU174" s="186" t="s">
        <v>81</v>
      </c>
      <c r="AY174" s="19" t="s">
        <v>135</v>
      </c>
      <c r="BE174" s="187">
        <f t="shared" si="4"/>
        <v>0</v>
      </c>
      <c r="BF174" s="187">
        <f t="shared" si="5"/>
        <v>0</v>
      </c>
      <c r="BG174" s="187">
        <f t="shared" si="6"/>
        <v>0</v>
      </c>
      <c r="BH174" s="187">
        <f t="shared" si="7"/>
        <v>0</v>
      </c>
      <c r="BI174" s="187">
        <f t="shared" si="8"/>
        <v>0</v>
      </c>
      <c r="BJ174" s="19" t="s">
        <v>79</v>
      </c>
      <c r="BK174" s="187">
        <f t="shared" si="9"/>
        <v>0</v>
      </c>
      <c r="BL174" s="19" t="s">
        <v>272</v>
      </c>
      <c r="BM174" s="186" t="s">
        <v>1166</v>
      </c>
    </row>
    <row r="175" spans="1:65" s="2" customFormat="1" ht="16.5" customHeight="1">
      <c r="A175" s="36"/>
      <c r="B175" s="37"/>
      <c r="C175" s="175" t="s">
        <v>335</v>
      </c>
      <c r="D175" s="175" t="s">
        <v>138</v>
      </c>
      <c r="E175" s="176" t="s">
        <v>824</v>
      </c>
      <c r="F175" s="177" t="s">
        <v>825</v>
      </c>
      <c r="G175" s="178" t="s">
        <v>141</v>
      </c>
      <c r="H175" s="179">
        <v>1</v>
      </c>
      <c r="I175" s="180"/>
      <c r="J175" s="181">
        <f t="shared" si="0"/>
        <v>0</v>
      </c>
      <c r="K175" s="177" t="s">
        <v>142</v>
      </c>
      <c r="L175" s="41"/>
      <c r="M175" s="182" t="s">
        <v>19</v>
      </c>
      <c r="N175" s="183" t="s">
        <v>43</v>
      </c>
      <c r="O175" s="66"/>
      <c r="P175" s="184">
        <f t="shared" si="1"/>
        <v>0</v>
      </c>
      <c r="Q175" s="184">
        <v>6.4000000000000005E-4</v>
      </c>
      <c r="R175" s="184">
        <f t="shared" si="2"/>
        <v>6.4000000000000005E-4</v>
      </c>
      <c r="S175" s="184">
        <v>0</v>
      </c>
      <c r="T175" s="185">
        <f t="shared" si="3"/>
        <v>0</v>
      </c>
      <c r="U175" s="36"/>
      <c r="V175" s="36"/>
      <c r="W175" s="36"/>
      <c r="X175" s="36"/>
      <c r="Y175" s="36"/>
      <c r="Z175" s="36"/>
      <c r="AA175" s="36"/>
      <c r="AB175" s="36"/>
      <c r="AC175" s="36"/>
      <c r="AD175" s="36"/>
      <c r="AE175" s="36"/>
      <c r="AR175" s="186" t="s">
        <v>272</v>
      </c>
      <c r="AT175" s="186" t="s">
        <v>138</v>
      </c>
      <c r="AU175" s="186" t="s">
        <v>81</v>
      </c>
      <c r="AY175" s="19" t="s">
        <v>135</v>
      </c>
      <c r="BE175" s="187">
        <f t="shared" si="4"/>
        <v>0</v>
      </c>
      <c r="BF175" s="187">
        <f t="shared" si="5"/>
        <v>0</v>
      </c>
      <c r="BG175" s="187">
        <f t="shared" si="6"/>
        <v>0</v>
      </c>
      <c r="BH175" s="187">
        <f t="shared" si="7"/>
        <v>0</v>
      </c>
      <c r="BI175" s="187">
        <f t="shared" si="8"/>
        <v>0</v>
      </c>
      <c r="BJ175" s="19" t="s">
        <v>79</v>
      </c>
      <c r="BK175" s="187">
        <f t="shared" si="9"/>
        <v>0</v>
      </c>
      <c r="BL175" s="19" t="s">
        <v>272</v>
      </c>
      <c r="BM175" s="186" t="s">
        <v>1167</v>
      </c>
    </row>
    <row r="176" spans="1:65" s="2" customFormat="1" ht="24">
      <c r="A176" s="36"/>
      <c r="B176" s="37"/>
      <c r="C176" s="219" t="s">
        <v>339</v>
      </c>
      <c r="D176" s="219" t="s">
        <v>278</v>
      </c>
      <c r="E176" s="220" t="s">
        <v>319</v>
      </c>
      <c r="F176" s="221" t="s">
        <v>827</v>
      </c>
      <c r="G176" s="222" t="s">
        <v>281</v>
      </c>
      <c r="H176" s="223">
        <v>1</v>
      </c>
      <c r="I176" s="224"/>
      <c r="J176" s="225">
        <f t="shared" si="0"/>
        <v>0</v>
      </c>
      <c r="K176" s="221" t="s">
        <v>19</v>
      </c>
      <c r="L176" s="226"/>
      <c r="M176" s="227" t="s">
        <v>19</v>
      </c>
      <c r="N176" s="228" t="s">
        <v>43</v>
      </c>
      <c r="O176" s="66"/>
      <c r="P176" s="184">
        <f t="shared" si="1"/>
        <v>0</v>
      </c>
      <c r="Q176" s="184">
        <v>0</v>
      </c>
      <c r="R176" s="184">
        <f t="shared" si="2"/>
        <v>0</v>
      </c>
      <c r="S176" s="184">
        <v>0</v>
      </c>
      <c r="T176" s="185">
        <f t="shared" si="3"/>
        <v>0</v>
      </c>
      <c r="U176" s="36"/>
      <c r="V176" s="36"/>
      <c r="W176" s="36"/>
      <c r="X176" s="36"/>
      <c r="Y176" s="36"/>
      <c r="Z176" s="36"/>
      <c r="AA176" s="36"/>
      <c r="AB176" s="36"/>
      <c r="AC176" s="36"/>
      <c r="AD176" s="36"/>
      <c r="AE176" s="36"/>
      <c r="AR176" s="186" t="s">
        <v>282</v>
      </c>
      <c r="AT176" s="186" t="s">
        <v>278</v>
      </c>
      <c r="AU176" s="186" t="s">
        <v>81</v>
      </c>
      <c r="AY176" s="19" t="s">
        <v>135</v>
      </c>
      <c r="BE176" s="187">
        <f t="shared" si="4"/>
        <v>0</v>
      </c>
      <c r="BF176" s="187">
        <f t="shared" si="5"/>
        <v>0</v>
      </c>
      <c r="BG176" s="187">
        <f t="shared" si="6"/>
        <v>0</v>
      </c>
      <c r="BH176" s="187">
        <f t="shared" si="7"/>
        <v>0</v>
      </c>
      <c r="BI176" s="187">
        <f t="shared" si="8"/>
        <v>0</v>
      </c>
      <c r="BJ176" s="19" t="s">
        <v>79</v>
      </c>
      <c r="BK176" s="187">
        <f t="shared" si="9"/>
        <v>0</v>
      </c>
      <c r="BL176" s="19" t="s">
        <v>272</v>
      </c>
      <c r="BM176" s="186" t="s">
        <v>1168</v>
      </c>
    </row>
    <row r="177" spans="1:65" s="2" customFormat="1" ht="24">
      <c r="A177" s="36"/>
      <c r="B177" s="37"/>
      <c r="C177" s="175" t="s">
        <v>343</v>
      </c>
      <c r="D177" s="175" t="s">
        <v>138</v>
      </c>
      <c r="E177" s="176" t="s">
        <v>829</v>
      </c>
      <c r="F177" s="177" t="s">
        <v>830</v>
      </c>
      <c r="G177" s="178" t="s">
        <v>141</v>
      </c>
      <c r="H177" s="179">
        <v>1</v>
      </c>
      <c r="I177" s="180"/>
      <c r="J177" s="181">
        <f t="shared" si="0"/>
        <v>0</v>
      </c>
      <c r="K177" s="177" t="s">
        <v>142</v>
      </c>
      <c r="L177" s="41"/>
      <c r="M177" s="182" t="s">
        <v>19</v>
      </c>
      <c r="N177" s="183" t="s">
        <v>43</v>
      </c>
      <c r="O177" s="66"/>
      <c r="P177" s="184">
        <f t="shared" si="1"/>
        <v>0</v>
      </c>
      <c r="Q177" s="184">
        <v>1.72E-3</v>
      </c>
      <c r="R177" s="184">
        <f t="shared" si="2"/>
        <v>1.72E-3</v>
      </c>
      <c r="S177" s="184">
        <v>0</v>
      </c>
      <c r="T177" s="185">
        <f t="shared" si="3"/>
        <v>0</v>
      </c>
      <c r="U177" s="36"/>
      <c r="V177" s="36"/>
      <c r="W177" s="36"/>
      <c r="X177" s="36"/>
      <c r="Y177" s="36"/>
      <c r="Z177" s="36"/>
      <c r="AA177" s="36"/>
      <c r="AB177" s="36"/>
      <c r="AC177" s="36"/>
      <c r="AD177" s="36"/>
      <c r="AE177" s="36"/>
      <c r="AR177" s="186" t="s">
        <v>272</v>
      </c>
      <c r="AT177" s="186" t="s">
        <v>138</v>
      </c>
      <c r="AU177" s="186" t="s">
        <v>81</v>
      </c>
      <c r="AY177" s="19" t="s">
        <v>135</v>
      </c>
      <c r="BE177" s="187">
        <f t="shared" si="4"/>
        <v>0</v>
      </c>
      <c r="BF177" s="187">
        <f t="shared" si="5"/>
        <v>0</v>
      </c>
      <c r="BG177" s="187">
        <f t="shared" si="6"/>
        <v>0</v>
      </c>
      <c r="BH177" s="187">
        <f t="shared" si="7"/>
        <v>0</v>
      </c>
      <c r="BI177" s="187">
        <f t="shared" si="8"/>
        <v>0</v>
      </c>
      <c r="BJ177" s="19" t="s">
        <v>79</v>
      </c>
      <c r="BK177" s="187">
        <f t="shared" si="9"/>
        <v>0</v>
      </c>
      <c r="BL177" s="19" t="s">
        <v>272</v>
      </c>
      <c r="BM177" s="186" t="s">
        <v>1169</v>
      </c>
    </row>
    <row r="178" spans="1:65" s="2" customFormat="1" ht="24">
      <c r="A178" s="36"/>
      <c r="B178" s="37"/>
      <c r="C178" s="175" t="s">
        <v>350</v>
      </c>
      <c r="D178" s="175" t="s">
        <v>138</v>
      </c>
      <c r="E178" s="176" t="s">
        <v>952</v>
      </c>
      <c r="F178" s="177" t="s">
        <v>953</v>
      </c>
      <c r="G178" s="178" t="s">
        <v>295</v>
      </c>
      <c r="H178" s="229"/>
      <c r="I178" s="180"/>
      <c r="J178" s="181">
        <f t="shared" si="0"/>
        <v>0</v>
      </c>
      <c r="K178" s="177" t="s">
        <v>142</v>
      </c>
      <c r="L178" s="41"/>
      <c r="M178" s="182" t="s">
        <v>19</v>
      </c>
      <c r="N178" s="183" t="s">
        <v>43</v>
      </c>
      <c r="O178" s="66"/>
      <c r="P178" s="184">
        <f t="shared" si="1"/>
        <v>0</v>
      </c>
      <c r="Q178" s="184">
        <v>0</v>
      </c>
      <c r="R178" s="184">
        <f t="shared" si="2"/>
        <v>0</v>
      </c>
      <c r="S178" s="184">
        <v>0</v>
      </c>
      <c r="T178" s="185">
        <f t="shared" si="3"/>
        <v>0</v>
      </c>
      <c r="U178" s="36"/>
      <c r="V178" s="36"/>
      <c r="W178" s="36"/>
      <c r="X178" s="36"/>
      <c r="Y178" s="36"/>
      <c r="Z178" s="36"/>
      <c r="AA178" s="36"/>
      <c r="AB178" s="36"/>
      <c r="AC178" s="36"/>
      <c r="AD178" s="36"/>
      <c r="AE178" s="36"/>
      <c r="AR178" s="186" t="s">
        <v>272</v>
      </c>
      <c r="AT178" s="186" t="s">
        <v>138</v>
      </c>
      <c r="AU178" s="186" t="s">
        <v>81</v>
      </c>
      <c r="AY178" s="19" t="s">
        <v>135</v>
      </c>
      <c r="BE178" s="187">
        <f t="shared" si="4"/>
        <v>0</v>
      </c>
      <c r="BF178" s="187">
        <f t="shared" si="5"/>
        <v>0</v>
      </c>
      <c r="BG178" s="187">
        <f t="shared" si="6"/>
        <v>0</v>
      </c>
      <c r="BH178" s="187">
        <f t="shared" si="7"/>
        <v>0</v>
      </c>
      <c r="BI178" s="187">
        <f t="shared" si="8"/>
        <v>0</v>
      </c>
      <c r="BJ178" s="19" t="s">
        <v>79</v>
      </c>
      <c r="BK178" s="187">
        <f t="shared" si="9"/>
        <v>0</v>
      </c>
      <c r="BL178" s="19" t="s">
        <v>272</v>
      </c>
      <c r="BM178" s="186" t="s">
        <v>1170</v>
      </c>
    </row>
    <row r="179" spans="1:65" s="2" customFormat="1" ht="78">
      <c r="A179" s="36"/>
      <c r="B179" s="37"/>
      <c r="C179" s="38"/>
      <c r="D179" s="188" t="s">
        <v>145</v>
      </c>
      <c r="E179" s="38"/>
      <c r="F179" s="189" t="s">
        <v>347</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145</v>
      </c>
      <c r="AU179" s="19" t="s">
        <v>81</v>
      </c>
    </row>
    <row r="180" spans="1:65" s="12" customFormat="1" ht="22.9" customHeight="1">
      <c r="B180" s="159"/>
      <c r="C180" s="160"/>
      <c r="D180" s="161" t="s">
        <v>71</v>
      </c>
      <c r="E180" s="173" t="s">
        <v>348</v>
      </c>
      <c r="F180" s="173" t="s">
        <v>349</v>
      </c>
      <c r="G180" s="160"/>
      <c r="H180" s="160"/>
      <c r="I180" s="163"/>
      <c r="J180" s="174">
        <f>BK180</f>
        <v>0</v>
      </c>
      <c r="K180" s="160"/>
      <c r="L180" s="165"/>
      <c r="M180" s="166"/>
      <c r="N180" s="167"/>
      <c r="O180" s="167"/>
      <c r="P180" s="168">
        <f>SUM(P181:P183)</f>
        <v>0</v>
      </c>
      <c r="Q180" s="167"/>
      <c r="R180" s="168">
        <f>SUM(R181:R183)</f>
        <v>0</v>
      </c>
      <c r="S180" s="167"/>
      <c r="T180" s="169">
        <f>SUM(T181:T183)</f>
        <v>0</v>
      </c>
      <c r="AR180" s="170" t="s">
        <v>81</v>
      </c>
      <c r="AT180" s="171" t="s">
        <v>71</v>
      </c>
      <c r="AU180" s="171" t="s">
        <v>79</v>
      </c>
      <c r="AY180" s="170" t="s">
        <v>135</v>
      </c>
      <c r="BK180" s="172">
        <f>SUM(BK181:BK183)</f>
        <v>0</v>
      </c>
    </row>
    <row r="181" spans="1:65" s="2" customFormat="1" ht="16.5" customHeight="1">
      <c r="A181" s="36"/>
      <c r="B181" s="37"/>
      <c r="C181" s="175" t="s">
        <v>282</v>
      </c>
      <c r="D181" s="175" t="s">
        <v>138</v>
      </c>
      <c r="E181" s="176" t="s">
        <v>351</v>
      </c>
      <c r="F181" s="177" t="s">
        <v>352</v>
      </c>
      <c r="G181" s="178" t="s">
        <v>281</v>
      </c>
      <c r="H181" s="179">
        <v>1</v>
      </c>
      <c r="I181" s="180"/>
      <c r="J181" s="181">
        <f>ROUND(I181*H181,2)</f>
        <v>0</v>
      </c>
      <c r="K181" s="177" t="s">
        <v>19</v>
      </c>
      <c r="L181" s="41"/>
      <c r="M181" s="182" t="s">
        <v>19</v>
      </c>
      <c r="N181" s="183" t="s">
        <v>43</v>
      </c>
      <c r="O181" s="66"/>
      <c r="P181" s="184">
        <f>O181*H181</f>
        <v>0</v>
      </c>
      <c r="Q181" s="184">
        <v>0</v>
      </c>
      <c r="R181" s="184">
        <f>Q181*H181</f>
        <v>0</v>
      </c>
      <c r="S181" s="184">
        <v>0</v>
      </c>
      <c r="T181" s="185">
        <f>S181*H181</f>
        <v>0</v>
      </c>
      <c r="U181" s="36"/>
      <c r="V181" s="36"/>
      <c r="W181" s="36"/>
      <c r="X181" s="36"/>
      <c r="Y181" s="36"/>
      <c r="Z181" s="36"/>
      <c r="AA181" s="36"/>
      <c r="AB181" s="36"/>
      <c r="AC181" s="36"/>
      <c r="AD181" s="36"/>
      <c r="AE181" s="36"/>
      <c r="AR181" s="186" t="s">
        <v>272</v>
      </c>
      <c r="AT181" s="186" t="s">
        <v>138</v>
      </c>
      <c r="AU181" s="186" t="s">
        <v>81</v>
      </c>
      <c r="AY181" s="19" t="s">
        <v>135</v>
      </c>
      <c r="BE181" s="187">
        <f>IF(N181="základní",J181,0)</f>
        <v>0</v>
      </c>
      <c r="BF181" s="187">
        <f>IF(N181="snížená",J181,0)</f>
        <v>0</v>
      </c>
      <c r="BG181" s="187">
        <f>IF(N181="zákl. přenesená",J181,0)</f>
        <v>0</v>
      </c>
      <c r="BH181" s="187">
        <f>IF(N181="sníž. přenesená",J181,0)</f>
        <v>0</v>
      </c>
      <c r="BI181" s="187">
        <f>IF(N181="nulová",J181,0)</f>
        <v>0</v>
      </c>
      <c r="BJ181" s="19" t="s">
        <v>79</v>
      </c>
      <c r="BK181" s="187">
        <f>ROUND(I181*H181,2)</f>
        <v>0</v>
      </c>
      <c r="BL181" s="19" t="s">
        <v>272</v>
      </c>
      <c r="BM181" s="186" t="s">
        <v>1171</v>
      </c>
    </row>
    <row r="182" spans="1:65" s="2" customFormat="1" ht="24">
      <c r="A182" s="36"/>
      <c r="B182" s="37"/>
      <c r="C182" s="175" t="s">
        <v>359</v>
      </c>
      <c r="D182" s="175" t="s">
        <v>138</v>
      </c>
      <c r="E182" s="176" t="s">
        <v>956</v>
      </c>
      <c r="F182" s="177" t="s">
        <v>957</v>
      </c>
      <c r="G182" s="178" t="s">
        <v>295</v>
      </c>
      <c r="H182" s="229"/>
      <c r="I182" s="180"/>
      <c r="J182" s="181">
        <f>ROUND(I182*H182,2)</f>
        <v>0</v>
      </c>
      <c r="K182" s="177" t="s">
        <v>142</v>
      </c>
      <c r="L182" s="41"/>
      <c r="M182" s="182" t="s">
        <v>19</v>
      </c>
      <c r="N182" s="183" t="s">
        <v>43</v>
      </c>
      <c r="O182" s="66"/>
      <c r="P182" s="184">
        <f>O182*H182</f>
        <v>0</v>
      </c>
      <c r="Q182" s="184">
        <v>0</v>
      </c>
      <c r="R182" s="184">
        <f>Q182*H182</f>
        <v>0</v>
      </c>
      <c r="S182" s="184">
        <v>0</v>
      </c>
      <c r="T182" s="185">
        <f>S182*H182</f>
        <v>0</v>
      </c>
      <c r="U182" s="36"/>
      <c r="V182" s="36"/>
      <c r="W182" s="36"/>
      <c r="X182" s="36"/>
      <c r="Y182" s="36"/>
      <c r="Z182" s="36"/>
      <c r="AA182" s="36"/>
      <c r="AB182" s="36"/>
      <c r="AC182" s="36"/>
      <c r="AD182" s="36"/>
      <c r="AE182" s="36"/>
      <c r="AR182" s="186" t="s">
        <v>272</v>
      </c>
      <c r="AT182" s="186" t="s">
        <v>138</v>
      </c>
      <c r="AU182" s="186" t="s">
        <v>81</v>
      </c>
      <c r="AY182" s="19" t="s">
        <v>135</v>
      </c>
      <c r="BE182" s="187">
        <f>IF(N182="základní",J182,0)</f>
        <v>0</v>
      </c>
      <c r="BF182" s="187">
        <f>IF(N182="snížená",J182,0)</f>
        <v>0</v>
      </c>
      <c r="BG182" s="187">
        <f>IF(N182="zákl. přenesená",J182,0)</f>
        <v>0</v>
      </c>
      <c r="BH182" s="187">
        <f>IF(N182="sníž. přenesená",J182,0)</f>
        <v>0</v>
      </c>
      <c r="BI182" s="187">
        <f>IF(N182="nulová",J182,0)</f>
        <v>0</v>
      </c>
      <c r="BJ182" s="19" t="s">
        <v>79</v>
      </c>
      <c r="BK182" s="187">
        <f>ROUND(I182*H182,2)</f>
        <v>0</v>
      </c>
      <c r="BL182" s="19" t="s">
        <v>272</v>
      </c>
      <c r="BM182" s="186" t="s">
        <v>1172</v>
      </c>
    </row>
    <row r="183" spans="1:65" s="2" customFormat="1" ht="78">
      <c r="A183" s="36"/>
      <c r="B183" s="37"/>
      <c r="C183" s="38"/>
      <c r="D183" s="188" t="s">
        <v>145</v>
      </c>
      <c r="E183" s="38"/>
      <c r="F183" s="189" t="s">
        <v>297</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145</v>
      </c>
      <c r="AU183" s="19" t="s">
        <v>81</v>
      </c>
    </row>
    <row r="184" spans="1:65" s="12" customFormat="1" ht="22.9" customHeight="1">
      <c r="B184" s="159"/>
      <c r="C184" s="160"/>
      <c r="D184" s="161" t="s">
        <v>71</v>
      </c>
      <c r="E184" s="173" t="s">
        <v>357</v>
      </c>
      <c r="F184" s="173" t="s">
        <v>358</v>
      </c>
      <c r="G184" s="160"/>
      <c r="H184" s="160"/>
      <c r="I184" s="163"/>
      <c r="J184" s="174">
        <f>BK184</f>
        <v>0</v>
      </c>
      <c r="K184" s="160"/>
      <c r="L184" s="165"/>
      <c r="M184" s="166"/>
      <c r="N184" s="167"/>
      <c r="O184" s="167"/>
      <c r="P184" s="168">
        <f>SUM(P185:P196)</f>
        <v>0</v>
      </c>
      <c r="Q184" s="167"/>
      <c r="R184" s="168">
        <f>SUM(R185:R196)</f>
        <v>2.085E-2</v>
      </c>
      <c r="S184" s="167"/>
      <c r="T184" s="169">
        <f>SUM(T185:T196)</f>
        <v>2.4E-2</v>
      </c>
      <c r="AR184" s="170" t="s">
        <v>81</v>
      </c>
      <c r="AT184" s="171" t="s">
        <v>71</v>
      </c>
      <c r="AU184" s="171" t="s">
        <v>79</v>
      </c>
      <c r="AY184" s="170" t="s">
        <v>135</v>
      </c>
      <c r="BK184" s="172">
        <f>SUM(BK185:BK196)</f>
        <v>0</v>
      </c>
    </row>
    <row r="185" spans="1:65" s="2" customFormat="1" ht="24">
      <c r="A185" s="36"/>
      <c r="B185" s="37"/>
      <c r="C185" s="175" t="s">
        <v>364</v>
      </c>
      <c r="D185" s="175" t="s">
        <v>138</v>
      </c>
      <c r="E185" s="176" t="s">
        <v>360</v>
      </c>
      <c r="F185" s="177" t="s">
        <v>361</v>
      </c>
      <c r="G185" s="178" t="s">
        <v>281</v>
      </c>
      <c r="H185" s="179">
        <v>1</v>
      </c>
      <c r="I185" s="180"/>
      <c r="J185" s="181">
        <f>ROUND(I185*H185,2)</f>
        <v>0</v>
      </c>
      <c r="K185" s="177" t="s">
        <v>142</v>
      </c>
      <c r="L185" s="41"/>
      <c r="M185" s="182" t="s">
        <v>19</v>
      </c>
      <c r="N185" s="183" t="s">
        <v>43</v>
      </c>
      <c r="O185" s="66"/>
      <c r="P185" s="184">
        <f>O185*H185</f>
        <v>0</v>
      </c>
      <c r="Q185" s="184">
        <v>0</v>
      </c>
      <c r="R185" s="184">
        <f>Q185*H185</f>
        <v>0</v>
      </c>
      <c r="S185" s="184">
        <v>2.4E-2</v>
      </c>
      <c r="T185" s="185">
        <f>S185*H185</f>
        <v>2.4E-2</v>
      </c>
      <c r="U185" s="36"/>
      <c r="V185" s="36"/>
      <c r="W185" s="36"/>
      <c r="X185" s="36"/>
      <c r="Y185" s="36"/>
      <c r="Z185" s="36"/>
      <c r="AA185" s="36"/>
      <c r="AB185" s="36"/>
      <c r="AC185" s="36"/>
      <c r="AD185" s="36"/>
      <c r="AE185" s="36"/>
      <c r="AR185" s="186" t="s">
        <v>272</v>
      </c>
      <c r="AT185" s="186" t="s">
        <v>138</v>
      </c>
      <c r="AU185" s="186" t="s">
        <v>81</v>
      </c>
      <c r="AY185" s="19" t="s">
        <v>135</v>
      </c>
      <c r="BE185" s="187">
        <f>IF(N185="základní",J185,0)</f>
        <v>0</v>
      </c>
      <c r="BF185" s="187">
        <f>IF(N185="snížená",J185,0)</f>
        <v>0</v>
      </c>
      <c r="BG185" s="187">
        <f>IF(N185="zákl. přenesená",J185,0)</f>
        <v>0</v>
      </c>
      <c r="BH185" s="187">
        <f>IF(N185="sníž. přenesená",J185,0)</f>
        <v>0</v>
      </c>
      <c r="BI185" s="187">
        <f>IF(N185="nulová",J185,0)</f>
        <v>0</v>
      </c>
      <c r="BJ185" s="19" t="s">
        <v>79</v>
      </c>
      <c r="BK185" s="187">
        <f>ROUND(I185*H185,2)</f>
        <v>0</v>
      </c>
      <c r="BL185" s="19" t="s">
        <v>272</v>
      </c>
      <c r="BM185" s="186" t="s">
        <v>1173</v>
      </c>
    </row>
    <row r="186" spans="1:65" s="2" customFormat="1" ht="29.25">
      <c r="A186" s="36"/>
      <c r="B186" s="37"/>
      <c r="C186" s="38"/>
      <c r="D186" s="188" t="s">
        <v>145</v>
      </c>
      <c r="E186" s="38"/>
      <c r="F186" s="189" t="s">
        <v>363</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145</v>
      </c>
      <c r="AU186" s="19" t="s">
        <v>81</v>
      </c>
    </row>
    <row r="187" spans="1:65" s="2" customFormat="1" ht="24">
      <c r="A187" s="36"/>
      <c r="B187" s="37"/>
      <c r="C187" s="175" t="s">
        <v>369</v>
      </c>
      <c r="D187" s="175" t="s">
        <v>138</v>
      </c>
      <c r="E187" s="176" t="s">
        <v>365</v>
      </c>
      <c r="F187" s="177" t="s">
        <v>366</v>
      </c>
      <c r="G187" s="178" t="s">
        <v>281</v>
      </c>
      <c r="H187" s="179">
        <v>1</v>
      </c>
      <c r="I187" s="180"/>
      <c r="J187" s="181">
        <f>ROUND(I187*H187,2)</f>
        <v>0</v>
      </c>
      <c r="K187" s="177" t="s">
        <v>142</v>
      </c>
      <c r="L187" s="41"/>
      <c r="M187" s="182" t="s">
        <v>19</v>
      </c>
      <c r="N187" s="183" t="s">
        <v>43</v>
      </c>
      <c r="O187" s="66"/>
      <c r="P187" s="184">
        <f>O187*H187</f>
        <v>0</v>
      </c>
      <c r="Q187" s="184">
        <v>0</v>
      </c>
      <c r="R187" s="184">
        <f>Q187*H187</f>
        <v>0</v>
      </c>
      <c r="S187" s="184">
        <v>0</v>
      </c>
      <c r="T187" s="185">
        <f>S187*H187</f>
        <v>0</v>
      </c>
      <c r="U187" s="36"/>
      <c r="V187" s="36"/>
      <c r="W187" s="36"/>
      <c r="X187" s="36"/>
      <c r="Y187" s="36"/>
      <c r="Z187" s="36"/>
      <c r="AA187" s="36"/>
      <c r="AB187" s="36"/>
      <c r="AC187" s="36"/>
      <c r="AD187" s="36"/>
      <c r="AE187" s="36"/>
      <c r="AR187" s="186" t="s">
        <v>272</v>
      </c>
      <c r="AT187" s="186" t="s">
        <v>138</v>
      </c>
      <c r="AU187" s="186" t="s">
        <v>81</v>
      </c>
      <c r="AY187" s="19" t="s">
        <v>135</v>
      </c>
      <c r="BE187" s="187">
        <f>IF(N187="základní",J187,0)</f>
        <v>0</v>
      </c>
      <c r="BF187" s="187">
        <f>IF(N187="snížená",J187,0)</f>
        <v>0</v>
      </c>
      <c r="BG187" s="187">
        <f>IF(N187="zákl. přenesená",J187,0)</f>
        <v>0</v>
      </c>
      <c r="BH187" s="187">
        <f>IF(N187="sníž. přenesená",J187,0)</f>
        <v>0</v>
      </c>
      <c r="BI187" s="187">
        <f>IF(N187="nulová",J187,0)</f>
        <v>0</v>
      </c>
      <c r="BJ187" s="19" t="s">
        <v>79</v>
      </c>
      <c r="BK187" s="187">
        <f>ROUND(I187*H187,2)</f>
        <v>0</v>
      </c>
      <c r="BL187" s="19" t="s">
        <v>272</v>
      </c>
      <c r="BM187" s="186" t="s">
        <v>1174</v>
      </c>
    </row>
    <row r="188" spans="1:65" s="2" customFormat="1" ht="117">
      <c r="A188" s="36"/>
      <c r="B188" s="37"/>
      <c r="C188" s="38"/>
      <c r="D188" s="188" t="s">
        <v>145</v>
      </c>
      <c r="E188" s="38"/>
      <c r="F188" s="189" t="s">
        <v>368</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145</v>
      </c>
      <c r="AU188" s="19" t="s">
        <v>81</v>
      </c>
    </row>
    <row r="189" spans="1:65" s="2" customFormat="1" ht="16.5" customHeight="1">
      <c r="A189" s="36"/>
      <c r="B189" s="37"/>
      <c r="C189" s="219" t="s">
        <v>373</v>
      </c>
      <c r="D189" s="219" t="s">
        <v>278</v>
      </c>
      <c r="E189" s="220" t="s">
        <v>374</v>
      </c>
      <c r="F189" s="221" t="s">
        <v>375</v>
      </c>
      <c r="G189" s="222" t="s">
        <v>281</v>
      </c>
      <c r="H189" s="223">
        <v>1</v>
      </c>
      <c r="I189" s="224"/>
      <c r="J189" s="225">
        <f t="shared" ref="J189:J195" si="10">ROUND(I189*H189,2)</f>
        <v>0</v>
      </c>
      <c r="K189" s="221" t="s">
        <v>142</v>
      </c>
      <c r="L189" s="226"/>
      <c r="M189" s="227" t="s">
        <v>19</v>
      </c>
      <c r="N189" s="228" t="s">
        <v>43</v>
      </c>
      <c r="O189" s="66"/>
      <c r="P189" s="184">
        <f t="shared" ref="P189:P195" si="11">O189*H189</f>
        <v>0</v>
      </c>
      <c r="Q189" s="184">
        <v>1.95E-2</v>
      </c>
      <c r="R189" s="184">
        <f t="shared" ref="R189:R195" si="12">Q189*H189</f>
        <v>1.95E-2</v>
      </c>
      <c r="S189" s="184">
        <v>0</v>
      </c>
      <c r="T189" s="185">
        <f t="shared" ref="T189:T195" si="13">S189*H189</f>
        <v>0</v>
      </c>
      <c r="U189" s="36"/>
      <c r="V189" s="36"/>
      <c r="W189" s="36"/>
      <c r="X189" s="36"/>
      <c r="Y189" s="36"/>
      <c r="Z189" s="36"/>
      <c r="AA189" s="36"/>
      <c r="AB189" s="36"/>
      <c r="AC189" s="36"/>
      <c r="AD189" s="36"/>
      <c r="AE189" s="36"/>
      <c r="AR189" s="186" t="s">
        <v>282</v>
      </c>
      <c r="AT189" s="186" t="s">
        <v>278</v>
      </c>
      <c r="AU189" s="186" t="s">
        <v>81</v>
      </c>
      <c r="AY189" s="19" t="s">
        <v>135</v>
      </c>
      <c r="BE189" s="187">
        <f t="shared" ref="BE189:BE195" si="14">IF(N189="základní",J189,0)</f>
        <v>0</v>
      </c>
      <c r="BF189" s="187">
        <f t="shared" ref="BF189:BF195" si="15">IF(N189="snížená",J189,0)</f>
        <v>0</v>
      </c>
      <c r="BG189" s="187">
        <f t="shared" ref="BG189:BG195" si="16">IF(N189="zákl. přenesená",J189,0)</f>
        <v>0</v>
      </c>
      <c r="BH189" s="187">
        <f t="shared" ref="BH189:BH195" si="17">IF(N189="sníž. přenesená",J189,0)</f>
        <v>0</v>
      </c>
      <c r="BI189" s="187">
        <f t="shared" ref="BI189:BI195" si="18">IF(N189="nulová",J189,0)</f>
        <v>0</v>
      </c>
      <c r="BJ189" s="19" t="s">
        <v>79</v>
      </c>
      <c r="BK189" s="187">
        <f t="shared" ref="BK189:BK195" si="19">ROUND(I189*H189,2)</f>
        <v>0</v>
      </c>
      <c r="BL189" s="19" t="s">
        <v>272</v>
      </c>
      <c r="BM189" s="186" t="s">
        <v>1175</v>
      </c>
    </row>
    <row r="190" spans="1:65" s="2" customFormat="1" ht="16.5" customHeight="1">
      <c r="A190" s="36"/>
      <c r="B190" s="37"/>
      <c r="C190" s="175" t="s">
        <v>377</v>
      </c>
      <c r="D190" s="175" t="s">
        <v>138</v>
      </c>
      <c r="E190" s="176" t="s">
        <v>378</v>
      </c>
      <c r="F190" s="177" t="s">
        <v>379</v>
      </c>
      <c r="G190" s="178" t="s">
        <v>281</v>
      </c>
      <c r="H190" s="179">
        <v>1</v>
      </c>
      <c r="I190" s="180"/>
      <c r="J190" s="181">
        <f t="shared" si="10"/>
        <v>0</v>
      </c>
      <c r="K190" s="177" t="s">
        <v>142</v>
      </c>
      <c r="L190" s="41"/>
      <c r="M190" s="182" t="s">
        <v>19</v>
      </c>
      <c r="N190" s="183" t="s">
        <v>43</v>
      </c>
      <c r="O190" s="66"/>
      <c r="P190" s="184">
        <f t="shared" si="11"/>
        <v>0</v>
      </c>
      <c r="Q190" s="184">
        <v>0</v>
      </c>
      <c r="R190" s="184">
        <f t="shared" si="12"/>
        <v>0</v>
      </c>
      <c r="S190" s="184">
        <v>0</v>
      </c>
      <c r="T190" s="185">
        <f t="shared" si="13"/>
        <v>0</v>
      </c>
      <c r="U190" s="36"/>
      <c r="V190" s="36"/>
      <c r="W190" s="36"/>
      <c r="X190" s="36"/>
      <c r="Y190" s="36"/>
      <c r="Z190" s="36"/>
      <c r="AA190" s="36"/>
      <c r="AB190" s="36"/>
      <c r="AC190" s="36"/>
      <c r="AD190" s="36"/>
      <c r="AE190" s="36"/>
      <c r="AR190" s="186" t="s">
        <v>272</v>
      </c>
      <c r="AT190" s="186" t="s">
        <v>138</v>
      </c>
      <c r="AU190" s="186" t="s">
        <v>81</v>
      </c>
      <c r="AY190" s="19" t="s">
        <v>135</v>
      </c>
      <c r="BE190" s="187">
        <f t="shared" si="14"/>
        <v>0</v>
      </c>
      <c r="BF190" s="187">
        <f t="shared" si="15"/>
        <v>0</v>
      </c>
      <c r="BG190" s="187">
        <f t="shared" si="16"/>
        <v>0</v>
      </c>
      <c r="BH190" s="187">
        <f t="shared" si="17"/>
        <v>0</v>
      </c>
      <c r="BI190" s="187">
        <f t="shared" si="18"/>
        <v>0</v>
      </c>
      <c r="BJ190" s="19" t="s">
        <v>79</v>
      </c>
      <c r="BK190" s="187">
        <f t="shared" si="19"/>
        <v>0</v>
      </c>
      <c r="BL190" s="19" t="s">
        <v>272</v>
      </c>
      <c r="BM190" s="186" t="s">
        <v>1176</v>
      </c>
    </row>
    <row r="191" spans="1:65" s="2" customFormat="1" ht="16.5" customHeight="1">
      <c r="A191" s="36"/>
      <c r="B191" s="37"/>
      <c r="C191" s="219" t="s">
        <v>381</v>
      </c>
      <c r="D191" s="219" t="s">
        <v>278</v>
      </c>
      <c r="E191" s="220" t="s">
        <v>382</v>
      </c>
      <c r="F191" s="221" t="s">
        <v>383</v>
      </c>
      <c r="G191" s="222" t="s">
        <v>281</v>
      </c>
      <c r="H191" s="223">
        <v>1</v>
      </c>
      <c r="I191" s="224"/>
      <c r="J191" s="225">
        <f t="shared" si="10"/>
        <v>0</v>
      </c>
      <c r="K191" s="221" t="s">
        <v>142</v>
      </c>
      <c r="L191" s="226"/>
      <c r="M191" s="227" t="s">
        <v>19</v>
      </c>
      <c r="N191" s="228" t="s">
        <v>43</v>
      </c>
      <c r="O191" s="66"/>
      <c r="P191" s="184">
        <f t="shared" si="11"/>
        <v>0</v>
      </c>
      <c r="Q191" s="184">
        <v>1.4999999999999999E-4</v>
      </c>
      <c r="R191" s="184">
        <f t="shared" si="12"/>
        <v>1.4999999999999999E-4</v>
      </c>
      <c r="S191" s="184">
        <v>0</v>
      </c>
      <c r="T191" s="185">
        <f t="shared" si="13"/>
        <v>0</v>
      </c>
      <c r="U191" s="36"/>
      <c r="V191" s="36"/>
      <c r="W191" s="36"/>
      <c r="X191" s="36"/>
      <c r="Y191" s="36"/>
      <c r="Z191" s="36"/>
      <c r="AA191" s="36"/>
      <c r="AB191" s="36"/>
      <c r="AC191" s="36"/>
      <c r="AD191" s="36"/>
      <c r="AE191" s="36"/>
      <c r="AR191" s="186" t="s">
        <v>282</v>
      </c>
      <c r="AT191" s="186" t="s">
        <v>278</v>
      </c>
      <c r="AU191" s="186" t="s">
        <v>81</v>
      </c>
      <c r="AY191" s="19" t="s">
        <v>135</v>
      </c>
      <c r="BE191" s="187">
        <f t="shared" si="14"/>
        <v>0</v>
      </c>
      <c r="BF191" s="187">
        <f t="shared" si="15"/>
        <v>0</v>
      </c>
      <c r="BG191" s="187">
        <f t="shared" si="16"/>
        <v>0</v>
      </c>
      <c r="BH191" s="187">
        <f t="shared" si="17"/>
        <v>0</v>
      </c>
      <c r="BI191" s="187">
        <f t="shared" si="18"/>
        <v>0</v>
      </c>
      <c r="BJ191" s="19" t="s">
        <v>79</v>
      </c>
      <c r="BK191" s="187">
        <f t="shared" si="19"/>
        <v>0</v>
      </c>
      <c r="BL191" s="19" t="s">
        <v>272</v>
      </c>
      <c r="BM191" s="186" t="s">
        <v>1177</v>
      </c>
    </row>
    <row r="192" spans="1:65" s="2" customFormat="1" ht="16.5" customHeight="1">
      <c r="A192" s="36"/>
      <c r="B192" s="37"/>
      <c r="C192" s="175" t="s">
        <v>385</v>
      </c>
      <c r="D192" s="175" t="s">
        <v>138</v>
      </c>
      <c r="E192" s="176" t="s">
        <v>386</v>
      </c>
      <c r="F192" s="177" t="s">
        <v>387</v>
      </c>
      <c r="G192" s="178" t="s">
        <v>281</v>
      </c>
      <c r="H192" s="179">
        <v>1</v>
      </c>
      <c r="I192" s="180"/>
      <c r="J192" s="181">
        <f t="shared" si="10"/>
        <v>0</v>
      </c>
      <c r="K192" s="177" t="s">
        <v>142</v>
      </c>
      <c r="L192" s="41"/>
      <c r="M192" s="182" t="s">
        <v>19</v>
      </c>
      <c r="N192" s="183" t="s">
        <v>43</v>
      </c>
      <c r="O192" s="66"/>
      <c r="P192" s="184">
        <f t="shared" si="11"/>
        <v>0</v>
      </c>
      <c r="Q192" s="184">
        <v>0</v>
      </c>
      <c r="R192" s="184">
        <f t="shared" si="12"/>
        <v>0</v>
      </c>
      <c r="S192" s="184">
        <v>0</v>
      </c>
      <c r="T192" s="185">
        <f t="shared" si="13"/>
        <v>0</v>
      </c>
      <c r="U192" s="36"/>
      <c r="V192" s="36"/>
      <c r="W192" s="36"/>
      <c r="X192" s="36"/>
      <c r="Y192" s="36"/>
      <c r="Z192" s="36"/>
      <c r="AA192" s="36"/>
      <c r="AB192" s="36"/>
      <c r="AC192" s="36"/>
      <c r="AD192" s="36"/>
      <c r="AE192" s="36"/>
      <c r="AR192" s="186" t="s">
        <v>272</v>
      </c>
      <c r="AT192" s="186" t="s">
        <v>138</v>
      </c>
      <c r="AU192" s="186" t="s">
        <v>81</v>
      </c>
      <c r="AY192" s="19" t="s">
        <v>135</v>
      </c>
      <c r="BE192" s="187">
        <f t="shared" si="14"/>
        <v>0</v>
      </c>
      <c r="BF192" s="187">
        <f t="shared" si="15"/>
        <v>0</v>
      </c>
      <c r="BG192" s="187">
        <f t="shared" si="16"/>
        <v>0</v>
      </c>
      <c r="BH192" s="187">
        <f t="shared" si="17"/>
        <v>0</v>
      </c>
      <c r="BI192" s="187">
        <f t="shared" si="18"/>
        <v>0</v>
      </c>
      <c r="BJ192" s="19" t="s">
        <v>79</v>
      </c>
      <c r="BK192" s="187">
        <f t="shared" si="19"/>
        <v>0</v>
      </c>
      <c r="BL192" s="19" t="s">
        <v>272</v>
      </c>
      <c r="BM192" s="186" t="s">
        <v>1178</v>
      </c>
    </row>
    <row r="193" spans="1:65" s="2" customFormat="1" ht="16.5" customHeight="1">
      <c r="A193" s="36"/>
      <c r="B193" s="37"/>
      <c r="C193" s="219" t="s">
        <v>389</v>
      </c>
      <c r="D193" s="219" t="s">
        <v>278</v>
      </c>
      <c r="E193" s="220" t="s">
        <v>390</v>
      </c>
      <c r="F193" s="221" t="s">
        <v>391</v>
      </c>
      <c r="G193" s="222" t="s">
        <v>281</v>
      </c>
      <c r="H193" s="223">
        <v>1</v>
      </c>
      <c r="I193" s="224"/>
      <c r="J193" s="225">
        <f t="shared" si="10"/>
        <v>0</v>
      </c>
      <c r="K193" s="221" t="s">
        <v>19</v>
      </c>
      <c r="L193" s="226"/>
      <c r="M193" s="227" t="s">
        <v>19</v>
      </c>
      <c r="N193" s="228" t="s">
        <v>43</v>
      </c>
      <c r="O193" s="66"/>
      <c r="P193" s="184">
        <f t="shared" si="11"/>
        <v>0</v>
      </c>
      <c r="Q193" s="184">
        <v>1.1999999999999999E-3</v>
      </c>
      <c r="R193" s="184">
        <f t="shared" si="12"/>
        <v>1.1999999999999999E-3</v>
      </c>
      <c r="S193" s="184">
        <v>0</v>
      </c>
      <c r="T193" s="185">
        <f t="shared" si="13"/>
        <v>0</v>
      </c>
      <c r="U193" s="36"/>
      <c r="V193" s="36"/>
      <c r="W193" s="36"/>
      <c r="X193" s="36"/>
      <c r="Y193" s="36"/>
      <c r="Z193" s="36"/>
      <c r="AA193" s="36"/>
      <c r="AB193" s="36"/>
      <c r="AC193" s="36"/>
      <c r="AD193" s="36"/>
      <c r="AE193" s="36"/>
      <c r="AR193" s="186" t="s">
        <v>282</v>
      </c>
      <c r="AT193" s="186" t="s">
        <v>278</v>
      </c>
      <c r="AU193" s="186" t="s">
        <v>81</v>
      </c>
      <c r="AY193" s="19" t="s">
        <v>135</v>
      </c>
      <c r="BE193" s="187">
        <f t="shared" si="14"/>
        <v>0</v>
      </c>
      <c r="BF193" s="187">
        <f t="shared" si="15"/>
        <v>0</v>
      </c>
      <c r="BG193" s="187">
        <f t="shared" si="16"/>
        <v>0</v>
      </c>
      <c r="BH193" s="187">
        <f t="shared" si="17"/>
        <v>0</v>
      </c>
      <c r="BI193" s="187">
        <f t="shared" si="18"/>
        <v>0</v>
      </c>
      <c r="BJ193" s="19" t="s">
        <v>79</v>
      </c>
      <c r="BK193" s="187">
        <f t="shared" si="19"/>
        <v>0</v>
      </c>
      <c r="BL193" s="19" t="s">
        <v>272</v>
      </c>
      <c r="BM193" s="186" t="s">
        <v>1179</v>
      </c>
    </row>
    <row r="194" spans="1:65" s="2" customFormat="1" ht="24">
      <c r="A194" s="36"/>
      <c r="B194" s="37"/>
      <c r="C194" s="175" t="s">
        <v>393</v>
      </c>
      <c r="D194" s="175" t="s">
        <v>138</v>
      </c>
      <c r="E194" s="176" t="s">
        <v>842</v>
      </c>
      <c r="F194" s="177" t="s">
        <v>843</v>
      </c>
      <c r="G194" s="178" t="s">
        <v>281</v>
      </c>
      <c r="H194" s="179">
        <v>3</v>
      </c>
      <c r="I194" s="180"/>
      <c r="J194" s="181">
        <f t="shared" si="10"/>
        <v>0</v>
      </c>
      <c r="K194" s="177" t="s">
        <v>19</v>
      </c>
      <c r="L194" s="41"/>
      <c r="M194" s="182" t="s">
        <v>19</v>
      </c>
      <c r="N194" s="183" t="s">
        <v>43</v>
      </c>
      <c r="O194" s="66"/>
      <c r="P194" s="184">
        <f t="shared" si="11"/>
        <v>0</v>
      </c>
      <c r="Q194" s="184">
        <v>0</v>
      </c>
      <c r="R194" s="184">
        <f t="shared" si="12"/>
        <v>0</v>
      </c>
      <c r="S194" s="184">
        <v>0</v>
      </c>
      <c r="T194" s="185">
        <f t="shared" si="13"/>
        <v>0</v>
      </c>
      <c r="U194" s="36"/>
      <c r="V194" s="36"/>
      <c r="W194" s="36"/>
      <c r="X194" s="36"/>
      <c r="Y194" s="36"/>
      <c r="Z194" s="36"/>
      <c r="AA194" s="36"/>
      <c r="AB194" s="36"/>
      <c r="AC194" s="36"/>
      <c r="AD194" s="36"/>
      <c r="AE194" s="36"/>
      <c r="AR194" s="186" t="s">
        <v>272</v>
      </c>
      <c r="AT194" s="186" t="s">
        <v>138</v>
      </c>
      <c r="AU194" s="186" t="s">
        <v>81</v>
      </c>
      <c r="AY194" s="19" t="s">
        <v>135</v>
      </c>
      <c r="BE194" s="187">
        <f t="shared" si="14"/>
        <v>0</v>
      </c>
      <c r="BF194" s="187">
        <f t="shared" si="15"/>
        <v>0</v>
      </c>
      <c r="BG194" s="187">
        <f t="shared" si="16"/>
        <v>0</v>
      </c>
      <c r="BH194" s="187">
        <f t="shared" si="17"/>
        <v>0</v>
      </c>
      <c r="BI194" s="187">
        <f t="shared" si="18"/>
        <v>0</v>
      </c>
      <c r="BJ194" s="19" t="s">
        <v>79</v>
      </c>
      <c r="BK194" s="187">
        <f t="shared" si="19"/>
        <v>0</v>
      </c>
      <c r="BL194" s="19" t="s">
        <v>272</v>
      </c>
      <c r="BM194" s="186" t="s">
        <v>1180</v>
      </c>
    </row>
    <row r="195" spans="1:65" s="2" customFormat="1" ht="24">
      <c r="A195" s="36"/>
      <c r="B195" s="37"/>
      <c r="C195" s="175" t="s">
        <v>400</v>
      </c>
      <c r="D195" s="175" t="s">
        <v>138</v>
      </c>
      <c r="E195" s="176" t="s">
        <v>967</v>
      </c>
      <c r="F195" s="177" t="s">
        <v>968</v>
      </c>
      <c r="G195" s="178" t="s">
        <v>295</v>
      </c>
      <c r="H195" s="229"/>
      <c r="I195" s="180"/>
      <c r="J195" s="181">
        <f t="shared" si="10"/>
        <v>0</v>
      </c>
      <c r="K195" s="177" t="s">
        <v>142</v>
      </c>
      <c r="L195" s="41"/>
      <c r="M195" s="182" t="s">
        <v>19</v>
      </c>
      <c r="N195" s="183" t="s">
        <v>43</v>
      </c>
      <c r="O195" s="66"/>
      <c r="P195" s="184">
        <f t="shared" si="11"/>
        <v>0</v>
      </c>
      <c r="Q195" s="184">
        <v>0</v>
      </c>
      <c r="R195" s="184">
        <f t="shared" si="12"/>
        <v>0</v>
      </c>
      <c r="S195" s="184">
        <v>0</v>
      </c>
      <c r="T195" s="185">
        <f t="shared" si="13"/>
        <v>0</v>
      </c>
      <c r="U195" s="36"/>
      <c r="V195" s="36"/>
      <c r="W195" s="36"/>
      <c r="X195" s="36"/>
      <c r="Y195" s="36"/>
      <c r="Z195" s="36"/>
      <c r="AA195" s="36"/>
      <c r="AB195" s="36"/>
      <c r="AC195" s="36"/>
      <c r="AD195" s="36"/>
      <c r="AE195" s="36"/>
      <c r="AR195" s="186" t="s">
        <v>272</v>
      </c>
      <c r="AT195" s="186" t="s">
        <v>138</v>
      </c>
      <c r="AU195" s="186" t="s">
        <v>81</v>
      </c>
      <c r="AY195" s="19" t="s">
        <v>135</v>
      </c>
      <c r="BE195" s="187">
        <f t="shared" si="14"/>
        <v>0</v>
      </c>
      <c r="BF195" s="187">
        <f t="shared" si="15"/>
        <v>0</v>
      </c>
      <c r="BG195" s="187">
        <f t="shared" si="16"/>
        <v>0</v>
      </c>
      <c r="BH195" s="187">
        <f t="shared" si="17"/>
        <v>0</v>
      </c>
      <c r="BI195" s="187">
        <f t="shared" si="18"/>
        <v>0</v>
      </c>
      <c r="BJ195" s="19" t="s">
        <v>79</v>
      </c>
      <c r="BK195" s="187">
        <f t="shared" si="19"/>
        <v>0</v>
      </c>
      <c r="BL195" s="19" t="s">
        <v>272</v>
      </c>
      <c r="BM195" s="186" t="s">
        <v>1181</v>
      </c>
    </row>
    <row r="196" spans="1:65" s="2" customFormat="1" ht="78">
      <c r="A196" s="36"/>
      <c r="B196" s="37"/>
      <c r="C196" s="38"/>
      <c r="D196" s="188" t="s">
        <v>145</v>
      </c>
      <c r="E196" s="38"/>
      <c r="F196" s="189" t="s">
        <v>397</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145</v>
      </c>
      <c r="AU196" s="19" t="s">
        <v>81</v>
      </c>
    </row>
    <row r="197" spans="1:65" s="12" customFormat="1" ht="22.9" customHeight="1">
      <c r="B197" s="159"/>
      <c r="C197" s="160"/>
      <c r="D197" s="161" t="s">
        <v>71</v>
      </c>
      <c r="E197" s="173" t="s">
        <v>647</v>
      </c>
      <c r="F197" s="173" t="s">
        <v>648</v>
      </c>
      <c r="G197" s="160"/>
      <c r="H197" s="160"/>
      <c r="I197" s="163"/>
      <c r="J197" s="174">
        <f>BK197</f>
        <v>0</v>
      </c>
      <c r="K197" s="160"/>
      <c r="L197" s="165"/>
      <c r="M197" s="166"/>
      <c r="N197" s="167"/>
      <c r="O197" s="167"/>
      <c r="P197" s="168">
        <f>SUM(P198:P216)</f>
        <v>0</v>
      </c>
      <c r="Q197" s="167"/>
      <c r="R197" s="168">
        <f>SUM(R198:R216)</f>
        <v>0.10057979999999998</v>
      </c>
      <c r="S197" s="167"/>
      <c r="T197" s="169">
        <f>SUM(T198:T216)</f>
        <v>0</v>
      </c>
      <c r="AR197" s="170" t="s">
        <v>81</v>
      </c>
      <c r="AT197" s="171" t="s">
        <v>71</v>
      </c>
      <c r="AU197" s="171" t="s">
        <v>79</v>
      </c>
      <c r="AY197" s="170" t="s">
        <v>135</v>
      </c>
      <c r="BK197" s="172">
        <f>SUM(BK198:BK216)</f>
        <v>0</v>
      </c>
    </row>
    <row r="198" spans="1:65" s="2" customFormat="1" ht="16.5" customHeight="1">
      <c r="A198" s="36"/>
      <c r="B198" s="37"/>
      <c r="C198" s="175" t="s">
        <v>408</v>
      </c>
      <c r="D198" s="175" t="s">
        <v>138</v>
      </c>
      <c r="E198" s="176" t="s">
        <v>650</v>
      </c>
      <c r="F198" s="177" t="s">
        <v>651</v>
      </c>
      <c r="G198" s="178" t="s">
        <v>184</v>
      </c>
      <c r="H198" s="179">
        <v>2.5470000000000002</v>
      </c>
      <c r="I198" s="180"/>
      <c r="J198" s="181">
        <f>ROUND(I198*H198,2)</f>
        <v>0</v>
      </c>
      <c r="K198" s="177" t="s">
        <v>142</v>
      </c>
      <c r="L198" s="41"/>
      <c r="M198" s="182" t="s">
        <v>19</v>
      </c>
      <c r="N198" s="183" t="s">
        <v>43</v>
      </c>
      <c r="O198" s="66"/>
      <c r="P198" s="184">
        <f>O198*H198</f>
        <v>0</v>
      </c>
      <c r="Q198" s="184">
        <v>2.9999999999999997E-4</v>
      </c>
      <c r="R198" s="184">
        <f>Q198*H198</f>
        <v>7.6409999999999998E-4</v>
      </c>
      <c r="S198" s="184">
        <v>0</v>
      </c>
      <c r="T198" s="185">
        <f>S198*H198</f>
        <v>0</v>
      </c>
      <c r="U198" s="36"/>
      <c r="V198" s="36"/>
      <c r="W198" s="36"/>
      <c r="X198" s="36"/>
      <c r="Y198" s="36"/>
      <c r="Z198" s="36"/>
      <c r="AA198" s="36"/>
      <c r="AB198" s="36"/>
      <c r="AC198" s="36"/>
      <c r="AD198" s="36"/>
      <c r="AE198" s="36"/>
      <c r="AR198" s="186" t="s">
        <v>272</v>
      </c>
      <c r="AT198" s="186" t="s">
        <v>138</v>
      </c>
      <c r="AU198" s="186" t="s">
        <v>81</v>
      </c>
      <c r="AY198" s="19" t="s">
        <v>135</v>
      </c>
      <c r="BE198" s="187">
        <f>IF(N198="základní",J198,0)</f>
        <v>0</v>
      </c>
      <c r="BF198" s="187">
        <f>IF(N198="snížená",J198,0)</f>
        <v>0</v>
      </c>
      <c r="BG198" s="187">
        <f>IF(N198="zákl. přenesená",J198,0)</f>
        <v>0</v>
      </c>
      <c r="BH198" s="187">
        <f>IF(N198="sníž. přenesená",J198,0)</f>
        <v>0</v>
      </c>
      <c r="BI198" s="187">
        <f>IF(N198="nulová",J198,0)</f>
        <v>0</v>
      </c>
      <c r="BJ198" s="19" t="s">
        <v>79</v>
      </c>
      <c r="BK198" s="187">
        <f>ROUND(I198*H198,2)</f>
        <v>0</v>
      </c>
      <c r="BL198" s="19" t="s">
        <v>272</v>
      </c>
      <c r="BM198" s="186" t="s">
        <v>1182</v>
      </c>
    </row>
    <row r="199" spans="1:65" s="2" customFormat="1" ht="48.75">
      <c r="A199" s="36"/>
      <c r="B199" s="37"/>
      <c r="C199" s="38"/>
      <c r="D199" s="188" t="s">
        <v>145</v>
      </c>
      <c r="E199" s="38"/>
      <c r="F199" s="189" t="s">
        <v>653</v>
      </c>
      <c r="G199" s="38"/>
      <c r="H199" s="38"/>
      <c r="I199" s="190"/>
      <c r="J199" s="38"/>
      <c r="K199" s="38"/>
      <c r="L199" s="41"/>
      <c r="M199" s="191"/>
      <c r="N199" s="192"/>
      <c r="O199" s="66"/>
      <c r="P199" s="66"/>
      <c r="Q199" s="66"/>
      <c r="R199" s="66"/>
      <c r="S199" s="66"/>
      <c r="T199" s="67"/>
      <c r="U199" s="36"/>
      <c r="V199" s="36"/>
      <c r="W199" s="36"/>
      <c r="X199" s="36"/>
      <c r="Y199" s="36"/>
      <c r="Z199" s="36"/>
      <c r="AA199" s="36"/>
      <c r="AB199" s="36"/>
      <c r="AC199" s="36"/>
      <c r="AD199" s="36"/>
      <c r="AE199" s="36"/>
      <c r="AT199" s="19" t="s">
        <v>145</v>
      </c>
      <c r="AU199" s="19" t="s">
        <v>81</v>
      </c>
    </row>
    <row r="200" spans="1:65" s="2" customFormat="1" ht="24">
      <c r="A200" s="36"/>
      <c r="B200" s="37"/>
      <c r="C200" s="175" t="s">
        <v>413</v>
      </c>
      <c r="D200" s="175" t="s">
        <v>138</v>
      </c>
      <c r="E200" s="176" t="s">
        <v>655</v>
      </c>
      <c r="F200" s="177" t="s">
        <v>656</v>
      </c>
      <c r="G200" s="178" t="s">
        <v>184</v>
      </c>
      <c r="H200" s="179">
        <v>2.5470000000000002</v>
      </c>
      <c r="I200" s="180"/>
      <c r="J200" s="181">
        <f>ROUND(I200*H200,2)</f>
        <v>0</v>
      </c>
      <c r="K200" s="177" t="s">
        <v>142</v>
      </c>
      <c r="L200" s="41"/>
      <c r="M200" s="182" t="s">
        <v>19</v>
      </c>
      <c r="N200" s="183" t="s">
        <v>43</v>
      </c>
      <c r="O200" s="66"/>
      <c r="P200" s="184">
        <f>O200*H200</f>
        <v>0</v>
      </c>
      <c r="Q200" s="184">
        <v>5.4000000000000003E-3</v>
      </c>
      <c r="R200" s="184">
        <f>Q200*H200</f>
        <v>1.3753800000000002E-2</v>
      </c>
      <c r="S200" s="184">
        <v>0</v>
      </c>
      <c r="T200" s="185">
        <f>S200*H200</f>
        <v>0</v>
      </c>
      <c r="U200" s="36"/>
      <c r="V200" s="36"/>
      <c r="W200" s="36"/>
      <c r="X200" s="36"/>
      <c r="Y200" s="36"/>
      <c r="Z200" s="36"/>
      <c r="AA200" s="36"/>
      <c r="AB200" s="36"/>
      <c r="AC200" s="36"/>
      <c r="AD200" s="36"/>
      <c r="AE200" s="36"/>
      <c r="AR200" s="186" t="s">
        <v>272</v>
      </c>
      <c r="AT200" s="186" t="s">
        <v>138</v>
      </c>
      <c r="AU200" s="186" t="s">
        <v>81</v>
      </c>
      <c r="AY200" s="19" t="s">
        <v>135</v>
      </c>
      <c r="BE200" s="187">
        <f>IF(N200="základní",J200,0)</f>
        <v>0</v>
      </c>
      <c r="BF200" s="187">
        <f>IF(N200="snížená",J200,0)</f>
        <v>0</v>
      </c>
      <c r="BG200" s="187">
        <f>IF(N200="zákl. přenesená",J200,0)</f>
        <v>0</v>
      </c>
      <c r="BH200" s="187">
        <f>IF(N200="sníž. přenesená",J200,0)</f>
        <v>0</v>
      </c>
      <c r="BI200" s="187">
        <f>IF(N200="nulová",J200,0)</f>
        <v>0</v>
      </c>
      <c r="BJ200" s="19" t="s">
        <v>79</v>
      </c>
      <c r="BK200" s="187">
        <f>ROUND(I200*H200,2)</f>
        <v>0</v>
      </c>
      <c r="BL200" s="19" t="s">
        <v>272</v>
      </c>
      <c r="BM200" s="186" t="s">
        <v>1183</v>
      </c>
    </row>
    <row r="201" spans="1:65" s="2" customFormat="1" ht="29.25">
      <c r="A201" s="36"/>
      <c r="B201" s="37"/>
      <c r="C201" s="38"/>
      <c r="D201" s="188" t="s">
        <v>145</v>
      </c>
      <c r="E201" s="38"/>
      <c r="F201" s="189" t="s">
        <v>658</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145</v>
      </c>
      <c r="AU201" s="19" t="s">
        <v>81</v>
      </c>
    </row>
    <row r="202" spans="1:65" s="2" customFormat="1" ht="21.75" customHeight="1">
      <c r="A202" s="36"/>
      <c r="B202" s="37"/>
      <c r="C202" s="175" t="s">
        <v>417</v>
      </c>
      <c r="D202" s="175" t="s">
        <v>138</v>
      </c>
      <c r="E202" s="176" t="s">
        <v>660</v>
      </c>
      <c r="F202" s="177" t="s">
        <v>661</v>
      </c>
      <c r="G202" s="178" t="s">
        <v>271</v>
      </c>
      <c r="H202" s="179">
        <v>7.1</v>
      </c>
      <c r="I202" s="180"/>
      <c r="J202" s="181">
        <f>ROUND(I202*H202,2)</f>
        <v>0</v>
      </c>
      <c r="K202" s="177" t="s">
        <v>142</v>
      </c>
      <c r="L202" s="41"/>
      <c r="M202" s="182" t="s">
        <v>19</v>
      </c>
      <c r="N202" s="183" t="s">
        <v>43</v>
      </c>
      <c r="O202" s="66"/>
      <c r="P202" s="184">
        <f>O202*H202</f>
        <v>0</v>
      </c>
      <c r="Q202" s="184">
        <v>4.2999999999999999E-4</v>
      </c>
      <c r="R202" s="184">
        <f>Q202*H202</f>
        <v>3.0529999999999997E-3</v>
      </c>
      <c r="S202" s="184">
        <v>0</v>
      </c>
      <c r="T202" s="185">
        <f>S202*H202</f>
        <v>0</v>
      </c>
      <c r="U202" s="36"/>
      <c r="V202" s="36"/>
      <c r="W202" s="36"/>
      <c r="X202" s="36"/>
      <c r="Y202" s="36"/>
      <c r="Z202" s="36"/>
      <c r="AA202" s="36"/>
      <c r="AB202" s="36"/>
      <c r="AC202" s="36"/>
      <c r="AD202" s="36"/>
      <c r="AE202" s="36"/>
      <c r="AR202" s="186" t="s">
        <v>272</v>
      </c>
      <c r="AT202" s="186" t="s">
        <v>138</v>
      </c>
      <c r="AU202" s="186" t="s">
        <v>81</v>
      </c>
      <c r="AY202" s="19" t="s">
        <v>135</v>
      </c>
      <c r="BE202" s="187">
        <f>IF(N202="základní",J202,0)</f>
        <v>0</v>
      </c>
      <c r="BF202" s="187">
        <f>IF(N202="snížená",J202,0)</f>
        <v>0</v>
      </c>
      <c r="BG202" s="187">
        <f>IF(N202="zákl. přenesená",J202,0)</f>
        <v>0</v>
      </c>
      <c r="BH202" s="187">
        <f>IF(N202="sníž. přenesená",J202,0)</f>
        <v>0</v>
      </c>
      <c r="BI202" s="187">
        <f>IF(N202="nulová",J202,0)</f>
        <v>0</v>
      </c>
      <c r="BJ202" s="19" t="s">
        <v>79</v>
      </c>
      <c r="BK202" s="187">
        <f>ROUND(I202*H202,2)</f>
        <v>0</v>
      </c>
      <c r="BL202" s="19" t="s">
        <v>272</v>
      </c>
      <c r="BM202" s="186" t="s">
        <v>1184</v>
      </c>
    </row>
    <row r="203" spans="1:65" s="2" customFormat="1" ht="16.5" customHeight="1">
      <c r="A203" s="36"/>
      <c r="B203" s="37"/>
      <c r="C203" s="219" t="s">
        <v>421</v>
      </c>
      <c r="D203" s="219" t="s">
        <v>278</v>
      </c>
      <c r="E203" s="220" t="s">
        <v>664</v>
      </c>
      <c r="F203" s="221" t="s">
        <v>665</v>
      </c>
      <c r="G203" s="222" t="s">
        <v>184</v>
      </c>
      <c r="H203" s="223">
        <v>3.5830000000000002</v>
      </c>
      <c r="I203" s="224"/>
      <c r="J203" s="225">
        <f>ROUND(I203*H203,2)</f>
        <v>0</v>
      </c>
      <c r="K203" s="221" t="s">
        <v>19</v>
      </c>
      <c r="L203" s="226"/>
      <c r="M203" s="227" t="s">
        <v>19</v>
      </c>
      <c r="N203" s="228" t="s">
        <v>43</v>
      </c>
      <c r="O203" s="66"/>
      <c r="P203" s="184">
        <f>O203*H203</f>
        <v>0</v>
      </c>
      <c r="Q203" s="184">
        <v>2.3E-2</v>
      </c>
      <c r="R203" s="184">
        <f>Q203*H203</f>
        <v>8.2408999999999996E-2</v>
      </c>
      <c r="S203" s="184">
        <v>0</v>
      </c>
      <c r="T203" s="185">
        <f>S203*H203</f>
        <v>0</v>
      </c>
      <c r="U203" s="36"/>
      <c r="V203" s="36"/>
      <c r="W203" s="36"/>
      <c r="X203" s="36"/>
      <c r="Y203" s="36"/>
      <c r="Z203" s="36"/>
      <c r="AA203" s="36"/>
      <c r="AB203" s="36"/>
      <c r="AC203" s="36"/>
      <c r="AD203" s="36"/>
      <c r="AE203" s="36"/>
      <c r="AR203" s="186" t="s">
        <v>282</v>
      </c>
      <c r="AT203" s="186" t="s">
        <v>278</v>
      </c>
      <c r="AU203" s="186" t="s">
        <v>81</v>
      </c>
      <c r="AY203" s="19" t="s">
        <v>135</v>
      </c>
      <c r="BE203" s="187">
        <f>IF(N203="základní",J203,0)</f>
        <v>0</v>
      </c>
      <c r="BF203" s="187">
        <f>IF(N203="snížená",J203,0)</f>
        <v>0</v>
      </c>
      <c r="BG203" s="187">
        <f>IF(N203="zákl. přenesená",J203,0)</f>
        <v>0</v>
      </c>
      <c r="BH203" s="187">
        <f>IF(N203="sníž. přenesená",J203,0)</f>
        <v>0</v>
      </c>
      <c r="BI203" s="187">
        <f>IF(N203="nulová",J203,0)</f>
        <v>0</v>
      </c>
      <c r="BJ203" s="19" t="s">
        <v>79</v>
      </c>
      <c r="BK203" s="187">
        <f>ROUND(I203*H203,2)</f>
        <v>0</v>
      </c>
      <c r="BL203" s="19" t="s">
        <v>272</v>
      </c>
      <c r="BM203" s="186" t="s">
        <v>1185</v>
      </c>
    </row>
    <row r="204" spans="1:65" s="13" customFormat="1" ht="11.25">
      <c r="B204" s="197"/>
      <c r="C204" s="198"/>
      <c r="D204" s="188" t="s">
        <v>187</v>
      </c>
      <c r="E204" s="199" t="s">
        <v>19</v>
      </c>
      <c r="F204" s="200" t="s">
        <v>1142</v>
      </c>
      <c r="G204" s="198"/>
      <c r="H204" s="201">
        <v>2.5470000000000002</v>
      </c>
      <c r="I204" s="202"/>
      <c r="J204" s="198"/>
      <c r="K204" s="198"/>
      <c r="L204" s="203"/>
      <c r="M204" s="204"/>
      <c r="N204" s="205"/>
      <c r="O204" s="205"/>
      <c r="P204" s="205"/>
      <c r="Q204" s="205"/>
      <c r="R204" s="205"/>
      <c r="S204" s="205"/>
      <c r="T204" s="206"/>
      <c r="AT204" s="207" t="s">
        <v>187</v>
      </c>
      <c r="AU204" s="207" t="s">
        <v>81</v>
      </c>
      <c r="AV204" s="13" t="s">
        <v>81</v>
      </c>
      <c r="AW204" s="13" t="s">
        <v>33</v>
      </c>
      <c r="AX204" s="13" t="s">
        <v>72</v>
      </c>
      <c r="AY204" s="207" t="s">
        <v>135</v>
      </c>
    </row>
    <row r="205" spans="1:65" s="13" customFormat="1" ht="11.25">
      <c r="B205" s="197"/>
      <c r="C205" s="198"/>
      <c r="D205" s="188" t="s">
        <v>187</v>
      </c>
      <c r="E205" s="199" t="s">
        <v>19</v>
      </c>
      <c r="F205" s="200" t="s">
        <v>1186</v>
      </c>
      <c r="G205" s="198"/>
      <c r="H205" s="201">
        <v>0.71</v>
      </c>
      <c r="I205" s="202"/>
      <c r="J205" s="198"/>
      <c r="K205" s="198"/>
      <c r="L205" s="203"/>
      <c r="M205" s="204"/>
      <c r="N205" s="205"/>
      <c r="O205" s="205"/>
      <c r="P205" s="205"/>
      <c r="Q205" s="205"/>
      <c r="R205" s="205"/>
      <c r="S205" s="205"/>
      <c r="T205" s="206"/>
      <c r="AT205" s="207" t="s">
        <v>187</v>
      </c>
      <c r="AU205" s="207" t="s">
        <v>81</v>
      </c>
      <c r="AV205" s="13" t="s">
        <v>81</v>
      </c>
      <c r="AW205" s="13" t="s">
        <v>33</v>
      </c>
      <c r="AX205" s="13" t="s">
        <v>72</v>
      </c>
      <c r="AY205" s="207" t="s">
        <v>135</v>
      </c>
    </row>
    <row r="206" spans="1:65" s="14" customFormat="1" ht="11.25">
      <c r="B206" s="208"/>
      <c r="C206" s="209"/>
      <c r="D206" s="188" t="s">
        <v>187</v>
      </c>
      <c r="E206" s="210" t="s">
        <v>19</v>
      </c>
      <c r="F206" s="211" t="s">
        <v>197</v>
      </c>
      <c r="G206" s="209"/>
      <c r="H206" s="212">
        <v>3.2570000000000001</v>
      </c>
      <c r="I206" s="213"/>
      <c r="J206" s="209"/>
      <c r="K206" s="209"/>
      <c r="L206" s="214"/>
      <c r="M206" s="215"/>
      <c r="N206" s="216"/>
      <c r="O206" s="216"/>
      <c r="P206" s="216"/>
      <c r="Q206" s="216"/>
      <c r="R206" s="216"/>
      <c r="S206" s="216"/>
      <c r="T206" s="217"/>
      <c r="AT206" s="218" t="s">
        <v>187</v>
      </c>
      <c r="AU206" s="218" t="s">
        <v>81</v>
      </c>
      <c r="AV206" s="14" t="s">
        <v>160</v>
      </c>
      <c r="AW206" s="14" t="s">
        <v>33</v>
      </c>
      <c r="AX206" s="14" t="s">
        <v>79</v>
      </c>
      <c r="AY206" s="218" t="s">
        <v>135</v>
      </c>
    </row>
    <row r="207" spans="1:65" s="13" customFormat="1" ht="11.25">
      <c r="B207" s="197"/>
      <c r="C207" s="198"/>
      <c r="D207" s="188" t="s">
        <v>187</v>
      </c>
      <c r="E207" s="198"/>
      <c r="F207" s="200" t="s">
        <v>1187</v>
      </c>
      <c r="G207" s="198"/>
      <c r="H207" s="201">
        <v>3.5830000000000002</v>
      </c>
      <c r="I207" s="202"/>
      <c r="J207" s="198"/>
      <c r="K207" s="198"/>
      <c r="L207" s="203"/>
      <c r="M207" s="204"/>
      <c r="N207" s="205"/>
      <c r="O207" s="205"/>
      <c r="P207" s="205"/>
      <c r="Q207" s="205"/>
      <c r="R207" s="205"/>
      <c r="S207" s="205"/>
      <c r="T207" s="206"/>
      <c r="AT207" s="207" t="s">
        <v>187</v>
      </c>
      <c r="AU207" s="207" t="s">
        <v>81</v>
      </c>
      <c r="AV207" s="13" t="s">
        <v>81</v>
      </c>
      <c r="AW207" s="13" t="s">
        <v>4</v>
      </c>
      <c r="AX207" s="13" t="s">
        <v>79</v>
      </c>
      <c r="AY207" s="207" t="s">
        <v>135</v>
      </c>
    </row>
    <row r="208" spans="1:65" s="2" customFormat="1" ht="16.5" customHeight="1">
      <c r="A208" s="36"/>
      <c r="B208" s="37"/>
      <c r="C208" s="175" t="s">
        <v>425</v>
      </c>
      <c r="D208" s="175" t="s">
        <v>138</v>
      </c>
      <c r="E208" s="176" t="s">
        <v>670</v>
      </c>
      <c r="F208" s="177" t="s">
        <v>671</v>
      </c>
      <c r="G208" s="178" t="s">
        <v>271</v>
      </c>
      <c r="H208" s="179">
        <v>10.130000000000001</v>
      </c>
      <c r="I208" s="180"/>
      <c r="J208" s="181">
        <f>ROUND(I208*H208,2)</f>
        <v>0</v>
      </c>
      <c r="K208" s="177" t="s">
        <v>142</v>
      </c>
      <c r="L208" s="41"/>
      <c r="M208" s="182" t="s">
        <v>19</v>
      </c>
      <c r="N208" s="183" t="s">
        <v>43</v>
      </c>
      <c r="O208" s="66"/>
      <c r="P208" s="184">
        <f>O208*H208</f>
        <v>0</v>
      </c>
      <c r="Q208" s="184">
        <v>3.0000000000000001E-5</v>
      </c>
      <c r="R208" s="184">
        <f>Q208*H208</f>
        <v>3.0390000000000001E-4</v>
      </c>
      <c r="S208" s="184">
        <v>0</v>
      </c>
      <c r="T208" s="185">
        <f>S208*H208</f>
        <v>0</v>
      </c>
      <c r="U208" s="36"/>
      <c r="V208" s="36"/>
      <c r="W208" s="36"/>
      <c r="X208" s="36"/>
      <c r="Y208" s="36"/>
      <c r="Z208" s="36"/>
      <c r="AA208" s="36"/>
      <c r="AB208" s="36"/>
      <c r="AC208" s="36"/>
      <c r="AD208" s="36"/>
      <c r="AE208" s="36"/>
      <c r="AR208" s="186" t="s">
        <v>272</v>
      </c>
      <c r="AT208" s="186" t="s">
        <v>138</v>
      </c>
      <c r="AU208" s="186" t="s">
        <v>81</v>
      </c>
      <c r="AY208" s="19" t="s">
        <v>135</v>
      </c>
      <c r="BE208" s="187">
        <f>IF(N208="základní",J208,0)</f>
        <v>0</v>
      </c>
      <c r="BF208" s="187">
        <f>IF(N208="snížená",J208,0)</f>
        <v>0</v>
      </c>
      <c r="BG208" s="187">
        <f>IF(N208="zákl. přenesená",J208,0)</f>
        <v>0</v>
      </c>
      <c r="BH208" s="187">
        <f>IF(N208="sníž. přenesená",J208,0)</f>
        <v>0</v>
      </c>
      <c r="BI208" s="187">
        <f>IF(N208="nulová",J208,0)</f>
        <v>0</v>
      </c>
      <c r="BJ208" s="19" t="s">
        <v>79</v>
      </c>
      <c r="BK208" s="187">
        <f>ROUND(I208*H208,2)</f>
        <v>0</v>
      </c>
      <c r="BL208" s="19" t="s">
        <v>272</v>
      </c>
      <c r="BM208" s="186" t="s">
        <v>1188</v>
      </c>
    </row>
    <row r="209" spans="1:65" s="2" customFormat="1" ht="48.75">
      <c r="A209" s="36"/>
      <c r="B209" s="37"/>
      <c r="C209" s="38"/>
      <c r="D209" s="188" t="s">
        <v>145</v>
      </c>
      <c r="E209" s="38"/>
      <c r="F209" s="189" t="s">
        <v>673</v>
      </c>
      <c r="G209" s="38"/>
      <c r="H209" s="38"/>
      <c r="I209" s="190"/>
      <c r="J209" s="38"/>
      <c r="K209" s="38"/>
      <c r="L209" s="41"/>
      <c r="M209" s="191"/>
      <c r="N209" s="192"/>
      <c r="O209" s="66"/>
      <c r="P209" s="66"/>
      <c r="Q209" s="66"/>
      <c r="R209" s="66"/>
      <c r="S209" s="66"/>
      <c r="T209" s="67"/>
      <c r="U209" s="36"/>
      <c r="V209" s="36"/>
      <c r="W209" s="36"/>
      <c r="X209" s="36"/>
      <c r="Y209" s="36"/>
      <c r="Z209" s="36"/>
      <c r="AA209" s="36"/>
      <c r="AB209" s="36"/>
      <c r="AC209" s="36"/>
      <c r="AD209" s="36"/>
      <c r="AE209" s="36"/>
      <c r="AT209" s="19" t="s">
        <v>145</v>
      </c>
      <c r="AU209" s="19" t="s">
        <v>81</v>
      </c>
    </row>
    <row r="210" spans="1:65" s="13" customFormat="1" ht="11.25">
      <c r="B210" s="197"/>
      <c r="C210" s="198"/>
      <c r="D210" s="188" t="s">
        <v>187</v>
      </c>
      <c r="E210" s="199" t="s">
        <v>19</v>
      </c>
      <c r="F210" s="200" t="s">
        <v>1189</v>
      </c>
      <c r="G210" s="198"/>
      <c r="H210" s="201">
        <v>10.130000000000001</v>
      </c>
      <c r="I210" s="202"/>
      <c r="J210" s="198"/>
      <c r="K210" s="198"/>
      <c r="L210" s="203"/>
      <c r="M210" s="204"/>
      <c r="N210" s="205"/>
      <c r="O210" s="205"/>
      <c r="P210" s="205"/>
      <c r="Q210" s="205"/>
      <c r="R210" s="205"/>
      <c r="S210" s="205"/>
      <c r="T210" s="206"/>
      <c r="AT210" s="207" t="s">
        <v>187</v>
      </c>
      <c r="AU210" s="207" t="s">
        <v>81</v>
      </c>
      <c r="AV210" s="13" t="s">
        <v>81</v>
      </c>
      <c r="AW210" s="13" t="s">
        <v>33</v>
      </c>
      <c r="AX210" s="13" t="s">
        <v>79</v>
      </c>
      <c r="AY210" s="207" t="s">
        <v>135</v>
      </c>
    </row>
    <row r="211" spans="1:65" s="2" customFormat="1" ht="24">
      <c r="A211" s="36"/>
      <c r="B211" s="37"/>
      <c r="C211" s="175" t="s">
        <v>429</v>
      </c>
      <c r="D211" s="175" t="s">
        <v>138</v>
      </c>
      <c r="E211" s="176" t="s">
        <v>676</v>
      </c>
      <c r="F211" s="177" t="s">
        <v>677</v>
      </c>
      <c r="G211" s="178" t="s">
        <v>271</v>
      </c>
      <c r="H211" s="179">
        <v>0.8</v>
      </c>
      <c r="I211" s="180"/>
      <c r="J211" s="181">
        <f>ROUND(I211*H211,2)</f>
        <v>0</v>
      </c>
      <c r="K211" s="177" t="s">
        <v>142</v>
      </c>
      <c r="L211" s="41"/>
      <c r="M211" s="182" t="s">
        <v>19</v>
      </c>
      <c r="N211" s="183" t="s">
        <v>43</v>
      </c>
      <c r="O211" s="66"/>
      <c r="P211" s="184">
        <f>O211*H211</f>
        <v>0</v>
      </c>
      <c r="Q211" s="184">
        <v>2.0000000000000001E-4</v>
      </c>
      <c r="R211" s="184">
        <f>Q211*H211</f>
        <v>1.6000000000000001E-4</v>
      </c>
      <c r="S211" s="184">
        <v>0</v>
      </c>
      <c r="T211" s="185">
        <f>S211*H211</f>
        <v>0</v>
      </c>
      <c r="U211" s="36"/>
      <c r="V211" s="36"/>
      <c r="W211" s="36"/>
      <c r="X211" s="36"/>
      <c r="Y211" s="36"/>
      <c r="Z211" s="36"/>
      <c r="AA211" s="36"/>
      <c r="AB211" s="36"/>
      <c r="AC211" s="36"/>
      <c r="AD211" s="36"/>
      <c r="AE211" s="36"/>
      <c r="AR211" s="186" t="s">
        <v>272</v>
      </c>
      <c r="AT211" s="186" t="s">
        <v>138</v>
      </c>
      <c r="AU211" s="186" t="s">
        <v>81</v>
      </c>
      <c r="AY211" s="19" t="s">
        <v>135</v>
      </c>
      <c r="BE211" s="187">
        <f>IF(N211="základní",J211,0)</f>
        <v>0</v>
      </c>
      <c r="BF211" s="187">
        <f>IF(N211="snížená",J211,0)</f>
        <v>0</v>
      </c>
      <c r="BG211" s="187">
        <f>IF(N211="zákl. přenesená",J211,0)</f>
        <v>0</v>
      </c>
      <c r="BH211" s="187">
        <f>IF(N211="sníž. přenesená",J211,0)</f>
        <v>0</v>
      </c>
      <c r="BI211" s="187">
        <f>IF(N211="nulová",J211,0)</f>
        <v>0</v>
      </c>
      <c r="BJ211" s="19" t="s">
        <v>79</v>
      </c>
      <c r="BK211" s="187">
        <f>ROUND(I211*H211,2)</f>
        <v>0</v>
      </c>
      <c r="BL211" s="19" t="s">
        <v>272</v>
      </c>
      <c r="BM211" s="186" t="s">
        <v>1190</v>
      </c>
    </row>
    <row r="212" spans="1:65" s="2" customFormat="1" ht="48.75">
      <c r="A212" s="36"/>
      <c r="B212" s="37"/>
      <c r="C212" s="38"/>
      <c r="D212" s="188" t="s">
        <v>145</v>
      </c>
      <c r="E212" s="38"/>
      <c r="F212" s="189" t="s">
        <v>653</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145</v>
      </c>
      <c r="AU212" s="19" t="s">
        <v>81</v>
      </c>
    </row>
    <row r="213" spans="1:65" s="13" customFormat="1" ht="11.25">
      <c r="B213" s="197"/>
      <c r="C213" s="198"/>
      <c r="D213" s="188" t="s">
        <v>187</v>
      </c>
      <c r="E213" s="199" t="s">
        <v>19</v>
      </c>
      <c r="F213" s="200" t="s">
        <v>855</v>
      </c>
      <c r="G213" s="198"/>
      <c r="H213" s="201">
        <v>0.8</v>
      </c>
      <c r="I213" s="202"/>
      <c r="J213" s="198"/>
      <c r="K213" s="198"/>
      <c r="L213" s="203"/>
      <c r="M213" s="204"/>
      <c r="N213" s="205"/>
      <c r="O213" s="205"/>
      <c r="P213" s="205"/>
      <c r="Q213" s="205"/>
      <c r="R213" s="205"/>
      <c r="S213" s="205"/>
      <c r="T213" s="206"/>
      <c r="AT213" s="207" t="s">
        <v>187</v>
      </c>
      <c r="AU213" s="207" t="s">
        <v>81</v>
      </c>
      <c r="AV213" s="13" t="s">
        <v>81</v>
      </c>
      <c r="AW213" s="13" t="s">
        <v>33</v>
      </c>
      <c r="AX213" s="13" t="s">
        <v>79</v>
      </c>
      <c r="AY213" s="207" t="s">
        <v>135</v>
      </c>
    </row>
    <row r="214" spans="1:65" s="2" customFormat="1" ht="16.5" customHeight="1">
      <c r="A214" s="36"/>
      <c r="B214" s="37"/>
      <c r="C214" s="219" t="s">
        <v>433</v>
      </c>
      <c r="D214" s="219" t="s">
        <v>278</v>
      </c>
      <c r="E214" s="220" t="s">
        <v>681</v>
      </c>
      <c r="F214" s="221" t="s">
        <v>682</v>
      </c>
      <c r="G214" s="222" t="s">
        <v>271</v>
      </c>
      <c r="H214" s="223">
        <v>0.8</v>
      </c>
      <c r="I214" s="224"/>
      <c r="J214" s="225">
        <f>ROUND(I214*H214,2)</f>
        <v>0</v>
      </c>
      <c r="K214" s="221" t="s">
        <v>142</v>
      </c>
      <c r="L214" s="226"/>
      <c r="M214" s="227" t="s">
        <v>19</v>
      </c>
      <c r="N214" s="228" t="s">
        <v>43</v>
      </c>
      <c r="O214" s="66"/>
      <c r="P214" s="184">
        <f>O214*H214</f>
        <v>0</v>
      </c>
      <c r="Q214" s="184">
        <v>1.7000000000000001E-4</v>
      </c>
      <c r="R214" s="184">
        <f>Q214*H214</f>
        <v>1.3600000000000003E-4</v>
      </c>
      <c r="S214" s="184">
        <v>0</v>
      </c>
      <c r="T214" s="185">
        <f>S214*H214</f>
        <v>0</v>
      </c>
      <c r="U214" s="36"/>
      <c r="V214" s="36"/>
      <c r="W214" s="36"/>
      <c r="X214" s="36"/>
      <c r="Y214" s="36"/>
      <c r="Z214" s="36"/>
      <c r="AA214" s="36"/>
      <c r="AB214" s="36"/>
      <c r="AC214" s="36"/>
      <c r="AD214" s="36"/>
      <c r="AE214" s="36"/>
      <c r="AR214" s="186" t="s">
        <v>282</v>
      </c>
      <c r="AT214" s="186" t="s">
        <v>278</v>
      </c>
      <c r="AU214" s="186" t="s">
        <v>81</v>
      </c>
      <c r="AY214" s="19" t="s">
        <v>135</v>
      </c>
      <c r="BE214" s="187">
        <f>IF(N214="základní",J214,0)</f>
        <v>0</v>
      </c>
      <c r="BF214" s="187">
        <f>IF(N214="snížená",J214,0)</f>
        <v>0</v>
      </c>
      <c r="BG214" s="187">
        <f>IF(N214="zákl. přenesená",J214,0)</f>
        <v>0</v>
      </c>
      <c r="BH214" s="187">
        <f>IF(N214="sníž. přenesená",J214,0)</f>
        <v>0</v>
      </c>
      <c r="BI214" s="187">
        <f>IF(N214="nulová",J214,0)</f>
        <v>0</v>
      </c>
      <c r="BJ214" s="19" t="s">
        <v>79</v>
      </c>
      <c r="BK214" s="187">
        <f>ROUND(I214*H214,2)</f>
        <v>0</v>
      </c>
      <c r="BL214" s="19" t="s">
        <v>272</v>
      </c>
      <c r="BM214" s="186" t="s">
        <v>1191</v>
      </c>
    </row>
    <row r="215" spans="1:65" s="2" customFormat="1" ht="24">
      <c r="A215" s="36"/>
      <c r="B215" s="37"/>
      <c r="C215" s="175" t="s">
        <v>437</v>
      </c>
      <c r="D215" s="175" t="s">
        <v>138</v>
      </c>
      <c r="E215" s="176" t="s">
        <v>1077</v>
      </c>
      <c r="F215" s="177" t="s">
        <v>1078</v>
      </c>
      <c r="G215" s="178" t="s">
        <v>295</v>
      </c>
      <c r="H215" s="229"/>
      <c r="I215" s="180"/>
      <c r="J215" s="181">
        <f>ROUND(I215*H215,2)</f>
        <v>0</v>
      </c>
      <c r="K215" s="177" t="s">
        <v>142</v>
      </c>
      <c r="L215" s="41"/>
      <c r="M215" s="182" t="s">
        <v>19</v>
      </c>
      <c r="N215" s="183" t="s">
        <v>43</v>
      </c>
      <c r="O215" s="66"/>
      <c r="P215" s="184">
        <f>O215*H215</f>
        <v>0</v>
      </c>
      <c r="Q215" s="184">
        <v>0</v>
      </c>
      <c r="R215" s="184">
        <f>Q215*H215</f>
        <v>0</v>
      </c>
      <c r="S215" s="184">
        <v>0</v>
      </c>
      <c r="T215" s="185">
        <f>S215*H215</f>
        <v>0</v>
      </c>
      <c r="U215" s="36"/>
      <c r="V215" s="36"/>
      <c r="W215" s="36"/>
      <c r="X215" s="36"/>
      <c r="Y215" s="36"/>
      <c r="Z215" s="36"/>
      <c r="AA215" s="36"/>
      <c r="AB215" s="36"/>
      <c r="AC215" s="36"/>
      <c r="AD215" s="36"/>
      <c r="AE215" s="36"/>
      <c r="AR215" s="186" t="s">
        <v>272</v>
      </c>
      <c r="AT215" s="186" t="s">
        <v>138</v>
      </c>
      <c r="AU215" s="186" t="s">
        <v>81</v>
      </c>
      <c r="AY215" s="19" t="s">
        <v>135</v>
      </c>
      <c r="BE215" s="187">
        <f>IF(N215="základní",J215,0)</f>
        <v>0</v>
      </c>
      <c r="BF215" s="187">
        <f>IF(N215="snížená",J215,0)</f>
        <v>0</v>
      </c>
      <c r="BG215" s="187">
        <f>IF(N215="zákl. přenesená",J215,0)</f>
        <v>0</v>
      </c>
      <c r="BH215" s="187">
        <f>IF(N215="sníž. přenesená",J215,0)</f>
        <v>0</v>
      </c>
      <c r="BI215" s="187">
        <f>IF(N215="nulová",J215,0)</f>
        <v>0</v>
      </c>
      <c r="BJ215" s="19" t="s">
        <v>79</v>
      </c>
      <c r="BK215" s="187">
        <f>ROUND(I215*H215,2)</f>
        <v>0</v>
      </c>
      <c r="BL215" s="19" t="s">
        <v>272</v>
      </c>
      <c r="BM215" s="186" t="s">
        <v>1192</v>
      </c>
    </row>
    <row r="216" spans="1:65" s="2" customFormat="1" ht="78">
      <c r="A216" s="36"/>
      <c r="B216" s="37"/>
      <c r="C216" s="38"/>
      <c r="D216" s="188" t="s">
        <v>145</v>
      </c>
      <c r="E216" s="38"/>
      <c r="F216" s="189" t="s">
        <v>297</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145</v>
      </c>
      <c r="AU216" s="19" t="s">
        <v>81</v>
      </c>
    </row>
    <row r="217" spans="1:65" s="12" customFormat="1" ht="22.9" customHeight="1">
      <c r="B217" s="159"/>
      <c r="C217" s="160"/>
      <c r="D217" s="161" t="s">
        <v>71</v>
      </c>
      <c r="E217" s="173" t="s">
        <v>688</v>
      </c>
      <c r="F217" s="173" t="s">
        <v>689</v>
      </c>
      <c r="G217" s="160"/>
      <c r="H217" s="160"/>
      <c r="I217" s="163"/>
      <c r="J217" s="174">
        <f>BK217</f>
        <v>0</v>
      </c>
      <c r="K217" s="160"/>
      <c r="L217" s="165"/>
      <c r="M217" s="166"/>
      <c r="N217" s="167"/>
      <c r="O217" s="167"/>
      <c r="P217" s="168">
        <f>SUM(P218:P231)</f>
        <v>0</v>
      </c>
      <c r="Q217" s="167"/>
      <c r="R217" s="168">
        <f>SUM(R218:R231)</f>
        <v>9.1147500000000006E-2</v>
      </c>
      <c r="S217" s="167"/>
      <c r="T217" s="169">
        <f>SUM(T218:T231)</f>
        <v>0</v>
      </c>
      <c r="AR217" s="170" t="s">
        <v>81</v>
      </c>
      <c r="AT217" s="171" t="s">
        <v>71</v>
      </c>
      <c r="AU217" s="171" t="s">
        <v>79</v>
      </c>
      <c r="AY217" s="170" t="s">
        <v>135</v>
      </c>
      <c r="BK217" s="172">
        <f>SUM(BK218:BK231)</f>
        <v>0</v>
      </c>
    </row>
    <row r="218" spans="1:65" s="2" customFormat="1" ht="16.5" customHeight="1">
      <c r="A218" s="36"/>
      <c r="B218" s="37"/>
      <c r="C218" s="175" t="s">
        <v>443</v>
      </c>
      <c r="D218" s="175" t="s">
        <v>138</v>
      </c>
      <c r="E218" s="176" t="s">
        <v>691</v>
      </c>
      <c r="F218" s="177" t="s">
        <v>692</v>
      </c>
      <c r="G218" s="178" t="s">
        <v>184</v>
      </c>
      <c r="H218" s="179">
        <v>4.5449999999999999</v>
      </c>
      <c r="I218" s="180"/>
      <c r="J218" s="181">
        <f>ROUND(I218*H218,2)</f>
        <v>0</v>
      </c>
      <c r="K218" s="177" t="s">
        <v>142</v>
      </c>
      <c r="L218" s="41"/>
      <c r="M218" s="182" t="s">
        <v>19</v>
      </c>
      <c r="N218" s="183" t="s">
        <v>43</v>
      </c>
      <c r="O218" s="66"/>
      <c r="P218" s="184">
        <f>O218*H218</f>
        <v>0</v>
      </c>
      <c r="Q218" s="184">
        <v>2.9999999999999997E-4</v>
      </c>
      <c r="R218" s="184">
        <f>Q218*H218</f>
        <v>1.3634999999999999E-3</v>
      </c>
      <c r="S218" s="184">
        <v>0</v>
      </c>
      <c r="T218" s="185">
        <f>S218*H218</f>
        <v>0</v>
      </c>
      <c r="U218" s="36"/>
      <c r="V218" s="36"/>
      <c r="W218" s="36"/>
      <c r="X218" s="36"/>
      <c r="Y218" s="36"/>
      <c r="Z218" s="36"/>
      <c r="AA218" s="36"/>
      <c r="AB218" s="36"/>
      <c r="AC218" s="36"/>
      <c r="AD218" s="36"/>
      <c r="AE218" s="36"/>
      <c r="AR218" s="186" t="s">
        <v>272</v>
      </c>
      <c r="AT218" s="186" t="s">
        <v>138</v>
      </c>
      <c r="AU218" s="186" t="s">
        <v>81</v>
      </c>
      <c r="AY218" s="19" t="s">
        <v>135</v>
      </c>
      <c r="BE218" s="187">
        <f>IF(N218="základní",J218,0)</f>
        <v>0</v>
      </c>
      <c r="BF218" s="187">
        <f>IF(N218="snížená",J218,0)</f>
        <v>0</v>
      </c>
      <c r="BG218" s="187">
        <f>IF(N218="zákl. přenesená",J218,0)</f>
        <v>0</v>
      </c>
      <c r="BH218" s="187">
        <f>IF(N218="sníž. přenesená",J218,0)</f>
        <v>0</v>
      </c>
      <c r="BI218" s="187">
        <f>IF(N218="nulová",J218,0)</f>
        <v>0</v>
      </c>
      <c r="BJ218" s="19" t="s">
        <v>79</v>
      </c>
      <c r="BK218" s="187">
        <f>ROUND(I218*H218,2)</f>
        <v>0</v>
      </c>
      <c r="BL218" s="19" t="s">
        <v>272</v>
      </c>
      <c r="BM218" s="186" t="s">
        <v>1193</v>
      </c>
    </row>
    <row r="219" spans="1:65" s="2" customFormat="1" ht="68.25">
      <c r="A219" s="36"/>
      <c r="B219" s="37"/>
      <c r="C219" s="38"/>
      <c r="D219" s="188" t="s">
        <v>145</v>
      </c>
      <c r="E219" s="38"/>
      <c r="F219" s="189" t="s">
        <v>694</v>
      </c>
      <c r="G219" s="38"/>
      <c r="H219" s="38"/>
      <c r="I219" s="190"/>
      <c r="J219" s="38"/>
      <c r="K219" s="38"/>
      <c r="L219" s="41"/>
      <c r="M219" s="191"/>
      <c r="N219" s="192"/>
      <c r="O219" s="66"/>
      <c r="P219" s="66"/>
      <c r="Q219" s="66"/>
      <c r="R219" s="66"/>
      <c r="S219" s="66"/>
      <c r="T219" s="67"/>
      <c r="U219" s="36"/>
      <c r="V219" s="36"/>
      <c r="W219" s="36"/>
      <c r="X219" s="36"/>
      <c r="Y219" s="36"/>
      <c r="Z219" s="36"/>
      <c r="AA219" s="36"/>
      <c r="AB219" s="36"/>
      <c r="AC219" s="36"/>
      <c r="AD219" s="36"/>
      <c r="AE219" s="36"/>
      <c r="AT219" s="19" t="s">
        <v>145</v>
      </c>
      <c r="AU219" s="19" t="s">
        <v>81</v>
      </c>
    </row>
    <row r="220" spans="1:65" s="2" customFormat="1" ht="24">
      <c r="A220" s="36"/>
      <c r="B220" s="37"/>
      <c r="C220" s="175" t="s">
        <v>457</v>
      </c>
      <c r="D220" s="175" t="s">
        <v>138</v>
      </c>
      <c r="E220" s="176" t="s">
        <v>696</v>
      </c>
      <c r="F220" s="177" t="s">
        <v>697</v>
      </c>
      <c r="G220" s="178" t="s">
        <v>184</v>
      </c>
      <c r="H220" s="179">
        <v>4.5449999999999999</v>
      </c>
      <c r="I220" s="180"/>
      <c r="J220" s="181">
        <f>ROUND(I220*H220,2)</f>
        <v>0</v>
      </c>
      <c r="K220" s="177" t="s">
        <v>142</v>
      </c>
      <c r="L220" s="41"/>
      <c r="M220" s="182" t="s">
        <v>19</v>
      </c>
      <c r="N220" s="183" t="s">
        <v>43</v>
      </c>
      <c r="O220" s="66"/>
      <c r="P220" s="184">
        <f>O220*H220</f>
        <v>0</v>
      </c>
      <c r="Q220" s="184">
        <v>5.1999999999999998E-3</v>
      </c>
      <c r="R220" s="184">
        <f>Q220*H220</f>
        <v>2.3633999999999999E-2</v>
      </c>
      <c r="S220" s="184">
        <v>0</v>
      </c>
      <c r="T220" s="185">
        <f>S220*H220</f>
        <v>0</v>
      </c>
      <c r="U220" s="36"/>
      <c r="V220" s="36"/>
      <c r="W220" s="36"/>
      <c r="X220" s="36"/>
      <c r="Y220" s="36"/>
      <c r="Z220" s="36"/>
      <c r="AA220" s="36"/>
      <c r="AB220" s="36"/>
      <c r="AC220" s="36"/>
      <c r="AD220" s="36"/>
      <c r="AE220" s="36"/>
      <c r="AR220" s="186" t="s">
        <v>272</v>
      </c>
      <c r="AT220" s="186" t="s">
        <v>138</v>
      </c>
      <c r="AU220" s="186" t="s">
        <v>81</v>
      </c>
      <c r="AY220" s="19" t="s">
        <v>135</v>
      </c>
      <c r="BE220" s="187">
        <f>IF(N220="základní",J220,0)</f>
        <v>0</v>
      </c>
      <c r="BF220" s="187">
        <f>IF(N220="snížená",J220,0)</f>
        <v>0</v>
      </c>
      <c r="BG220" s="187">
        <f>IF(N220="zákl. přenesená",J220,0)</f>
        <v>0</v>
      </c>
      <c r="BH220" s="187">
        <f>IF(N220="sníž. přenesená",J220,0)</f>
        <v>0</v>
      </c>
      <c r="BI220" s="187">
        <f>IF(N220="nulová",J220,0)</f>
        <v>0</v>
      </c>
      <c r="BJ220" s="19" t="s">
        <v>79</v>
      </c>
      <c r="BK220" s="187">
        <f>ROUND(I220*H220,2)</f>
        <v>0</v>
      </c>
      <c r="BL220" s="19" t="s">
        <v>272</v>
      </c>
      <c r="BM220" s="186" t="s">
        <v>1194</v>
      </c>
    </row>
    <row r="221" spans="1:65" s="2" customFormat="1" ht="29.25">
      <c r="A221" s="36"/>
      <c r="B221" s="37"/>
      <c r="C221" s="38"/>
      <c r="D221" s="188" t="s">
        <v>145</v>
      </c>
      <c r="E221" s="38"/>
      <c r="F221" s="189" t="s">
        <v>699</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145</v>
      </c>
      <c r="AU221" s="19" t="s">
        <v>81</v>
      </c>
    </row>
    <row r="222" spans="1:65" s="2" customFormat="1" ht="16.5" customHeight="1">
      <c r="A222" s="36"/>
      <c r="B222" s="37"/>
      <c r="C222" s="219" t="s">
        <v>461</v>
      </c>
      <c r="D222" s="219" t="s">
        <v>278</v>
      </c>
      <c r="E222" s="220" t="s">
        <v>701</v>
      </c>
      <c r="F222" s="221" t="s">
        <v>702</v>
      </c>
      <c r="G222" s="222" t="s">
        <v>184</v>
      </c>
      <c r="H222" s="223">
        <v>5</v>
      </c>
      <c r="I222" s="224"/>
      <c r="J222" s="225">
        <f>ROUND(I222*H222,2)</f>
        <v>0</v>
      </c>
      <c r="K222" s="221" t="s">
        <v>19</v>
      </c>
      <c r="L222" s="226"/>
      <c r="M222" s="227" t="s">
        <v>19</v>
      </c>
      <c r="N222" s="228" t="s">
        <v>43</v>
      </c>
      <c r="O222" s="66"/>
      <c r="P222" s="184">
        <f>O222*H222</f>
        <v>0</v>
      </c>
      <c r="Q222" s="184">
        <v>1.26E-2</v>
      </c>
      <c r="R222" s="184">
        <f>Q222*H222</f>
        <v>6.3E-2</v>
      </c>
      <c r="S222" s="184">
        <v>0</v>
      </c>
      <c r="T222" s="185">
        <f>S222*H222</f>
        <v>0</v>
      </c>
      <c r="U222" s="36"/>
      <c r="V222" s="36"/>
      <c r="W222" s="36"/>
      <c r="X222" s="36"/>
      <c r="Y222" s="36"/>
      <c r="Z222" s="36"/>
      <c r="AA222" s="36"/>
      <c r="AB222" s="36"/>
      <c r="AC222" s="36"/>
      <c r="AD222" s="36"/>
      <c r="AE222" s="36"/>
      <c r="AR222" s="186" t="s">
        <v>282</v>
      </c>
      <c r="AT222" s="186" t="s">
        <v>278</v>
      </c>
      <c r="AU222" s="186" t="s">
        <v>81</v>
      </c>
      <c r="AY222" s="19" t="s">
        <v>135</v>
      </c>
      <c r="BE222" s="187">
        <f>IF(N222="základní",J222,0)</f>
        <v>0</v>
      </c>
      <c r="BF222" s="187">
        <f>IF(N222="snížená",J222,0)</f>
        <v>0</v>
      </c>
      <c r="BG222" s="187">
        <f>IF(N222="zákl. přenesená",J222,0)</f>
        <v>0</v>
      </c>
      <c r="BH222" s="187">
        <f>IF(N222="sníž. přenesená",J222,0)</f>
        <v>0</v>
      </c>
      <c r="BI222" s="187">
        <f>IF(N222="nulová",J222,0)</f>
        <v>0</v>
      </c>
      <c r="BJ222" s="19" t="s">
        <v>79</v>
      </c>
      <c r="BK222" s="187">
        <f>ROUND(I222*H222,2)</f>
        <v>0</v>
      </c>
      <c r="BL222" s="19" t="s">
        <v>272</v>
      </c>
      <c r="BM222" s="186" t="s">
        <v>1195</v>
      </c>
    </row>
    <row r="223" spans="1:65" s="13" customFormat="1" ht="11.25">
      <c r="B223" s="197"/>
      <c r="C223" s="198"/>
      <c r="D223" s="188" t="s">
        <v>187</v>
      </c>
      <c r="E223" s="198"/>
      <c r="F223" s="200" t="s">
        <v>1196</v>
      </c>
      <c r="G223" s="198"/>
      <c r="H223" s="201">
        <v>5</v>
      </c>
      <c r="I223" s="202"/>
      <c r="J223" s="198"/>
      <c r="K223" s="198"/>
      <c r="L223" s="203"/>
      <c r="M223" s="204"/>
      <c r="N223" s="205"/>
      <c r="O223" s="205"/>
      <c r="P223" s="205"/>
      <c r="Q223" s="205"/>
      <c r="R223" s="205"/>
      <c r="S223" s="205"/>
      <c r="T223" s="206"/>
      <c r="AT223" s="207" t="s">
        <v>187</v>
      </c>
      <c r="AU223" s="207" t="s">
        <v>81</v>
      </c>
      <c r="AV223" s="13" t="s">
        <v>81</v>
      </c>
      <c r="AW223" s="13" t="s">
        <v>4</v>
      </c>
      <c r="AX223" s="13" t="s">
        <v>79</v>
      </c>
      <c r="AY223" s="207" t="s">
        <v>135</v>
      </c>
    </row>
    <row r="224" spans="1:65" s="2" customFormat="1" ht="16.5" customHeight="1">
      <c r="A224" s="36"/>
      <c r="B224" s="37"/>
      <c r="C224" s="175" t="s">
        <v>479</v>
      </c>
      <c r="D224" s="175" t="s">
        <v>138</v>
      </c>
      <c r="E224" s="176" t="s">
        <v>712</v>
      </c>
      <c r="F224" s="177" t="s">
        <v>713</v>
      </c>
      <c r="G224" s="178" t="s">
        <v>271</v>
      </c>
      <c r="H224" s="179">
        <v>6.03</v>
      </c>
      <c r="I224" s="180"/>
      <c r="J224" s="181">
        <f>ROUND(I224*H224,2)</f>
        <v>0</v>
      </c>
      <c r="K224" s="177" t="s">
        <v>142</v>
      </c>
      <c r="L224" s="41"/>
      <c r="M224" s="182" t="s">
        <v>19</v>
      </c>
      <c r="N224" s="183" t="s">
        <v>43</v>
      </c>
      <c r="O224" s="66"/>
      <c r="P224" s="184">
        <f>O224*H224</f>
        <v>0</v>
      </c>
      <c r="Q224" s="184">
        <v>5.0000000000000001E-4</v>
      </c>
      <c r="R224" s="184">
        <f>Q224*H224</f>
        <v>3.0150000000000003E-3</v>
      </c>
      <c r="S224" s="184">
        <v>0</v>
      </c>
      <c r="T224" s="185">
        <f>S224*H224</f>
        <v>0</v>
      </c>
      <c r="U224" s="36"/>
      <c r="V224" s="36"/>
      <c r="W224" s="36"/>
      <c r="X224" s="36"/>
      <c r="Y224" s="36"/>
      <c r="Z224" s="36"/>
      <c r="AA224" s="36"/>
      <c r="AB224" s="36"/>
      <c r="AC224" s="36"/>
      <c r="AD224" s="36"/>
      <c r="AE224" s="36"/>
      <c r="AR224" s="186" t="s">
        <v>272</v>
      </c>
      <c r="AT224" s="186" t="s">
        <v>138</v>
      </c>
      <c r="AU224" s="186" t="s">
        <v>81</v>
      </c>
      <c r="AY224" s="19" t="s">
        <v>135</v>
      </c>
      <c r="BE224" s="187">
        <f>IF(N224="základní",J224,0)</f>
        <v>0</v>
      </c>
      <c r="BF224" s="187">
        <f>IF(N224="snížená",J224,0)</f>
        <v>0</v>
      </c>
      <c r="BG224" s="187">
        <f>IF(N224="zákl. přenesená",J224,0)</f>
        <v>0</v>
      </c>
      <c r="BH224" s="187">
        <f>IF(N224="sníž. přenesená",J224,0)</f>
        <v>0</v>
      </c>
      <c r="BI224" s="187">
        <f>IF(N224="nulová",J224,0)</f>
        <v>0</v>
      </c>
      <c r="BJ224" s="19" t="s">
        <v>79</v>
      </c>
      <c r="BK224" s="187">
        <f>ROUND(I224*H224,2)</f>
        <v>0</v>
      </c>
      <c r="BL224" s="19" t="s">
        <v>272</v>
      </c>
      <c r="BM224" s="186" t="s">
        <v>1197</v>
      </c>
    </row>
    <row r="225" spans="1:65" s="2" customFormat="1" ht="39">
      <c r="A225" s="36"/>
      <c r="B225" s="37"/>
      <c r="C225" s="38"/>
      <c r="D225" s="188" t="s">
        <v>145</v>
      </c>
      <c r="E225" s="38"/>
      <c r="F225" s="189" t="s">
        <v>709</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145</v>
      </c>
      <c r="AU225" s="19" t="s">
        <v>81</v>
      </c>
    </row>
    <row r="226" spans="1:65" s="13" customFormat="1" ht="11.25">
      <c r="B226" s="197"/>
      <c r="C226" s="198"/>
      <c r="D226" s="188" t="s">
        <v>187</v>
      </c>
      <c r="E226" s="199" t="s">
        <v>19</v>
      </c>
      <c r="F226" s="200" t="s">
        <v>1198</v>
      </c>
      <c r="G226" s="198"/>
      <c r="H226" s="201">
        <v>6.03</v>
      </c>
      <c r="I226" s="202"/>
      <c r="J226" s="198"/>
      <c r="K226" s="198"/>
      <c r="L226" s="203"/>
      <c r="M226" s="204"/>
      <c r="N226" s="205"/>
      <c r="O226" s="205"/>
      <c r="P226" s="205"/>
      <c r="Q226" s="205"/>
      <c r="R226" s="205"/>
      <c r="S226" s="205"/>
      <c r="T226" s="206"/>
      <c r="AT226" s="207" t="s">
        <v>187</v>
      </c>
      <c r="AU226" s="207" t="s">
        <v>81</v>
      </c>
      <c r="AV226" s="13" t="s">
        <v>81</v>
      </c>
      <c r="AW226" s="13" t="s">
        <v>33</v>
      </c>
      <c r="AX226" s="13" t="s">
        <v>79</v>
      </c>
      <c r="AY226" s="207" t="s">
        <v>135</v>
      </c>
    </row>
    <row r="227" spans="1:65" s="2" customFormat="1" ht="16.5" customHeight="1">
      <c r="A227" s="36"/>
      <c r="B227" s="37"/>
      <c r="C227" s="175" t="s">
        <v>484</v>
      </c>
      <c r="D227" s="175" t="s">
        <v>138</v>
      </c>
      <c r="E227" s="176" t="s">
        <v>717</v>
      </c>
      <c r="F227" s="177" t="s">
        <v>718</v>
      </c>
      <c r="G227" s="178" t="s">
        <v>271</v>
      </c>
      <c r="H227" s="179">
        <v>4.5</v>
      </c>
      <c r="I227" s="180"/>
      <c r="J227" s="181">
        <f>ROUND(I227*H227,2)</f>
        <v>0</v>
      </c>
      <c r="K227" s="177" t="s">
        <v>142</v>
      </c>
      <c r="L227" s="41"/>
      <c r="M227" s="182" t="s">
        <v>19</v>
      </c>
      <c r="N227" s="183" t="s">
        <v>43</v>
      </c>
      <c r="O227" s="66"/>
      <c r="P227" s="184">
        <f>O227*H227</f>
        <v>0</v>
      </c>
      <c r="Q227" s="184">
        <v>3.0000000000000001E-5</v>
      </c>
      <c r="R227" s="184">
        <f>Q227*H227</f>
        <v>1.35E-4</v>
      </c>
      <c r="S227" s="184">
        <v>0</v>
      </c>
      <c r="T227" s="185">
        <f>S227*H227</f>
        <v>0</v>
      </c>
      <c r="U227" s="36"/>
      <c r="V227" s="36"/>
      <c r="W227" s="36"/>
      <c r="X227" s="36"/>
      <c r="Y227" s="36"/>
      <c r="Z227" s="36"/>
      <c r="AA227" s="36"/>
      <c r="AB227" s="36"/>
      <c r="AC227" s="36"/>
      <c r="AD227" s="36"/>
      <c r="AE227" s="36"/>
      <c r="AR227" s="186" t="s">
        <v>272</v>
      </c>
      <c r="AT227" s="186" t="s">
        <v>138</v>
      </c>
      <c r="AU227" s="186" t="s">
        <v>81</v>
      </c>
      <c r="AY227" s="19" t="s">
        <v>135</v>
      </c>
      <c r="BE227" s="187">
        <f>IF(N227="základní",J227,0)</f>
        <v>0</v>
      </c>
      <c r="BF227" s="187">
        <f>IF(N227="snížená",J227,0)</f>
        <v>0</v>
      </c>
      <c r="BG227" s="187">
        <f>IF(N227="zákl. přenesená",J227,0)</f>
        <v>0</v>
      </c>
      <c r="BH227" s="187">
        <f>IF(N227="sníž. přenesená",J227,0)</f>
        <v>0</v>
      </c>
      <c r="BI227" s="187">
        <f>IF(N227="nulová",J227,0)</f>
        <v>0</v>
      </c>
      <c r="BJ227" s="19" t="s">
        <v>79</v>
      </c>
      <c r="BK227" s="187">
        <f>ROUND(I227*H227,2)</f>
        <v>0</v>
      </c>
      <c r="BL227" s="19" t="s">
        <v>272</v>
      </c>
      <c r="BM227" s="186" t="s">
        <v>1199</v>
      </c>
    </row>
    <row r="228" spans="1:65" s="2" customFormat="1" ht="39">
      <c r="A228" s="36"/>
      <c r="B228" s="37"/>
      <c r="C228" s="38"/>
      <c r="D228" s="188" t="s">
        <v>145</v>
      </c>
      <c r="E228" s="38"/>
      <c r="F228" s="189" t="s">
        <v>709</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145</v>
      </c>
      <c r="AU228" s="19" t="s">
        <v>81</v>
      </c>
    </row>
    <row r="229" spans="1:65" s="13" customFormat="1" ht="11.25">
      <c r="B229" s="197"/>
      <c r="C229" s="198"/>
      <c r="D229" s="188" t="s">
        <v>187</v>
      </c>
      <c r="E229" s="199" t="s">
        <v>19</v>
      </c>
      <c r="F229" s="200" t="s">
        <v>1200</v>
      </c>
      <c r="G229" s="198"/>
      <c r="H229" s="201">
        <v>4.5</v>
      </c>
      <c r="I229" s="202"/>
      <c r="J229" s="198"/>
      <c r="K229" s="198"/>
      <c r="L229" s="203"/>
      <c r="M229" s="204"/>
      <c r="N229" s="205"/>
      <c r="O229" s="205"/>
      <c r="P229" s="205"/>
      <c r="Q229" s="205"/>
      <c r="R229" s="205"/>
      <c r="S229" s="205"/>
      <c r="T229" s="206"/>
      <c r="AT229" s="207" t="s">
        <v>187</v>
      </c>
      <c r="AU229" s="207" t="s">
        <v>81</v>
      </c>
      <c r="AV229" s="13" t="s">
        <v>81</v>
      </c>
      <c r="AW229" s="13" t="s">
        <v>33</v>
      </c>
      <c r="AX229" s="13" t="s">
        <v>79</v>
      </c>
      <c r="AY229" s="207" t="s">
        <v>135</v>
      </c>
    </row>
    <row r="230" spans="1:65" s="2" customFormat="1" ht="24">
      <c r="A230" s="36"/>
      <c r="B230" s="37"/>
      <c r="C230" s="175" t="s">
        <v>488</v>
      </c>
      <c r="D230" s="175" t="s">
        <v>138</v>
      </c>
      <c r="E230" s="176" t="s">
        <v>1089</v>
      </c>
      <c r="F230" s="177" t="s">
        <v>1090</v>
      </c>
      <c r="G230" s="178" t="s">
        <v>295</v>
      </c>
      <c r="H230" s="229"/>
      <c r="I230" s="180"/>
      <c r="J230" s="181">
        <f>ROUND(I230*H230,2)</f>
        <v>0</v>
      </c>
      <c r="K230" s="177" t="s">
        <v>142</v>
      </c>
      <c r="L230" s="41"/>
      <c r="M230" s="182" t="s">
        <v>19</v>
      </c>
      <c r="N230" s="183" t="s">
        <v>43</v>
      </c>
      <c r="O230" s="66"/>
      <c r="P230" s="184">
        <f>O230*H230</f>
        <v>0</v>
      </c>
      <c r="Q230" s="184">
        <v>0</v>
      </c>
      <c r="R230" s="184">
        <f>Q230*H230</f>
        <v>0</v>
      </c>
      <c r="S230" s="184">
        <v>0</v>
      </c>
      <c r="T230" s="185">
        <f>S230*H230</f>
        <v>0</v>
      </c>
      <c r="U230" s="36"/>
      <c r="V230" s="36"/>
      <c r="W230" s="36"/>
      <c r="X230" s="36"/>
      <c r="Y230" s="36"/>
      <c r="Z230" s="36"/>
      <c r="AA230" s="36"/>
      <c r="AB230" s="36"/>
      <c r="AC230" s="36"/>
      <c r="AD230" s="36"/>
      <c r="AE230" s="36"/>
      <c r="AR230" s="186" t="s">
        <v>272</v>
      </c>
      <c r="AT230" s="186" t="s">
        <v>138</v>
      </c>
      <c r="AU230" s="186" t="s">
        <v>81</v>
      </c>
      <c r="AY230" s="19" t="s">
        <v>135</v>
      </c>
      <c r="BE230" s="187">
        <f>IF(N230="základní",J230,0)</f>
        <v>0</v>
      </c>
      <c r="BF230" s="187">
        <f>IF(N230="snížená",J230,0)</f>
        <v>0</v>
      </c>
      <c r="BG230" s="187">
        <f>IF(N230="zákl. přenesená",J230,0)</f>
        <v>0</v>
      </c>
      <c r="BH230" s="187">
        <f>IF(N230="sníž. přenesená",J230,0)</f>
        <v>0</v>
      </c>
      <c r="BI230" s="187">
        <f>IF(N230="nulová",J230,0)</f>
        <v>0</v>
      </c>
      <c r="BJ230" s="19" t="s">
        <v>79</v>
      </c>
      <c r="BK230" s="187">
        <f>ROUND(I230*H230,2)</f>
        <v>0</v>
      </c>
      <c r="BL230" s="19" t="s">
        <v>272</v>
      </c>
      <c r="BM230" s="186" t="s">
        <v>1201</v>
      </c>
    </row>
    <row r="231" spans="1:65" s="2" customFormat="1" ht="78">
      <c r="A231" s="36"/>
      <c r="B231" s="37"/>
      <c r="C231" s="38"/>
      <c r="D231" s="188" t="s">
        <v>145</v>
      </c>
      <c r="E231" s="38"/>
      <c r="F231" s="189" t="s">
        <v>297</v>
      </c>
      <c r="G231" s="38"/>
      <c r="H231" s="38"/>
      <c r="I231" s="190"/>
      <c r="J231" s="38"/>
      <c r="K231" s="38"/>
      <c r="L231" s="41"/>
      <c r="M231" s="191"/>
      <c r="N231" s="192"/>
      <c r="O231" s="66"/>
      <c r="P231" s="66"/>
      <c r="Q231" s="66"/>
      <c r="R231" s="66"/>
      <c r="S231" s="66"/>
      <c r="T231" s="67"/>
      <c r="U231" s="36"/>
      <c r="V231" s="36"/>
      <c r="W231" s="36"/>
      <c r="X231" s="36"/>
      <c r="Y231" s="36"/>
      <c r="Z231" s="36"/>
      <c r="AA231" s="36"/>
      <c r="AB231" s="36"/>
      <c r="AC231" s="36"/>
      <c r="AD231" s="36"/>
      <c r="AE231" s="36"/>
      <c r="AT231" s="19" t="s">
        <v>145</v>
      </c>
      <c r="AU231" s="19" t="s">
        <v>81</v>
      </c>
    </row>
    <row r="232" spans="1:65" s="12" customFormat="1" ht="22.9" customHeight="1">
      <c r="B232" s="159"/>
      <c r="C232" s="160"/>
      <c r="D232" s="161" t="s">
        <v>71</v>
      </c>
      <c r="E232" s="173" t="s">
        <v>398</v>
      </c>
      <c r="F232" s="173" t="s">
        <v>399</v>
      </c>
      <c r="G232" s="160"/>
      <c r="H232" s="160"/>
      <c r="I232" s="163"/>
      <c r="J232" s="174">
        <f>BK232</f>
        <v>0</v>
      </c>
      <c r="K232" s="160"/>
      <c r="L232" s="165"/>
      <c r="M232" s="166"/>
      <c r="N232" s="167"/>
      <c r="O232" s="167"/>
      <c r="P232" s="168">
        <f>SUM(P233:P241)</f>
        <v>0</v>
      </c>
      <c r="Q232" s="167"/>
      <c r="R232" s="168">
        <f>SUM(R233:R241)</f>
        <v>4.6079999999999992E-4</v>
      </c>
      <c r="S232" s="167"/>
      <c r="T232" s="169">
        <f>SUM(T233:T241)</f>
        <v>0</v>
      </c>
      <c r="AR232" s="170" t="s">
        <v>81</v>
      </c>
      <c r="AT232" s="171" t="s">
        <v>71</v>
      </c>
      <c r="AU232" s="171" t="s">
        <v>79</v>
      </c>
      <c r="AY232" s="170" t="s">
        <v>135</v>
      </c>
      <c r="BK232" s="172">
        <f>SUM(BK233:BK241)</f>
        <v>0</v>
      </c>
    </row>
    <row r="233" spans="1:65" s="2" customFormat="1" ht="16.5" customHeight="1">
      <c r="A233" s="36"/>
      <c r="B233" s="37"/>
      <c r="C233" s="175" t="s">
        <v>492</v>
      </c>
      <c r="D233" s="175" t="s">
        <v>138</v>
      </c>
      <c r="E233" s="176" t="s">
        <v>401</v>
      </c>
      <c r="F233" s="177" t="s">
        <v>402</v>
      </c>
      <c r="G233" s="178" t="s">
        <v>184</v>
      </c>
      <c r="H233" s="179">
        <v>1.44</v>
      </c>
      <c r="I233" s="180"/>
      <c r="J233" s="181">
        <f>ROUND(I233*H233,2)</f>
        <v>0</v>
      </c>
      <c r="K233" s="177" t="s">
        <v>142</v>
      </c>
      <c r="L233" s="41"/>
      <c r="M233" s="182" t="s">
        <v>19</v>
      </c>
      <c r="N233" s="183" t="s">
        <v>43</v>
      </c>
      <c r="O233" s="66"/>
      <c r="P233" s="184">
        <f>O233*H233</f>
        <v>0</v>
      </c>
      <c r="Q233" s="184">
        <v>6.0000000000000002E-5</v>
      </c>
      <c r="R233" s="184">
        <f>Q233*H233</f>
        <v>8.6399999999999999E-5</v>
      </c>
      <c r="S233" s="184">
        <v>0</v>
      </c>
      <c r="T233" s="185">
        <f>S233*H233</f>
        <v>0</v>
      </c>
      <c r="U233" s="36"/>
      <c r="V233" s="36"/>
      <c r="W233" s="36"/>
      <c r="X233" s="36"/>
      <c r="Y233" s="36"/>
      <c r="Z233" s="36"/>
      <c r="AA233" s="36"/>
      <c r="AB233" s="36"/>
      <c r="AC233" s="36"/>
      <c r="AD233" s="36"/>
      <c r="AE233" s="36"/>
      <c r="AR233" s="186" t="s">
        <v>272</v>
      </c>
      <c r="AT233" s="186" t="s">
        <v>138</v>
      </c>
      <c r="AU233" s="186" t="s">
        <v>81</v>
      </c>
      <c r="AY233" s="19" t="s">
        <v>135</v>
      </c>
      <c r="BE233" s="187">
        <f>IF(N233="základní",J233,0)</f>
        <v>0</v>
      </c>
      <c r="BF233" s="187">
        <f>IF(N233="snížená",J233,0)</f>
        <v>0</v>
      </c>
      <c r="BG233" s="187">
        <f>IF(N233="zákl. přenesená",J233,0)</f>
        <v>0</v>
      </c>
      <c r="BH233" s="187">
        <f>IF(N233="sníž. přenesená",J233,0)</f>
        <v>0</v>
      </c>
      <c r="BI233" s="187">
        <f>IF(N233="nulová",J233,0)</f>
        <v>0</v>
      </c>
      <c r="BJ233" s="19" t="s">
        <v>79</v>
      </c>
      <c r="BK233" s="187">
        <f>ROUND(I233*H233,2)</f>
        <v>0</v>
      </c>
      <c r="BL233" s="19" t="s">
        <v>272</v>
      </c>
      <c r="BM233" s="186" t="s">
        <v>1202</v>
      </c>
    </row>
    <row r="234" spans="1:65" s="15" customFormat="1" ht="11.25">
      <c r="B234" s="230"/>
      <c r="C234" s="231"/>
      <c r="D234" s="188" t="s">
        <v>187</v>
      </c>
      <c r="E234" s="232" t="s">
        <v>19</v>
      </c>
      <c r="F234" s="233" t="s">
        <v>868</v>
      </c>
      <c r="G234" s="231"/>
      <c r="H234" s="232" t="s">
        <v>19</v>
      </c>
      <c r="I234" s="234"/>
      <c r="J234" s="231"/>
      <c r="K234" s="231"/>
      <c r="L234" s="235"/>
      <c r="M234" s="236"/>
      <c r="N234" s="237"/>
      <c r="O234" s="237"/>
      <c r="P234" s="237"/>
      <c r="Q234" s="237"/>
      <c r="R234" s="237"/>
      <c r="S234" s="237"/>
      <c r="T234" s="238"/>
      <c r="AT234" s="239" t="s">
        <v>187</v>
      </c>
      <c r="AU234" s="239" t="s">
        <v>81</v>
      </c>
      <c r="AV234" s="15" t="s">
        <v>79</v>
      </c>
      <c r="AW234" s="15" t="s">
        <v>33</v>
      </c>
      <c r="AX234" s="15" t="s">
        <v>72</v>
      </c>
      <c r="AY234" s="239" t="s">
        <v>135</v>
      </c>
    </row>
    <row r="235" spans="1:65" s="13" customFormat="1" ht="11.25">
      <c r="B235" s="197"/>
      <c r="C235" s="198"/>
      <c r="D235" s="188" t="s">
        <v>187</v>
      </c>
      <c r="E235" s="199" t="s">
        <v>19</v>
      </c>
      <c r="F235" s="200" t="s">
        <v>405</v>
      </c>
      <c r="G235" s="198"/>
      <c r="H235" s="201">
        <v>1.44</v>
      </c>
      <c r="I235" s="202"/>
      <c r="J235" s="198"/>
      <c r="K235" s="198"/>
      <c r="L235" s="203"/>
      <c r="M235" s="204"/>
      <c r="N235" s="205"/>
      <c r="O235" s="205"/>
      <c r="P235" s="205"/>
      <c r="Q235" s="205"/>
      <c r="R235" s="205"/>
      <c r="S235" s="205"/>
      <c r="T235" s="206"/>
      <c r="AT235" s="207" t="s">
        <v>187</v>
      </c>
      <c r="AU235" s="207" t="s">
        <v>81</v>
      </c>
      <c r="AV235" s="13" t="s">
        <v>81</v>
      </c>
      <c r="AW235" s="13" t="s">
        <v>33</v>
      </c>
      <c r="AX235" s="13" t="s">
        <v>79</v>
      </c>
      <c r="AY235" s="207" t="s">
        <v>135</v>
      </c>
    </row>
    <row r="236" spans="1:65" s="2" customFormat="1" ht="16.5" customHeight="1">
      <c r="A236" s="36"/>
      <c r="B236" s="37"/>
      <c r="C236" s="175" t="s">
        <v>643</v>
      </c>
      <c r="D236" s="175" t="s">
        <v>138</v>
      </c>
      <c r="E236" s="176" t="s">
        <v>418</v>
      </c>
      <c r="F236" s="177" t="s">
        <v>419</v>
      </c>
      <c r="G236" s="178" t="s">
        <v>184</v>
      </c>
      <c r="H236" s="179">
        <v>1.44</v>
      </c>
      <c r="I236" s="180"/>
      <c r="J236" s="181">
        <f>ROUND(I236*H236,2)</f>
        <v>0</v>
      </c>
      <c r="K236" s="177" t="s">
        <v>142</v>
      </c>
      <c r="L236" s="41"/>
      <c r="M236" s="182" t="s">
        <v>19</v>
      </c>
      <c r="N236" s="183" t="s">
        <v>43</v>
      </c>
      <c r="O236" s="66"/>
      <c r="P236" s="184">
        <f>O236*H236</f>
        <v>0</v>
      </c>
      <c r="Q236" s="184">
        <v>1.3999999999999999E-4</v>
      </c>
      <c r="R236" s="184">
        <f>Q236*H236</f>
        <v>2.0159999999999997E-4</v>
      </c>
      <c r="S236" s="184">
        <v>0</v>
      </c>
      <c r="T236" s="185">
        <f>S236*H236</f>
        <v>0</v>
      </c>
      <c r="U236" s="36"/>
      <c r="V236" s="36"/>
      <c r="W236" s="36"/>
      <c r="X236" s="36"/>
      <c r="Y236" s="36"/>
      <c r="Z236" s="36"/>
      <c r="AA236" s="36"/>
      <c r="AB236" s="36"/>
      <c r="AC236" s="36"/>
      <c r="AD236" s="36"/>
      <c r="AE236" s="36"/>
      <c r="AR236" s="186" t="s">
        <v>272</v>
      </c>
      <c r="AT236" s="186" t="s">
        <v>138</v>
      </c>
      <c r="AU236" s="186" t="s">
        <v>81</v>
      </c>
      <c r="AY236" s="19" t="s">
        <v>135</v>
      </c>
      <c r="BE236" s="187">
        <f>IF(N236="základní",J236,0)</f>
        <v>0</v>
      </c>
      <c r="BF236" s="187">
        <f>IF(N236="snížená",J236,0)</f>
        <v>0</v>
      </c>
      <c r="BG236" s="187">
        <f>IF(N236="zákl. přenesená",J236,0)</f>
        <v>0</v>
      </c>
      <c r="BH236" s="187">
        <f>IF(N236="sníž. přenesená",J236,0)</f>
        <v>0</v>
      </c>
      <c r="BI236" s="187">
        <f>IF(N236="nulová",J236,0)</f>
        <v>0</v>
      </c>
      <c r="BJ236" s="19" t="s">
        <v>79</v>
      </c>
      <c r="BK236" s="187">
        <f>ROUND(I236*H236,2)</f>
        <v>0</v>
      </c>
      <c r="BL236" s="19" t="s">
        <v>272</v>
      </c>
      <c r="BM236" s="186" t="s">
        <v>1203</v>
      </c>
    </row>
    <row r="237" spans="1:65" s="2" customFormat="1" ht="16.5" customHeight="1">
      <c r="A237" s="36"/>
      <c r="B237" s="37"/>
      <c r="C237" s="175" t="s">
        <v>645</v>
      </c>
      <c r="D237" s="175" t="s">
        <v>138</v>
      </c>
      <c r="E237" s="176" t="s">
        <v>422</v>
      </c>
      <c r="F237" s="177" t="s">
        <v>423</v>
      </c>
      <c r="G237" s="178" t="s">
        <v>184</v>
      </c>
      <c r="H237" s="179">
        <v>1.44</v>
      </c>
      <c r="I237" s="180"/>
      <c r="J237" s="181">
        <f>ROUND(I237*H237,2)</f>
        <v>0</v>
      </c>
      <c r="K237" s="177" t="s">
        <v>142</v>
      </c>
      <c r="L237" s="41"/>
      <c r="M237" s="182" t="s">
        <v>19</v>
      </c>
      <c r="N237" s="183" t="s">
        <v>43</v>
      </c>
      <c r="O237" s="66"/>
      <c r="P237" s="184">
        <f>O237*H237</f>
        <v>0</v>
      </c>
      <c r="Q237" s="184">
        <v>1.2E-4</v>
      </c>
      <c r="R237" s="184">
        <f>Q237*H237</f>
        <v>1.728E-4</v>
      </c>
      <c r="S237" s="184">
        <v>0</v>
      </c>
      <c r="T237" s="185">
        <f>S237*H237</f>
        <v>0</v>
      </c>
      <c r="U237" s="36"/>
      <c r="V237" s="36"/>
      <c r="W237" s="36"/>
      <c r="X237" s="36"/>
      <c r="Y237" s="36"/>
      <c r="Z237" s="36"/>
      <c r="AA237" s="36"/>
      <c r="AB237" s="36"/>
      <c r="AC237" s="36"/>
      <c r="AD237" s="36"/>
      <c r="AE237" s="36"/>
      <c r="AR237" s="186" t="s">
        <v>272</v>
      </c>
      <c r="AT237" s="186" t="s">
        <v>138</v>
      </c>
      <c r="AU237" s="186" t="s">
        <v>81</v>
      </c>
      <c r="AY237" s="19" t="s">
        <v>135</v>
      </c>
      <c r="BE237" s="187">
        <f>IF(N237="základní",J237,0)</f>
        <v>0</v>
      </c>
      <c r="BF237" s="187">
        <f>IF(N237="snížená",J237,0)</f>
        <v>0</v>
      </c>
      <c r="BG237" s="187">
        <f>IF(N237="zákl. přenesená",J237,0)</f>
        <v>0</v>
      </c>
      <c r="BH237" s="187">
        <f>IF(N237="sníž. přenesená",J237,0)</f>
        <v>0</v>
      </c>
      <c r="BI237" s="187">
        <f>IF(N237="nulová",J237,0)</f>
        <v>0</v>
      </c>
      <c r="BJ237" s="19" t="s">
        <v>79</v>
      </c>
      <c r="BK237" s="187">
        <f>ROUND(I237*H237,2)</f>
        <v>0</v>
      </c>
      <c r="BL237" s="19" t="s">
        <v>272</v>
      </c>
      <c r="BM237" s="186" t="s">
        <v>1204</v>
      </c>
    </row>
    <row r="238" spans="1:65" s="2" customFormat="1" ht="16.5" customHeight="1">
      <c r="A238" s="36"/>
      <c r="B238" s="37"/>
      <c r="C238" s="175" t="s">
        <v>649</v>
      </c>
      <c r="D238" s="175" t="s">
        <v>138</v>
      </c>
      <c r="E238" s="176" t="s">
        <v>733</v>
      </c>
      <c r="F238" s="177" t="s">
        <v>734</v>
      </c>
      <c r="G238" s="178" t="s">
        <v>184</v>
      </c>
      <c r="H238" s="179">
        <v>0.72599999999999998</v>
      </c>
      <c r="I238" s="180"/>
      <c r="J238" s="181">
        <f>ROUND(I238*H238,2)</f>
        <v>0</v>
      </c>
      <c r="K238" s="177" t="s">
        <v>142</v>
      </c>
      <c r="L238" s="41"/>
      <c r="M238" s="182" t="s">
        <v>19</v>
      </c>
      <c r="N238" s="183" t="s">
        <v>43</v>
      </c>
      <c r="O238" s="66"/>
      <c r="P238" s="184">
        <f>O238*H238</f>
        <v>0</v>
      </c>
      <c r="Q238" s="184">
        <v>0</v>
      </c>
      <c r="R238" s="184">
        <f>Q238*H238</f>
        <v>0</v>
      </c>
      <c r="S238" s="184">
        <v>0</v>
      </c>
      <c r="T238" s="185">
        <f>S238*H238</f>
        <v>0</v>
      </c>
      <c r="U238" s="36"/>
      <c r="V238" s="36"/>
      <c r="W238" s="36"/>
      <c r="X238" s="36"/>
      <c r="Y238" s="36"/>
      <c r="Z238" s="36"/>
      <c r="AA238" s="36"/>
      <c r="AB238" s="36"/>
      <c r="AC238" s="36"/>
      <c r="AD238" s="36"/>
      <c r="AE238" s="36"/>
      <c r="AR238" s="186" t="s">
        <v>272</v>
      </c>
      <c r="AT238" s="186" t="s">
        <v>138</v>
      </c>
      <c r="AU238" s="186" t="s">
        <v>81</v>
      </c>
      <c r="AY238" s="19" t="s">
        <v>135</v>
      </c>
      <c r="BE238" s="187">
        <f>IF(N238="základní",J238,0)</f>
        <v>0</v>
      </c>
      <c r="BF238" s="187">
        <f>IF(N238="snížená",J238,0)</f>
        <v>0</v>
      </c>
      <c r="BG238" s="187">
        <f>IF(N238="zákl. přenesená",J238,0)</f>
        <v>0</v>
      </c>
      <c r="BH238" s="187">
        <f>IF(N238="sníž. přenesená",J238,0)</f>
        <v>0</v>
      </c>
      <c r="BI238" s="187">
        <f>IF(N238="nulová",J238,0)</f>
        <v>0</v>
      </c>
      <c r="BJ238" s="19" t="s">
        <v>79</v>
      </c>
      <c r="BK238" s="187">
        <f>ROUND(I238*H238,2)</f>
        <v>0</v>
      </c>
      <c r="BL238" s="19" t="s">
        <v>272</v>
      </c>
      <c r="BM238" s="186" t="s">
        <v>1205</v>
      </c>
    </row>
    <row r="239" spans="1:65" s="15" customFormat="1" ht="11.25">
      <c r="B239" s="230"/>
      <c r="C239" s="231"/>
      <c r="D239" s="188" t="s">
        <v>187</v>
      </c>
      <c r="E239" s="232" t="s">
        <v>19</v>
      </c>
      <c r="F239" s="233" t="s">
        <v>872</v>
      </c>
      <c r="G239" s="231"/>
      <c r="H239" s="232" t="s">
        <v>19</v>
      </c>
      <c r="I239" s="234"/>
      <c r="J239" s="231"/>
      <c r="K239" s="231"/>
      <c r="L239" s="235"/>
      <c r="M239" s="236"/>
      <c r="N239" s="237"/>
      <c r="O239" s="237"/>
      <c r="P239" s="237"/>
      <c r="Q239" s="237"/>
      <c r="R239" s="237"/>
      <c r="S239" s="237"/>
      <c r="T239" s="238"/>
      <c r="AT239" s="239" t="s">
        <v>187</v>
      </c>
      <c r="AU239" s="239" t="s">
        <v>81</v>
      </c>
      <c r="AV239" s="15" t="s">
        <v>79</v>
      </c>
      <c r="AW239" s="15" t="s">
        <v>33</v>
      </c>
      <c r="AX239" s="15" t="s">
        <v>72</v>
      </c>
      <c r="AY239" s="239" t="s">
        <v>135</v>
      </c>
    </row>
    <row r="240" spans="1:65" s="13" customFormat="1" ht="11.25">
      <c r="B240" s="197"/>
      <c r="C240" s="198"/>
      <c r="D240" s="188" t="s">
        <v>187</v>
      </c>
      <c r="E240" s="199" t="s">
        <v>19</v>
      </c>
      <c r="F240" s="200" t="s">
        <v>1151</v>
      </c>
      <c r="G240" s="198"/>
      <c r="H240" s="201">
        <v>0.72599999999999998</v>
      </c>
      <c r="I240" s="202"/>
      <c r="J240" s="198"/>
      <c r="K240" s="198"/>
      <c r="L240" s="203"/>
      <c r="M240" s="204"/>
      <c r="N240" s="205"/>
      <c r="O240" s="205"/>
      <c r="P240" s="205"/>
      <c r="Q240" s="205"/>
      <c r="R240" s="205"/>
      <c r="S240" s="205"/>
      <c r="T240" s="206"/>
      <c r="AT240" s="207" t="s">
        <v>187</v>
      </c>
      <c r="AU240" s="207" t="s">
        <v>81</v>
      </c>
      <c r="AV240" s="13" t="s">
        <v>81</v>
      </c>
      <c r="AW240" s="13" t="s">
        <v>33</v>
      </c>
      <c r="AX240" s="13" t="s">
        <v>79</v>
      </c>
      <c r="AY240" s="207" t="s">
        <v>135</v>
      </c>
    </row>
    <row r="241" spans="1:65" s="2" customFormat="1" ht="16.5" customHeight="1">
      <c r="A241" s="36"/>
      <c r="B241" s="37"/>
      <c r="C241" s="175" t="s">
        <v>654</v>
      </c>
      <c r="D241" s="175" t="s">
        <v>138</v>
      </c>
      <c r="E241" s="176" t="s">
        <v>438</v>
      </c>
      <c r="F241" s="177" t="s">
        <v>439</v>
      </c>
      <c r="G241" s="178" t="s">
        <v>184</v>
      </c>
      <c r="H241" s="179">
        <v>0.72599999999999998</v>
      </c>
      <c r="I241" s="180"/>
      <c r="J241" s="181">
        <f>ROUND(I241*H241,2)</f>
        <v>0</v>
      </c>
      <c r="K241" s="177" t="s">
        <v>19</v>
      </c>
      <c r="L241" s="41"/>
      <c r="M241" s="182" t="s">
        <v>19</v>
      </c>
      <c r="N241" s="183" t="s">
        <v>43</v>
      </c>
      <c r="O241" s="66"/>
      <c r="P241" s="184">
        <f>O241*H241</f>
        <v>0</v>
      </c>
      <c r="Q241" s="184">
        <v>0</v>
      </c>
      <c r="R241" s="184">
        <f>Q241*H241</f>
        <v>0</v>
      </c>
      <c r="S241" s="184">
        <v>0</v>
      </c>
      <c r="T241" s="185">
        <f>S241*H241</f>
        <v>0</v>
      </c>
      <c r="U241" s="36"/>
      <c r="V241" s="36"/>
      <c r="W241" s="36"/>
      <c r="X241" s="36"/>
      <c r="Y241" s="36"/>
      <c r="Z241" s="36"/>
      <c r="AA241" s="36"/>
      <c r="AB241" s="36"/>
      <c r="AC241" s="36"/>
      <c r="AD241" s="36"/>
      <c r="AE241" s="36"/>
      <c r="AR241" s="186" t="s">
        <v>272</v>
      </c>
      <c r="AT241" s="186" t="s">
        <v>138</v>
      </c>
      <c r="AU241" s="186" t="s">
        <v>81</v>
      </c>
      <c r="AY241" s="19" t="s">
        <v>135</v>
      </c>
      <c r="BE241" s="187">
        <f>IF(N241="základní",J241,0)</f>
        <v>0</v>
      </c>
      <c r="BF241" s="187">
        <f>IF(N241="snížená",J241,0)</f>
        <v>0</v>
      </c>
      <c r="BG241" s="187">
        <f>IF(N241="zákl. přenesená",J241,0)</f>
        <v>0</v>
      </c>
      <c r="BH241" s="187">
        <f>IF(N241="sníž. přenesená",J241,0)</f>
        <v>0</v>
      </c>
      <c r="BI241" s="187">
        <f>IF(N241="nulová",J241,0)</f>
        <v>0</v>
      </c>
      <c r="BJ241" s="19" t="s">
        <v>79</v>
      </c>
      <c r="BK241" s="187">
        <f>ROUND(I241*H241,2)</f>
        <v>0</v>
      </c>
      <c r="BL241" s="19" t="s">
        <v>272</v>
      </c>
      <c r="BM241" s="186" t="s">
        <v>1206</v>
      </c>
    </row>
    <row r="242" spans="1:65" s="12" customFormat="1" ht="22.9" customHeight="1">
      <c r="B242" s="159"/>
      <c r="C242" s="160"/>
      <c r="D242" s="161" t="s">
        <v>71</v>
      </c>
      <c r="E242" s="173" t="s">
        <v>441</v>
      </c>
      <c r="F242" s="173" t="s">
        <v>442</v>
      </c>
      <c r="G242" s="160"/>
      <c r="H242" s="160"/>
      <c r="I242" s="163"/>
      <c r="J242" s="174">
        <f>BK242</f>
        <v>0</v>
      </c>
      <c r="K242" s="160"/>
      <c r="L242" s="165"/>
      <c r="M242" s="166"/>
      <c r="N242" s="167"/>
      <c r="O242" s="167"/>
      <c r="P242" s="168">
        <f>SUM(P243:P278)</f>
        <v>0</v>
      </c>
      <c r="Q242" s="167"/>
      <c r="R242" s="168">
        <f>SUM(R243:R278)</f>
        <v>2.546876E-2</v>
      </c>
      <c r="S242" s="167"/>
      <c r="T242" s="169">
        <f>SUM(T243:T278)</f>
        <v>4.7643900000000003E-3</v>
      </c>
      <c r="AR242" s="170" t="s">
        <v>81</v>
      </c>
      <c r="AT242" s="171" t="s">
        <v>71</v>
      </c>
      <c r="AU242" s="171" t="s">
        <v>79</v>
      </c>
      <c r="AY242" s="170" t="s">
        <v>135</v>
      </c>
      <c r="BK242" s="172">
        <f>SUM(BK243:BK278)</f>
        <v>0</v>
      </c>
    </row>
    <row r="243" spans="1:65" s="2" customFormat="1" ht="16.5" customHeight="1">
      <c r="A243" s="36"/>
      <c r="B243" s="37"/>
      <c r="C243" s="175" t="s">
        <v>659</v>
      </c>
      <c r="D243" s="175" t="s">
        <v>138</v>
      </c>
      <c r="E243" s="176" t="s">
        <v>444</v>
      </c>
      <c r="F243" s="177" t="s">
        <v>445</v>
      </c>
      <c r="G243" s="178" t="s">
        <v>184</v>
      </c>
      <c r="H243" s="179">
        <v>15.369</v>
      </c>
      <c r="I243" s="180"/>
      <c r="J243" s="181">
        <f>ROUND(I243*H243,2)</f>
        <v>0</v>
      </c>
      <c r="K243" s="177" t="s">
        <v>142</v>
      </c>
      <c r="L243" s="41"/>
      <c r="M243" s="182" t="s">
        <v>19</v>
      </c>
      <c r="N243" s="183" t="s">
        <v>43</v>
      </c>
      <c r="O243" s="66"/>
      <c r="P243" s="184">
        <f>O243*H243</f>
        <v>0</v>
      </c>
      <c r="Q243" s="184">
        <v>1E-3</v>
      </c>
      <c r="R243" s="184">
        <f>Q243*H243</f>
        <v>1.5369000000000001E-2</v>
      </c>
      <c r="S243" s="184">
        <v>3.1E-4</v>
      </c>
      <c r="T243" s="185">
        <f>S243*H243</f>
        <v>4.7643900000000003E-3</v>
      </c>
      <c r="U243" s="36"/>
      <c r="V243" s="36"/>
      <c r="W243" s="36"/>
      <c r="X243" s="36"/>
      <c r="Y243" s="36"/>
      <c r="Z243" s="36"/>
      <c r="AA243" s="36"/>
      <c r="AB243" s="36"/>
      <c r="AC243" s="36"/>
      <c r="AD243" s="36"/>
      <c r="AE243" s="36"/>
      <c r="AR243" s="186" t="s">
        <v>272</v>
      </c>
      <c r="AT243" s="186" t="s">
        <v>138</v>
      </c>
      <c r="AU243" s="186" t="s">
        <v>81</v>
      </c>
      <c r="AY243" s="19" t="s">
        <v>135</v>
      </c>
      <c r="BE243" s="187">
        <f>IF(N243="základní",J243,0)</f>
        <v>0</v>
      </c>
      <c r="BF243" s="187">
        <f>IF(N243="snížená",J243,0)</f>
        <v>0</v>
      </c>
      <c r="BG243" s="187">
        <f>IF(N243="zákl. přenesená",J243,0)</f>
        <v>0</v>
      </c>
      <c r="BH243" s="187">
        <f>IF(N243="sníž. přenesená",J243,0)</f>
        <v>0</v>
      </c>
      <c r="BI243" s="187">
        <f>IF(N243="nulová",J243,0)</f>
        <v>0</v>
      </c>
      <c r="BJ243" s="19" t="s">
        <v>79</v>
      </c>
      <c r="BK243" s="187">
        <f>ROUND(I243*H243,2)</f>
        <v>0</v>
      </c>
      <c r="BL243" s="19" t="s">
        <v>272</v>
      </c>
      <c r="BM243" s="186" t="s">
        <v>1207</v>
      </c>
    </row>
    <row r="244" spans="1:65" s="2" customFormat="1" ht="29.25">
      <c r="A244" s="36"/>
      <c r="B244" s="37"/>
      <c r="C244" s="38"/>
      <c r="D244" s="188" t="s">
        <v>145</v>
      </c>
      <c r="E244" s="38"/>
      <c r="F244" s="189" t="s">
        <v>447</v>
      </c>
      <c r="G244" s="38"/>
      <c r="H244" s="38"/>
      <c r="I244" s="190"/>
      <c r="J244" s="38"/>
      <c r="K244" s="38"/>
      <c r="L244" s="41"/>
      <c r="M244" s="191"/>
      <c r="N244" s="192"/>
      <c r="O244" s="66"/>
      <c r="P244" s="66"/>
      <c r="Q244" s="66"/>
      <c r="R244" s="66"/>
      <c r="S244" s="66"/>
      <c r="T244" s="67"/>
      <c r="U244" s="36"/>
      <c r="V244" s="36"/>
      <c r="W244" s="36"/>
      <c r="X244" s="36"/>
      <c r="Y244" s="36"/>
      <c r="Z244" s="36"/>
      <c r="AA244" s="36"/>
      <c r="AB244" s="36"/>
      <c r="AC244" s="36"/>
      <c r="AD244" s="36"/>
      <c r="AE244" s="36"/>
      <c r="AT244" s="19" t="s">
        <v>145</v>
      </c>
      <c r="AU244" s="19" t="s">
        <v>81</v>
      </c>
    </row>
    <row r="245" spans="1:65" s="15" customFormat="1" ht="11.25">
      <c r="B245" s="230"/>
      <c r="C245" s="231"/>
      <c r="D245" s="188" t="s">
        <v>187</v>
      </c>
      <c r="E245" s="232" t="s">
        <v>19</v>
      </c>
      <c r="F245" s="233" t="s">
        <v>875</v>
      </c>
      <c r="G245" s="231"/>
      <c r="H245" s="232" t="s">
        <v>19</v>
      </c>
      <c r="I245" s="234"/>
      <c r="J245" s="231"/>
      <c r="K245" s="231"/>
      <c r="L245" s="235"/>
      <c r="M245" s="236"/>
      <c r="N245" s="237"/>
      <c r="O245" s="237"/>
      <c r="P245" s="237"/>
      <c r="Q245" s="237"/>
      <c r="R245" s="237"/>
      <c r="S245" s="237"/>
      <c r="T245" s="238"/>
      <c r="AT245" s="239" t="s">
        <v>187</v>
      </c>
      <c r="AU245" s="239" t="s">
        <v>81</v>
      </c>
      <c r="AV245" s="15" t="s">
        <v>79</v>
      </c>
      <c r="AW245" s="15" t="s">
        <v>33</v>
      </c>
      <c r="AX245" s="15" t="s">
        <v>72</v>
      </c>
      <c r="AY245" s="239" t="s">
        <v>135</v>
      </c>
    </row>
    <row r="246" spans="1:65" s="13" customFormat="1" ht="11.25">
      <c r="B246" s="197"/>
      <c r="C246" s="198"/>
      <c r="D246" s="188" t="s">
        <v>187</v>
      </c>
      <c r="E246" s="199" t="s">
        <v>19</v>
      </c>
      <c r="F246" s="200" t="s">
        <v>1208</v>
      </c>
      <c r="G246" s="198"/>
      <c r="H246" s="201">
        <v>0.73499999999999999</v>
      </c>
      <c r="I246" s="202"/>
      <c r="J246" s="198"/>
      <c r="K246" s="198"/>
      <c r="L246" s="203"/>
      <c r="M246" s="204"/>
      <c r="N246" s="205"/>
      <c r="O246" s="205"/>
      <c r="P246" s="205"/>
      <c r="Q246" s="205"/>
      <c r="R246" s="205"/>
      <c r="S246" s="205"/>
      <c r="T246" s="206"/>
      <c r="AT246" s="207" t="s">
        <v>187</v>
      </c>
      <c r="AU246" s="207" t="s">
        <v>81</v>
      </c>
      <c r="AV246" s="13" t="s">
        <v>81</v>
      </c>
      <c r="AW246" s="13" t="s">
        <v>33</v>
      </c>
      <c r="AX246" s="13" t="s">
        <v>72</v>
      </c>
      <c r="AY246" s="207" t="s">
        <v>135</v>
      </c>
    </row>
    <row r="247" spans="1:65" s="13" customFormat="1" ht="11.25">
      <c r="B247" s="197"/>
      <c r="C247" s="198"/>
      <c r="D247" s="188" t="s">
        <v>187</v>
      </c>
      <c r="E247" s="199" t="s">
        <v>19</v>
      </c>
      <c r="F247" s="200" t="s">
        <v>1209</v>
      </c>
      <c r="G247" s="198"/>
      <c r="H247" s="201">
        <v>0.14299999999999999</v>
      </c>
      <c r="I247" s="202"/>
      <c r="J247" s="198"/>
      <c r="K247" s="198"/>
      <c r="L247" s="203"/>
      <c r="M247" s="204"/>
      <c r="N247" s="205"/>
      <c r="O247" s="205"/>
      <c r="P247" s="205"/>
      <c r="Q247" s="205"/>
      <c r="R247" s="205"/>
      <c r="S247" s="205"/>
      <c r="T247" s="206"/>
      <c r="AT247" s="207" t="s">
        <v>187</v>
      </c>
      <c r="AU247" s="207" t="s">
        <v>81</v>
      </c>
      <c r="AV247" s="13" t="s">
        <v>81</v>
      </c>
      <c r="AW247" s="13" t="s">
        <v>33</v>
      </c>
      <c r="AX247" s="13" t="s">
        <v>72</v>
      </c>
      <c r="AY247" s="207" t="s">
        <v>135</v>
      </c>
    </row>
    <row r="248" spans="1:65" s="13" customFormat="1" ht="11.25">
      <c r="B248" s="197"/>
      <c r="C248" s="198"/>
      <c r="D248" s="188" t="s">
        <v>187</v>
      </c>
      <c r="E248" s="199" t="s">
        <v>19</v>
      </c>
      <c r="F248" s="200" t="s">
        <v>1210</v>
      </c>
      <c r="G248" s="198"/>
      <c r="H248" s="201">
        <v>0.79300000000000004</v>
      </c>
      <c r="I248" s="202"/>
      <c r="J248" s="198"/>
      <c r="K248" s="198"/>
      <c r="L248" s="203"/>
      <c r="M248" s="204"/>
      <c r="N248" s="205"/>
      <c r="O248" s="205"/>
      <c r="P248" s="205"/>
      <c r="Q248" s="205"/>
      <c r="R248" s="205"/>
      <c r="S248" s="205"/>
      <c r="T248" s="206"/>
      <c r="AT248" s="207" t="s">
        <v>187</v>
      </c>
      <c r="AU248" s="207" t="s">
        <v>81</v>
      </c>
      <c r="AV248" s="13" t="s">
        <v>81</v>
      </c>
      <c r="AW248" s="13" t="s">
        <v>33</v>
      </c>
      <c r="AX248" s="13" t="s">
        <v>72</v>
      </c>
      <c r="AY248" s="207" t="s">
        <v>135</v>
      </c>
    </row>
    <row r="249" spans="1:65" s="16" customFormat="1" ht="11.25">
      <c r="B249" s="240"/>
      <c r="C249" s="241"/>
      <c r="D249" s="188" t="s">
        <v>187</v>
      </c>
      <c r="E249" s="242" t="s">
        <v>19</v>
      </c>
      <c r="F249" s="243" t="s">
        <v>451</v>
      </c>
      <c r="G249" s="241"/>
      <c r="H249" s="244">
        <v>1.671</v>
      </c>
      <c r="I249" s="245"/>
      <c r="J249" s="241"/>
      <c r="K249" s="241"/>
      <c r="L249" s="246"/>
      <c r="M249" s="247"/>
      <c r="N249" s="248"/>
      <c r="O249" s="248"/>
      <c r="P249" s="248"/>
      <c r="Q249" s="248"/>
      <c r="R249" s="248"/>
      <c r="S249" s="248"/>
      <c r="T249" s="249"/>
      <c r="AT249" s="250" t="s">
        <v>187</v>
      </c>
      <c r="AU249" s="250" t="s">
        <v>81</v>
      </c>
      <c r="AV249" s="16" t="s">
        <v>155</v>
      </c>
      <c r="AW249" s="16" t="s">
        <v>33</v>
      </c>
      <c r="AX249" s="16" t="s">
        <v>72</v>
      </c>
      <c r="AY249" s="250" t="s">
        <v>135</v>
      </c>
    </row>
    <row r="250" spans="1:65" s="15" customFormat="1" ht="11.25">
      <c r="B250" s="230"/>
      <c r="C250" s="231"/>
      <c r="D250" s="188" t="s">
        <v>187</v>
      </c>
      <c r="E250" s="232" t="s">
        <v>19</v>
      </c>
      <c r="F250" s="233" t="s">
        <v>452</v>
      </c>
      <c r="G250" s="231"/>
      <c r="H250" s="232" t="s">
        <v>19</v>
      </c>
      <c r="I250" s="234"/>
      <c r="J250" s="231"/>
      <c r="K250" s="231"/>
      <c r="L250" s="235"/>
      <c r="M250" s="236"/>
      <c r="N250" s="237"/>
      <c r="O250" s="237"/>
      <c r="P250" s="237"/>
      <c r="Q250" s="237"/>
      <c r="R250" s="237"/>
      <c r="S250" s="237"/>
      <c r="T250" s="238"/>
      <c r="AT250" s="239" t="s">
        <v>187</v>
      </c>
      <c r="AU250" s="239" t="s">
        <v>81</v>
      </c>
      <c r="AV250" s="15" t="s">
        <v>79</v>
      </c>
      <c r="AW250" s="15" t="s">
        <v>33</v>
      </c>
      <c r="AX250" s="15" t="s">
        <v>72</v>
      </c>
      <c r="AY250" s="239" t="s">
        <v>135</v>
      </c>
    </row>
    <row r="251" spans="1:65" s="13" customFormat="1" ht="11.25">
      <c r="B251" s="197"/>
      <c r="C251" s="198"/>
      <c r="D251" s="188" t="s">
        <v>187</v>
      </c>
      <c r="E251" s="199" t="s">
        <v>19</v>
      </c>
      <c r="F251" s="200" t="s">
        <v>1211</v>
      </c>
      <c r="G251" s="198"/>
      <c r="H251" s="201">
        <v>10.603</v>
      </c>
      <c r="I251" s="202"/>
      <c r="J251" s="198"/>
      <c r="K251" s="198"/>
      <c r="L251" s="203"/>
      <c r="M251" s="204"/>
      <c r="N251" s="205"/>
      <c r="O251" s="205"/>
      <c r="P251" s="205"/>
      <c r="Q251" s="205"/>
      <c r="R251" s="205"/>
      <c r="S251" s="205"/>
      <c r="T251" s="206"/>
      <c r="AT251" s="207" t="s">
        <v>187</v>
      </c>
      <c r="AU251" s="207" t="s">
        <v>81</v>
      </c>
      <c r="AV251" s="13" t="s">
        <v>81</v>
      </c>
      <c r="AW251" s="13" t="s">
        <v>33</v>
      </c>
      <c r="AX251" s="13" t="s">
        <v>72</v>
      </c>
      <c r="AY251" s="207" t="s">
        <v>135</v>
      </c>
    </row>
    <row r="252" spans="1:65" s="13" customFormat="1" ht="11.25">
      <c r="B252" s="197"/>
      <c r="C252" s="198"/>
      <c r="D252" s="188" t="s">
        <v>187</v>
      </c>
      <c r="E252" s="199" t="s">
        <v>19</v>
      </c>
      <c r="F252" s="200" t="s">
        <v>1212</v>
      </c>
      <c r="G252" s="198"/>
      <c r="H252" s="201">
        <v>-1.19</v>
      </c>
      <c r="I252" s="202"/>
      <c r="J252" s="198"/>
      <c r="K252" s="198"/>
      <c r="L252" s="203"/>
      <c r="M252" s="204"/>
      <c r="N252" s="205"/>
      <c r="O252" s="205"/>
      <c r="P252" s="205"/>
      <c r="Q252" s="205"/>
      <c r="R252" s="205"/>
      <c r="S252" s="205"/>
      <c r="T252" s="206"/>
      <c r="AT252" s="207" t="s">
        <v>187</v>
      </c>
      <c r="AU252" s="207" t="s">
        <v>81</v>
      </c>
      <c r="AV252" s="13" t="s">
        <v>81</v>
      </c>
      <c r="AW252" s="13" t="s">
        <v>33</v>
      </c>
      <c r="AX252" s="13" t="s">
        <v>72</v>
      </c>
      <c r="AY252" s="207" t="s">
        <v>135</v>
      </c>
    </row>
    <row r="253" spans="1:65" s="13" customFormat="1" ht="11.25">
      <c r="B253" s="197"/>
      <c r="C253" s="198"/>
      <c r="D253" s="188" t="s">
        <v>187</v>
      </c>
      <c r="E253" s="199" t="s">
        <v>19</v>
      </c>
      <c r="F253" s="200" t="s">
        <v>1213</v>
      </c>
      <c r="G253" s="198"/>
      <c r="H253" s="201">
        <v>3.754</v>
      </c>
      <c r="I253" s="202"/>
      <c r="J253" s="198"/>
      <c r="K253" s="198"/>
      <c r="L253" s="203"/>
      <c r="M253" s="204"/>
      <c r="N253" s="205"/>
      <c r="O253" s="205"/>
      <c r="P253" s="205"/>
      <c r="Q253" s="205"/>
      <c r="R253" s="205"/>
      <c r="S253" s="205"/>
      <c r="T253" s="206"/>
      <c r="AT253" s="207" t="s">
        <v>187</v>
      </c>
      <c r="AU253" s="207" t="s">
        <v>81</v>
      </c>
      <c r="AV253" s="13" t="s">
        <v>81</v>
      </c>
      <c r="AW253" s="13" t="s">
        <v>33</v>
      </c>
      <c r="AX253" s="13" t="s">
        <v>72</v>
      </c>
      <c r="AY253" s="207" t="s">
        <v>135</v>
      </c>
    </row>
    <row r="254" spans="1:65" s="13" customFormat="1" ht="11.25">
      <c r="B254" s="197"/>
      <c r="C254" s="198"/>
      <c r="D254" s="188" t="s">
        <v>187</v>
      </c>
      <c r="E254" s="199" t="s">
        <v>19</v>
      </c>
      <c r="F254" s="200" t="s">
        <v>1214</v>
      </c>
      <c r="G254" s="198"/>
      <c r="H254" s="201">
        <v>0.53100000000000003</v>
      </c>
      <c r="I254" s="202"/>
      <c r="J254" s="198"/>
      <c r="K254" s="198"/>
      <c r="L254" s="203"/>
      <c r="M254" s="204"/>
      <c r="N254" s="205"/>
      <c r="O254" s="205"/>
      <c r="P254" s="205"/>
      <c r="Q254" s="205"/>
      <c r="R254" s="205"/>
      <c r="S254" s="205"/>
      <c r="T254" s="206"/>
      <c r="AT254" s="207" t="s">
        <v>187</v>
      </c>
      <c r="AU254" s="207" t="s">
        <v>81</v>
      </c>
      <c r="AV254" s="13" t="s">
        <v>81</v>
      </c>
      <c r="AW254" s="13" t="s">
        <v>33</v>
      </c>
      <c r="AX254" s="13" t="s">
        <v>72</v>
      </c>
      <c r="AY254" s="207" t="s">
        <v>135</v>
      </c>
    </row>
    <row r="255" spans="1:65" s="16" customFormat="1" ht="11.25">
      <c r="B255" s="240"/>
      <c r="C255" s="241"/>
      <c r="D255" s="188" t="s">
        <v>187</v>
      </c>
      <c r="E255" s="242" t="s">
        <v>19</v>
      </c>
      <c r="F255" s="243" t="s">
        <v>451</v>
      </c>
      <c r="G255" s="241"/>
      <c r="H255" s="244">
        <v>13.698</v>
      </c>
      <c r="I255" s="245"/>
      <c r="J255" s="241"/>
      <c r="K255" s="241"/>
      <c r="L255" s="246"/>
      <c r="M255" s="247"/>
      <c r="N255" s="248"/>
      <c r="O255" s="248"/>
      <c r="P255" s="248"/>
      <c r="Q255" s="248"/>
      <c r="R255" s="248"/>
      <c r="S255" s="248"/>
      <c r="T255" s="249"/>
      <c r="AT255" s="250" t="s">
        <v>187</v>
      </c>
      <c r="AU255" s="250" t="s">
        <v>81</v>
      </c>
      <c r="AV255" s="16" t="s">
        <v>155</v>
      </c>
      <c r="AW255" s="16" t="s">
        <v>33</v>
      </c>
      <c r="AX255" s="16" t="s">
        <v>72</v>
      </c>
      <c r="AY255" s="250" t="s">
        <v>135</v>
      </c>
    </row>
    <row r="256" spans="1:65" s="14" customFormat="1" ht="11.25">
      <c r="B256" s="208"/>
      <c r="C256" s="209"/>
      <c r="D256" s="188" t="s">
        <v>187</v>
      </c>
      <c r="E256" s="210" t="s">
        <v>19</v>
      </c>
      <c r="F256" s="211" t="s">
        <v>197</v>
      </c>
      <c r="G256" s="209"/>
      <c r="H256" s="212">
        <v>15.369</v>
      </c>
      <c r="I256" s="213"/>
      <c r="J256" s="209"/>
      <c r="K256" s="209"/>
      <c r="L256" s="214"/>
      <c r="M256" s="215"/>
      <c r="N256" s="216"/>
      <c r="O256" s="216"/>
      <c r="P256" s="216"/>
      <c r="Q256" s="216"/>
      <c r="R256" s="216"/>
      <c r="S256" s="216"/>
      <c r="T256" s="217"/>
      <c r="AT256" s="218" t="s">
        <v>187</v>
      </c>
      <c r="AU256" s="218" t="s">
        <v>81</v>
      </c>
      <c r="AV256" s="14" t="s">
        <v>160</v>
      </c>
      <c r="AW256" s="14" t="s">
        <v>33</v>
      </c>
      <c r="AX256" s="14" t="s">
        <v>79</v>
      </c>
      <c r="AY256" s="218" t="s">
        <v>135</v>
      </c>
    </row>
    <row r="257" spans="1:65" s="2" customFormat="1" ht="16.5" customHeight="1">
      <c r="A257" s="36"/>
      <c r="B257" s="37"/>
      <c r="C257" s="175" t="s">
        <v>663</v>
      </c>
      <c r="D257" s="175" t="s">
        <v>138</v>
      </c>
      <c r="E257" s="176" t="s">
        <v>458</v>
      </c>
      <c r="F257" s="177" t="s">
        <v>459</v>
      </c>
      <c r="G257" s="178" t="s">
        <v>184</v>
      </c>
      <c r="H257" s="179">
        <v>21.956</v>
      </c>
      <c r="I257" s="180"/>
      <c r="J257" s="181">
        <f>ROUND(I257*H257,2)</f>
        <v>0</v>
      </c>
      <c r="K257" s="177" t="s">
        <v>142</v>
      </c>
      <c r="L257" s="41"/>
      <c r="M257" s="182" t="s">
        <v>19</v>
      </c>
      <c r="N257" s="183" t="s">
        <v>43</v>
      </c>
      <c r="O257" s="66"/>
      <c r="P257" s="184">
        <f>O257*H257</f>
        <v>0</v>
      </c>
      <c r="Q257" s="184">
        <v>0</v>
      </c>
      <c r="R257" s="184">
        <f>Q257*H257</f>
        <v>0</v>
      </c>
      <c r="S257" s="184">
        <v>0</v>
      </c>
      <c r="T257" s="185">
        <f>S257*H257</f>
        <v>0</v>
      </c>
      <c r="U257" s="36"/>
      <c r="V257" s="36"/>
      <c r="W257" s="36"/>
      <c r="X257" s="36"/>
      <c r="Y257" s="36"/>
      <c r="Z257" s="36"/>
      <c r="AA257" s="36"/>
      <c r="AB257" s="36"/>
      <c r="AC257" s="36"/>
      <c r="AD257" s="36"/>
      <c r="AE257" s="36"/>
      <c r="AR257" s="186" t="s">
        <v>272</v>
      </c>
      <c r="AT257" s="186" t="s">
        <v>138</v>
      </c>
      <c r="AU257" s="186" t="s">
        <v>81</v>
      </c>
      <c r="AY257" s="19" t="s">
        <v>135</v>
      </c>
      <c r="BE257" s="187">
        <f>IF(N257="základní",J257,0)</f>
        <v>0</v>
      </c>
      <c r="BF257" s="187">
        <f>IF(N257="snížená",J257,0)</f>
        <v>0</v>
      </c>
      <c r="BG257" s="187">
        <f>IF(N257="zákl. přenesená",J257,0)</f>
        <v>0</v>
      </c>
      <c r="BH257" s="187">
        <f>IF(N257="sníž. přenesená",J257,0)</f>
        <v>0</v>
      </c>
      <c r="BI257" s="187">
        <f>IF(N257="nulová",J257,0)</f>
        <v>0</v>
      </c>
      <c r="BJ257" s="19" t="s">
        <v>79</v>
      </c>
      <c r="BK257" s="187">
        <f>ROUND(I257*H257,2)</f>
        <v>0</v>
      </c>
      <c r="BL257" s="19" t="s">
        <v>272</v>
      </c>
      <c r="BM257" s="186" t="s">
        <v>1215</v>
      </c>
    </row>
    <row r="258" spans="1:65" s="2" customFormat="1" ht="24">
      <c r="A258" s="36"/>
      <c r="B258" s="37"/>
      <c r="C258" s="175" t="s">
        <v>669</v>
      </c>
      <c r="D258" s="175" t="s">
        <v>138</v>
      </c>
      <c r="E258" s="176" t="s">
        <v>462</v>
      </c>
      <c r="F258" s="177" t="s">
        <v>463</v>
      </c>
      <c r="G258" s="178" t="s">
        <v>184</v>
      </c>
      <c r="H258" s="179">
        <v>1</v>
      </c>
      <c r="I258" s="180"/>
      <c r="J258" s="181">
        <f>ROUND(I258*H258,2)</f>
        <v>0</v>
      </c>
      <c r="K258" s="177" t="s">
        <v>142</v>
      </c>
      <c r="L258" s="41"/>
      <c r="M258" s="182" t="s">
        <v>19</v>
      </c>
      <c r="N258" s="183" t="s">
        <v>43</v>
      </c>
      <c r="O258" s="66"/>
      <c r="P258" s="184">
        <f>O258*H258</f>
        <v>0</v>
      </c>
      <c r="Q258" s="184">
        <v>0</v>
      </c>
      <c r="R258" s="184">
        <f>Q258*H258</f>
        <v>0</v>
      </c>
      <c r="S258" s="184">
        <v>0</v>
      </c>
      <c r="T258" s="185">
        <f>S258*H258</f>
        <v>0</v>
      </c>
      <c r="U258" s="36"/>
      <c r="V258" s="36"/>
      <c r="W258" s="36"/>
      <c r="X258" s="36"/>
      <c r="Y258" s="36"/>
      <c r="Z258" s="36"/>
      <c r="AA258" s="36"/>
      <c r="AB258" s="36"/>
      <c r="AC258" s="36"/>
      <c r="AD258" s="36"/>
      <c r="AE258" s="36"/>
      <c r="AR258" s="186" t="s">
        <v>272</v>
      </c>
      <c r="AT258" s="186" t="s">
        <v>138</v>
      </c>
      <c r="AU258" s="186" t="s">
        <v>81</v>
      </c>
      <c r="AY258" s="19" t="s">
        <v>135</v>
      </c>
      <c r="BE258" s="187">
        <f>IF(N258="základní",J258,0)</f>
        <v>0</v>
      </c>
      <c r="BF258" s="187">
        <f>IF(N258="snížená",J258,0)</f>
        <v>0</v>
      </c>
      <c r="BG258" s="187">
        <f>IF(N258="zákl. přenesená",J258,0)</f>
        <v>0</v>
      </c>
      <c r="BH258" s="187">
        <f>IF(N258="sníž. přenesená",J258,0)</f>
        <v>0</v>
      </c>
      <c r="BI258" s="187">
        <f>IF(N258="nulová",J258,0)</f>
        <v>0</v>
      </c>
      <c r="BJ258" s="19" t="s">
        <v>79</v>
      </c>
      <c r="BK258" s="187">
        <f>ROUND(I258*H258,2)</f>
        <v>0</v>
      </c>
      <c r="BL258" s="19" t="s">
        <v>272</v>
      </c>
      <c r="BM258" s="186" t="s">
        <v>1216</v>
      </c>
    </row>
    <row r="259" spans="1:65" s="2" customFormat="1" ht="29.25">
      <c r="A259" s="36"/>
      <c r="B259" s="37"/>
      <c r="C259" s="38"/>
      <c r="D259" s="188" t="s">
        <v>145</v>
      </c>
      <c r="E259" s="38"/>
      <c r="F259" s="189" t="s">
        <v>465</v>
      </c>
      <c r="G259" s="38"/>
      <c r="H259" s="38"/>
      <c r="I259" s="190"/>
      <c r="J259" s="38"/>
      <c r="K259" s="38"/>
      <c r="L259" s="41"/>
      <c r="M259" s="191"/>
      <c r="N259" s="192"/>
      <c r="O259" s="66"/>
      <c r="P259" s="66"/>
      <c r="Q259" s="66"/>
      <c r="R259" s="66"/>
      <c r="S259" s="66"/>
      <c r="T259" s="67"/>
      <c r="U259" s="36"/>
      <c r="V259" s="36"/>
      <c r="W259" s="36"/>
      <c r="X259" s="36"/>
      <c r="Y259" s="36"/>
      <c r="Z259" s="36"/>
      <c r="AA259" s="36"/>
      <c r="AB259" s="36"/>
      <c r="AC259" s="36"/>
      <c r="AD259" s="36"/>
      <c r="AE259" s="36"/>
      <c r="AT259" s="19" t="s">
        <v>145</v>
      </c>
      <c r="AU259" s="19" t="s">
        <v>81</v>
      </c>
    </row>
    <row r="260" spans="1:65" s="15" customFormat="1" ht="11.25">
      <c r="B260" s="230"/>
      <c r="C260" s="231"/>
      <c r="D260" s="188" t="s">
        <v>187</v>
      </c>
      <c r="E260" s="232" t="s">
        <v>19</v>
      </c>
      <c r="F260" s="233" t="s">
        <v>478</v>
      </c>
      <c r="G260" s="231"/>
      <c r="H260" s="232" t="s">
        <v>19</v>
      </c>
      <c r="I260" s="234"/>
      <c r="J260" s="231"/>
      <c r="K260" s="231"/>
      <c r="L260" s="235"/>
      <c r="M260" s="236"/>
      <c r="N260" s="237"/>
      <c r="O260" s="237"/>
      <c r="P260" s="237"/>
      <c r="Q260" s="237"/>
      <c r="R260" s="237"/>
      <c r="S260" s="237"/>
      <c r="T260" s="238"/>
      <c r="AT260" s="239" t="s">
        <v>187</v>
      </c>
      <c r="AU260" s="239" t="s">
        <v>81</v>
      </c>
      <c r="AV260" s="15" t="s">
        <v>79</v>
      </c>
      <c r="AW260" s="15" t="s">
        <v>33</v>
      </c>
      <c r="AX260" s="15" t="s">
        <v>72</v>
      </c>
      <c r="AY260" s="239" t="s">
        <v>135</v>
      </c>
    </row>
    <row r="261" spans="1:65" s="13" customFormat="1" ht="11.25">
      <c r="B261" s="197"/>
      <c r="C261" s="198"/>
      <c r="D261" s="188" t="s">
        <v>187</v>
      </c>
      <c r="E261" s="199" t="s">
        <v>19</v>
      </c>
      <c r="F261" s="200" t="s">
        <v>79</v>
      </c>
      <c r="G261" s="198"/>
      <c r="H261" s="201">
        <v>1</v>
      </c>
      <c r="I261" s="202"/>
      <c r="J261" s="198"/>
      <c r="K261" s="198"/>
      <c r="L261" s="203"/>
      <c r="M261" s="204"/>
      <c r="N261" s="205"/>
      <c r="O261" s="205"/>
      <c r="P261" s="205"/>
      <c r="Q261" s="205"/>
      <c r="R261" s="205"/>
      <c r="S261" s="205"/>
      <c r="T261" s="206"/>
      <c r="AT261" s="207" t="s">
        <v>187</v>
      </c>
      <c r="AU261" s="207" t="s">
        <v>81</v>
      </c>
      <c r="AV261" s="13" t="s">
        <v>81</v>
      </c>
      <c r="AW261" s="13" t="s">
        <v>33</v>
      </c>
      <c r="AX261" s="13" t="s">
        <v>79</v>
      </c>
      <c r="AY261" s="207" t="s">
        <v>135</v>
      </c>
    </row>
    <row r="262" spans="1:65" s="2" customFormat="1" ht="16.5" customHeight="1">
      <c r="A262" s="36"/>
      <c r="B262" s="37"/>
      <c r="C262" s="219" t="s">
        <v>675</v>
      </c>
      <c r="D262" s="219" t="s">
        <v>278</v>
      </c>
      <c r="E262" s="220" t="s">
        <v>480</v>
      </c>
      <c r="F262" s="221" t="s">
        <v>481</v>
      </c>
      <c r="G262" s="222" t="s">
        <v>184</v>
      </c>
      <c r="H262" s="223">
        <v>1.1000000000000001</v>
      </c>
      <c r="I262" s="224"/>
      <c r="J262" s="225">
        <f>ROUND(I262*H262,2)</f>
        <v>0</v>
      </c>
      <c r="K262" s="221" t="s">
        <v>142</v>
      </c>
      <c r="L262" s="226"/>
      <c r="M262" s="227" t="s">
        <v>19</v>
      </c>
      <c r="N262" s="228" t="s">
        <v>43</v>
      </c>
      <c r="O262" s="66"/>
      <c r="P262" s="184">
        <f>O262*H262</f>
        <v>0</v>
      </c>
      <c r="Q262" s="184">
        <v>0</v>
      </c>
      <c r="R262" s="184">
        <f>Q262*H262</f>
        <v>0</v>
      </c>
      <c r="S262" s="184">
        <v>0</v>
      </c>
      <c r="T262" s="185">
        <f>S262*H262</f>
        <v>0</v>
      </c>
      <c r="U262" s="36"/>
      <c r="V262" s="36"/>
      <c r="W262" s="36"/>
      <c r="X262" s="36"/>
      <c r="Y262" s="36"/>
      <c r="Z262" s="36"/>
      <c r="AA262" s="36"/>
      <c r="AB262" s="36"/>
      <c r="AC262" s="36"/>
      <c r="AD262" s="36"/>
      <c r="AE262" s="36"/>
      <c r="AR262" s="186" t="s">
        <v>282</v>
      </c>
      <c r="AT262" s="186" t="s">
        <v>278</v>
      </c>
      <c r="AU262" s="186" t="s">
        <v>81</v>
      </c>
      <c r="AY262" s="19" t="s">
        <v>135</v>
      </c>
      <c r="BE262" s="187">
        <f>IF(N262="základní",J262,0)</f>
        <v>0</v>
      </c>
      <c r="BF262" s="187">
        <f>IF(N262="snížená",J262,0)</f>
        <v>0</v>
      </c>
      <c r="BG262" s="187">
        <f>IF(N262="zákl. přenesená",J262,0)</f>
        <v>0</v>
      </c>
      <c r="BH262" s="187">
        <f>IF(N262="sníž. přenesená",J262,0)</f>
        <v>0</v>
      </c>
      <c r="BI262" s="187">
        <f>IF(N262="nulová",J262,0)</f>
        <v>0</v>
      </c>
      <c r="BJ262" s="19" t="s">
        <v>79</v>
      </c>
      <c r="BK262" s="187">
        <f>ROUND(I262*H262,2)</f>
        <v>0</v>
      </c>
      <c r="BL262" s="19" t="s">
        <v>272</v>
      </c>
      <c r="BM262" s="186" t="s">
        <v>1217</v>
      </c>
    </row>
    <row r="263" spans="1:65" s="13" customFormat="1" ht="11.25">
      <c r="B263" s="197"/>
      <c r="C263" s="198"/>
      <c r="D263" s="188" t="s">
        <v>187</v>
      </c>
      <c r="E263" s="198"/>
      <c r="F263" s="200" t="s">
        <v>885</v>
      </c>
      <c r="G263" s="198"/>
      <c r="H263" s="201">
        <v>1.1000000000000001</v>
      </c>
      <c r="I263" s="202"/>
      <c r="J263" s="198"/>
      <c r="K263" s="198"/>
      <c r="L263" s="203"/>
      <c r="M263" s="204"/>
      <c r="N263" s="205"/>
      <c r="O263" s="205"/>
      <c r="P263" s="205"/>
      <c r="Q263" s="205"/>
      <c r="R263" s="205"/>
      <c r="S263" s="205"/>
      <c r="T263" s="206"/>
      <c r="AT263" s="207" t="s">
        <v>187</v>
      </c>
      <c r="AU263" s="207" t="s">
        <v>81</v>
      </c>
      <c r="AV263" s="13" t="s">
        <v>81</v>
      </c>
      <c r="AW263" s="13" t="s">
        <v>4</v>
      </c>
      <c r="AX263" s="13" t="s">
        <v>79</v>
      </c>
      <c r="AY263" s="207" t="s">
        <v>135</v>
      </c>
    </row>
    <row r="264" spans="1:65" s="2" customFormat="1" ht="16.5" customHeight="1">
      <c r="A264" s="36"/>
      <c r="B264" s="37"/>
      <c r="C264" s="219" t="s">
        <v>680</v>
      </c>
      <c r="D264" s="219" t="s">
        <v>278</v>
      </c>
      <c r="E264" s="220" t="s">
        <v>485</v>
      </c>
      <c r="F264" s="221" t="s">
        <v>486</v>
      </c>
      <c r="G264" s="222" t="s">
        <v>271</v>
      </c>
      <c r="H264" s="223">
        <v>5</v>
      </c>
      <c r="I264" s="224"/>
      <c r="J264" s="225">
        <f>ROUND(I264*H264,2)</f>
        <v>0</v>
      </c>
      <c r="K264" s="221" t="s">
        <v>142</v>
      </c>
      <c r="L264" s="226"/>
      <c r="M264" s="227" t="s">
        <v>19</v>
      </c>
      <c r="N264" s="228" t="s">
        <v>43</v>
      </c>
      <c r="O264" s="66"/>
      <c r="P264" s="184">
        <f>O264*H264</f>
        <v>0</v>
      </c>
      <c r="Q264" s="184">
        <v>0</v>
      </c>
      <c r="R264" s="184">
        <f>Q264*H264</f>
        <v>0</v>
      </c>
      <c r="S264" s="184">
        <v>0</v>
      </c>
      <c r="T264" s="185">
        <f>S264*H264</f>
        <v>0</v>
      </c>
      <c r="U264" s="36"/>
      <c r="V264" s="36"/>
      <c r="W264" s="36"/>
      <c r="X264" s="36"/>
      <c r="Y264" s="36"/>
      <c r="Z264" s="36"/>
      <c r="AA264" s="36"/>
      <c r="AB264" s="36"/>
      <c r="AC264" s="36"/>
      <c r="AD264" s="36"/>
      <c r="AE264" s="36"/>
      <c r="AR264" s="186" t="s">
        <v>282</v>
      </c>
      <c r="AT264" s="186" t="s">
        <v>278</v>
      </c>
      <c r="AU264" s="186" t="s">
        <v>81</v>
      </c>
      <c r="AY264" s="19" t="s">
        <v>135</v>
      </c>
      <c r="BE264" s="187">
        <f>IF(N264="základní",J264,0)</f>
        <v>0</v>
      </c>
      <c r="BF264" s="187">
        <f>IF(N264="snížená",J264,0)</f>
        <v>0</v>
      </c>
      <c r="BG264" s="187">
        <f>IF(N264="zákl. přenesená",J264,0)</f>
        <v>0</v>
      </c>
      <c r="BH264" s="187">
        <f>IF(N264="sníž. přenesená",J264,0)</f>
        <v>0</v>
      </c>
      <c r="BI264" s="187">
        <f>IF(N264="nulová",J264,0)</f>
        <v>0</v>
      </c>
      <c r="BJ264" s="19" t="s">
        <v>79</v>
      </c>
      <c r="BK264" s="187">
        <f>ROUND(I264*H264,2)</f>
        <v>0</v>
      </c>
      <c r="BL264" s="19" t="s">
        <v>272</v>
      </c>
      <c r="BM264" s="186" t="s">
        <v>1218</v>
      </c>
    </row>
    <row r="265" spans="1:65" s="2" customFormat="1" ht="16.5" customHeight="1">
      <c r="A265" s="36"/>
      <c r="B265" s="37"/>
      <c r="C265" s="175" t="s">
        <v>684</v>
      </c>
      <c r="D265" s="175" t="s">
        <v>138</v>
      </c>
      <c r="E265" s="176" t="s">
        <v>489</v>
      </c>
      <c r="F265" s="177" t="s">
        <v>490</v>
      </c>
      <c r="G265" s="178" t="s">
        <v>184</v>
      </c>
      <c r="H265" s="179">
        <v>21.956</v>
      </c>
      <c r="I265" s="180"/>
      <c r="J265" s="181">
        <f>ROUND(I265*H265,2)</f>
        <v>0</v>
      </c>
      <c r="K265" s="177" t="s">
        <v>142</v>
      </c>
      <c r="L265" s="41"/>
      <c r="M265" s="182" t="s">
        <v>19</v>
      </c>
      <c r="N265" s="183" t="s">
        <v>43</v>
      </c>
      <c r="O265" s="66"/>
      <c r="P265" s="184">
        <f>O265*H265</f>
        <v>0</v>
      </c>
      <c r="Q265" s="184">
        <v>2.0000000000000001E-4</v>
      </c>
      <c r="R265" s="184">
        <f>Q265*H265</f>
        <v>4.3912000000000005E-3</v>
      </c>
      <c r="S265" s="184">
        <v>0</v>
      </c>
      <c r="T265" s="185">
        <f>S265*H265</f>
        <v>0</v>
      </c>
      <c r="U265" s="36"/>
      <c r="V265" s="36"/>
      <c r="W265" s="36"/>
      <c r="X265" s="36"/>
      <c r="Y265" s="36"/>
      <c r="Z265" s="36"/>
      <c r="AA265" s="36"/>
      <c r="AB265" s="36"/>
      <c r="AC265" s="36"/>
      <c r="AD265" s="36"/>
      <c r="AE265" s="36"/>
      <c r="AR265" s="186" t="s">
        <v>272</v>
      </c>
      <c r="AT265" s="186" t="s">
        <v>138</v>
      </c>
      <c r="AU265" s="186" t="s">
        <v>81</v>
      </c>
      <c r="AY265" s="19" t="s">
        <v>135</v>
      </c>
      <c r="BE265" s="187">
        <f>IF(N265="základní",J265,0)</f>
        <v>0</v>
      </c>
      <c r="BF265" s="187">
        <f>IF(N265="snížená",J265,0)</f>
        <v>0</v>
      </c>
      <c r="BG265" s="187">
        <f>IF(N265="zákl. přenesená",J265,0)</f>
        <v>0</v>
      </c>
      <c r="BH265" s="187">
        <f>IF(N265="sníž. přenesená",J265,0)</f>
        <v>0</v>
      </c>
      <c r="BI265" s="187">
        <f>IF(N265="nulová",J265,0)</f>
        <v>0</v>
      </c>
      <c r="BJ265" s="19" t="s">
        <v>79</v>
      </c>
      <c r="BK265" s="187">
        <f>ROUND(I265*H265,2)</f>
        <v>0</v>
      </c>
      <c r="BL265" s="19" t="s">
        <v>272</v>
      </c>
      <c r="BM265" s="186" t="s">
        <v>1219</v>
      </c>
    </row>
    <row r="266" spans="1:65" s="15" customFormat="1" ht="11.25">
      <c r="B266" s="230"/>
      <c r="C266" s="231"/>
      <c r="D266" s="188" t="s">
        <v>187</v>
      </c>
      <c r="E266" s="232" t="s">
        <v>19</v>
      </c>
      <c r="F266" s="233" t="s">
        <v>875</v>
      </c>
      <c r="G266" s="231"/>
      <c r="H266" s="232" t="s">
        <v>19</v>
      </c>
      <c r="I266" s="234"/>
      <c r="J266" s="231"/>
      <c r="K266" s="231"/>
      <c r="L266" s="235"/>
      <c r="M266" s="236"/>
      <c r="N266" s="237"/>
      <c r="O266" s="237"/>
      <c r="P266" s="237"/>
      <c r="Q266" s="237"/>
      <c r="R266" s="237"/>
      <c r="S266" s="237"/>
      <c r="T266" s="238"/>
      <c r="AT266" s="239" t="s">
        <v>187</v>
      </c>
      <c r="AU266" s="239" t="s">
        <v>81</v>
      </c>
      <c r="AV266" s="15" t="s">
        <v>79</v>
      </c>
      <c r="AW266" s="15" t="s">
        <v>33</v>
      </c>
      <c r="AX266" s="15" t="s">
        <v>72</v>
      </c>
      <c r="AY266" s="239" t="s">
        <v>135</v>
      </c>
    </row>
    <row r="267" spans="1:65" s="13" customFormat="1" ht="11.25">
      <c r="B267" s="197"/>
      <c r="C267" s="198"/>
      <c r="D267" s="188" t="s">
        <v>187</v>
      </c>
      <c r="E267" s="199" t="s">
        <v>19</v>
      </c>
      <c r="F267" s="200" t="s">
        <v>1135</v>
      </c>
      <c r="G267" s="198"/>
      <c r="H267" s="201">
        <v>1.05</v>
      </c>
      <c r="I267" s="202"/>
      <c r="J267" s="198"/>
      <c r="K267" s="198"/>
      <c r="L267" s="203"/>
      <c r="M267" s="204"/>
      <c r="N267" s="205"/>
      <c r="O267" s="205"/>
      <c r="P267" s="205"/>
      <c r="Q267" s="205"/>
      <c r="R267" s="205"/>
      <c r="S267" s="205"/>
      <c r="T267" s="206"/>
      <c r="AT267" s="207" t="s">
        <v>187</v>
      </c>
      <c r="AU267" s="207" t="s">
        <v>81</v>
      </c>
      <c r="AV267" s="13" t="s">
        <v>81</v>
      </c>
      <c r="AW267" s="13" t="s">
        <v>33</v>
      </c>
      <c r="AX267" s="13" t="s">
        <v>72</v>
      </c>
      <c r="AY267" s="207" t="s">
        <v>135</v>
      </c>
    </row>
    <row r="268" spans="1:65" s="13" customFormat="1" ht="11.25">
      <c r="B268" s="197"/>
      <c r="C268" s="198"/>
      <c r="D268" s="188" t="s">
        <v>187</v>
      </c>
      <c r="E268" s="199" t="s">
        <v>19</v>
      </c>
      <c r="F268" s="200" t="s">
        <v>1136</v>
      </c>
      <c r="G268" s="198"/>
      <c r="H268" s="201">
        <v>0.20399999999999999</v>
      </c>
      <c r="I268" s="202"/>
      <c r="J268" s="198"/>
      <c r="K268" s="198"/>
      <c r="L268" s="203"/>
      <c r="M268" s="204"/>
      <c r="N268" s="205"/>
      <c r="O268" s="205"/>
      <c r="P268" s="205"/>
      <c r="Q268" s="205"/>
      <c r="R268" s="205"/>
      <c r="S268" s="205"/>
      <c r="T268" s="206"/>
      <c r="AT268" s="207" t="s">
        <v>187</v>
      </c>
      <c r="AU268" s="207" t="s">
        <v>81</v>
      </c>
      <c r="AV268" s="13" t="s">
        <v>81</v>
      </c>
      <c r="AW268" s="13" t="s">
        <v>33</v>
      </c>
      <c r="AX268" s="13" t="s">
        <v>72</v>
      </c>
      <c r="AY268" s="207" t="s">
        <v>135</v>
      </c>
    </row>
    <row r="269" spans="1:65" s="13" customFormat="1" ht="11.25">
      <c r="B269" s="197"/>
      <c r="C269" s="198"/>
      <c r="D269" s="188" t="s">
        <v>187</v>
      </c>
      <c r="E269" s="199" t="s">
        <v>19</v>
      </c>
      <c r="F269" s="200" t="s">
        <v>1137</v>
      </c>
      <c r="G269" s="198"/>
      <c r="H269" s="201">
        <v>1.133</v>
      </c>
      <c r="I269" s="202"/>
      <c r="J269" s="198"/>
      <c r="K269" s="198"/>
      <c r="L269" s="203"/>
      <c r="M269" s="204"/>
      <c r="N269" s="205"/>
      <c r="O269" s="205"/>
      <c r="P269" s="205"/>
      <c r="Q269" s="205"/>
      <c r="R269" s="205"/>
      <c r="S269" s="205"/>
      <c r="T269" s="206"/>
      <c r="AT269" s="207" t="s">
        <v>187</v>
      </c>
      <c r="AU269" s="207" t="s">
        <v>81</v>
      </c>
      <c r="AV269" s="13" t="s">
        <v>81</v>
      </c>
      <c r="AW269" s="13" t="s">
        <v>33</v>
      </c>
      <c r="AX269" s="13" t="s">
        <v>72</v>
      </c>
      <c r="AY269" s="207" t="s">
        <v>135</v>
      </c>
    </row>
    <row r="270" spans="1:65" s="16" customFormat="1" ht="11.25">
      <c r="B270" s="240"/>
      <c r="C270" s="241"/>
      <c r="D270" s="188" t="s">
        <v>187</v>
      </c>
      <c r="E270" s="242" t="s">
        <v>19</v>
      </c>
      <c r="F270" s="243" t="s">
        <v>451</v>
      </c>
      <c r="G270" s="241"/>
      <c r="H270" s="244">
        <v>2.387</v>
      </c>
      <c r="I270" s="245"/>
      <c r="J270" s="241"/>
      <c r="K270" s="241"/>
      <c r="L270" s="246"/>
      <c r="M270" s="247"/>
      <c r="N270" s="248"/>
      <c r="O270" s="248"/>
      <c r="P270" s="248"/>
      <c r="Q270" s="248"/>
      <c r="R270" s="248"/>
      <c r="S270" s="248"/>
      <c r="T270" s="249"/>
      <c r="AT270" s="250" t="s">
        <v>187</v>
      </c>
      <c r="AU270" s="250" t="s">
        <v>81</v>
      </c>
      <c r="AV270" s="16" t="s">
        <v>155</v>
      </c>
      <c r="AW270" s="16" t="s">
        <v>33</v>
      </c>
      <c r="AX270" s="16" t="s">
        <v>72</v>
      </c>
      <c r="AY270" s="250" t="s">
        <v>135</v>
      </c>
    </row>
    <row r="271" spans="1:65" s="15" customFormat="1" ht="11.25">
      <c r="B271" s="230"/>
      <c r="C271" s="231"/>
      <c r="D271" s="188" t="s">
        <v>187</v>
      </c>
      <c r="E271" s="232" t="s">
        <v>19</v>
      </c>
      <c r="F271" s="233" t="s">
        <v>452</v>
      </c>
      <c r="G271" s="231"/>
      <c r="H271" s="232" t="s">
        <v>19</v>
      </c>
      <c r="I271" s="234"/>
      <c r="J271" s="231"/>
      <c r="K271" s="231"/>
      <c r="L271" s="235"/>
      <c r="M271" s="236"/>
      <c r="N271" s="237"/>
      <c r="O271" s="237"/>
      <c r="P271" s="237"/>
      <c r="Q271" s="237"/>
      <c r="R271" s="237"/>
      <c r="S271" s="237"/>
      <c r="T271" s="238"/>
      <c r="AT271" s="239" t="s">
        <v>187</v>
      </c>
      <c r="AU271" s="239" t="s">
        <v>81</v>
      </c>
      <c r="AV271" s="15" t="s">
        <v>79</v>
      </c>
      <c r="AW271" s="15" t="s">
        <v>33</v>
      </c>
      <c r="AX271" s="15" t="s">
        <v>72</v>
      </c>
      <c r="AY271" s="239" t="s">
        <v>135</v>
      </c>
    </row>
    <row r="272" spans="1:65" s="13" customFormat="1" ht="11.25">
      <c r="B272" s="197"/>
      <c r="C272" s="198"/>
      <c r="D272" s="188" t="s">
        <v>187</v>
      </c>
      <c r="E272" s="199" t="s">
        <v>19</v>
      </c>
      <c r="F272" s="200" t="s">
        <v>1147</v>
      </c>
      <c r="G272" s="198"/>
      <c r="H272" s="201">
        <v>15.147</v>
      </c>
      <c r="I272" s="202"/>
      <c r="J272" s="198"/>
      <c r="K272" s="198"/>
      <c r="L272" s="203"/>
      <c r="M272" s="204"/>
      <c r="N272" s="205"/>
      <c r="O272" s="205"/>
      <c r="P272" s="205"/>
      <c r="Q272" s="205"/>
      <c r="R272" s="205"/>
      <c r="S272" s="205"/>
      <c r="T272" s="206"/>
      <c r="AT272" s="207" t="s">
        <v>187</v>
      </c>
      <c r="AU272" s="207" t="s">
        <v>81</v>
      </c>
      <c r="AV272" s="13" t="s">
        <v>81</v>
      </c>
      <c r="AW272" s="13" t="s">
        <v>33</v>
      </c>
      <c r="AX272" s="13" t="s">
        <v>72</v>
      </c>
      <c r="AY272" s="207" t="s">
        <v>135</v>
      </c>
    </row>
    <row r="273" spans="1:65" s="13" customFormat="1" ht="11.25">
      <c r="B273" s="197"/>
      <c r="C273" s="198"/>
      <c r="D273" s="188" t="s">
        <v>187</v>
      </c>
      <c r="E273" s="199" t="s">
        <v>19</v>
      </c>
      <c r="F273" s="200" t="s">
        <v>1148</v>
      </c>
      <c r="G273" s="198"/>
      <c r="H273" s="201">
        <v>-1.7</v>
      </c>
      <c r="I273" s="202"/>
      <c r="J273" s="198"/>
      <c r="K273" s="198"/>
      <c r="L273" s="203"/>
      <c r="M273" s="204"/>
      <c r="N273" s="205"/>
      <c r="O273" s="205"/>
      <c r="P273" s="205"/>
      <c r="Q273" s="205"/>
      <c r="R273" s="205"/>
      <c r="S273" s="205"/>
      <c r="T273" s="206"/>
      <c r="AT273" s="207" t="s">
        <v>187</v>
      </c>
      <c r="AU273" s="207" t="s">
        <v>81</v>
      </c>
      <c r="AV273" s="13" t="s">
        <v>81</v>
      </c>
      <c r="AW273" s="13" t="s">
        <v>33</v>
      </c>
      <c r="AX273" s="13" t="s">
        <v>72</v>
      </c>
      <c r="AY273" s="207" t="s">
        <v>135</v>
      </c>
    </row>
    <row r="274" spans="1:65" s="13" customFormat="1" ht="11.25">
      <c r="B274" s="197"/>
      <c r="C274" s="198"/>
      <c r="D274" s="188" t="s">
        <v>187</v>
      </c>
      <c r="E274" s="199" t="s">
        <v>19</v>
      </c>
      <c r="F274" s="200" t="s">
        <v>1149</v>
      </c>
      <c r="G274" s="198"/>
      <c r="H274" s="201">
        <v>5.3630000000000004</v>
      </c>
      <c r="I274" s="202"/>
      <c r="J274" s="198"/>
      <c r="K274" s="198"/>
      <c r="L274" s="203"/>
      <c r="M274" s="204"/>
      <c r="N274" s="205"/>
      <c r="O274" s="205"/>
      <c r="P274" s="205"/>
      <c r="Q274" s="205"/>
      <c r="R274" s="205"/>
      <c r="S274" s="205"/>
      <c r="T274" s="206"/>
      <c r="AT274" s="207" t="s">
        <v>187</v>
      </c>
      <c r="AU274" s="207" t="s">
        <v>81</v>
      </c>
      <c r="AV274" s="13" t="s">
        <v>81</v>
      </c>
      <c r="AW274" s="13" t="s">
        <v>33</v>
      </c>
      <c r="AX274" s="13" t="s">
        <v>72</v>
      </c>
      <c r="AY274" s="207" t="s">
        <v>135</v>
      </c>
    </row>
    <row r="275" spans="1:65" s="13" customFormat="1" ht="11.25">
      <c r="B275" s="197"/>
      <c r="C275" s="198"/>
      <c r="D275" s="188" t="s">
        <v>187</v>
      </c>
      <c r="E275" s="199" t="s">
        <v>19</v>
      </c>
      <c r="F275" s="200" t="s">
        <v>1150</v>
      </c>
      <c r="G275" s="198"/>
      <c r="H275" s="201">
        <v>0.75900000000000001</v>
      </c>
      <c r="I275" s="202"/>
      <c r="J275" s="198"/>
      <c r="K275" s="198"/>
      <c r="L275" s="203"/>
      <c r="M275" s="204"/>
      <c r="N275" s="205"/>
      <c r="O275" s="205"/>
      <c r="P275" s="205"/>
      <c r="Q275" s="205"/>
      <c r="R275" s="205"/>
      <c r="S275" s="205"/>
      <c r="T275" s="206"/>
      <c r="AT275" s="207" t="s">
        <v>187</v>
      </c>
      <c r="AU275" s="207" t="s">
        <v>81</v>
      </c>
      <c r="AV275" s="13" t="s">
        <v>81</v>
      </c>
      <c r="AW275" s="13" t="s">
        <v>33</v>
      </c>
      <c r="AX275" s="13" t="s">
        <v>72</v>
      </c>
      <c r="AY275" s="207" t="s">
        <v>135</v>
      </c>
    </row>
    <row r="276" spans="1:65" s="16" customFormat="1" ht="11.25">
      <c r="B276" s="240"/>
      <c r="C276" s="241"/>
      <c r="D276" s="188" t="s">
        <v>187</v>
      </c>
      <c r="E276" s="242" t="s">
        <v>19</v>
      </c>
      <c r="F276" s="243" t="s">
        <v>451</v>
      </c>
      <c r="G276" s="241"/>
      <c r="H276" s="244">
        <v>19.569000000000003</v>
      </c>
      <c r="I276" s="245"/>
      <c r="J276" s="241"/>
      <c r="K276" s="241"/>
      <c r="L276" s="246"/>
      <c r="M276" s="247"/>
      <c r="N276" s="248"/>
      <c r="O276" s="248"/>
      <c r="P276" s="248"/>
      <c r="Q276" s="248"/>
      <c r="R276" s="248"/>
      <c r="S276" s="248"/>
      <c r="T276" s="249"/>
      <c r="AT276" s="250" t="s">
        <v>187</v>
      </c>
      <c r="AU276" s="250" t="s">
        <v>81</v>
      </c>
      <c r="AV276" s="16" t="s">
        <v>155</v>
      </c>
      <c r="AW276" s="16" t="s">
        <v>33</v>
      </c>
      <c r="AX276" s="16" t="s">
        <v>72</v>
      </c>
      <c r="AY276" s="250" t="s">
        <v>135</v>
      </c>
    </row>
    <row r="277" spans="1:65" s="14" customFormat="1" ht="11.25">
      <c r="B277" s="208"/>
      <c r="C277" s="209"/>
      <c r="D277" s="188" t="s">
        <v>187</v>
      </c>
      <c r="E277" s="210" t="s">
        <v>19</v>
      </c>
      <c r="F277" s="211" t="s">
        <v>197</v>
      </c>
      <c r="G277" s="209"/>
      <c r="H277" s="212">
        <v>21.956</v>
      </c>
      <c r="I277" s="213"/>
      <c r="J277" s="209"/>
      <c r="K277" s="209"/>
      <c r="L277" s="214"/>
      <c r="M277" s="215"/>
      <c r="N277" s="216"/>
      <c r="O277" s="216"/>
      <c r="P277" s="216"/>
      <c r="Q277" s="216"/>
      <c r="R277" s="216"/>
      <c r="S277" s="216"/>
      <c r="T277" s="217"/>
      <c r="AT277" s="218" t="s">
        <v>187</v>
      </c>
      <c r="AU277" s="218" t="s">
        <v>81</v>
      </c>
      <c r="AV277" s="14" t="s">
        <v>160</v>
      </c>
      <c r="AW277" s="14" t="s">
        <v>33</v>
      </c>
      <c r="AX277" s="14" t="s">
        <v>79</v>
      </c>
      <c r="AY277" s="218" t="s">
        <v>135</v>
      </c>
    </row>
    <row r="278" spans="1:65" s="2" customFormat="1" ht="24">
      <c r="A278" s="36"/>
      <c r="B278" s="37"/>
      <c r="C278" s="175" t="s">
        <v>690</v>
      </c>
      <c r="D278" s="175" t="s">
        <v>138</v>
      </c>
      <c r="E278" s="176" t="s">
        <v>493</v>
      </c>
      <c r="F278" s="177" t="s">
        <v>494</v>
      </c>
      <c r="G278" s="178" t="s">
        <v>184</v>
      </c>
      <c r="H278" s="179">
        <v>21.956</v>
      </c>
      <c r="I278" s="180"/>
      <c r="J278" s="181">
        <f>ROUND(I278*H278,2)</f>
        <v>0</v>
      </c>
      <c r="K278" s="177" t="s">
        <v>142</v>
      </c>
      <c r="L278" s="41"/>
      <c r="M278" s="251" t="s">
        <v>19</v>
      </c>
      <c r="N278" s="252" t="s">
        <v>43</v>
      </c>
      <c r="O278" s="195"/>
      <c r="P278" s="253">
        <f>O278*H278</f>
        <v>0</v>
      </c>
      <c r="Q278" s="253">
        <v>2.5999999999999998E-4</v>
      </c>
      <c r="R278" s="253">
        <f>Q278*H278</f>
        <v>5.7085599999999997E-3</v>
      </c>
      <c r="S278" s="253">
        <v>0</v>
      </c>
      <c r="T278" s="254">
        <f>S278*H278</f>
        <v>0</v>
      </c>
      <c r="U278" s="36"/>
      <c r="V278" s="36"/>
      <c r="W278" s="36"/>
      <c r="X278" s="36"/>
      <c r="Y278" s="36"/>
      <c r="Z278" s="36"/>
      <c r="AA278" s="36"/>
      <c r="AB278" s="36"/>
      <c r="AC278" s="36"/>
      <c r="AD278" s="36"/>
      <c r="AE278" s="36"/>
      <c r="AR278" s="186" t="s">
        <v>272</v>
      </c>
      <c r="AT278" s="186" t="s">
        <v>138</v>
      </c>
      <c r="AU278" s="186" t="s">
        <v>81</v>
      </c>
      <c r="AY278" s="19" t="s">
        <v>135</v>
      </c>
      <c r="BE278" s="187">
        <f>IF(N278="základní",J278,0)</f>
        <v>0</v>
      </c>
      <c r="BF278" s="187">
        <f>IF(N278="snížená",J278,0)</f>
        <v>0</v>
      </c>
      <c r="BG278" s="187">
        <f>IF(N278="zákl. přenesená",J278,0)</f>
        <v>0</v>
      </c>
      <c r="BH278" s="187">
        <f>IF(N278="sníž. přenesená",J278,0)</f>
        <v>0</v>
      </c>
      <c r="BI278" s="187">
        <f>IF(N278="nulová",J278,0)</f>
        <v>0</v>
      </c>
      <c r="BJ278" s="19" t="s">
        <v>79</v>
      </c>
      <c r="BK278" s="187">
        <f>ROUND(I278*H278,2)</f>
        <v>0</v>
      </c>
      <c r="BL278" s="19" t="s">
        <v>272</v>
      </c>
      <c r="BM278" s="186" t="s">
        <v>1220</v>
      </c>
    </row>
    <row r="279" spans="1:65" s="2" customFormat="1" ht="6.95" customHeight="1">
      <c r="A279" s="36"/>
      <c r="B279" s="49"/>
      <c r="C279" s="50"/>
      <c r="D279" s="50"/>
      <c r="E279" s="50"/>
      <c r="F279" s="50"/>
      <c r="G279" s="50"/>
      <c r="H279" s="50"/>
      <c r="I279" s="50"/>
      <c r="J279" s="50"/>
      <c r="K279" s="50"/>
      <c r="L279" s="41"/>
      <c r="M279" s="36"/>
      <c r="O279" s="36"/>
      <c r="P279" s="36"/>
      <c r="Q279" s="36"/>
      <c r="R279" s="36"/>
      <c r="S279" s="36"/>
      <c r="T279" s="36"/>
      <c r="U279" s="36"/>
      <c r="V279" s="36"/>
      <c r="W279" s="36"/>
      <c r="X279" s="36"/>
      <c r="Y279" s="36"/>
      <c r="Z279" s="36"/>
      <c r="AA279" s="36"/>
      <c r="AB279" s="36"/>
      <c r="AC279" s="36"/>
      <c r="AD279" s="36"/>
      <c r="AE279" s="36"/>
    </row>
  </sheetData>
  <sheetProtection algorithmName="SHA-512" hashValue="+GT+x68CPg6SplGeFlTH1JMI5ywOj4rpd1MLH5cMv8GhkUqniAIy1NZu/xOf3VpGF5BwIl/HEBkUhJjdmqr92g==" saltValue="aqs4ejxx7teKYFjupQvi2KkPs1YsCfYvVWt5GZ2om6z9bGG8WBWs5YHd69HICu6WhVwRe//otacm/AyPol1A6g==" spinCount="100000" sheet="1" objects="1" scenarios="1" formatColumns="0" formatRows="0" autoFilter="0"/>
  <autoFilter ref="C93:K278" xr:uid="{00000000-0009-0000-0000-000007000000}"/>
  <mergeCells count="9">
    <mergeCell ref="E50:H50"/>
    <mergeCell ref="E84:H84"/>
    <mergeCell ref="E86:H8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61"/>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2"/>
      <c r="M2" s="362"/>
      <c r="N2" s="362"/>
      <c r="O2" s="362"/>
      <c r="P2" s="362"/>
      <c r="Q2" s="362"/>
      <c r="R2" s="362"/>
      <c r="S2" s="362"/>
      <c r="T2" s="362"/>
      <c r="U2" s="362"/>
      <c r="V2" s="362"/>
      <c r="AT2" s="19" t="s">
        <v>102</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109</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6" t="str">
        <f>'Rekapitulace stavby'!K6</f>
        <v>Sokolov, ZŠ Švabinského 1728 - oprava hygienického zázemí</v>
      </c>
      <c r="F7" s="377"/>
      <c r="G7" s="377"/>
      <c r="H7" s="377"/>
      <c r="L7" s="22"/>
    </row>
    <row r="8" spans="1:46" s="2" customFormat="1" ht="12" customHeight="1">
      <c r="A8" s="36"/>
      <c r="B8" s="41"/>
      <c r="C8" s="36"/>
      <c r="D8" s="107" t="s">
        <v>110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8" t="s">
        <v>1221</v>
      </c>
      <c r="F9" s="379"/>
      <c r="G9" s="379"/>
      <c r="H9" s="379"/>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3. 2. 2021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ROUND(J92,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ROUND((SUM(BE92:BE260)),  2)</f>
        <v>0</v>
      </c>
      <c r="G33" s="36"/>
      <c r="H33" s="36"/>
      <c r="I33" s="120">
        <v>0.21</v>
      </c>
      <c r="J33" s="119">
        <f>ROUND(((SUM(BE92:BE260))*I33),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ROUND((SUM(BF92:BF260)),  2)</f>
        <v>0</v>
      </c>
      <c r="G34" s="36"/>
      <c r="H34" s="36"/>
      <c r="I34" s="120">
        <v>0.15</v>
      </c>
      <c r="J34" s="119">
        <f>ROUND(((SUM(BF92:BF260))*I34),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45</v>
      </c>
      <c r="F35" s="119">
        <f>ROUND((SUM(BG92:BG260)),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46</v>
      </c>
      <c r="F36" s="119">
        <f>ROUND((SUM(BH92:BH260)),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47</v>
      </c>
      <c r="F37" s="119">
        <f>ROUND((SUM(BI92:BI260)),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112</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Sokolov, ZŠ Švabinského 1728 - oprava hygienického zázemí</v>
      </c>
      <c r="F48" s="384"/>
      <c r="G48" s="384"/>
      <c r="H48" s="384"/>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40" t="str">
        <f>E9</f>
        <v>07 - 3.NP - WC Chlapci</v>
      </c>
      <c r="F50" s="385"/>
      <c r="G50" s="385"/>
      <c r="H50" s="385"/>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Sokolov, Švabinského 1728</v>
      </c>
      <c r="G52" s="38"/>
      <c r="H52" s="38"/>
      <c r="I52" s="31" t="s">
        <v>23</v>
      </c>
      <c r="J52" s="61" t="str">
        <f>IF(J12="","",J12)</f>
        <v>3. 2. 2021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Sokolov</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113</v>
      </c>
      <c r="D57" s="133"/>
      <c r="E57" s="133"/>
      <c r="F57" s="133"/>
      <c r="G57" s="133"/>
      <c r="H57" s="133"/>
      <c r="I57" s="133"/>
      <c r="J57" s="134" t="s">
        <v>114</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J92</f>
        <v>0</v>
      </c>
      <c r="K59" s="38"/>
      <c r="L59" s="108"/>
      <c r="S59" s="36"/>
      <c r="T59" s="36"/>
      <c r="U59" s="36"/>
      <c r="V59" s="36"/>
      <c r="W59" s="36"/>
      <c r="X59" s="36"/>
      <c r="Y59" s="36"/>
      <c r="Z59" s="36"/>
      <c r="AA59" s="36"/>
      <c r="AB59" s="36"/>
      <c r="AC59" s="36"/>
      <c r="AD59" s="36"/>
      <c r="AE59" s="36"/>
      <c r="AU59" s="19" t="s">
        <v>115</v>
      </c>
    </row>
    <row r="60" spans="1:47" s="9" customFormat="1" ht="24.95" customHeight="1">
      <c r="B60" s="136"/>
      <c r="C60" s="137"/>
      <c r="D60" s="138" t="s">
        <v>165</v>
      </c>
      <c r="E60" s="139"/>
      <c r="F60" s="139"/>
      <c r="G60" s="139"/>
      <c r="H60" s="139"/>
      <c r="I60" s="139"/>
      <c r="J60" s="140">
        <f>J93</f>
        <v>0</v>
      </c>
      <c r="K60" s="137"/>
      <c r="L60" s="141"/>
    </row>
    <row r="61" spans="1:47" s="10" customFormat="1" ht="19.899999999999999" customHeight="1">
      <c r="B61" s="142"/>
      <c r="C61" s="143"/>
      <c r="D61" s="144" t="s">
        <v>166</v>
      </c>
      <c r="E61" s="145"/>
      <c r="F61" s="145"/>
      <c r="G61" s="145"/>
      <c r="H61" s="145"/>
      <c r="I61" s="145"/>
      <c r="J61" s="146">
        <f>J94</f>
        <v>0</v>
      </c>
      <c r="K61" s="143"/>
      <c r="L61" s="147"/>
    </row>
    <row r="62" spans="1:47" s="10" customFormat="1" ht="19.899999999999999" customHeight="1">
      <c r="B62" s="142"/>
      <c r="C62" s="143"/>
      <c r="D62" s="144" t="s">
        <v>167</v>
      </c>
      <c r="E62" s="145"/>
      <c r="F62" s="145"/>
      <c r="G62" s="145"/>
      <c r="H62" s="145"/>
      <c r="I62" s="145"/>
      <c r="J62" s="146">
        <f>J113</f>
        <v>0</v>
      </c>
      <c r="K62" s="143"/>
      <c r="L62" s="147"/>
    </row>
    <row r="63" spans="1:47" s="10" customFormat="1" ht="19.899999999999999" customHeight="1">
      <c r="B63" s="142"/>
      <c r="C63" s="143"/>
      <c r="D63" s="144" t="s">
        <v>168</v>
      </c>
      <c r="E63" s="145"/>
      <c r="F63" s="145"/>
      <c r="G63" s="145"/>
      <c r="H63" s="145"/>
      <c r="I63" s="145"/>
      <c r="J63" s="146">
        <f>J145</f>
        <v>0</v>
      </c>
      <c r="K63" s="143"/>
      <c r="L63" s="147"/>
    </row>
    <row r="64" spans="1:47" s="10" customFormat="1" ht="19.899999999999999" customHeight="1">
      <c r="B64" s="142"/>
      <c r="C64" s="143"/>
      <c r="D64" s="144" t="s">
        <v>169</v>
      </c>
      <c r="E64" s="145"/>
      <c r="F64" s="145"/>
      <c r="G64" s="145"/>
      <c r="H64" s="145"/>
      <c r="I64" s="145"/>
      <c r="J64" s="146">
        <f>J157</f>
        <v>0</v>
      </c>
      <c r="K64" s="143"/>
      <c r="L64" s="147"/>
    </row>
    <row r="65" spans="1:31" s="9" customFormat="1" ht="24.95" customHeight="1">
      <c r="B65" s="136"/>
      <c r="C65" s="137"/>
      <c r="D65" s="138" t="s">
        <v>170</v>
      </c>
      <c r="E65" s="139"/>
      <c r="F65" s="139"/>
      <c r="G65" s="139"/>
      <c r="H65" s="139"/>
      <c r="I65" s="139"/>
      <c r="J65" s="140">
        <f>J160</f>
        <v>0</v>
      </c>
      <c r="K65" s="137"/>
      <c r="L65" s="141"/>
    </row>
    <row r="66" spans="1:31" s="10" customFormat="1" ht="19.899999999999999" customHeight="1">
      <c r="B66" s="142"/>
      <c r="C66" s="143"/>
      <c r="D66" s="144" t="s">
        <v>171</v>
      </c>
      <c r="E66" s="145"/>
      <c r="F66" s="145"/>
      <c r="G66" s="145"/>
      <c r="H66" s="145"/>
      <c r="I66" s="145"/>
      <c r="J66" s="146">
        <f>J161</f>
        <v>0</v>
      </c>
      <c r="K66" s="143"/>
      <c r="L66" s="147"/>
    </row>
    <row r="67" spans="1:31" s="10" customFormat="1" ht="19.899999999999999" customHeight="1">
      <c r="B67" s="142"/>
      <c r="C67" s="143"/>
      <c r="D67" s="144" t="s">
        <v>172</v>
      </c>
      <c r="E67" s="145"/>
      <c r="F67" s="145"/>
      <c r="G67" s="145"/>
      <c r="H67" s="145"/>
      <c r="I67" s="145"/>
      <c r="J67" s="146">
        <f>J165</f>
        <v>0</v>
      </c>
      <c r="K67" s="143"/>
      <c r="L67" s="147"/>
    </row>
    <row r="68" spans="1:31" s="10" customFormat="1" ht="19.899999999999999" customHeight="1">
      <c r="B68" s="142"/>
      <c r="C68" s="143"/>
      <c r="D68" s="144" t="s">
        <v>173</v>
      </c>
      <c r="E68" s="145"/>
      <c r="F68" s="145"/>
      <c r="G68" s="145"/>
      <c r="H68" s="145"/>
      <c r="I68" s="145"/>
      <c r="J68" s="146">
        <f>J169</f>
        <v>0</v>
      </c>
      <c r="K68" s="143"/>
      <c r="L68" s="147"/>
    </row>
    <row r="69" spans="1:31" s="10" customFormat="1" ht="19.899999999999999" customHeight="1">
      <c r="B69" s="142"/>
      <c r="C69" s="143"/>
      <c r="D69" s="144" t="s">
        <v>174</v>
      </c>
      <c r="E69" s="145"/>
      <c r="F69" s="145"/>
      <c r="G69" s="145"/>
      <c r="H69" s="145"/>
      <c r="I69" s="145"/>
      <c r="J69" s="146">
        <f>J178</f>
        <v>0</v>
      </c>
      <c r="K69" s="143"/>
      <c r="L69" s="147"/>
    </row>
    <row r="70" spans="1:31" s="10" customFormat="1" ht="19.899999999999999" customHeight="1">
      <c r="B70" s="142"/>
      <c r="C70" s="143"/>
      <c r="D70" s="144" t="s">
        <v>175</v>
      </c>
      <c r="E70" s="145"/>
      <c r="F70" s="145"/>
      <c r="G70" s="145"/>
      <c r="H70" s="145"/>
      <c r="I70" s="145"/>
      <c r="J70" s="146">
        <f>J182</f>
        <v>0</v>
      </c>
      <c r="K70" s="143"/>
      <c r="L70" s="147"/>
    </row>
    <row r="71" spans="1:31" s="10" customFormat="1" ht="19.899999999999999" customHeight="1">
      <c r="B71" s="142"/>
      <c r="C71" s="143"/>
      <c r="D71" s="144" t="s">
        <v>176</v>
      </c>
      <c r="E71" s="145"/>
      <c r="F71" s="145"/>
      <c r="G71" s="145"/>
      <c r="H71" s="145"/>
      <c r="I71" s="145"/>
      <c r="J71" s="146">
        <f>J195</f>
        <v>0</v>
      </c>
      <c r="K71" s="143"/>
      <c r="L71" s="147"/>
    </row>
    <row r="72" spans="1:31" s="10" customFormat="1" ht="19.899999999999999" customHeight="1">
      <c r="B72" s="142"/>
      <c r="C72" s="143"/>
      <c r="D72" s="144" t="s">
        <v>177</v>
      </c>
      <c r="E72" s="145"/>
      <c r="F72" s="145"/>
      <c r="G72" s="145"/>
      <c r="H72" s="145"/>
      <c r="I72" s="145"/>
      <c r="J72" s="146">
        <f>J214</f>
        <v>0</v>
      </c>
      <c r="K72" s="143"/>
      <c r="L72" s="147"/>
    </row>
    <row r="73" spans="1:31" s="2" customFormat="1" ht="21.7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08"/>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08"/>
      <c r="S78" s="36"/>
      <c r="T78" s="36"/>
      <c r="U78" s="36"/>
      <c r="V78" s="36"/>
      <c r="W78" s="36"/>
      <c r="X78" s="36"/>
      <c r="Y78" s="36"/>
      <c r="Z78" s="36"/>
      <c r="AA78" s="36"/>
      <c r="AB78" s="36"/>
      <c r="AC78" s="36"/>
      <c r="AD78" s="36"/>
      <c r="AE78" s="36"/>
    </row>
    <row r="79" spans="1:31" s="2" customFormat="1" ht="24.95" customHeight="1">
      <c r="A79" s="36"/>
      <c r="B79" s="37"/>
      <c r="C79" s="25" t="s">
        <v>120</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2" customHeight="1">
      <c r="A81" s="36"/>
      <c r="B81" s="37"/>
      <c r="C81" s="31" t="s">
        <v>16</v>
      </c>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6.5" customHeight="1">
      <c r="A82" s="36"/>
      <c r="B82" s="37"/>
      <c r="C82" s="38"/>
      <c r="D82" s="38"/>
      <c r="E82" s="383" t="str">
        <f>E7</f>
        <v>Sokolov, ZŠ Švabinského 1728 - oprava hygienického zázemí</v>
      </c>
      <c r="F82" s="384"/>
      <c r="G82" s="384"/>
      <c r="H82" s="384"/>
      <c r="I82" s="38"/>
      <c r="J82" s="38"/>
      <c r="K82" s="38"/>
      <c r="L82" s="108"/>
      <c r="S82" s="36"/>
      <c r="T82" s="36"/>
      <c r="U82" s="36"/>
      <c r="V82" s="36"/>
      <c r="W82" s="36"/>
      <c r="X82" s="36"/>
      <c r="Y82" s="36"/>
      <c r="Z82" s="36"/>
      <c r="AA82" s="36"/>
      <c r="AB82" s="36"/>
      <c r="AC82" s="36"/>
      <c r="AD82" s="36"/>
      <c r="AE82" s="36"/>
    </row>
    <row r="83" spans="1:65" s="2" customFormat="1" ht="12" customHeight="1">
      <c r="A83" s="36"/>
      <c r="B83" s="37"/>
      <c r="C83" s="31" t="s">
        <v>110</v>
      </c>
      <c r="D83" s="38"/>
      <c r="E83" s="38"/>
      <c r="F83" s="38"/>
      <c r="G83" s="38"/>
      <c r="H83" s="38"/>
      <c r="I83" s="38"/>
      <c r="J83" s="38"/>
      <c r="K83" s="38"/>
      <c r="L83" s="108"/>
      <c r="S83" s="36"/>
      <c r="T83" s="36"/>
      <c r="U83" s="36"/>
      <c r="V83" s="36"/>
      <c r="W83" s="36"/>
      <c r="X83" s="36"/>
      <c r="Y83" s="36"/>
      <c r="Z83" s="36"/>
      <c r="AA83" s="36"/>
      <c r="AB83" s="36"/>
      <c r="AC83" s="36"/>
      <c r="AD83" s="36"/>
      <c r="AE83" s="36"/>
    </row>
    <row r="84" spans="1:65" s="2" customFormat="1" ht="16.5" customHeight="1">
      <c r="A84" s="36"/>
      <c r="B84" s="37"/>
      <c r="C84" s="38"/>
      <c r="D84" s="38"/>
      <c r="E84" s="340" t="str">
        <f>E9</f>
        <v>07 - 3.NP - WC Chlapci</v>
      </c>
      <c r="F84" s="385"/>
      <c r="G84" s="385"/>
      <c r="H84" s="385"/>
      <c r="I84" s="38"/>
      <c r="J84" s="38"/>
      <c r="K84" s="38"/>
      <c r="L84" s="108"/>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F12</f>
        <v>Sokolov, Švabinského 1728</v>
      </c>
      <c r="G86" s="38"/>
      <c r="H86" s="38"/>
      <c r="I86" s="31" t="s">
        <v>23</v>
      </c>
      <c r="J86" s="61" t="str">
        <f>IF(J12="","",J12)</f>
        <v>3. 2. 2021</v>
      </c>
      <c r="K86" s="38"/>
      <c r="L86" s="108"/>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5" s="2" customFormat="1" ht="15.2" customHeight="1">
      <c r="A88" s="36"/>
      <c r="B88" s="37"/>
      <c r="C88" s="31" t="s">
        <v>25</v>
      </c>
      <c r="D88" s="38"/>
      <c r="E88" s="38"/>
      <c r="F88" s="29" t="str">
        <f>E15</f>
        <v>Město Sokolov</v>
      </c>
      <c r="G88" s="38"/>
      <c r="H88" s="38"/>
      <c r="I88" s="31" t="s">
        <v>31</v>
      </c>
      <c r="J88" s="34" t="str">
        <f>E21</f>
        <v xml:space="preserve"> </v>
      </c>
      <c r="K88" s="38"/>
      <c r="L88" s="108"/>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IF(E18="","",E18)</f>
        <v>Vyplň údaj</v>
      </c>
      <c r="G89" s="38"/>
      <c r="H89" s="38"/>
      <c r="I89" s="31" t="s">
        <v>34</v>
      </c>
      <c r="J89" s="34" t="str">
        <f>E24</f>
        <v>Michal Kubelka</v>
      </c>
      <c r="K89" s="38"/>
      <c r="L89" s="108"/>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65" s="11" customFormat="1" ht="29.25" customHeight="1">
      <c r="A91" s="148"/>
      <c r="B91" s="149"/>
      <c r="C91" s="150" t="s">
        <v>121</v>
      </c>
      <c r="D91" s="151" t="s">
        <v>57</v>
      </c>
      <c r="E91" s="151" t="s">
        <v>53</v>
      </c>
      <c r="F91" s="151" t="s">
        <v>54</v>
      </c>
      <c r="G91" s="151" t="s">
        <v>122</v>
      </c>
      <c r="H91" s="151" t="s">
        <v>123</v>
      </c>
      <c r="I91" s="151" t="s">
        <v>124</v>
      </c>
      <c r="J91" s="151" t="s">
        <v>114</v>
      </c>
      <c r="K91" s="152" t="s">
        <v>125</v>
      </c>
      <c r="L91" s="153"/>
      <c r="M91" s="70" t="s">
        <v>19</v>
      </c>
      <c r="N91" s="71" t="s">
        <v>42</v>
      </c>
      <c r="O91" s="71" t="s">
        <v>126</v>
      </c>
      <c r="P91" s="71" t="s">
        <v>127</v>
      </c>
      <c r="Q91" s="71" t="s">
        <v>128</v>
      </c>
      <c r="R91" s="71" t="s">
        <v>129</v>
      </c>
      <c r="S91" s="71" t="s">
        <v>130</v>
      </c>
      <c r="T91" s="72" t="s">
        <v>131</v>
      </c>
      <c r="U91" s="148"/>
      <c r="V91" s="148"/>
      <c r="W91" s="148"/>
      <c r="X91" s="148"/>
      <c r="Y91" s="148"/>
      <c r="Z91" s="148"/>
      <c r="AA91" s="148"/>
      <c r="AB91" s="148"/>
      <c r="AC91" s="148"/>
      <c r="AD91" s="148"/>
      <c r="AE91" s="148"/>
    </row>
    <row r="92" spans="1:65" s="2" customFormat="1" ht="22.9" customHeight="1">
      <c r="A92" s="36"/>
      <c r="B92" s="37"/>
      <c r="C92" s="77" t="s">
        <v>132</v>
      </c>
      <c r="D92" s="38"/>
      <c r="E92" s="38"/>
      <c r="F92" s="38"/>
      <c r="G92" s="38"/>
      <c r="H92" s="38"/>
      <c r="I92" s="38"/>
      <c r="J92" s="154">
        <f>BK92</f>
        <v>0</v>
      </c>
      <c r="K92" s="38"/>
      <c r="L92" s="41"/>
      <c r="M92" s="73"/>
      <c r="N92" s="155"/>
      <c r="O92" s="74"/>
      <c r="P92" s="156">
        <f>P93+P160</f>
        <v>0</v>
      </c>
      <c r="Q92" s="74"/>
      <c r="R92" s="156">
        <f>R93+R160</f>
        <v>0.63415485999999999</v>
      </c>
      <c r="S92" s="74"/>
      <c r="T92" s="157">
        <f>T93+T160</f>
        <v>0.45136992000000004</v>
      </c>
      <c r="U92" s="36"/>
      <c r="V92" s="36"/>
      <c r="W92" s="36"/>
      <c r="X92" s="36"/>
      <c r="Y92" s="36"/>
      <c r="Z92" s="36"/>
      <c r="AA92" s="36"/>
      <c r="AB92" s="36"/>
      <c r="AC92" s="36"/>
      <c r="AD92" s="36"/>
      <c r="AE92" s="36"/>
      <c r="AT92" s="19" t="s">
        <v>71</v>
      </c>
      <c r="AU92" s="19" t="s">
        <v>115</v>
      </c>
      <c r="BK92" s="158">
        <f>BK93+BK160</f>
        <v>0</v>
      </c>
    </row>
    <row r="93" spans="1:65" s="12" customFormat="1" ht="25.9" customHeight="1">
      <c r="B93" s="159"/>
      <c r="C93" s="160"/>
      <c r="D93" s="161" t="s">
        <v>71</v>
      </c>
      <c r="E93" s="162" t="s">
        <v>178</v>
      </c>
      <c r="F93" s="162" t="s">
        <v>179</v>
      </c>
      <c r="G93" s="160"/>
      <c r="H93" s="160"/>
      <c r="I93" s="163"/>
      <c r="J93" s="164">
        <f>BK93</f>
        <v>0</v>
      </c>
      <c r="K93" s="160"/>
      <c r="L93" s="165"/>
      <c r="M93" s="166"/>
      <c r="N93" s="167"/>
      <c r="O93" s="167"/>
      <c r="P93" s="168">
        <f>P94+P113+P145+P157</f>
        <v>0</v>
      </c>
      <c r="Q93" s="167"/>
      <c r="R93" s="168">
        <f>R94+R113+R145+R157</f>
        <v>0.46451066000000002</v>
      </c>
      <c r="S93" s="167"/>
      <c r="T93" s="169">
        <f>T94+T113+T145+T157</f>
        <v>0.32383600000000001</v>
      </c>
      <c r="AR93" s="170" t="s">
        <v>79</v>
      </c>
      <c r="AT93" s="171" t="s">
        <v>71</v>
      </c>
      <c r="AU93" s="171" t="s">
        <v>72</v>
      </c>
      <c r="AY93" s="170" t="s">
        <v>135</v>
      </c>
      <c r="BK93" s="172">
        <f>BK94+BK113+BK145+BK157</f>
        <v>0</v>
      </c>
    </row>
    <row r="94" spans="1:65" s="12" customFormat="1" ht="22.9" customHeight="1">
      <c r="B94" s="159"/>
      <c r="C94" s="160"/>
      <c r="D94" s="161" t="s">
        <v>71</v>
      </c>
      <c r="E94" s="173" t="s">
        <v>180</v>
      </c>
      <c r="F94" s="173" t="s">
        <v>181</v>
      </c>
      <c r="G94" s="160"/>
      <c r="H94" s="160"/>
      <c r="I94" s="163"/>
      <c r="J94" s="174">
        <f>BK94</f>
        <v>0</v>
      </c>
      <c r="K94" s="160"/>
      <c r="L94" s="165"/>
      <c r="M94" s="166"/>
      <c r="N94" s="167"/>
      <c r="O94" s="167"/>
      <c r="P94" s="168">
        <f>SUM(P95:P112)</f>
        <v>0</v>
      </c>
      <c r="Q94" s="167"/>
      <c r="R94" s="168">
        <f>SUM(R95:R112)</f>
        <v>0.4614663</v>
      </c>
      <c r="S94" s="167"/>
      <c r="T94" s="169">
        <f>SUM(T95:T112)</f>
        <v>0</v>
      </c>
      <c r="AR94" s="170" t="s">
        <v>79</v>
      </c>
      <c r="AT94" s="171" t="s">
        <v>71</v>
      </c>
      <c r="AU94" s="171" t="s">
        <v>79</v>
      </c>
      <c r="AY94" s="170" t="s">
        <v>135</v>
      </c>
      <c r="BK94" s="172">
        <f>SUM(BK95:BK112)</f>
        <v>0</v>
      </c>
    </row>
    <row r="95" spans="1:65" s="2" customFormat="1" ht="21.75" customHeight="1">
      <c r="A95" s="36"/>
      <c r="B95" s="37"/>
      <c r="C95" s="175" t="s">
        <v>79</v>
      </c>
      <c r="D95" s="175" t="s">
        <v>138</v>
      </c>
      <c r="E95" s="176" t="s">
        <v>182</v>
      </c>
      <c r="F95" s="177" t="s">
        <v>183</v>
      </c>
      <c r="G95" s="178" t="s">
        <v>184</v>
      </c>
      <c r="H95" s="179">
        <v>17.908000000000001</v>
      </c>
      <c r="I95" s="180"/>
      <c r="J95" s="181">
        <f>ROUND(I95*H95,2)</f>
        <v>0</v>
      </c>
      <c r="K95" s="177" t="s">
        <v>142</v>
      </c>
      <c r="L95" s="41"/>
      <c r="M95" s="182" t="s">
        <v>19</v>
      </c>
      <c r="N95" s="183" t="s">
        <v>43</v>
      </c>
      <c r="O95" s="66"/>
      <c r="P95" s="184">
        <f>O95*H95</f>
        <v>0</v>
      </c>
      <c r="Q95" s="184">
        <v>0</v>
      </c>
      <c r="R95" s="184">
        <f>Q95*H95</f>
        <v>0</v>
      </c>
      <c r="S95" s="184">
        <v>0</v>
      </c>
      <c r="T95" s="185">
        <f>S95*H95</f>
        <v>0</v>
      </c>
      <c r="U95" s="36"/>
      <c r="V95" s="36"/>
      <c r="W95" s="36"/>
      <c r="X95" s="36"/>
      <c r="Y95" s="36"/>
      <c r="Z95" s="36"/>
      <c r="AA95" s="36"/>
      <c r="AB95" s="36"/>
      <c r="AC95" s="36"/>
      <c r="AD95" s="36"/>
      <c r="AE95" s="36"/>
      <c r="AR95" s="186" t="s">
        <v>160</v>
      </c>
      <c r="AT95" s="186" t="s">
        <v>138</v>
      </c>
      <c r="AU95" s="186" t="s">
        <v>81</v>
      </c>
      <c r="AY95" s="19" t="s">
        <v>135</v>
      </c>
      <c r="BE95" s="187">
        <f>IF(N95="základní",J95,0)</f>
        <v>0</v>
      </c>
      <c r="BF95" s="187">
        <f>IF(N95="snížená",J95,0)</f>
        <v>0</v>
      </c>
      <c r="BG95" s="187">
        <f>IF(N95="zákl. přenesená",J95,0)</f>
        <v>0</v>
      </c>
      <c r="BH95" s="187">
        <f>IF(N95="sníž. přenesená",J95,0)</f>
        <v>0</v>
      </c>
      <c r="BI95" s="187">
        <f>IF(N95="nulová",J95,0)</f>
        <v>0</v>
      </c>
      <c r="BJ95" s="19" t="s">
        <v>79</v>
      </c>
      <c r="BK95" s="187">
        <f>ROUND(I95*H95,2)</f>
        <v>0</v>
      </c>
      <c r="BL95" s="19" t="s">
        <v>160</v>
      </c>
      <c r="BM95" s="186" t="s">
        <v>1222</v>
      </c>
    </row>
    <row r="96" spans="1:65" s="2" customFormat="1" ht="39">
      <c r="A96" s="36"/>
      <c r="B96" s="37"/>
      <c r="C96" s="38"/>
      <c r="D96" s="188" t="s">
        <v>145</v>
      </c>
      <c r="E96" s="38"/>
      <c r="F96" s="189" t="s">
        <v>186</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145</v>
      </c>
      <c r="AU96" s="19" t="s">
        <v>81</v>
      </c>
    </row>
    <row r="97" spans="1:65" s="13" customFormat="1" ht="11.25">
      <c r="B97" s="197"/>
      <c r="C97" s="198"/>
      <c r="D97" s="188" t="s">
        <v>187</v>
      </c>
      <c r="E97" s="199" t="s">
        <v>19</v>
      </c>
      <c r="F97" s="200" t="s">
        <v>1223</v>
      </c>
      <c r="G97" s="198"/>
      <c r="H97" s="201">
        <v>7.5039999999999996</v>
      </c>
      <c r="I97" s="202"/>
      <c r="J97" s="198"/>
      <c r="K97" s="198"/>
      <c r="L97" s="203"/>
      <c r="M97" s="204"/>
      <c r="N97" s="205"/>
      <c r="O97" s="205"/>
      <c r="P97" s="205"/>
      <c r="Q97" s="205"/>
      <c r="R97" s="205"/>
      <c r="S97" s="205"/>
      <c r="T97" s="206"/>
      <c r="AT97" s="207" t="s">
        <v>187</v>
      </c>
      <c r="AU97" s="207" t="s">
        <v>81</v>
      </c>
      <c r="AV97" s="13" t="s">
        <v>81</v>
      </c>
      <c r="AW97" s="13" t="s">
        <v>33</v>
      </c>
      <c r="AX97" s="13" t="s">
        <v>72</v>
      </c>
      <c r="AY97" s="207" t="s">
        <v>135</v>
      </c>
    </row>
    <row r="98" spans="1:65" s="13" customFormat="1" ht="11.25">
      <c r="B98" s="197"/>
      <c r="C98" s="198"/>
      <c r="D98" s="188" t="s">
        <v>187</v>
      </c>
      <c r="E98" s="199" t="s">
        <v>19</v>
      </c>
      <c r="F98" s="200" t="s">
        <v>1224</v>
      </c>
      <c r="G98" s="198"/>
      <c r="H98" s="201">
        <v>2.99</v>
      </c>
      <c r="I98" s="202"/>
      <c r="J98" s="198"/>
      <c r="K98" s="198"/>
      <c r="L98" s="203"/>
      <c r="M98" s="204"/>
      <c r="N98" s="205"/>
      <c r="O98" s="205"/>
      <c r="P98" s="205"/>
      <c r="Q98" s="205"/>
      <c r="R98" s="205"/>
      <c r="S98" s="205"/>
      <c r="T98" s="206"/>
      <c r="AT98" s="207" t="s">
        <v>187</v>
      </c>
      <c r="AU98" s="207" t="s">
        <v>81</v>
      </c>
      <c r="AV98" s="13" t="s">
        <v>81</v>
      </c>
      <c r="AW98" s="13" t="s">
        <v>33</v>
      </c>
      <c r="AX98" s="13" t="s">
        <v>72</v>
      </c>
      <c r="AY98" s="207" t="s">
        <v>135</v>
      </c>
    </row>
    <row r="99" spans="1:65" s="13" customFormat="1" ht="11.25">
      <c r="B99" s="197"/>
      <c r="C99" s="198"/>
      <c r="D99" s="188" t="s">
        <v>187</v>
      </c>
      <c r="E99" s="199" t="s">
        <v>19</v>
      </c>
      <c r="F99" s="200" t="s">
        <v>1225</v>
      </c>
      <c r="G99" s="198"/>
      <c r="H99" s="201">
        <v>2.59</v>
      </c>
      <c r="I99" s="202"/>
      <c r="J99" s="198"/>
      <c r="K99" s="198"/>
      <c r="L99" s="203"/>
      <c r="M99" s="204"/>
      <c r="N99" s="205"/>
      <c r="O99" s="205"/>
      <c r="P99" s="205"/>
      <c r="Q99" s="205"/>
      <c r="R99" s="205"/>
      <c r="S99" s="205"/>
      <c r="T99" s="206"/>
      <c r="AT99" s="207" t="s">
        <v>187</v>
      </c>
      <c r="AU99" s="207" t="s">
        <v>81</v>
      </c>
      <c r="AV99" s="13" t="s">
        <v>81</v>
      </c>
      <c r="AW99" s="13" t="s">
        <v>33</v>
      </c>
      <c r="AX99" s="13" t="s">
        <v>72</v>
      </c>
      <c r="AY99" s="207" t="s">
        <v>135</v>
      </c>
    </row>
    <row r="100" spans="1:65" s="13" customFormat="1" ht="11.25">
      <c r="B100" s="197"/>
      <c r="C100" s="198"/>
      <c r="D100" s="188" t="s">
        <v>187</v>
      </c>
      <c r="E100" s="199" t="s">
        <v>19</v>
      </c>
      <c r="F100" s="200" t="s">
        <v>1226</v>
      </c>
      <c r="G100" s="198"/>
      <c r="H100" s="201">
        <v>1.9139999999999999</v>
      </c>
      <c r="I100" s="202"/>
      <c r="J100" s="198"/>
      <c r="K100" s="198"/>
      <c r="L100" s="203"/>
      <c r="M100" s="204"/>
      <c r="N100" s="205"/>
      <c r="O100" s="205"/>
      <c r="P100" s="205"/>
      <c r="Q100" s="205"/>
      <c r="R100" s="205"/>
      <c r="S100" s="205"/>
      <c r="T100" s="206"/>
      <c r="AT100" s="207" t="s">
        <v>187</v>
      </c>
      <c r="AU100" s="207" t="s">
        <v>81</v>
      </c>
      <c r="AV100" s="13" t="s">
        <v>81</v>
      </c>
      <c r="AW100" s="13" t="s">
        <v>33</v>
      </c>
      <c r="AX100" s="13" t="s">
        <v>72</v>
      </c>
      <c r="AY100" s="207" t="s">
        <v>135</v>
      </c>
    </row>
    <row r="101" spans="1:65" s="13" customFormat="1" ht="11.25">
      <c r="B101" s="197"/>
      <c r="C101" s="198"/>
      <c r="D101" s="188" t="s">
        <v>187</v>
      </c>
      <c r="E101" s="199" t="s">
        <v>19</v>
      </c>
      <c r="F101" s="200" t="s">
        <v>1227</v>
      </c>
      <c r="G101" s="198"/>
      <c r="H101" s="201">
        <v>1.244</v>
      </c>
      <c r="I101" s="202"/>
      <c r="J101" s="198"/>
      <c r="K101" s="198"/>
      <c r="L101" s="203"/>
      <c r="M101" s="204"/>
      <c r="N101" s="205"/>
      <c r="O101" s="205"/>
      <c r="P101" s="205"/>
      <c r="Q101" s="205"/>
      <c r="R101" s="205"/>
      <c r="S101" s="205"/>
      <c r="T101" s="206"/>
      <c r="AT101" s="207" t="s">
        <v>187</v>
      </c>
      <c r="AU101" s="207" t="s">
        <v>81</v>
      </c>
      <c r="AV101" s="13" t="s">
        <v>81</v>
      </c>
      <c r="AW101" s="13" t="s">
        <v>33</v>
      </c>
      <c r="AX101" s="13" t="s">
        <v>72</v>
      </c>
      <c r="AY101" s="207" t="s">
        <v>135</v>
      </c>
    </row>
    <row r="102" spans="1:65" s="13" customFormat="1" ht="11.25">
      <c r="B102" s="197"/>
      <c r="C102" s="198"/>
      <c r="D102" s="188" t="s">
        <v>187</v>
      </c>
      <c r="E102" s="199" t="s">
        <v>19</v>
      </c>
      <c r="F102" s="200" t="s">
        <v>1228</v>
      </c>
      <c r="G102" s="198"/>
      <c r="H102" s="201">
        <v>0.24299999999999999</v>
      </c>
      <c r="I102" s="202"/>
      <c r="J102" s="198"/>
      <c r="K102" s="198"/>
      <c r="L102" s="203"/>
      <c r="M102" s="204"/>
      <c r="N102" s="205"/>
      <c r="O102" s="205"/>
      <c r="P102" s="205"/>
      <c r="Q102" s="205"/>
      <c r="R102" s="205"/>
      <c r="S102" s="205"/>
      <c r="T102" s="206"/>
      <c r="AT102" s="207" t="s">
        <v>187</v>
      </c>
      <c r="AU102" s="207" t="s">
        <v>81</v>
      </c>
      <c r="AV102" s="13" t="s">
        <v>81</v>
      </c>
      <c r="AW102" s="13" t="s">
        <v>33</v>
      </c>
      <c r="AX102" s="13" t="s">
        <v>72</v>
      </c>
      <c r="AY102" s="207" t="s">
        <v>135</v>
      </c>
    </row>
    <row r="103" spans="1:65" s="13" customFormat="1" ht="11.25">
      <c r="B103" s="197"/>
      <c r="C103" s="198"/>
      <c r="D103" s="188" t="s">
        <v>187</v>
      </c>
      <c r="E103" s="199" t="s">
        <v>19</v>
      </c>
      <c r="F103" s="200" t="s">
        <v>1229</v>
      </c>
      <c r="G103" s="198"/>
      <c r="H103" s="201">
        <v>1</v>
      </c>
      <c r="I103" s="202"/>
      <c r="J103" s="198"/>
      <c r="K103" s="198"/>
      <c r="L103" s="203"/>
      <c r="M103" s="204"/>
      <c r="N103" s="205"/>
      <c r="O103" s="205"/>
      <c r="P103" s="205"/>
      <c r="Q103" s="205"/>
      <c r="R103" s="205"/>
      <c r="S103" s="205"/>
      <c r="T103" s="206"/>
      <c r="AT103" s="207" t="s">
        <v>187</v>
      </c>
      <c r="AU103" s="207" t="s">
        <v>81</v>
      </c>
      <c r="AV103" s="13" t="s">
        <v>81</v>
      </c>
      <c r="AW103" s="13" t="s">
        <v>33</v>
      </c>
      <c r="AX103" s="13" t="s">
        <v>72</v>
      </c>
      <c r="AY103" s="207" t="s">
        <v>135</v>
      </c>
    </row>
    <row r="104" spans="1:65" s="13" customFormat="1" ht="11.25">
      <c r="B104" s="197"/>
      <c r="C104" s="198"/>
      <c r="D104" s="188" t="s">
        <v>187</v>
      </c>
      <c r="E104" s="199" t="s">
        <v>19</v>
      </c>
      <c r="F104" s="200" t="s">
        <v>1230</v>
      </c>
      <c r="G104" s="198"/>
      <c r="H104" s="201">
        <v>6.5000000000000002E-2</v>
      </c>
      <c r="I104" s="202"/>
      <c r="J104" s="198"/>
      <c r="K104" s="198"/>
      <c r="L104" s="203"/>
      <c r="M104" s="204"/>
      <c r="N104" s="205"/>
      <c r="O104" s="205"/>
      <c r="P104" s="205"/>
      <c r="Q104" s="205"/>
      <c r="R104" s="205"/>
      <c r="S104" s="205"/>
      <c r="T104" s="206"/>
      <c r="AT104" s="207" t="s">
        <v>187</v>
      </c>
      <c r="AU104" s="207" t="s">
        <v>81</v>
      </c>
      <c r="AV104" s="13" t="s">
        <v>81</v>
      </c>
      <c r="AW104" s="13" t="s">
        <v>33</v>
      </c>
      <c r="AX104" s="13" t="s">
        <v>72</v>
      </c>
      <c r="AY104" s="207" t="s">
        <v>135</v>
      </c>
    </row>
    <row r="105" spans="1:65" s="13" customFormat="1" ht="11.25">
      <c r="B105" s="197"/>
      <c r="C105" s="198"/>
      <c r="D105" s="188" t="s">
        <v>187</v>
      </c>
      <c r="E105" s="199" t="s">
        <v>19</v>
      </c>
      <c r="F105" s="200" t="s">
        <v>1013</v>
      </c>
      <c r="G105" s="198"/>
      <c r="H105" s="201">
        <v>0.128</v>
      </c>
      <c r="I105" s="202"/>
      <c r="J105" s="198"/>
      <c r="K105" s="198"/>
      <c r="L105" s="203"/>
      <c r="M105" s="204"/>
      <c r="N105" s="205"/>
      <c r="O105" s="205"/>
      <c r="P105" s="205"/>
      <c r="Q105" s="205"/>
      <c r="R105" s="205"/>
      <c r="S105" s="205"/>
      <c r="T105" s="206"/>
      <c r="AT105" s="207" t="s">
        <v>187</v>
      </c>
      <c r="AU105" s="207" t="s">
        <v>81</v>
      </c>
      <c r="AV105" s="13" t="s">
        <v>81</v>
      </c>
      <c r="AW105" s="13" t="s">
        <v>33</v>
      </c>
      <c r="AX105" s="13" t="s">
        <v>72</v>
      </c>
      <c r="AY105" s="207" t="s">
        <v>135</v>
      </c>
    </row>
    <row r="106" spans="1:65" s="13" customFormat="1" ht="11.25">
      <c r="B106" s="197"/>
      <c r="C106" s="198"/>
      <c r="D106" s="188" t="s">
        <v>187</v>
      </c>
      <c r="E106" s="199" t="s">
        <v>19</v>
      </c>
      <c r="F106" s="200" t="s">
        <v>899</v>
      </c>
      <c r="G106" s="198"/>
      <c r="H106" s="201">
        <v>0.17</v>
      </c>
      <c r="I106" s="202"/>
      <c r="J106" s="198"/>
      <c r="K106" s="198"/>
      <c r="L106" s="203"/>
      <c r="M106" s="204"/>
      <c r="N106" s="205"/>
      <c r="O106" s="205"/>
      <c r="P106" s="205"/>
      <c r="Q106" s="205"/>
      <c r="R106" s="205"/>
      <c r="S106" s="205"/>
      <c r="T106" s="206"/>
      <c r="AT106" s="207" t="s">
        <v>187</v>
      </c>
      <c r="AU106" s="207" t="s">
        <v>81</v>
      </c>
      <c r="AV106" s="13" t="s">
        <v>81</v>
      </c>
      <c r="AW106" s="13" t="s">
        <v>33</v>
      </c>
      <c r="AX106" s="13" t="s">
        <v>72</v>
      </c>
      <c r="AY106" s="207" t="s">
        <v>135</v>
      </c>
    </row>
    <row r="107" spans="1:65" s="13" customFormat="1" ht="11.25">
      <c r="B107" s="197"/>
      <c r="C107" s="198"/>
      <c r="D107" s="188" t="s">
        <v>187</v>
      </c>
      <c r="E107" s="199" t="s">
        <v>19</v>
      </c>
      <c r="F107" s="200" t="s">
        <v>1231</v>
      </c>
      <c r="G107" s="198"/>
      <c r="H107" s="201">
        <v>0.06</v>
      </c>
      <c r="I107" s="202"/>
      <c r="J107" s="198"/>
      <c r="K107" s="198"/>
      <c r="L107" s="203"/>
      <c r="M107" s="204"/>
      <c r="N107" s="205"/>
      <c r="O107" s="205"/>
      <c r="P107" s="205"/>
      <c r="Q107" s="205"/>
      <c r="R107" s="205"/>
      <c r="S107" s="205"/>
      <c r="T107" s="206"/>
      <c r="AT107" s="207" t="s">
        <v>187</v>
      </c>
      <c r="AU107" s="207" t="s">
        <v>81</v>
      </c>
      <c r="AV107" s="13" t="s">
        <v>81</v>
      </c>
      <c r="AW107" s="13" t="s">
        <v>33</v>
      </c>
      <c r="AX107" s="13" t="s">
        <v>72</v>
      </c>
      <c r="AY107" s="207" t="s">
        <v>135</v>
      </c>
    </row>
    <row r="108" spans="1:65" s="14" customFormat="1" ht="11.25">
      <c r="B108" s="208"/>
      <c r="C108" s="209"/>
      <c r="D108" s="188" t="s">
        <v>187</v>
      </c>
      <c r="E108" s="210" t="s">
        <v>19</v>
      </c>
      <c r="F108" s="211" t="s">
        <v>197</v>
      </c>
      <c r="G108" s="209"/>
      <c r="H108" s="212">
        <v>17.908000000000001</v>
      </c>
      <c r="I108" s="213"/>
      <c r="J108" s="209"/>
      <c r="K108" s="209"/>
      <c r="L108" s="214"/>
      <c r="M108" s="215"/>
      <c r="N108" s="216"/>
      <c r="O108" s="216"/>
      <c r="P108" s="216"/>
      <c r="Q108" s="216"/>
      <c r="R108" s="216"/>
      <c r="S108" s="216"/>
      <c r="T108" s="217"/>
      <c r="AT108" s="218" t="s">
        <v>187</v>
      </c>
      <c r="AU108" s="218" t="s">
        <v>81</v>
      </c>
      <c r="AV108" s="14" t="s">
        <v>160</v>
      </c>
      <c r="AW108" s="14" t="s">
        <v>33</v>
      </c>
      <c r="AX108" s="14" t="s">
        <v>79</v>
      </c>
      <c r="AY108" s="218" t="s">
        <v>135</v>
      </c>
    </row>
    <row r="109" spans="1:65" s="2" customFormat="1" ht="24">
      <c r="A109" s="36"/>
      <c r="B109" s="37"/>
      <c r="C109" s="175" t="s">
        <v>81</v>
      </c>
      <c r="D109" s="175" t="s">
        <v>138</v>
      </c>
      <c r="E109" s="176" t="s">
        <v>198</v>
      </c>
      <c r="F109" s="177" t="s">
        <v>199</v>
      </c>
      <c r="G109" s="178" t="s">
        <v>184</v>
      </c>
      <c r="H109" s="179">
        <v>20.437000000000001</v>
      </c>
      <c r="I109" s="180"/>
      <c r="J109" s="181">
        <f>ROUND(I109*H109,2)</f>
        <v>0</v>
      </c>
      <c r="K109" s="177" t="s">
        <v>142</v>
      </c>
      <c r="L109" s="41"/>
      <c r="M109" s="182" t="s">
        <v>19</v>
      </c>
      <c r="N109" s="183" t="s">
        <v>43</v>
      </c>
      <c r="O109" s="66"/>
      <c r="P109" s="184">
        <f>O109*H109</f>
        <v>0</v>
      </c>
      <c r="Q109" s="184">
        <v>5.7000000000000002E-3</v>
      </c>
      <c r="R109" s="184">
        <f>Q109*H109</f>
        <v>0.11649090000000001</v>
      </c>
      <c r="S109" s="184">
        <v>0</v>
      </c>
      <c r="T109" s="185">
        <f>S109*H109</f>
        <v>0</v>
      </c>
      <c r="U109" s="36"/>
      <c r="V109" s="36"/>
      <c r="W109" s="36"/>
      <c r="X109" s="36"/>
      <c r="Y109" s="36"/>
      <c r="Z109" s="36"/>
      <c r="AA109" s="36"/>
      <c r="AB109" s="36"/>
      <c r="AC109" s="36"/>
      <c r="AD109" s="36"/>
      <c r="AE109" s="36"/>
      <c r="AR109" s="186" t="s">
        <v>160</v>
      </c>
      <c r="AT109" s="186" t="s">
        <v>138</v>
      </c>
      <c r="AU109" s="186" t="s">
        <v>81</v>
      </c>
      <c r="AY109" s="19" t="s">
        <v>135</v>
      </c>
      <c r="BE109" s="187">
        <f>IF(N109="základní",J109,0)</f>
        <v>0</v>
      </c>
      <c r="BF109" s="187">
        <f>IF(N109="snížená",J109,0)</f>
        <v>0</v>
      </c>
      <c r="BG109" s="187">
        <f>IF(N109="zákl. přenesená",J109,0)</f>
        <v>0</v>
      </c>
      <c r="BH109" s="187">
        <f>IF(N109="sníž. přenesená",J109,0)</f>
        <v>0</v>
      </c>
      <c r="BI109" s="187">
        <f>IF(N109="nulová",J109,0)</f>
        <v>0</v>
      </c>
      <c r="BJ109" s="19" t="s">
        <v>79</v>
      </c>
      <c r="BK109" s="187">
        <f>ROUND(I109*H109,2)</f>
        <v>0</v>
      </c>
      <c r="BL109" s="19" t="s">
        <v>160</v>
      </c>
      <c r="BM109" s="186" t="s">
        <v>1232</v>
      </c>
    </row>
    <row r="110" spans="1:65" s="2" customFormat="1" ht="39">
      <c r="A110" s="36"/>
      <c r="B110" s="37"/>
      <c r="C110" s="38"/>
      <c r="D110" s="188" t="s">
        <v>145</v>
      </c>
      <c r="E110" s="38"/>
      <c r="F110" s="189" t="s">
        <v>201</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145</v>
      </c>
      <c r="AU110" s="19" t="s">
        <v>81</v>
      </c>
    </row>
    <row r="111" spans="1:65" s="2" customFormat="1" ht="24">
      <c r="A111" s="36"/>
      <c r="B111" s="37"/>
      <c r="C111" s="175" t="s">
        <v>155</v>
      </c>
      <c r="D111" s="175" t="s">
        <v>138</v>
      </c>
      <c r="E111" s="176" t="s">
        <v>202</v>
      </c>
      <c r="F111" s="177" t="s">
        <v>203</v>
      </c>
      <c r="G111" s="178" t="s">
        <v>184</v>
      </c>
      <c r="H111" s="179">
        <v>60.521999999999998</v>
      </c>
      <c r="I111" s="180"/>
      <c r="J111" s="181">
        <f>ROUND(I111*H111,2)</f>
        <v>0</v>
      </c>
      <c r="K111" s="177" t="s">
        <v>142</v>
      </c>
      <c r="L111" s="41"/>
      <c r="M111" s="182" t="s">
        <v>19</v>
      </c>
      <c r="N111" s="183" t="s">
        <v>43</v>
      </c>
      <c r="O111" s="66"/>
      <c r="P111" s="184">
        <f>O111*H111</f>
        <v>0</v>
      </c>
      <c r="Q111" s="184">
        <v>5.7000000000000002E-3</v>
      </c>
      <c r="R111" s="184">
        <f>Q111*H111</f>
        <v>0.34497539999999999</v>
      </c>
      <c r="S111" s="184">
        <v>0</v>
      </c>
      <c r="T111" s="185">
        <f>S111*H111</f>
        <v>0</v>
      </c>
      <c r="U111" s="36"/>
      <c r="V111" s="36"/>
      <c r="W111" s="36"/>
      <c r="X111" s="36"/>
      <c r="Y111" s="36"/>
      <c r="Z111" s="36"/>
      <c r="AA111" s="36"/>
      <c r="AB111" s="36"/>
      <c r="AC111" s="36"/>
      <c r="AD111" s="36"/>
      <c r="AE111" s="36"/>
      <c r="AR111" s="186" t="s">
        <v>160</v>
      </c>
      <c r="AT111" s="186" t="s">
        <v>138</v>
      </c>
      <c r="AU111" s="186" t="s">
        <v>81</v>
      </c>
      <c r="AY111" s="19" t="s">
        <v>135</v>
      </c>
      <c r="BE111" s="187">
        <f>IF(N111="základní",J111,0)</f>
        <v>0</v>
      </c>
      <c r="BF111" s="187">
        <f>IF(N111="snížená",J111,0)</f>
        <v>0</v>
      </c>
      <c r="BG111" s="187">
        <f>IF(N111="zákl. přenesená",J111,0)</f>
        <v>0</v>
      </c>
      <c r="BH111" s="187">
        <f>IF(N111="sníž. přenesená",J111,0)</f>
        <v>0</v>
      </c>
      <c r="BI111" s="187">
        <f>IF(N111="nulová",J111,0)</f>
        <v>0</v>
      </c>
      <c r="BJ111" s="19" t="s">
        <v>79</v>
      </c>
      <c r="BK111" s="187">
        <f>ROUND(I111*H111,2)</f>
        <v>0</v>
      </c>
      <c r="BL111" s="19" t="s">
        <v>160</v>
      </c>
      <c r="BM111" s="186" t="s">
        <v>1233</v>
      </c>
    </row>
    <row r="112" spans="1:65" s="2" customFormat="1" ht="39">
      <c r="A112" s="36"/>
      <c r="B112" s="37"/>
      <c r="C112" s="38"/>
      <c r="D112" s="188" t="s">
        <v>145</v>
      </c>
      <c r="E112" s="38"/>
      <c r="F112" s="189" t="s">
        <v>201</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145</v>
      </c>
      <c r="AU112" s="19" t="s">
        <v>81</v>
      </c>
    </row>
    <row r="113" spans="1:65" s="12" customFormat="1" ht="22.9" customHeight="1">
      <c r="B113" s="159"/>
      <c r="C113" s="160"/>
      <c r="D113" s="161" t="s">
        <v>71</v>
      </c>
      <c r="E113" s="173" t="s">
        <v>205</v>
      </c>
      <c r="F113" s="173" t="s">
        <v>206</v>
      </c>
      <c r="G113" s="160"/>
      <c r="H113" s="160"/>
      <c r="I113" s="163"/>
      <c r="J113" s="174">
        <f>BK113</f>
        <v>0</v>
      </c>
      <c r="K113" s="160"/>
      <c r="L113" s="165"/>
      <c r="M113" s="166"/>
      <c r="N113" s="167"/>
      <c r="O113" s="167"/>
      <c r="P113" s="168">
        <f>SUM(P114:P144)</f>
        <v>0</v>
      </c>
      <c r="Q113" s="167"/>
      <c r="R113" s="168">
        <f>SUM(R114:R144)</f>
        <v>3.0443600000000003E-3</v>
      </c>
      <c r="S113" s="167"/>
      <c r="T113" s="169">
        <f>SUM(T114:T144)</f>
        <v>0.32383600000000001</v>
      </c>
      <c r="AR113" s="170" t="s">
        <v>79</v>
      </c>
      <c r="AT113" s="171" t="s">
        <v>71</v>
      </c>
      <c r="AU113" s="171" t="s">
        <v>79</v>
      </c>
      <c r="AY113" s="170" t="s">
        <v>135</v>
      </c>
      <c r="BK113" s="172">
        <f>SUM(BK114:BK144)</f>
        <v>0</v>
      </c>
    </row>
    <row r="114" spans="1:65" s="2" customFormat="1" ht="21.75" customHeight="1">
      <c r="A114" s="36"/>
      <c r="B114" s="37"/>
      <c r="C114" s="175" t="s">
        <v>160</v>
      </c>
      <c r="D114" s="175" t="s">
        <v>138</v>
      </c>
      <c r="E114" s="176" t="s">
        <v>207</v>
      </c>
      <c r="F114" s="177" t="s">
        <v>208</v>
      </c>
      <c r="G114" s="178" t="s">
        <v>184</v>
      </c>
      <c r="H114" s="179">
        <v>20.437000000000001</v>
      </c>
      <c r="I114" s="180"/>
      <c r="J114" s="181">
        <f>ROUND(I114*H114,2)</f>
        <v>0</v>
      </c>
      <c r="K114" s="177" t="s">
        <v>142</v>
      </c>
      <c r="L114" s="41"/>
      <c r="M114" s="182" t="s">
        <v>19</v>
      </c>
      <c r="N114" s="183" t="s">
        <v>43</v>
      </c>
      <c r="O114" s="66"/>
      <c r="P114" s="184">
        <f>O114*H114</f>
        <v>0</v>
      </c>
      <c r="Q114" s="184">
        <v>0</v>
      </c>
      <c r="R114" s="184">
        <f>Q114*H114</f>
        <v>0</v>
      </c>
      <c r="S114" s="184">
        <v>4.0000000000000001E-3</v>
      </c>
      <c r="T114" s="185">
        <f>S114*H114</f>
        <v>8.1748000000000001E-2</v>
      </c>
      <c r="U114" s="36"/>
      <c r="V114" s="36"/>
      <c r="W114" s="36"/>
      <c r="X114" s="36"/>
      <c r="Y114" s="36"/>
      <c r="Z114" s="36"/>
      <c r="AA114" s="36"/>
      <c r="AB114" s="36"/>
      <c r="AC114" s="36"/>
      <c r="AD114" s="36"/>
      <c r="AE114" s="36"/>
      <c r="AR114" s="186" t="s">
        <v>160</v>
      </c>
      <c r="AT114" s="186" t="s">
        <v>138</v>
      </c>
      <c r="AU114" s="186" t="s">
        <v>81</v>
      </c>
      <c r="AY114" s="19" t="s">
        <v>135</v>
      </c>
      <c r="BE114" s="187">
        <f>IF(N114="základní",J114,0)</f>
        <v>0</v>
      </c>
      <c r="BF114" s="187">
        <f>IF(N114="snížená",J114,0)</f>
        <v>0</v>
      </c>
      <c r="BG114" s="187">
        <f>IF(N114="zákl. přenesená",J114,0)</f>
        <v>0</v>
      </c>
      <c r="BH114" s="187">
        <f>IF(N114="sníž. přenesená",J114,0)</f>
        <v>0</v>
      </c>
      <c r="BI114" s="187">
        <f>IF(N114="nulová",J114,0)</f>
        <v>0</v>
      </c>
      <c r="BJ114" s="19" t="s">
        <v>79</v>
      </c>
      <c r="BK114" s="187">
        <f>ROUND(I114*H114,2)</f>
        <v>0</v>
      </c>
      <c r="BL114" s="19" t="s">
        <v>160</v>
      </c>
      <c r="BM114" s="186" t="s">
        <v>1234</v>
      </c>
    </row>
    <row r="115" spans="1:65" s="2" customFormat="1" ht="29.25">
      <c r="A115" s="36"/>
      <c r="B115" s="37"/>
      <c r="C115" s="38"/>
      <c r="D115" s="188" t="s">
        <v>145</v>
      </c>
      <c r="E115" s="38"/>
      <c r="F115" s="189" t="s">
        <v>210</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145</v>
      </c>
      <c r="AU115" s="19" t="s">
        <v>81</v>
      </c>
    </row>
    <row r="116" spans="1:65" s="13" customFormat="1" ht="11.25">
      <c r="B116" s="197"/>
      <c r="C116" s="198"/>
      <c r="D116" s="188" t="s">
        <v>187</v>
      </c>
      <c r="E116" s="199" t="s">
        <v>19</v>
      </c>
      <c r="F116" s="200" t="s">
        <v>1235</v>
      </c>
      <c r="G116" s="198"/>
      <c r="H116" s="201">
        <v>8.2539999999999996</v>
      </c>
      <c r="I116" s="202"/>
      <c r="J116" s="198"/>
      <c r="K116" s="198"/>
      <c r="L116" s="203"/>
      <c r="M116" s="204"/>
      <c r="N116" s="205"/>
      <c r="O116" s="205"/>
      <c r="P116" s="205"/>
      <c r="Q116" s="205"/>
      <c r="R116" s="205"/>
      <c r="S116" s="205"/>
      <c r="T116" s="206"/>
      <c r="AT116" s="207" t="s">
        <v>187</v>
      </c>
      <c r="AU116" s="207" t="s">
        <v>81</v>
      </c>
      <c r="AV116" s="13" t="s">
        <v>81</v>
      </c>
      <c r="AW116" s="13" t="s">
        <v>33</v>
      </c>
      <c r="AX116" s="13" t="s">
        <v>72</v>
      </c>
      <c r="AY116" s="207" t="s">
        <v>135</v>
      </c>
    </row>
    <row r="117" spans="1:65" s="13" customFormat="1" ht="11.25">
      <c r="B117" s="197"/>
      <c r="C117" s="198"/>
      <c r="D117" s="188" t="s">
        <v>187</v>
      </c>
      <c r="E117" s="199" t="s">
        <v>19</v>
      </c>
      <c r="F117" s="200" t="s">
        <v>1236</v>
      </c>
      <c r="G117" s="198"/>
      <c r="H117" s="201">
        <v>12.183</v>
      </c>
      <c r="I117" s="202"/>
      <c r="J117" s="198"/>
      <c r="K117" s="198"/>
      <c r="L117" s="203"/>
      <c r="M117" s="204"/>
      <c r="N117" s="205"/>
      <c r="O117" s="205"/>
      <c r="P117" s="205"/>
      <c r="Q117" s="205"/>
      <c r="R117" s="205"/>
      <c r="S117" s="205"/>
      <c r="T117" s="206"/>
      <c r="AT117" s="207" t="s">
        <v>187</v>
      </c>
      <c r="AU117" s="207" t="s">
        <v>81</v>
      </c>
      <c r="AV117" s="13" t="s">
        <v>81</v>
      </c>
      <c r="AW117" s="13" t="s">
        <v>33</v>
      </c>
      <c r="AX117" s="13" t="s">
        <v>72</v>
      </c>
      <c r="AY117" s="207" t="s">
        <v>135</v>
      </c>
    </row>
    <row r="118" spans="1:65" s="14" customFormat="1" ht="11.25">
      <c r="B118" s="208"/>
      <c r="C118" s="209"/>
      <c r="D118" s="188" t="s">
        <v>187</v>
      </c>
      <c r="E118" s="210" t="s">
        <v>19</v>
      </c>
      <c r="F118" s="211" t="s">
        <v>197</v>
      </c>
      <c r="G118" s="209"/>
      <c r="H118" s="212">
        <v>20.436999999999998</v>
      </c>
      <c r="I118" s="213"/>
      <c r="J118" s="209"/>
      <c r="K118" s="209"/>
      <c r="L118" s="214"/>
      <c r="M118" s="215"/>
      <c r="N118" s="216"/>
      <c r="O118" s="216"/>
      <c r="P118" s="216"/>
      <c r="Q118" s="216"/>
      <c r="R118" s="216"/>
      <c r="S118" s="216"/>
      <c r="T118" s="217"/>
      <c r="AT118" s="218" t="s">
        <v>187</v>
      </c>
      <c r="AU118" s="218" t="s">
        <v>81</v>
      </c>
      <c r="AV118" s="14" t="s">
        <v>160</v>
      </c>
      <c r="AW118" s="14" t="s">
        <v>33</v>
      </c>
      <c r="AX118" s="14" t="s">
        <v>79</v>
      </c>
      <c r="AY118" s="218" t="s">
        <v>135</v>
      </c>
    </row>
    <row r="119" spans="1:65" s="2" customFormat="1" ht="24">
      <c r="A119" s="36"/>
      <c r="B119" s="37"/>
      <c r="C119" s="175" t="s">
        <v>134</v>
      </c>
      <c r="D119" s="175" t="s">
        <v>138</v>
      </c>
      <c r="E119" s="176" t="s">
        <v>213</v>
      </c>
      <c r="F119" s="177" t="s">
        <v>214</v>
      </c>
      <c r="G119" s="178" t="s">
        <v>184</v>
      </c>
      <c r="H119" s="179">
        <v>60.521999999999998</v>
      </c>
      <c r="I119" s="180"/>
      <c r="J119" s="181">
        <f>ROUND(I119*H119,2)</f>
        <v>0</v>
      </c>
      <c r="K119" s="177" t="s">
        <v>142</v>
      </c>
      <c r="L119" s="41"/>
      <c r="M119" s="182" t="s">
        <v>19</v>
      </c>
      <c r="N119" s="183" t="s">
        <v>43</v>
      </c>
      <c r="O119" s="66"/>
      <c r="P119" s="184">
        <f>O119*H119</f>
        <v>0</v>
      </c>
      <c r="Q119" s="184">
        <v>0</v>
      </c>
      <c r="R119" s="184">
        <f>Q119*H119</f>
        <v>0</v>
      </c>
      <c r="S119" s="184">
        <v>4.0000000000000001E-3</v>
      </c>
      <c r="T119" s="185">
        <f>S119*H119</f>
        <v>0.242088</v>
      </c>
      <c r="U119" s="36"/>
      <c r="V119" s="36"/>
      <c r="W119" s="36"/>
      <c r="X119" s="36"/>
      <c r="Y119" s="36"/>
      <c r="Z119" s="36"/>
      <c r="AA119" s="36"/>
      <c r="AB119" s="36"/>
      <c r="AC119" s="36"/>
      <c r="AD119" s="36"/>
      <c r="AE119" s="36"/>
      <c r="AR119" s="186" t="s">
        <v>160</v>
      </c>
      <c r="AT119" s="186" t="s">
        <v>138</v>
      </c>
      <c r="AU119" s="186" t="s">
        <v>81</v>
      </c>
      <c r="AY119" s="19" t="s">
        <v>135</v>
      </c>
      <c r="BE119" s="187">
        <f>IF(N119="základní",J119,0)</f>
        <v>0</v>
      </c>
      <c r="BF119" s="187">
        <f>IF(N119="snížená",J119,0)</f>
        <v>0</v>
      </c>
      <c r="BG119" s="187">
        <f>IF(N119="zákl. přenesená",J119,0)</f>
        <v>0</v>
      </c>
      <c r="BH119" s="187">
        <f>IF(N119="sníž. přenesená",J119,0)</f>
        <v>0</v>
      </c>
      <c r="BI119" s="187">
        <f>IF(N119="nulová",J119,0)</f>
        <v>0</v>
      </c>
      <c r="BJ119" s="19" t="s">
        <v>79</v>
      </c>
      <c r="BK119" s="187">
        <f>ROUND(I119*H119,2)</f>
        <v>0</v>
      </c>
      <c r="BL119" s="19" t="s">
        <v>160</v>
      </c>
      <c r="BM119" s="186" t="s">
        <v>1237</v>
      </c>
    </row>
    <row r="120" spans="1:65" s="2" customFormat="1" ht="29.25">
      <c r="A120" s="36"/>
      <c r="B120" s="37"/>
      <c r="C120" s="38"/>
      <c r="D120" s="188" t="s">
        <v>145</v>
      </c>
      <c r="E120" s="38"/>
      <c r="F120" s="189" t="s">
        <v>210</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145</v>
      </c>
      <c r="AU120" s="19" t="s">
        <v>81</v>
      </c>
    </row>
    <row r="121" spans="1:65" s="13" customFormat="1" ht="11.25">
      <c r="B121" s="197"/>
      <c r="C121" s="198"/>
      <c r="D121" s="188" t="s">
        <v>187</v>
      </c>
      <c r="E121" s="199" t="s">
        <v>19</v>
      </c>
      <c r="F121" s="200" t="s">
        <v>1238</v>
      </c>
      <c r="G121" s="198"/>
      <c r="H121" s="201">
        <v>21.06</v>
      </c>
      <c r="I121" s="202"/>
      <c r="J121" s="198"/>
      <c r="K121" s="198"/>
      <c r="L121" s="203"/>
      <c r="M121" s="204"/>
      <c r="N121" s="205"/>
      <c r="O121" s="205"/>
      <c r="P121" s="205"/>
      <c r="Q121" s="205"/>
      <c r="R121" s="205"/>
      <c r="S121" s="205"/>
      <c r="T121" s="206"/>
      <c r="AT121" s="207" t="s">
        <v>187</v>
      </c>
      <c r="AU121" s="207" t="s">
        <v>81</v>
      </c>
      <c r="AV121" s="13" t="s">
        <v>81</v>
      </c>
      <c r="AW121" s="13" t="s">
        <v>33</v>
      </c>
      <c r="AX121" s="13" t="s">
        <v>72</v>
      </c>
      <c r="AY121" s="207" t="s">
        <v>135</v>
      </c>
    </row>
    <row r="122" spans="1:65" s="13" customFormat="1" ht="11.25">
      <c r="B122" s="197"/>
      <c r="C122" s="198"/>
      <c r="D122" s="188" t="s">
        <v>187</v>
      </c>
      <c r="E122" s="199" t="s">
        <v>19</v>
      </c>
      <c r="F122" s="200" t="s">
        <v>1239</v>
      </c>
      <c r="G122" s="198"/>
      <c r="H122" s="201">
        <v>-0.58099999999999996</v>
      </c>
      <c r="I122" s="202"/>
      <c r="J122" s="198"/>
      <c r="K122" s="198"/>
      <c r="L122" s="203"/>
      <c r="M122" s="204"/>
      <c r="N122" s="205"/>
      <c r="O122" s="205"/>
      <c r="P122" s="205"/>
      <c r="Q122" s="205"/>
      <c r="R122" s="205"/>
      <c r="S122" s="205"/>
      <c r="T122" s="206"/>
      <c r="AT122" s="207" t="s">
        <v>187</v>
      </c>
      <c r="AU122" s="207" t="s">
        <v>81</v>
      </c>
      <c r="AV122" s="13" t="s">
        <v>81</v>
      </c>
      <c r="AW122" s="13" t="s">
        <v>33</v>
      </c>
      <c r="AX122" s="13" t="s">
        <v>72</v>
      </c>
      <c r="AY122" s="207" t="s">
        <v>135</v>
      </c>
    </row>
    <row r="123" spans="1:65" s="13" customFormat="1" ht="11.25">
      <c r="B123" s="197"/>
      <c r="C123" s="198"/>
      <c r="D123" s="188" t="s">
        <v>187</v>
      </c>
      <c r="E123" s="199" t="s">
        <v>19</v>
      </c>
      <c r="F123" s="200" t="s">
        <v>1240</v>
      </c>
      <c r="G123" s="198"/>
      <c r="H123" s="201">
        <v>41.899000000000001</v>
      </c>
      <c r="I123" s="202"/>
      <c r="J123" s="198"/>
      <c r="K123" s="198"/>
      <c r="L123" s="203"/>
      <c r="M123" s="204"/>
      <c r="N123" s="205"/>
      <c r="O123" s="205"/>
      <c r="P123" s="205"/>
      <c r="Q123" s="205"/>
      <c r="R123" s="205"/>
      <c r="S123" s="205"/>
      <c r="T123" s="206"/>
      <c r="AT123" s="207" t="s">
        <v>187</v>
      </c>
      <c r="AU123" s="207" t="s">
        <v>81</v>
      </c>
      <c r="AV123" s="13" t="s">
        <v>81</v>
      </c>
      <c r="AW123" s="13" t="s">
        <v>33</v>
      </c>
      <c r="AX123" s="13" t="s">
        <v>72</v>
      </c>
      <c r="AY123" s="207" t="s">
        <v>135</v>
      </c>
    </row>
    <row r="124" spans="1:65" s="13" customFormat="1" ht="11.25">
      <c r="B124" s="197"/>
      <c r="C124" s="198"/>
      <c r="D124" s="188" t="s">
        <v>187</v>
      </c>
      <c r="E124" s="199" t="s">
        <v>19</v>
      </c>
      <c r="F124" s="200" t="s">
        <v>1241</v>
      </c>
      <c r="G124" s="198"/>
      <c r="H124" s="201">
        <v>2.3119999999999998</v>
      </c>
      <c r="I124" s="202"/>
      <c r="J124" s="198"/>
      <c r="K124" s="198"/>
      <c r="L124" s="203"/>
      <c r="M124" s="204"/>
      <c r="N124" s="205"/>
      <c r="O124" s="205"/>
      <c r="P124" s="205"/>
      <c r="Q124" s="205"/>
      <c r="R124" s="205"/>
      <c r="S124" s="205"/>
      <c r="T124" s="206"/>
      <c r="AT124" s="207" t="s">
        <v>187</v>
      </c>
      <c r="AU124" s="207" t="s">
        <v>81</v>
      </c>
      <c r="AV124" s="13" t="s">
        <v>81</v>
      </c>
      <c r="AW124" s="13" t="s">
        <v>33</v>
      </c>
      <c r="AX124" s="13" t="s">
        <v>72</v>
      </c>
      <c r="AY124" s="207" t="s">
        <v>135</v>
      </c>
    </row>
    <row r="125" spans="1:65" s="13" customFormat="1" ht="11.25">
      <c r="B125" s="197"/>
      <c r="C125" s="198"/>
      <c r="D125" s="188" t="s">
        <v>187</v>
      </c>
      <c r="E125" s="199" t="s">
        <v>19</v>
      </c>
      <c r="F125" s="200" t="s">
        <v>1242</v>
      </c>
      <c r="G125" s="198"/>
      <c r="H125" s="201">
        <v>-3.1619999999999999</v>
      </c>
      <c r="I125" s="202"/>
      <c r="J125" s="198"/>
      <c r="K125" s="198"/>
      <c r="L125" s="203"/>
      <c r="M125" s="204"/>
      <c r="N125" s="205"/>
      <c r="O125" s="205"/>
      <c r="P125" s="205"/>
      <c r="Q125" s="205"/>
      <c r="R125" s="205"/>
      <c r="S125" s="205"/>
      <c r="T125" s="206"/>
      <c r="AT125" s="207" t="s">
        <v>187</v>
      </c>
      <c r="AU125" s="207" t="s">
        <v>81</v>
      </c>
      <c r="AV125" s="13" t="s">
        <v>81</v>
      </c>
      <c r="AW125" s="13" t="s">
        <v>33</v>
      </c>
      <c r="AX125" s="13" t="s">
        <v>72</v>
      </c>
      <c r="AY125" s="207" t="s">
        <v>135</v>
      </c>
    </row>
    <row r="126" spans="1:65" s="13" customFormat="1" ht="11.25">
      <c r="B126" s="197"/>
      <c r="C126" s="198"/>
      <c r="D126" s="188" t="s">
        <v>187</v>
      </c>
      <c r="E126" s="199" t="s">
        <v>19</v>
      </c>
      <c r="F126" s="200" t="s">
        <v>1243</v>
      </c>
      <c r="G126" s="198"/>
      <c r="H126" s="201">
        <v>-0.51</v>
      </c>
      <c r="I126" s="202"/>
      <c r="J126" s="198"/>
      <c r="K126" s="198"/>
      <c r="L126" s="203"/>
      <c r="M126" s="204"/>
      <c r="N126" s="205"/>
      <c r="O126" s="205"/>
      <c r="P126" s="205"/>
      <c r="Q126" s="205"/>
      <c r="R126" s="205"/>
      <c r="S126" s="205"/>
      <c r="T126" s="206"/>
      <c r="AT126" s="207" t="s">
        <v>187</v>
      </c>
      <c r="AU126" s="207" t="s">
        <v>81</v>
      </c>
      <c r="AV126" s="13" t="s">
        <v>81</v>
      </c>
      <c r="AW126" s="13" t="s">
        <v>33</v>
      </c>
      <c r="AX126" s="13" t="s">
        <v>72</v>
      </c>
      <c r="AY126" s="207" t="s">
        <v>135</v>
      </c>
    </row>
    <row r="127" spans="1:65" s="13" customFormat="1" ht="11.25">
      <c r="B127" s="197"/>
      <c r="C127" s="198"/>
      <c r="D127" s="188" t="s">
        <v>187</v>
      </c>
      <c r="E127" s="199" t="s">
        <v>19</v>
      </c>
      <c r="F127" s="200" t="s">
        <v>1244</v>
      </c>
      <c r="G127" s="198"/>
      <c r="H127" s="201">
        <v>-0.496</v>
      </c>
      <c r="I127" s="202"/>
      <c r="J127" s="198"/>
      <c r="K127" s="198"/>
      <c r="L127" s="203"/>
      <c r="M127" s="204"/>
      <c r="N127" s="205"/>
      <c r="O127" s="205"/>
      <c r="P127" s="205"/>
      <c r="Q127" s="205"/>
      <c r="R127" s="205"/>
      <c r="S127" s="205"/>
      <c r="T127" s="206"/>
      <c r="AT127" s="207" t="s">
        <v>187</v>
      </c>
      <c r="AU127" s="207" t="s">
        <v>81</v>
      </c>
      <c r="AV127" s="13" t="s">
        <v>81</v>
      </c>
      <c r="AW127" s="13" t="s">
        <v>33</v>
      </c>
      <c r="AX127" s="13" t="s">
        <v>72</v>
      </c>
      <c r="AY127" s="207" t="s">
        <v>135</v>
      </c>
    </row>
    <row r="128" spans="1:65" s="14" customFormat="1" ht="11.25">
      <c r="B128" s="208"/>
      <c r="C128" s="209"/>
      <c r="D128" s="188" t="s">
        <v>187</v>
      </c>
      <c r="E128" s="210" t="s">
        <v>19</v>
      </c>
      <c r="F128" s="211" t="s">
        <v>197</v>
      </c>
      <c r="G128" s="209"/>
      <c r="H128" s="212">
        <v>60.521999999999998</v>
      </c>
      <c r="I128" s="213"/>
      <c r="J128" s="209"/>
      <c r="K128" s="209"/>
      <c r="L128" s="214"/>
      <c r="M128" s="215"/>
      <c r="N128" s="216"/>
      <c r="O128" s="216"/>
      <c r="P128" s="216"/>
      <c r="Q128" s="216"/>
      <c r="R128" s="216"/>
      <c r="S128" s="216"/>
      <c r="T128" s="217"/>
      <c r="AT128" s="218" t="s">
        <v>187</v>
      </c>
      <c r="AU128" s="218" t="s">
        <v>81</v>
      </c>
      <c r="AV128" s="14" t="s">
        <v>160</v>
      </c>
      <c r="AW128" s="14" t="s">
        <v>33</v>
      </c>
      <c r="AX128" s="14" t="s">
        <v>79</v>
      </c>
      <c r="AY128" s="218" t="s">
        <v>135</v>
      </c>
    </row>
    <row r="129" spans="1:65" s="2" customFormat="1" ht="24">
      <c r="A129" s="36"/>
      <c r="B129" s="37"/>
      <c r="C129" s="175" t="s">
        <v>180</v>
      </c>
      <c r="D129" s="175" t="s">
        <v>138</v>
      </c>
      <c r="E129" s="176" t="s">
        <v>221</v>
      </c>
      <c r="F129" s="177" t="s">
        <v>222</v>
      </c>
      <c r="G129" s="178" t="s">
        <v>184</v>
      </c>
      <c r="H129" s="179">
        <v>17.908000000000001</v>
      </c>
      <c r="I129" s="180"/>
      <c r="J129" s="181">
        <f>ROUND(I129*H129,2)</f>
        <v>0</v>
      </c>
      <c r="K129" s="177" t="s">
        <v>142</v>
      </c>
      <c r="L129" s="41"/>
      <c r="M129" s="182" t="s">
        <v>19</v>
      </c>
      <c r="N129" s="183" t="s">
        <v>43</v>
      </c>
      <c r="O129" s="66"/>
      <c r="P129" s="184">
        <f>O129*H129</f>
        <v>0</v>
      </c>
      <c r="Q129" s="184">
        <v>1.2999999999999999E-4</v>
      </c>
      <c r="R129" s="184">
        <f>Q129*H129</f>
        <v>2.32804E-3</v>
      </c>
      <c r="S129" s="184">
        <v>0</v>
      </c>
      <c r="T129" s="185">
        <f>S129*H129</f>
        <v>0</v>
      </c>
      <c r="U129" s="36"/>
      <c r="V129" s="36"/>
      <c r="W129" s="36"/>
      <c r="X129" s="36"/>
      <c r="Y129" s="36"/>
      <c r="Z129" s="36"/>
      <c r="AA129" s="36"/>
      <c r="AB129" s="36"/>
      <c r="AC129" s="36"/>
      <c r="AD129" s="36"/>
      <c r="AE129" s="36"/>
      <c r="AR129" s="186" t="s">
        <v>160</v>
      </c>
      <c r="AT129" s="186" t="s">
        <v>138</v>
      </c>
      <c r="AU129" s="186" t="s">
        <v>81</v>
      </c>
      <c r="AY129" s="19" t="s">
        <v>135</v>
      </c>
      <c r="BE129" s="187">
        <f>IF(N129="základní",J129,0)</f>
        <v>0</v>
      </c>
      <c r="BF129" s="187">
        <f>IF(N129="snížená",J129,0)</f>
        <v>0</v>
      </c>
      <c r="BG129" s="187">
        <f>IF(N129="zákl. přenesená",J129,0)</f>
        <v>0</v>
      </c>
      <c r="BH129" s="187">
        <f>IF(N129="sníž. přenesená",J129,0)</f>
        <v>0</v>
      </c>
      <c r="BI129" s="187">
        <f>IF(N129="nulová",J129,0)</f>
        <v>0</v>
      </c>
      <c r="BJ129" s="19" t="s">
        <v>79</v>
      </c>
      <c r="BK129" s="187">
        <f>ROUND(I129*H129,2)</f>
        <v>0</v>
      </c>
      <c r="BL129" s="19" t="s">
        <v>160</v>
      </c>
      <c r="BM129" s="186" t="s">
        <v>1245</v>
      </c>
    </row>
    <row r="130" spans="1:65" s="2" customFormat="1" ht="48.75">
      <c r="A130" s="36"/>
      <c r="B130" s="37"/>
      <c r="C130" s="38"/>
      <c r="D130" s="188" t="s">
        <v>145</v>
      </c>
      <c r="E130" s="38"/>
      <c r="F130" s="189" t="s">
        <v>224</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145</v>
      </c>
      <c r="AU130" s="19" t="s">
        <v>81</v>
      </c>
    </row>
    <row r="131" spans="1:65" s="13" customFormat="1" ht="11.25">
      <c r="B131" s="197"/>
      <c r="C131" s="198"/>
      <c r="D131" s="188" t="s">
        <v>187</v>
      </c>
      <c r="E131" s="199" t="s">
        <v>19</v>
      </c>
      <c r="F131" s="200" t="s">
        <v>1223</v>
      </c>
      <c r="G131" s="198"/>
      <c r="H131" s="201">
        <v>7.5039999999999996</v>
      </c>
      <c r="I131" s="202"/>
      <c r="J131" s="198"/>
      <c r="K131" s="198"/>
      <c r="L131" s="203"/>
      <c r="M131" s="204"/>
      <c r="N131" s="205"/>
      <c r="O131" s="205"/>
      <c r="P131" s="205"/>
      <c r="Q131" s="205"/>
      <c r="R131" s="205"/>
      <c r="S131" s="205"/>
      <c r="T131" s="206"/>
      <c r="AT131" s="207" t="s">
        <v>187</v>
      </c>
      <c r="AU131" s="207" t="s">
        <v>81</v>
      </c>
      <c r="AV131" s="13" t="s">
        <v>81</v>
      </c>
      <c r="AW131" s="13" t="s">
        <v>33</v>
      </c>
      <c r="AX131" s="13" t="s">
        <v>72</v>
      </c>
      <c r="AY131" s="207" t="s">
        <v>135</v>
      </c>
    </row>
    <row r="132" spans="1:65" s="13" customFormat="1" ht="11.25">
      <c r="B132" s="197"/>
      <c r="C132" s="198"/>
      <c r="D132" s="188" t="s">
        <v>187</v>
      </c>
      <c r="E132" s="199" t="s">
        <v>19</v>
      </c>
      <c r="F132" s="200" t="s">
        <v>1224</v>
      </c>
      <c r="G132" s="198"/>
      <c r="H132" s="201">
        <v>2.99</v>
      </c>
      <c r="I132" s="202"/>
      <c r="J132" s="198"/>
      <c r="K132" s="198"/>
      <c r="L132" s="203"/>
      <c r="M132" s="204"/>
      <c r="N132" s="205"/>
      <c r="O132" s="205"/>
      <c r="P132" s="205"/>
      <c r="Q132" s="205"/>
      <c r="R132" s="205"/>
      <c r="S132" s="205"/>
      <c r="T132" s="206"/>
      <c r="AT132" s="207" t="s">
        <v>187</v>
      </c>
      <c r="AU132" s="207" t="s">
        <v>81</v>
      </c>
      <c r="AV132" s="13" t="s">
        <v>81</v>
      </c>
      <c r="AW132" s="13" t="s">
        <v>33</v>
      </c>
      <c r="AX132" s="13" t="s">
        <v>72</v>
      </c>
      <c r="AY132" s="207" t="s">
        <v>135</v>
      </c>
    </row>
    <row r="133" spans="1:65" s="13" customFormat="1" ht="11.25">
      <c r="B133" s="197"/>
      <c r="C133" s="198"/>
      <c r="D133" s="188" t="s">
        <v>187</v>
      </c>
      <c r="E133" s="199" t="s">
        <v>19</v>
      </c>
      <c r="F133" s="200" t="s">
        <v>1225</v>
      </c>
      <c r="G133" s="198"/>
      <c r="H133" s="201">
        <v>2.59</v>
      </c>
      <c r="I133" s="202"/>
      <c r="J133" s="198"/>
      <c r="K133" s="198"/>
      <c r="L133" s="203"/>
      <c r="M133" s="204"/>
      <c r="N133" s="205"/>
      <c r="O133" s="205"/>
      <c r="P133" s="205"/>
      <c r="Q133" s="205"/>
      <c r="R133" s="205"/>
      <c r="S133" s="205"/>
      <c r="T133" s="206"/>
      <c r="AT133" s="207" t="s">
        <v>187</v>
      </c>
      <c r="AU133" s="207" t="s">
        <v>81</v>
      </c>
      <c r="AV133" s="13" t="s">
        <v>81</v>
      </c>
      <c r="AW133" s="13" t="s">
        <v>33</v>
      </c>
      <c r="AX133" s="13" t="s">
        <v>72</v>
      </c>
      <c r="AY133" s="207" t="s">
        <v>135</v>
      </c>
    </row>
    <row r="134" spans="1:65" s="13" customFormat="1" ht="11.25">
      <c r="B134" s="197"/>
      <c r="C134" s="198"/>
      <c r="D134" s="188" t="s">
        <v>187</v>
      </c>
      <c r="E134" s="199" t="s">
        <v>19</v>
      </c>
      <c r="F134" s="200" t="s">
        <v>1226</v>
      </c>
      <c r="G134" s="198"/>
      <c r="H134" s="201">
        <v>1.9139999999999999</v>
      </c>
      <c r="I134" s="202"/>
      <c r="J134" s="198"/>
      <c r="K134" s="198"/>
      <c r="L134" s="203"/>
      <c r="M134" s="204"/>
      <c r="N134" s="205"/>
      <c r="O134" s="205"/>
      <c r="P134" s="205"/>
      <c r="Q134" s="205"/>
      <c r="R134" s="205"/>
      <c r="S134" s="205"/>
      <c r="T134" s="206"/>
      <c r="AT134" s="207" t="s">
        <v>187</v>
      </c>
      <c r="AU134" s="207" t="s">
        <v>81</v>
      </c>
      <c r="AV134" s="13" t="s">
        <v>81</v>
      </c>
      <c r="AW134" s="13" t="s">
        <v>33</v>
      </c>
      <c r="AX134" s="13" t="s">
        <v>72</v>
      </c>
      <c r="AY134" s="207" t="s">
        <v>135</v>
      </c>
    </row>
    <row r="135" spans="1:65" s="13" customFormat="1" ht="11.25">
      <c r="B135" s="197"/>
      <c r="C135" s="198"/>
      <c r="D135" s="188" t="s">
        <v>187</v>
      </c>
      <c r="E135" s="199" t="s">
        <v>19</v>
      </c>
      <c r="F135" s="200" t="s">
        <v>1227</v>
      </c>
      <c r="G135" s="198"/>
      <c r="H135" s="201">
        <v>1.244</v>
      </c>
      <c r="I135" s="202"/>
      <c r="J135" s="198"/>
      <c r="K135" s="198"/>
      <c r="L135" s="203"/>
      <c r="M135" s="204"/>
      <c r="N135" s="205"/>
      <c r="O135" s="205"/>
      <c r="P135" s="205"/>
      <c r="Q135" s="205"/>
      <c r="R135" s="205"/>
      <c r="S135" s="205"/>
      <c r="T135" s="206"/>
      <c r="AT135" s="207" t="s">
        <v>187</v>
      </c>
      <c r="AU135" s="207" t="s">
        <v>81</v>
      </c>
      <c r="AV135" s="13" t="s">
        <v>81</v>
      </c>
      <c r="AW135" s="13" t="s">
        <v>33</v>
      </c>
      <c r="AX135" s="13" t="s">
        <v>72</v>
      </c>
      <c r="AY135" s="207" t="s">
        <v>135</v>
      </c>
    </row>
    <row r="136" spans="1:65" s="13" customFormat="1" ht="11.25">
      <c r="B136" s="197"/>
      <c r="C136" s="198"/>
      <c r="D136" s="188" t="s">
        <v>187</v>
      </c>
      <c r="E136" s="199" t="s">
        <v>19</v>
      </c>
      <c r="F136" s="200" t="s">
        <v>1228</v>
      </c>
      <c r="G136" s="198"/>
      <c r="H136" s="201">
        <v>0.24299999999999999</v>
      </c>
      <c r="I136" s="202"/>
      <c r="J136" s="198"/>
      <c r="K136" s="198"/>
      <c r="L136" s="203"/>
      <c r="M136" s="204"/>
      <c r="N136" s="205"/>
      <c r="O136" s="205"/>
      <c r="P136" s="205"/>
      <c r="Q136" s="205"/>
      <c r="R136" s="205"/>
      <c r="S136" s="205"/>
      <c r="T136" s="206"/>
      <c r="AT136" s="207" t="s">
        <v>187</v>
      </c>
      <c r="AU136" s="207" t="s">
        <v>81</v>
      </c>
      <c r="AV136" s="13" t="s">
        <v>81</v>
      </c>
      <c r="AW136" s="13" t="s">
        <v>33</v>
      </c>
      <c r="AX136" s="13" t="s">
        <v>72</v>
      </c>
      <c r="AY136" s="207" t="s">
        <v>135</v>
      </c>
    </row>
    <row r="137" spans="1:65" s="13" customFormat="1" ht="11.25">
      <c r="B137" s="197"/>
      <c r="C137" s="198"/>
      <c r="D137" s="188" t="s">
        <v>187</v>
      </c>
      <c r="E137" s="199" t="s">
        <v>19</v>
      </c>
      <c r="F137" s="200" t="s">
        <v>1229</v>
      </c>
      <c r="G137" s="198"/>
      <c r="H137" s="201">
        <v>1</v>
      </c>
      <c r="I137" s="202"/>
      <c r="J137" s="198"/>
      <c r="K137" s="198"/>
      <c r="L137" s="203"/>
      <c r="M137" s="204"/>
      <c r="N137" s="205"/>
      <c r="O137" s="205"/>
      <c r="P137" s="205"/>
      <c r="Q137" s="205"/>
      <c r="R137" s="205"/>
      <c r="S137" s="205"/>
      <c r="T137" s="206"/>
      <c r="AT137" s="207" t="s">
        <v>187</v>
      </c>
      <c r="AU137" s="207" t="s">
        <v>81</v>
      </c>
      <c r="AV137" s="13" t="s">
        <v>81</v>
      </c>
      <c r="AW137" s="13" t="s">
        <v>33</v>
      </c>
      <c r="AX137" s="13" t="s">
        <v>72</v>
      </c>
      <c r="AY137" s="207" t="s">
        <v>135</v>
      </c>
    </row>
    <row r="138" spans="1:65" s="13" customFormat="1" ht="11.25">
      <c r="B138" s="197"/>
      <c r="C138" s="198"/>
      <c r="D138" s="188" t="s">
        <v>187</v>
      </c>
      <c r="E138" s="199" t="s">
        <v>19</v>
      </c>
      <c r="F138" s="200" t="s">
        <v>1230</v>
      </c>
      <c r="G138" s="198"/>
      <c r="H138" s="201">
        <v>6.5000000000000002E-2</v>
      </c>
      <c r="I138" s="202"/>
      <c r="J138" s="198"/>
      <c r="K138" s="198"/>
      <c r="L138" s="203"/>
      <c r="M138" s="204"/>
      <c r="N138" s="205"/>
      <c r="O138" s="205"/>
      <c r="P138" s="205"/>
      <c r="Q138" s="205"/>
      <c r="R138" s="205"/>
      <c r="S138" s="205"/>
      <c r="T138" s="206"/>
      <c r="AT138" s="207" t="s">
        <v>187</v>
      </c>
      <c r="AU138" s="207" t="s">
        <v>81</v>
      </c>
      <c r="AV138" s="13" t="s">
        <v>81</v>
      </c>
      <c r="AW138" s="13" t="s">
        <v>33</v>
      </c>
      <c r="AX138" s="13" t="s">
        <v>72</v>
      </c>
      <c r="AY138" s="207" t="s">
        <v>135</v>
      </c>
    </row>
    <row r="139" spans="1:65" s="13" customFormat="1" ht="11.25">
      <c r="B139" s="197"/>
      <c r="C139" s="198"/>
      <c r="D139" s="188" t="s">
        <v>187</v>
      </c>
      <c r="E139" s="199" t="s">
        <v>19</v>
      </c>
      <c r="F139" s="200" t="s">
        <v>1013</v>
      </c>
      <c r="G139" s="198"/>
      <c r="H139" s="201">
        <v>0.128</v>
      </c>
      <c r="I139" s="202"/>
      <c r="J139" s="198"/>
      <c r="K139" s="198"/>
      <c r="L139" s="203"/>
      <c r="M139" s="204"/>
      <c r="N139" s="205"/>
      <c r="O139" s="205"/>
      <c r="P139" s="205"/>
      <c r="Q139" s="205"/>
      <c r="R139" s="205"/>
      <c r="S139" s="205"/>
      <c r="T139" s="206"/>
      <c r="AT139" s="207" t="s">
        <v>187</v>
      </c>
      <c r="AU139" s="207" t="s">
        <v>81</v>
      </c>
      <c r="AV139" s="13" t="s">
        <v>81</v>
      </c>
      <c r="AW139" s="13" t="s">
        <v>33</v>
      </c>
      <c r="AX139" s="13" t="s">
        <v>72</v>
      </c>
      <c r="AY139" s="207" t="s">
        <v>135</v>
      </c>
    </row>
    <row r="140" spans="1:65" s="13" customFormat="1" ht="11.25">
      <c r="B140" s="197"/>
      <c r="C140" s="198"/>
      <c r="D140" s="188" t="s">
        <v>187</v>
      </c>
      <c r="E140" s="199" t="s">
        <v>19</v>
      </c>
      <c r="F140" s="200" t="s">
        <v>899</v>
      </c>
      <c r="G140" s="198"/>
      <c r="H140" s="201">
        <v>0.17</v>
      </c>
      <c r="I140" s="202"/>
      <c r="J140" s="198"/>
      <c r="K140" s="198"/>
      <c r="L140" s="203"/>
      <c r="M140" s="204"/>
      <c r="N140" s="205"/>
      <c r="O140" s="205"/>
      <c r="P140" s="205"/>
      <c r="Q140" s="205"/>
      <c r="R140" s="205"/>
      <c r="S140" s="205"/>
      <c r="T140" s="206"/>
      <c r="AT140" s="207" t="s">
        <v>187</v>
      </c>
      <c r="AU140" s="207" t="s">
        <v>81</v>
      </c>
      <c r="AV140" s="13" t="s">
        <v>81</v>
      </c>
      <c r="AW140" s="13" t="s">
        <v>33</v>
      </c>
      <c r="AX140" s="13" t="s">
        <v>72</v>
      </c>
      <c r="AY140" s="207" t="s">
        <v>135</v>
      </c>
    </row>
    <row r="141" spans="1:65" s="13" customFormat="1" ht="11.25">
      <c r="B141" s="197"/>
      <c r="C141" s="198"/>
      <c r="D141" s="188" t="s">
        <v>187</v>
      </c>
      <c r="E141" s="199" t="s">
        <v>19</v>
      </c>
      <c r="F141" s="200" t="s">
        <v>1231</v>
      </c>
      <c r="G141" s="198"/>
      <c r="H141" s="201">
        <v>0.06</v>
      </c>
      <c r="I141" s="202"/>
      <c r="J141" s="198"/>
      <c r="K141" s="198"/>
      <c r="L141" s="203"/>
      <c r="M141" s="204"/>
      <c r="N141" s="205"/>
      <c r="O141" s="205"/>
      <c r="P141" s="205"/>
      <c r="Q141" s="205"/>
      <c r="R141" s="205"/>
      <c r="S141" s="205"/>
      <c r="T141" s="206"/>
      <c r="AT141" s="207" t="s">
        <v>187</v>
      </c>
      <c r="AU141" s="207" t="s">
        <v>81</v>
      </c>
      <c r="AV141" s="13" t="s">
        <v>81</v>
      </c>
      <c r="AW141" s="13" t="s">
        <v>33</v>
      </c>
      <c r="AX141" s="13" t="s">
        <v>72</v>
      </c>
      <c r="AY141" s="207" t="s">
        <v>135</v>
      </c>
    </row>
    <row r="142" spans="1:65" s="14" customFormat="1" ht="11.25">
      <c r="B142" s="208"/>
      <c r="C142" s="209"/>
      <c r="D142" s="188" t="s">
        <v>187</v>
      </c>
      <c r="E142" s="210" t="s">
        <v>19</v>
      </c>
      <c r="F142" s="211" t="s">
        <v>197</v>
      </c>
      <c r="G142" s="209"/>
      <c r="H142" s="212">
        <v>17.908000000000001</v>
      </c>
      <c r="I142" s="213"/>
      <c r="J142" s="209"/>
      <c r="K142" s="209"/>
      <c r="L142" s="214"/>
      <c r="M142" s="215"/>
      <c r="N142" s="216"/>
      <c r="O142" s="216"/>
      <c r="P142" s="216"/>
      <c r="Q142" s="216"/>
      <c r="R142" s="216"/>
      <c r="S142" s="216"/>
      <c r="T142" s="217"/>
      <c r="AT142" s="218" t="s">
        <v>187</v>
      </c>
      <c r="AU142" s="218" t="s">
        <v>81</v>
      </c>
      <c r="AV142" s="14" t="s">
        <v>160</v>
      </c>
      <c r="AW142" s="14" t="s">
        <v>33</v>
      </c>
      <c r="AX142" s="14" t="s">
        <v>79</v>
      </c>
      <c r="AY142" s="218" t="s">
        <v>135</v>
      </c>
    </row>
    <row r="143" spans="1:65" s="2" customFormat="1" ht="24">
      <c r="A143" s="36"/>
      <c r="B143" s="37"/>
      <c r="C143" s="175" t="s">
        <v>225</v>
      </c>
      <c r="D143" s="175" t="s">
        <v>138</v>
      </c>
      <c r="E143" s="176" t="s">
        <v>226</v>
      </c>
      <c r="F143" s="177" t="s">
        <v>227</v>
      </c>
      <c r="G143" s="178" t="s">
        <v>184</v>
      </c>
      <c r="H143" s="179">
        <v>17.908000000000001</v>
      </c>
      <c r="I143" s="180"/>
      <c r="J143" s="181">
        <f>ROUND(I143*H143,2)</f>
        <v>0</v>
      </c>
      <c r="K143" s="177" t="s">
        <v>142</v>
      </c>
      <c r="L143" s="41"/>
      <c r="M143" s="182" t="s">
        <v>19</v>
      </c>
      <c r="N143" s="183" t="s">
        <v>43</v>
      </c>
      <c r="O143" s="66"/>
      <c r="P143" s="184">
        <f>O143*H143</f>
        <v>0</v>
      </c>
      <c r="Q143" s="184">
        <v>4.0000000000000003E-5</v>
      </c>
      <c r="R143" s="184">
        <f>Q143*H143</f>
        <v>7.1632000000000011E-4</v>
      </c>
      <c r="S143" s="184">
        <v>0</v>
      </c>
      <c r="T143" s="185">
        <f>S143*H143</f>
        <v>0</v>
      </c>
      <c r="U143" s="36"/>
      <c r="V143" s="36"/>
      <c r="W143" s="36"/>
      <c r="X143" s="36"/>
      <c r="Y143" s="36"/>
      <c r="Z143" s="36"/>
      <c r="AA143" s="36"/>
      <c r="AB143" s="36"/>
      <c r="AC143" s="36"/>
      <c r="AD143" s="36"/>
      <c r="AE143" s="36"/>
      <c r="AR143" s="186" t="s">
        <v>160</v>
      </c>
      <c r="AT143" s="186" t="s">
        <v>138</v>
      </c>
      <c r="AU143" s="186" t="s">
        <v>81</v>
      </c>
      <c r="AY143" s="19" t="s">
        <v>135</v>
      </c>
      <c r="BE143" s="187">
        <f>IF(N143="základní",J143,0)</f>
        <v>0</v>
      </c>
      <c r="BF143" s="187">
        <f>IF(N143="snížená",J143,0)</f>
        <v>0</v>
      </c>
      <c r="BG143" s="187">
        <f>IF(N143="zákl. přenesená",J143,0)</f>
        <v>0</v>
      </c>
      <c r="BH143" s="187">
        <f>IF(N143="sníž. přenesená",J143,0)</f>
        <v>0</v>
      </c>
      <c r="BI143" s="187">
        <f>IF(N143="nulová",J143,0)</f>
        <v>0</v>
      </c>
      <c r="BJ143" s="19" t="s">
        <v>79</v>
      </c>
      <c r="BK143" s="187">
        <f>ROUND(I143*H143,2)</f>
        <v>0</v>
      </c>
      <c r="BL143" s="19" t="s">
        <v>160</v>
      </c>
      <c r="BM143" s="186" t="s">
        <v>1246</v>
      </c>
    </row>
    <row r="144" spans="1:65" s="2" customFormat="1" ht="175.5">
      <c r="A144" s="36"/>
      <c r="B144" s="37"/>
      <c r="C144" s="38"/>
      <c r="D144" s="188" t="s">
        <v>145</v>
      </c>
      <c r="E144" s="38"/>
      <c r="F144" s="189" t="s">
        <v>229</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145</v>
      </c>
      <c r="AU144" s="19" t="s">
        <v>81</v>
      </c>
    </row>
    <row r="145" spans="1:65" s="12" customFormat="1" ht="22.9" customHeight="1">
      <c r="B145" s="159"/>
      <c r="C145" s="160"/>
      <c r="D145" s="161" t="s">
        <v>71</v>
      </c>
      <c r="E145" s="173" t="s">
        <v>230</v>
      </c>
      <c r="F145" s="173" t="s">
        <v>231</v>
      </c>
      <c r="G145" s="160"/>
      <c r="H145" s="160"/>
      <c r="I145" s="163"/>
      <c r="J145" s="174">
        <f>BK145</f>
        <v>0</v>
      </c>
      <c r="K145" s="160"/>
      <c r="L145" s="165"/>
      <c r="M145" s="166"/>
      <c r="N145" s="167"/>
      <c r="O145" s="167"/>
      <c r="P145" s="168">
        <f>SUM(P146:P156)</f>
        <v>0</v>
      </c>
      <c r="Q145" s="167"/>
      <c r="R145" s="168">
        <f>SUM(R146:R156)</f>
        <v>0</v>
      </c>
      <c r="S145" s="167"/>
      <c r="T145" s="169">
        <f>SUM(T146:T156)</f>
        <v>0</v>
      </c>
      <c r="AR145" s="170" t="s">
        <v>79</v>
      </c>
      <c r="AT145" s="171" t="s">
        <v>71</v>
      </c>
      <c r="AU145" s="171" t="s">
        <v>79</v>
      </c>
      <c r="AY145" s="170" t="s">
        <v>135</v>
      </c>
      <c r="BK145" s="172">
        <f>SUM(BK146:BK156)</f>
        <v>0</v>
      </c>
    </row>
    <row r="146" spans="1:65" s="2" customFormat="1" ht="24">
      <c r="A146" s="36"/>
      <c r="B146" s="37"/>
      <c r="C146" s="175" t="s">
        <v>232</v>
      </c>
      <c r="D146" s="175" t="s">
        <v>138</v>
      </c>
      <c r="E146" s="176" t="s">
        <v>1247</v>
      </c>
      <c r="F146" s="177" t="s">
        <v>1248</v>
      </c>
      <c r="G146" s="178" t="s">
        <v>235</v>
      </c>
      <c r="H146" s="179">
        <v>0.45100000000000001</v>
      </c>
      <c r="I146" s="180"/>
      <c r="J146" s="181">
        <f>ROUND(I146*H146,2)</f>
        <v>0</v>
      </c>
      <c r="K146" s="177" t="s">
        <v>142</v>
      </c>
      <c r="L146" s="41"/>
      <c r="M146" s="182" t="s">
        <v>19</v>
      </c>
      <c r="N146" s="183" t="s">
        <v>43</v>
      </c>
      <c r="O146" s="66"/>
      <c r="P146" s="184">
        <f>O146*H146</f>
        <v>0</v>
      </c>
      <c r="Q146" s="184">
        <v>0</v>
      </c>
      <c r="R146" s="184">
        <f>Q146*H146</f>
        <v>0</v>
      </c>
      <c r="S146" s="184">
        <v>0</v>
      </c>
      <c r="T146" s="185">
        <f>S146*H146</f>
        <v>0</v>
      </c>
      <c r="U146" s="36"/>
      <c r="V146" s="36"/>
      <c r="W146" s="36"/>
      <c r="X146" s="36"/>
      <c r="Y146" s="36"/>
      <c r="Z146" s="36"/>
      <c r="AA146" s="36"/>
      <c r="AB146" s="36"/>
      <c r="AC146" s="36"/>
      <c r="AD146" s="36"/>
      <c r="AE146" s="36"/>
      <c r="AR146" s="186" t="s">
        <v>160</v>
      </c>
      <c r="AT146" s="186" t="s">
        <v>138</v>
      </c>
      <c r="AU146" s="186" t="s">
        <v>81</v>
      </c>
      <c r="AY146" s="19" t="s">
        <v>135</v>
      </c>
      <c r="BE146" s="187">
        <f>IF(N146="základní",J146,0)</f>
        <v>0</v>
      </c>
      <c r="BF146" s="187">
        <f>IF(N146="snížená",J146,0)</f>
        <v>0</v>
      </c>
      <c r="BG146" s="187">
        <f>IF(N146="zákl. přenesená",J146,0)</f>
        <v>0</v>
      </c>
      <c r="BH146" s="187">
        <f>IF(N146="sníž. přenesená",J146,0)</f>
        <v>0</v>
      </c>
      <c r="BI146" s="187">
        <f>IF(N146="nulová",J146,0)</f>
        <v>0</v>
      </c>
      <c r="BJ146" s="19" t="s">
        <v>79</v>
      </c>
      <c r="BK146" s="187">
        <f>ROUND(I146*H146,2)</f>
        <v>0</v>
      </c>
      <c r="BL146" s="19" t="s">
        <v>160</v>
      </c>
      <c r="BM146" s="186" t="s">
        <v>1249</v>
      </c>
    </row>
    <row r="147" spans="1:65" s="2" customFormat="1" ht="107.25">
      <c r="A147" s="36"/>
      <c r="B147" s="37"/>
      <c r="C147" s="38"/>
      <c r="D147" s="188" t="s">
        <v>145</v>
      </c>
      <c r="E147" s="38"/>
      <c r="F147" s="189" t="s">
        <v>237</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145</v>
      </c>
      <c r="AU147" s="19" t="s">
        <v>81</v>
      </c>
    </row>
    <row r="148" spans="1:65" s="2" customFormat="1" ht="16.5" customHeight="1">
      <c r="A148" s="36"/>
      <c r="B148" s="37"/>
      <c r="C148" s="175" t="s">
        <v>205</v>
      </c>
      <c r="D148" s="175" t="s">
        <v>138</v>
      </c>
      <c r="E148" s="176" t="s">
        <v>238</v>
      </c>
      <c r="F148" s="177" t="s">
        <v>239</v>
      </c>
      <c r="G148" s="178" t="s">
        <v>235</v>
      </c>
      <c r="H148" s="179">
        <v>0.45100000000000001</v>
      </c>
      <c r="I148" s="180"/>
      <c r="J148" s="181">
        <f>ROUND(I148*H148,2)</f>
        <v>0</v>
      </c>
      <c r="K148" s="177" t="s">
        <v>142</v>
      </c>
      <c r="L148" s="41"/>
      <c r="M148" s="182" t="s">
        <v>19</v>
      </c>
      <c r="N148" s="183" t="s">
        <v>43</v>
      </c>
      <c r="O148" s="66"/>
      <c r="P148" s="184">
        <f>O148*H148</f>
        <v>0</v>
      </c>
      <c r="Q148" s="184">
        <v>0</v>
      </c>
      <c r="R148" s="184">
        <f>Q148*H148</f>
        <v>0</v>
      </c>
      <c r="S148" s="184">
        <v>0</v>
      </c>
      <c r="T148" s="185">
        <f>S148*H148</f>
        <v>0</v>
      </c>
      <c r="U148" s="36"/>
      <c r="V148" s="36"/>
      <c r="W148" s="36"/>
      <c r="X148" s="36"/>
      <c r="Y148" s="36"/>
      <c r="Z148" s="36"/>
      <c r="AA148" s="36"/>
      <c r="AB148" s="36"/>
      <c r="AC148" s="36"/>
      <c r="AD148" s="36"/>
      <c r="AE148" s="36"/>
      <c r="AR148" s="186" t="s">
        <v>160</v>
      </c>
      <c r="AT148" s="186" t="s">
        <v>138</v>
      </c>
      <c r="AU148" s="186" t="s">
        <v>81</v>
      </c>
      <c r="AY148" s="19" t="s">
        <v>135</v>
      </c>
      <c r="BE148" s="187">
        <f>IF(N148="základní",J148,0)</f>
        <v>0</v>
      </c>
      <c r="BF148" s="187">
        <f>IF(N148="snížená",J148,0)</f>
        <v>0</v>
      </c>
      <c r="BG148" s="187">
        <f>IF(N148="zákl. přenesená",J148,0)</f>
        <v>0</v>
      </c>
      <c r="BH148" s="187">
        <f>IF(N148="sníž. přenesená",J148,0)</f>
        <v>0</v>
      </c>
      <c r="BI148" s="187">
        <f>IF(N148="nulová",J148,0)</f>
        <v>0</v>
      </c>
      <c r="BJ148" s="19" t="s">
        <v>79</v>
      </c>
      <c r="BK148" s="187">
        <f>ROUND(I148*H148,2)</f>
        <v>0</v>
      </c>
      <c r="BL148" s="19" t="s">
        <v>160</v>
      </c>
      <c r="BM148" s="186" t="s">
        <v>1250</v>
      </c>
    </row>
    <row r="149" spans="1:65" s="2" customFormat="1" ht="39">
      <c r="A149" s="36"/>
      <c r="B149" s="37"/>
      <c r="C149" s="38"/>
      <c r="D149" s="188" t="s">
        <v>145</v>
      </c>
      <c r="E149" s="38"/>
      <c r="F149" s="189" t="s">
        <v>241</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145</v>
      </c>
      <c r="AU149" s="19" t="s">
        <v>81</v>
      </c>
    </row>
    <row r="150" spans="1:65" s="2" customFormat="1" ht="21.75" customHeight="1">
      <c r="A150" s="36"/>
      <c r="B150" s="37"/>
      <c r="C150" s="175" t="s">
        <v>242</v>
      </c>
      <c r="D150" s="175" t="s">
        <v>138</v>
      </c>
      <c r="E150" s="176" t="s">
        <v>243</v>
      </c>
      <c r="F150" s="177" t="s">
        <v>244</v>
      </c>
      <c r="G150" s="178" t="s">
        <v>235</v>
      </c>
      <c r="H150" s="179">
        <v>0.45100000000000001</v>
      </c>
      <c r="I150" s="180"/>
      <c r="J150" s="181">
        <f>ROUND(I150*H150,2)</f>
        <v>0</v>
      </c>
      <c r="K150" s="177" t="s">
        <v>142</v>
      </c>
      <c r="L150" s="41"/>
      <c r="M150" s="182" t="s">
        <v>19</v>
      </c>
      <c r="N150" s="183" t="s">
        <v>43</v>
      </c>
      <c r="O150" s="66"/>
      <c r="P150" s="184">
        <f>O150*H150</f>
        <v>0</v>
      </c>
      <c r="Q150" s="184">
        <v>0</v>
      </c>
      <c r="R150" s="184">
        <f>Q150*H150</f>
        <v>0</v>
      </c>
      <c r="S150" s="184">
        <v>0</v>
      </c>
      <c r="T150" s="185">
        <f>S150*H150</f>
        <v>0</v>
      </c>
      <c r="U150" s="36"/>
      <c r="V150" s="36"/>
      <c r="W150" s="36"/>
      <c r="X150" s="36"/>
      <c r="Y150" s="36"/>
      <c r="Z150" s="36"/>
      <c r="AA150" s="36"/>
      <c r="AB150" s="36"/>
      <c r="AC150" s="36"/>
      <c r="AD150" s="36"/>
      <c r="AE150" s="36"/>
      <c r="AR150" s="186" t="s">
        <v>160</v>
      </c>
      <c r="AT150" s="186" t="s">
        <v>138</v>
      </c>
      <c r="AU150" s="186" t="s">
        <v>81</v>
      </c>
      <c r="AY150" s="19" t="s">
        <v>135</v>
      </c>
      <c r="BE150" s="187">
        <f>IF(N150="základní",J150,0)</f>
        <v>0</v>
      </c>
      <c r="BF150" s="187">
        <f>IF(N150="snížená",J150,0)</f>
        <v>0</v>
      </c>
      <c r="BG150" s="187">
        <f>IF(N150="zákl. přenesená",J150,0)</f>
        <v>0</v>
      </c>
      <c r="BH150" s="187">
        <f>IF(N150="sníž. přenesená",J150,0)</f>
        <v>0</v>
      </c>
      <c r="BI150" s="187">
        <f>IF(N150="nulová",J150,0)</f>
        <v>0</v>
      </c>
      <c r="BJ150" s="19" t="s">
        <v>79</v>
      </c>
      <c r="BK150" s="187">
        <f>ROUND(I150*H150,2)</f>
        <v>0</v>
      </c>
      <c r="BL150" s="19" t="s">
        <v>160</v>
      </c>
      <c r="BM150" s="186" t="s">
        <v>1251</v>
      </c>
    </row>
    <row r="151" spans="1:65" s="2" customFormat="1" ht="68.25">
      <c r="A151" s="36"/>
      <c r="B151" s="37"/>
      <c r="C151" s="38"/>
      <c r="D151" s="188" t="s">
        <v>145</v>
      </c>
      <c r="E151" s="38"/>
      <c r="F151" s="189" t="s">
        <v>246</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145</v>
      </c>
      <c r="AU151" s="19" t="s">
        <v>81</v>
      </c>
    </row>
    <row r="152" spans="1:65" s="2" customFormat="1" ht="24">
      <c r="A152" s="36"/>
      <c r="B152" s="37"/>
      <c r="C152" s="175" t="s">
        <v>247</v>
      </c>
      <c r="D152" s="175" t="s">
        <v>138</v>
      </c>
      <c r="E152" s="176" t="s">
        <v>248</v>
      </c>
      <c r="F152" s="177" t="s">
        <v>249</v>
      </c>
      <c r="G152" s="178" t="s">
        <v>235</v>
      </c>
      <c r="H152" s="179">
        <v>4.51</v>
      </c>
      <c r="I152" s="180"/>
      <c r="J152" s="181">
        <f>ROUND(I152*H152,2)</f>
        <v>0</v>
      </c>
      <c r="K152" s="177" t="s">
        <v>142</v>
      </c>
      <c r="L152" s="41"/>
      <c r="M152" s="182" t="s">
        <v>19</v>
      </c>
      <c r="N152" s="183" t="s">
        <v>43</v>
      </c>
      <c r="O152" s="66"/>
      <c r="P152" s="184">
        <f>O152*H152</f>
        <v>0</v>
      </c>
      <c r="Q152" s="184">
        <v>0</v>
      </c>
      <c r="R152" s="184">
        <f>Q152*H152</f>
        <v>0</v>
      </c>
      <c r="S152" s="184">
        <v>0</v>
      </c>
      <c r="T152" s="185">
        <f>S152*H152</f>
        <v>0</v>
      </c>
      <c r="U152" s="36"/>
      <c r="V152" s="36"/>
      <c r="W152" s="36"/>
      <c r="X152" s="36"/>
      <c r="Y152" s="36"/>
      <c r="Z152" s="36"/>
      <c r="AA152" s="36"/>
      <c r="AB152" s="36"/>
      <c r="AC152" s="36"/>
      <c r="AD152" s="36"/>
      <c r="AE152" s="36"/>
      <c r="AR152" s="186" t="s">
        <v>160</v>
      </c>
      <c r="AT152" s="186" t="s">
        <v>138</v>
      </c>
      <c r="AU152" s="186" t="s">
        <v>81</v>
      </c>
      <c r="AY152" s="19" t="s">
        <v>135</v>
      </c>
      <c r="BE152" s="187">
        <f>IF(N152="základní",J152,0)</f>
        <v>0</v>
      </c>
      <c r="BF152" s="187">
        <f>IF(N152="snížená",J152,0)</f>
        <v>0</v>
      </c>
      <c r="BG152" s="187">
        <f>IF(N152="zákl. přenesená",J152,0)</f>
        <v>0</v>
      </c>
      <c r="BH152" s="187">
        <f>IF(N152="sníž. přenesená",J152,0)</f>
        <v>0</v>
      </c>
      <c r="BI152" s="187">
        <f>IF(N152="nulová",J152,0)</f>
        <v>0</v>
      </c>
      <c r="BJ152" s="19" t="s">
        <v>79</v>
      </c>
      <c r="BK152" s="187">
        <f>ROUND(I152*H152,2)</f>
        <v>0</v>
      </c>
      <c r="BL152" s="19" t="s">
        <v>160</v>
      </c>
      <c r="BM152" s="186" t="s">
        <v>1252</v>
      </c>
    </row>
    <row r="153" spans="1:65" s="2" customFormat="1" ht="68.25">
      <c r="A153" s="36"/>
      <c r="B153" s="37"/>
      <c r="C153" s="38"/>
      <c r="D153" s="188" t="s">
        <v>145</v>
      </c>
      <c r="E153" s="38"/>
      <c r="F153" s="189" t="s">
        <v>246</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145</v>
      </c>
      <c r="AU153" s="19" t="s">
        <v>81</v>
      </c>
    </row>
    <row r="154" spans="1:65" s="13" customFormat="1" ht="11.25">
      <c r="B154" s="197"/>
      <c r="C154" s="198"/>
      <c r="D154" s="188" t="s">
        <v>187</v>
      </c>
      <c r="E154" s="199" t="s">
        <v>19</v>
      </c>
      <c r="F154" s="200" t="s">
        <v>1253</v>
      </c>
      <c r="G154" s="198"/>
      <c r="H154" s="201">
        <v>4.51</v>
      </c>
      <c r="I154" s="202"/>
      <c r="J154" s="198"/>
      <c r="K154" s="198"/>
      <c r="L154" s="203"/>
      <c r="M154" s="204"/>
      <c r="N154" s="205"/>
      <c r="O154" s="205"/>
      <c r="P154" s="205"/>
      <c r="Q154" s="205"/>
      <c r="R154" s="205"/>
      <c r="S154" s="205"/>
      <c r="T154" s="206"/>
      <c r="AT154" s="207" t="s">
        <v>187</v>
      </c>
      <c r="AU154" s="207" t="s">
        <v>81</v>
      </c>
      <c r="AV154" s="13" t="s">
        <v>81</v>
      </c>
      <c r="AW154" s="13" t="s">
        <v>33</v>
      </c>
      <c r="AX154" s="13" t="s">
        <v>79</v>
      </c>
      <c r="AY154" s="207" t="s">
        <v>135</v>
      </c>
    </row>
    <row r="155" spans="1:65" s="2" customFormat="1" ht="24">
      <c r="A155" s="36"/>
      <c r="B155" s="37"/>
      <c r="C155" s="175" t="s">
        <v>252</v>
      </c>
      <c r="D155" s="175" t="s">
        <v>138</v>
      </c>
      <c r="E155" s="176" t="s">
        <v>253</v>
      </c>
      <c r="F155" s="177" t="s">
        <v>254</v>
      </c>
      <c r="G155" s="178" t="s">
        <v>235</v>
      </c>
      <c r="H155" s="179">
        <v>0.45100000000000001</v>
      </c>
      <c r="I155" s="180"/>
      <c r="J155" s="181">
        <f>ROUND(I155*H155,2)</f>
        <v>0</v>
      </c>
      <c r="K155" s="177" t="s">
        <v>142</v>
      </c>
      <c r="L155" s="41"/>
      <c r="M155" s="182" t="s">
        <v>19</v>
      </c>
      <c r="N155" s="183" t="s">
        <v>43</v>
      </c>
      <c r="O155" s="66"/>
      <c r="P155" s="184">
        <f>O155*H155</f>
        <v>0</v>
      </c>
      <c r="Q155" s="184">
        <v>0</v>
      </c>
      <c r="R155" s="184">
        <f>Q155*H155</f>
        <v>0</v>
      </c>
      <c r="S155" s="184">
        <v>0</v>
      </c>
      <c r="T155" s="185">
        <f>S155*H155</f>
        <v>0</v>
      </c>
      <c r="U155" s="36"/>
      <c r="V155" s="36"/>
      <c r="W155" s="36"/>
      <c r="X155" s="36"/>
      <c r="Y155" s="36"/>
      <c r="Z155" s="36"/>
      <c r="AA155" s="36"/>
      <c r="AB155" s="36"/>
      <c r="AC155" s="36"/>
      <c r="AD155" s="36"/>
      <c r="AE155" s="36"/>
      <c r="AR155" s="186" t="s">
        <v>160</v>
      </c>
      <c r="AT155" s="186" t="s">
        <v>138</v>
      </c>
      <c r="AU155" s="186" t="s">
        <v>81</v>
      </c>
      <c r="AY155" s="19" t="s">
        <v>135</v>
      </c>
      <c r="BE155" s="187">
        <f>IF(N155="základní",J155,0)</f>
        <v>0</v>
      </c>
      <c r="BF155" s="187">
        <f>IF(N155="snížená",J155,0)</f>
        <v>0</v>
      </c>
      <c r="BG155" s="187">
        <f>IF(N155="zákl. přenesená",J155,0)</f>
        <v>0</v>
      </c>
      <c r="BH155" s="187">
        <f>IF(N155="sníž. přenesená",J155,0)</f>
        <v>0</v>
      </c>
      <c r="BI155" s="187">
        <f>IF(N155="nulová",J155,0)</f>
        <v>0</v>
      </c>
      <c r="BJ155" s="19" t="s">
        <v>79</v>
      </c>
      <c r="BK155" s="187">
        <f>ROUND(I155*H155,2)</f>
        <v>0</v>
      </c>
      <c r="BL155" s="19" t="s">
        <v>160</v>
      </c>
      <c r="BM155" s="186" t="s">
        <v>1254</v>
      </c>
    </row>
    <row r="156" spans="1:65" s="2" customFormat="1" ht="58.5">
      <c r="A156" s="36"/>
      <c r="B156" s="37"/>
      <c r="C156" s="38"/>
      <c r="D156" s="188" t="s">
        <v>145</v>
      </c>
      <c r="E156" s="38"/>
      <c r="F156" s="189" t="s">
        <v>256</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145</v>
      </c>
      <c r="AU156" s="19" t="s">
        <v>81</v>
      </c>
    </row>
    <row r="157" spans="1:65" s="12" customFormat="1" ht="22.9" customHeight="1">
      <c r="B157" s="159"/>
      <c r="C157" s="160"/>
      <c r="D157" s="161" t="s">
        <v>71</v>
      </c>
      <c r="E157" s="173" t="s">
        <v>257</v>
      </c>
      <c r="F157" s="173" t="s">
        <v>258</v>
      </c>
      <c r="G157" s="160"/>
      <c r="H157" s="160"/>
      <c r="I157" s="163"/>
      <c r="J157" s="174">
        <f>BK157</f>
        <v>0</v>
      </c>
      <c r="K157" s="160"/>
      <c r="L157" s="165"/>
      <c r="M157" s="166"/>
      <c r="N157" s="167"/>
      <c r="O157" s="167"/>
      <c r="P157" s="168">
        <f>SUM(P158:P159)</f>
        <v>0</v>
      </c>
      <c r="Q157" s="167"/>
      <c r="R157" s="168">
        <f>SUM(R158:R159)</f>
        <v>0</v>
      </c>
      <c r="S157" s="167"/>
      <c r="T157" s="169">
        <f>SUM(T158:T159)</f>
        <v>0</v>
      </c>
      <c r="AR157" s="170" t="s">
        <v>79</v>
      </c>
      <c r="AT157" s="171" t="s">
        <v>71</v>
      </c>
      <c r="AU157" s="171" t="s">
        <v>79</v>
      </c>
      <c r="AY157" s="170" t="s">
        <v>135</v>
      </c>
      <c r="BK157" s="172">
        <f>SUM(BK158:BK159)</f>
        <v>0</v>
      </c>
    </row>
    <row r="158" spans="1:65" s="2" customFormat="1" ht="33" customHeight="1">
      <c r="A158" s="36"/>
      <c r="B158" s="37"/>
      <c r="C158" s="175" t="s">
        <v>259</v>
      </c>
      <c r="D158" s="175" t="s">
        <v>138</v>
      </c>
      <c r="E158" s="176" t="s">
        <v>927</v>
      </c>
      <c r="F158" s="177" t="s">
        <v>928</v>
      </c>
      <c r="G158" s="178" t="s">
        <v>235</v>
      </c>
      <c r="H158" s="179">
        <v>0.46500000000000002</v>
      </c>
      <c r="I158" s="180"/>
      <c r="J158" s="181">
        <f>ROUND(I158*H158,2)</f>
        <v>0</v>
      </c>
      <c r="K158" s="177" t="s">
        <v>142</v>
      </c>
      <c r="L158" s="41"/>
      <c r="M158" s="182" t="s">
        <v>19</v>
      </c>
      <c r="N158" s="183" t="s">
        <v>43</v>
      </c>
      <c r="O158" s="66"/>
      <c r="P158" s="184">
        <f>O158*H158</f>
        <v>0</v>
      </c>
      <c r="Q158" s="184">
        <v>0</v>
      </c>
      <c r="R158" s="184">
        <f>Q158*H158</f>
        <v>0</v>
      </c>
      <c r="S158" s="184">
        <v>0</v>
      </c>
      <c r="T158" s="185">
        <f>S158*H158</f>
        <v>0</v>
      </c>
      <c r="U158" s="36"/>
      <c r="V158" s="36"/>
      <c r="W158" s="36"/>
      <c r="X158" s="36"/>
      <c r="Y158" s="36"/>
      <c r="Z158" s="36"/>
      <c r="AA158" s="36"/>
      <c r="AB158" s="36"/>
      <c r="AC158" s="36"/>
      <c r="AD158" s="36"/>
      <c r="AE158" s="36"/>
      <c r="AR158" s="186" t="s">
        <v>160</v>
      </c>
      <c r="AT158" s="186" t="s">
        <v>138</v>
      </c>
      <c r="AU158" s="186" t="s">
        <v>81</v>
      </c>
      <c r="AY158" s="19" t="s">
        <v>135</v>
      </c>
      <c r="BE158" s="187">
        <f>IF(N158="základní",J158,0)</f>
        <v>0</v>
      </c>
      <c r="BF158" s="187">
        <f>IF(N158="snížená",J158,0)</f>
        <v>0</v>
      </c>
      <c r="BG158" s="187">
        <f>IF(N158="zákl. přenesená",J158,0)</f>
        <v>0</v>
      </c>
      <c r="BH158" s="187">
        <f>IF(N158="sníž. přenesená",J158,0)</f>
        <v>0</v>
      </c>
      <c r="BI158" s="187">
        <f>IF(N158="nulová",J158,0)</f>
        <v>0</v>
      </c>
      <c r="BJ158" s="19" t="s">
        <v>79</v>
      </c>
      <c r="BK158" s="187">
        <f>ROUND(I158*H158,2)</f>
        <v>0</v>
      </c>
      <c r="BL158" s="19" t="s">
        <v>160</v>
      </c>
      <c r="BM158" s="186" t="s">
        <v>1255</v>
      </c>
    </row>
    <row r="159" spans="1:65" s="2" customFormat="1" ht="58.5">
      <c r="A159" s="36"/>
      <c r="B159" s="37"/>
      <c r="C159" s="38"/>
      <c r="D159" s="188" t="s">
        <v>145</v>
      </c>
      <c r="E159" s="38"/>
      <c r="F159" s="189" t="s">
        <v>263</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145</v>
      </c>
      <c r="AU159" s="19" t="s">
        <v>81</v>
      </c>
    </row>
    <row r="160" spans="1:65" s="12" customFormat="1" ht="25.9" customHeight="1">
      <c r="B160" s="159"/>
      <c r="C160" s="160"/>
      <c r="D160" s="161" t="s">
        <v>71</v>
      </c>
      <c r="E160" s="162" t="s">
        <v>264</v>
      </c>
      <c r="F160" s="162" t="s">
        <v>265</v>
      </c>
      <c r="G160" s="160"/>
      <c r="H160" s="160"/>
      <c r="I160" s="163"/>
      <c r="J160" s="164">
        <f>BK160</f>
        <v>0</v>
      </c>
      <c r="K160" s="160"/>
      <c r="L160" s="165"/>
      <c r="M160" s="166"/>
      <c r="N160" s="167"/>
      <c r="O160" s="167"/>
      <c r="P160" s="168">
        <f>P161+P165+P169+P178+P182+P195+P214</f>
        <v>0</v>
      </c>
      <c r="Q160" s="167"/>
      <c r="R160" s="168">
        <f>R161+R165+R169+R178+R182+R195+R214</f>
        <v>0.16964420000000002</v>
      </c>
      <c r="S160" s="167"/>
      <c r="T160" s="169">
        <f>T161+T165+T169+T178+T182+T195+T214</f>
        <v>0.12753392000000002</v>
      </c>
      <c r="AR160" s="170" t="s">
        <v>81</v>
      </c>
      <c r="AT160" s="171" t="s">
        <v>71</v>
      </c>
      <c r="AU160" s="171" t="s">
        <v>72</v>
      </c>
      <c r="AY160" s="170" t="s">
        <v>135</v>
      </c>
      <c r="BK160" s="172">
        <f>BK161+BK165+BK169+BK178+BK182+BK195+BK214</f>
        <v>0</v>
      </c>
    </row>
    <row r="161" spans="1:65" s="12" customFormat="1" ht="22.9" customHeight="1">
      <c r="B161" s="159"/>
      <c r="C161" s="160"/>
      <c r="D161" s="161" t="s">
        <v>71</v>
      </c>
      <c r="E161" s="173" t="s">
        <v>266</v>
      </c>
      <c r="F161" s="173" t="s">
        <v>267</v>
      </c>
      <c r="G161" s="160"/>
      <c r="H161" s="160"/>
      <c r="I161" s="163"/>
      <c r="J161" s="174">
        <f>BK161</f>
        <v>0</v>
      </c>
      <c r="K161" s="160"/>
      <c r="L161" s="165"/>
      <c r="M161" s="166"/>
      <c r="N161" s="167"/>
      <c r="O161" s="167"/>
      <c r="P161" s="168">
        <f>SUM(P162:P164)</f>
        <v>0</v>
      </c>
      <c r="Q161" s="167"/>
      <c r="R161" s="168">
        <f>SUM(R162:R164)</f>
        <v>0</v>
      </c>
      <c r="S161" s="167"/>
      <c r="T161" s="169">
        <f>SUM(T162:T164)</f>
        <v>0</v>
      </c>
      <c r="AR161" s="170" t="s">
        <v>81</v>
      </c>
      <c r="AT161" s="171" t="s">
        <v>71</v>
      </c>
      <c r="AU161" s="171" t="s">
        <v>79</v>
      </c>
      <c r="AY161" s="170" t="s">
        <v>135</v>
      </c>
      <c r="BK161" s="172">
        <f>SUM(BK162:BK164)</f>
        <v>0</v>
      </c>
    </row>
    <row r="162" spans="1:65" s="2" customFormat="1" ht="16.5" customHeight="1">
      <c r="A162" s="36"/>
      <c r="B162" s="37"/>
      <c r="C162" s="175" t="s">
        <v>268</v>
      </c>
      <c r="D162" s="175" t="s">
        <v>138</v>
      </c>
      <c r="E162" s="176" t="s">
        <v>289</v>
      </c>
      <c r="F162" s="177" t="s">
        <v>290</v>
      </c>
      <c r="G162" s="178" t="s">
        <v>141</v>
      </c>
      <c r="H162" s="179">
        <v>2</v>
      </c>
      <c r="I162" s="180"/>
      <c r="J162" s="181">
        <f>ROUND(I162*H162,2)</f>
        <v>0</v>
      </c>
      <c r="K162" s="177" t="s">
        <v>19</v>
      </c>
      <c r="L162" s="41"/>
      <c r="M162" s="182" t="s">
        <v>19</v>
      </c>
      <c r="N162" s="183" t="s">
        <v>43</v>
      </c>
      <c r="O162" s="66"/>
      <c r="P162" s="184">
        <f>O162*H162</f>
        <v>0</v>
      </c>
      <c r="Q162" s="184">
        <v>0</v>
      </c>
      <c r="R162" s="184">
        <f>Q162*H162</f>
        <v>0</v>
      </c>
      <c r="S162" s="184">
        <v>0</v>
      </c>
      <c r="T162" s="185">
        <f>S162*H162</f>
        <v>0</v>
      </c>
      <c r="U162" s="36"/>
      <c r="V162" s="36"/>
      <c r="W162" s="36"/>
      <c r="X162" s="36"/>
      <c r="Y162" s="36"/>
      <c r="Z162" s="36"/>
      <c r="AA162" s="36"/>
      <c r="AB162" s="36"/>
      <c r="AC162" s="36"/>
      <c r="AD162" s="36"/>
      <c r="AE162" s="36"/>
      <c r="AR162" s="186" t="s">
        <v>272</v>
      </c>
      <c r="AT162" s="186" t="s">
        <v>138</v>
      </c>
      <c r="AU162" s="186" t="s">
        <v>81</v>
      </c>
      <c r="AY162" s="19" t="s">
        <v>135</v>
      </c>
      <c r="BE162" s="187">
        <f>IF(N162="základní",J162,0)</f>
        <v>0</v>
      </c>
      <c r="BF162" s="187">
        <f>IF(N162="snížená",J162,0)</f>
        <v>0</v>
      </c>
      <c r="BG162" s="187">
        <f>IF(N162="zákl. přenesená",J162,0)</f>
        <v>0</v>
      </c>
      <c r="BH162" s="187">
        <f>IF(N162="sníž. přenesená",J162,0)</f>
        <v>0</v>
      </c>
      <c r="BI162" s="187">
        <f>IF(N162="nulová",J162,0)</f>
        <v>0</v>
      </c>
      <c r="BJ162" s="19" t="s">
        <v>79</v>
      </c>
      <c r="BK162" s="187">
        <f>ROUND(I162*H162,2)</f>
        <v>0</v>
      </c>
      <c r="BL162" s="19" t="s">
        <v>272</v>
      </c>
      <c r="BM162" s="186" t="s">
        <v>1256</v>
      </c>
    </row>
    <row r="163" spans="1:65" s="2" customFormat="1" ht="24">
      <c r="A163" s="36"/>
      <c r="B163" s="37"/>
      <c r="C163" s="175" t="s">
        <v>8</v>
      </c>
      <c r="D163" s="175" t="s">
        <v>138</v>
      </c>
      <c r="E163" s="176" t="s">
        <v>939</v>
      </c>
      <c r="F163" s="177" t="s">
        <v>940</v>
      </c>
      <c r="G163" s="178" t="s">
        <v>295</v>
      </c>
      <c r="H163" s="229"/>
      <c r="I163" s="180"/>
      <c r="J163" s="181">
        <f>ROUND(I163*H163,2)</f>
        <v>0</v>
      </c>
      <c r="K163" s="177" t="s">
        <v>142</v>
      </c>
      <c r="L163" s="41"/>
      <c r="M163" s="182" t="s">
        <v>19</v>
      </c>
      <c r="N163" s="183" t="s">
        <v>43</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272</v>
      </c>
      <c r="AT163" s="186" t="s">
        <v>138</v>
      </c>
      <c r="AU163" s="186" t="s">
        <v>81</v>
      </c>
      <c r="AY163" s="19" t="s">
        <v>135</v>
      </c>
      <c r="BE163" s="187">
        <f>IF(N163="základní",J163,0)</f>
        <v>0</v>
      </c>
      <c r="BF163" s="187">
        <f>IF(N163="snížená",J163,0)</f>
        <v>0</v>
      </c>
      <c r="BG163" s="187">
        <f>IF(N163="zákl. přenesená",J163,0)</f>
        <v>0</v>
      </c>
      <c r="BH163" s="187">
        <f>IF(N163="sníž. přenesená",J163,0)</f>
        <v>0</v>
      </c>
      <c r="BI163" s="187">
        <f>IF(N163="nulová",J163,0)</f>
        <v>0</v>
      </c>
      <c r="BJ163" s="19" t="s">
        <v>79</v>
      </c>
      <c r="BK163" s="187">
        <f>ROUND(I163*H163,2)</f>
        <v>0</v>
      </c>
      <c r="BL163" s="19" t="s">
        <v>272</v>
      </c>
      <c r="BM163" s="186" t="s">
        <v>1257</v>
      </c>
    </row>
    <row r="164" spans="1:65" s="2" customFormat="1" ht="78">
      <c r="A164" s="36"/>
      <c r="B164" s="37"/>
      <c r="C164" s="38"/>
      <c r="D164" s="188" t="s">
        <v>145</v>
      </c>
      <c r="E164" s="38"/>
      <c r="F164" s="189" t="s">
        <v>297</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145</v>
      </c>
      <c r="AU164" s="19" t="s">
        <v>81</v>
      </c>
    </row>
    <row r="165" spans="1:65" s="12" customFormat="1" ht="22.9" customHeight="1">
      <c r="B165" s="159"/>
      <c r="C165" s="160"/>
      <c r="D165" s="161" t="s">
        <v>71</v>
      </c>
      <c r="E165" s="173" t="s">
        <v>298</v>
      </c>
      <c r="F165" s="173" t="s">
        <v>299</v>
      </c>
      <c r="G165" s="160"/>
      <c r="H165" s="160"/>
      <c r="I165" s="163"/>
      <c r="J165" s="174">
        <f>BK165</f>
        <v>0</v>
      </c>
      <c r="K165" s="160"/>
      <c r="L165" s="165"/>
      <c r="M165" s="166"/>
      <c r="N165" s="167"/>
      <c r="O165" s="167"/>
      <c r="P165" s="168">
        <f>SUM(P166:P168)</f>
        <v>0</v>
      </c>
      <c r="Q165" s="167"/>
      <c r="R165" s="168">
        <f>SUM(R166:R168)</f>
        <v>0</v>
      </c>
      <c r="S165" s="167"/>
      <c r="T165" s="169">
        <f>SUM(T166:T168)</f>
        <v>0</v>
      </c>
      <c r="AR165" s="170" t="s">
        <v>81</v>
      </c>
      <c r="AT165" s="171" t="s">
        <v>71</v>
      </c>
      <c r="AU165" s="171" t="s">
        <v>79</v>
      </c>
      <c r="AY165" s="170" t="s">
        <v>135</v>
      </c>
      <c r="BK165" s="172">
        <f>SUM(BK166:BK168)</f>
        <v>0</v>
      </c>
    </row>
    <row r="166" spans="1:65" s="2" customFormat="1" ht="24">
      <c r="A166" s="36"/>
      <c r="B166" s="37"/>
      <c r="C166" s="175" t="s">
        <v>272</v>
      </c>
      <c r="D166" s="175" t="s">
        <v>138</v>
      </c>
      <c r="E166" s="176" t="s">
        <v>301</v>
      </c>
      <c r="F166" s="177" t="s">
        <v>302</v>
      </c>
      <c r="G166" s="178" t="s">
        <v>141</v>
      </c>
      <c r="H166" s="179">
        <v>2</v>
      </c>
      <c r="I166" s="180"/>
      <c r="J166" s="181">
        <f>ROUND(I166*H166,2)</f>
        <v>0</v>
      </c>
      <c r="K166" s="177" t="s">
        <v>19</v>
      </c>
      <c r="L166" s="41"/>
      <c r="M166" s="182" t="s">
        <v>19</v>
      </c>
      <c r="N166" s="183" t="s">
        <v>43</v>
      </c>
      <c r="O166" s="66"/>
      <c r="P166" s="184">
        <f>O166*H166</f>
        <v>0</v>
      </c>
      <c r="Q166" s="184">
        <v>0</v>
      </c>
      <c r="R166" s="184">
        <f>Q166*H166</f>
        <v>0</v>
      </c>
      <c r="S166" s="184">
        <v>0</v>
      </c>
      <c r="T166" s="185">
        <f>S166*H166</f>
        <v>0</v>
      </c>
      <c r="U166" s="36"/>
      <c r="V166" s="36"/>
      <c r="W166" s="36"/>
      <c r="X166" s="36"/>
      <c r="Y166" s="36"/>
      <c r="Z166" s="36"/>
      <c r="AA166" s="36"/>
      <c r="AB166" s="36"/>
      <c r="AC166" s="36"/>
      <c r="AD166" s="36"/>
      <c r="AE166" s="36"/>
      <c r="AR166" s="186" t="s">
        <v>272</v>
      </c>
      <c r="AT166" s="186" t="s">
        <v>138</v>
      </c>
      <c r="AU166" s="186" t="s">
        <v>81</v>
      </c>
      <c r="AY166" s="19" t="s">
        <v>135</v>
      </c>
      <c r="BE166" s="187">
        <f>IF(N166="základní",J166,0)</f>
        <v>0</v>
      </c>
      <c r="BF166" s="187">
        <f>IF(N166="snížená",J166,0)</f>
        <v>0</v>
      </c>
      <c r="BG166" s="187">
        <f>IF(N166="zákl. přenesená",J166,0)</f>
        <v>0</v>
      </c>
      <c r="BH166" s="187">
        <f>IF(N166="sníž. přenesená",J166,0)</f>
        <v>0</v>
      </c>
      <c r="BI166" s="187">
        <f>IF(N166="nulová",J166,0)</f>
        <v>0</v>
      </c>
      <c r="BJ166" s="19" t="s">
        <v>79</v>
      </c>
      <c r="BK166" s="187">
        <f>ROUND(I166*H166,2)</f>
        <v>0</v>
      </c>
      <c r="BL166" s="19" t="s">
        <v>272</v>
      </c>
      <c r="BM166" s="186" t="s">
        <v>1258</v>
      </c>
    </row>
    <row r="167" spans="1:65" s="2" customFormat="1" ht="24">
      <c r="A167" s="36"/>
      <c r="B167" s="37"/>
      <c r="C167" s="175" t="s">
        <v>284</v>
      </c>
      <c r="D167" s="175" t="s">
        <v>138</v>
      </c>
      <c r="E167" s="176" t="s">
        <v>943</v>
      </c>
      <c r="F167" s="177" t="s">
        <v>944</v>
      </c>
      <c r="G167" s="178" t="s">
        <v>295</v>
      </c>
      <c r="H167" s="229"/>
      <c r="I167" s="180"/>
      <c r="J167" s="181">
        <f>ROUND(I167*H167,2)</f>
        <v>0</v>
      </c>
      <c r="K167" s="177" t="s">
        <v>142</v>
      </c>
      <c r="L167" s="41"/>
      <c r="M167" s="182" t="s">
        <v>19</v>
      </c>
      <c r="N167" s="183" t="s">
        <v>43</v>
      </c>
      <c r="O167" s="66"/>
      <c r="P167" s="184">
        <f>O167*H167</f>
        <v>0</v>
      </c>
      <c r="Q167" s="184">
        <v>0</v>
      </c>
      <c r="R167" s="184">
        <f>Q167*H167</f>
        <v>0</v>
      </c>
      <c r="S167" s="184">
        <v>0</v>
      </c>
      <c r="T167" s="185">
        <f>S167*H167</f>
        <v>0</v>
      </c>
      <c r="U167" s="36"/>
      <c r="V167" s="36"/>
      <c r="W167" s="36"/>
      <c r="X167" s="36"/>
      <c r="Y167" s="36"/>
      <c r="Z167" s="36"/>
      <c r="AA167" s="36"/>
      <c r="AB167" s="36"/>
      <c r="AC167" s="36"/>
      <c r="AD167" s="36"/>
      <c r="AE167" s="36"/>
      <c r="AR167" s="186" t="s">
        <v>272</v>
      </c>
      <c r="AT167" s="186" t="s">
        <v>138</v>
      </c>
      <c r="AU167" s="186" t="s">
        <v>81</v>
      </c>
      <c r="AY167" s="19" t="s">
        <v>135</v>
      </c>
      <c r="BE167" s="187">
        <f>IF(N167="základní",J167,0)</f>
        <v>0</v>
      </c>
      <c r="BF167" s="187">
        <f>IF(N167="snížená",J167,0)</f>
        <v>0</v>
      </c>
      <c r="BG167" s="187">
        <f>IF(N167="zákl. přenesená",J167,0)</f>
        <v>0</v>
      </c>
      <c r="BH167" s="187">
        <f>IF(N167="sníž. přenesená",J167,0)</f>
        <v>0</v>
      </c>
      <c r="BI167" s="187">
        <f>IF(N167="nulová",J167,0)</f>
        <v>0</v>
      </c>
      <c r="BJ167" s="19" t="s">
        <v>79</v>
      </c>
      <c r="BK167" s="187">
        <f>ROUND(I167*H167,2)</f>
        <v>0</v>
      </c>
      <c r="BL167" s="19" t="s">
        <v>272</v>
      </c>
      <c r="BM167" s="186" t="s">
        <v>1259</v>
      </c>
    </row>
    <row r="168" spans="1:65" s="2" customFormat="1" ht="78">
      <c r="A168" s="36"/>
      <c r="B168" s="37"/>
      <c r="C168" s="38"/>
      <c r="D168" s="188" t="s">
        <v>145</v>
      </c>
      <c r="E168" s="38"/>
      <c r="F168" s="189" t="s">
        <v>307</v>
      </c>
      <c r="G168" s="38"/>
      <c r="H168" s="38"/>
      <c r="I168" s="190"/>
      <c r="J168" s="38"/>
      <c r="K168" s="38"/>
      <c r="L168" s="41"/>
      <c r="M168" s="191"/>
      <c r="N168" s="192"/>
      <c r="O168" s="66"/>
      <c r="P168" s="66"/>
      <c r="Q168" s="66"/>
      <c r="R168" s="66"/>
      <c r="S168" s="66"/>
      <c r="T168" s="67"/>
      <c r="U168" s="36"/>
      <c r="V168" s="36"/>
      <c r="W168" s="36"/>
      <c r="X168" s="36"/>
      <c r="Y168" s="36"/>
      <c r="Z168" s="36"/>
      <c r="AA168" s="36"/>
      <c r="AB168" s="36"/>
      <c r="AC168" s="36"/>
      <c r="AD168" s="36"/>
      <c r="AE168" s="36"/>
      <c r="AT168" s="19" t="s">
        <v>145</v>
      </c>
      <c r="AU168" s="19" t="s">
        <v>81</v>
      </c>
    </row>
    <row r="169" spans="1:65" s="12" customFormat="1" ht="22.9" customHeight="1">
      <c r="B169" s="159"/>
      <c r="C169" s="160"/>
      <c r="D169" s="161" t="s">
        <v>71</v>
      </c>
      <c r="E169" s="173" t="s">
        <v>308</v>
      </c>
      <c r="F169" s="173" t="s">
        <v>309</v>
      </c>
      <c r="G169" s="160"/>
      <c r="H169" s="160"/>
      <c r="I169" s="163"/>
      <c r="J169" s="174">
        <f>BK169</f>
        <v>0</v>
      </c>
      <c r="K169" s="160"/>
      <c r="L169" s="165"/>
      <c r="M169" s="166"/>
      <c r="N169" s="167"/>
      <c r="O169" s="167"/>
      <c r="P169" s="168">
        <f>SUM(P170:P177)</f>
        <v>0</v>
      </c>
      <c r="Q169" s="167"/>
      <c r="R169" s="168">
        <f>SUM(R170:R177)</f>
        <v>3.0040000000000001E-2</v>
      </c>
      <c r="S169" s="167"/>
      <c r="T169" s="169">
        <f>SUM(T170:T177)</f>
        <v>3.866E-2</v>
      </c>
      <c r="AR169" s="170" t="s">
        <v>81</v>
      </c>
      <c r="AT169" s="171" t="s">
        <v>71</v>
      </c>
      <c r="AU169" s="171" t="s">
        <v>79</v>
      </c>
      <c r="AY169" s="170" t="s">
        <v>135</v>
      </c>
      <c r="BK169" s="172">
        <f>SUM(BK170:BK177)</f>
        <v>0</v>
      </c>
    </row>
    <row r="170" spans="1:65" s="2" customFormat="1" ht="16.5" customHeight="1">
      <c r="A170" s="36"/>
      <c r="B170" s="37"/>
      <c r="C170" s="175" t="s">
        <v>288</v>
      </c>
      <c r="D170" s="175" t="s">
        <v>138</v>
      </c>
      <c r="E170" s="176" t="s">
        <v>311</v>
      </c>
      <c r="F170" s="177" t="s">
        <v>312</v>
      </c>
      <c r="G170" s="178" t="s">
        <v>141</v>
      </c>
      <c r="H170" s="179">
        <v>2</v>
      </c>
      <c r="I170" s="180"/>
      <c r="J170" s="181">
        <f>ROUND(I170*H170,2)</f>
        <v>0</v>
      </c>
      <c r="K170" s="177" t="s">
        <v>142</v>
      </c>
      <c r="L170" s="41"/>
      <c r="M170" s="182" t="s">
        <v>19</v>
      </c>
      <c r="N170" s="183" t="s">
        <v>43</v>
      </c>
      <c r="O170" s="66"/>
      <c r="P170" s="184">
        <f>O170*H170</f>
        <v>0</v>
      </c>
      <c r="Q170" s="184">
        <v>0</v>
      </c>
      <c r="R170" s="184">
        <f>Q170*H170</f>
        <v>0</v>
      </c>
      <c r="S170" s="184">
        <v>1.933E-2</v>
      </c>
      <c r="T170" s="185">
        <f>S170*H170</f>
        <v>3.866E-2</v>
      </c>
      <c r="U170" s="36"/>
      <c r="V170" s="36"/>
      <c r="W170" s="36"/>
      <c r="X170" s="36"/>
      <c r="Y170" s="36"/>
      <c r="Z170" s="36"/>
      <c r="AA170" s="36"/>
      <c r="AB170" s="36"/>
      <c r="AC170" s="36"/>
      <c r="AD170" s="36"/>
      <c r="AE170" s="36"/>
      <c r="AR170" s="186" t="s">
        <v>272</v>
      </c>
      <c r="AT170" s="186" t="s">
        <v>138</v>
      </c>
      <c r="AU170" s="186" t="s">
        <v>81</v>
      </c>
      <c r="AY170" s="19" t="s">
        <v>135</v>
      </c>
      <c r="BE170" s="187">
        <f>IF(N170="základní",J170,0)</f>
        <v>0</v>
      </c>
      <c r="BF170" s="187">
        <f>IF(N170="snížená",J170,0)</f>
        <v>0</v>
      </c>
      <c r="BG170" s="187">
        <f>IF(N170="zákl. přenesená",J170,0)</f>
        <v>0</v>
      </c>
      <c r="BH170" s="187">
        <f>IF(N170="sníž. přenesená",J170,0)</f>
        <v>0</v>
      </c>
      <c r="BI170" s="187">
        <f>IF(N170="nulová",J170,0)</f>
        <v>0</v>
      </c>
      <c r="BJ170" s="19" t="s">
        <v>79</v>
      </c>
      <c r="BK170" s="187">
        <f>ROUND(I170*H170,2)</f>
        <v>0</v>
      </c>
      <c r="BL170" s="19" t="s">
        <v>272</v>
      </c>
      <c r="BM170" s="186" t="s">
        <v>1260</v>
      </c>
    </row>
    <row r="171" spans="1:65" s="2" customFormat="1" ht="16.5" customHeight="1">
      <c r="A171" s="36"/>
      <c r="B171" s="37"/>
      <c r="C171" s="175" t="s">
        <v>292</v>
      </c>
      <c r="D171" s="175" t="s">
        <v>138</v>
      </c>
      <c r="E171" s="176" t="s">
        <v>315</v>
      </c>
      <c r="F171" s="177" t="s">
        <v>316</v>
      </c>
      <c r="G171" s="178" t="s">
        <v>281</v>
      </c>
      <c r="H171" s="179">
        <v>1</v>
      </c>
      <c r="I171" s="180"/>
      <c r="J171" s="181">
        <f>ROUND(I171*H171,2)</f>
        <v>0</v>
      </c>
      <c r="K171" s="177" t="s">
        <v>19</v>
      </c>
      <c r="L171" s="41"/>
      <c r="M171" s="182" t="s">
        <v>19</v>
      </c>
      <c r="N171" s="183" t="s">
        <v>43</v>
      </c>
      <c r="O171" s="66"/>
      <c r="P171" s="184">
        <f>O171*H171</f>
        <v>0</v>
      </c>
      <c r="Q171" s="184">
        <v>0</v>
      </c>
      <c r="R171" s="184">
        <f>Q171*H171</f>
        <v>0</v>
      </c>
      <c r="S171" s="184">
        <v>0</v>
      </c>
      <c r="T171" s="185">
        <f>S171*H171</f>
        <v>0</v>
      </c>
      <c r="U171" s="36"/>
      <c r="V171" s="36"/>
      <c r="W171" s="36"/>
      <c r="X171" s="36"/>
      <c r="Y171" s="36"/>
      <c r="Z171" s="36"/>
      <c r="AA171" s="36"/>
      <c r="AB171" s="36"/>
      <c r="AC171" s="36"/>
      <c r="AD171" s="36"/>
      <c r="AE171" s="36"/>
      <c r="AR171" s="186" t="s">
        <v>272</v>
      </c>
      <c r="AT171" s="186" t="s">
        <v>138</v>
      </c>
      <c r="AU171" s="186" t="s">
        <v>81</v>
      </c>
      <c r="AY171" s="19" t="s">
        <v>135</v>
      </c>
      <c r="BE171" s="187">
        <f>IF(N171="základní",J171,0)</f>
        <v>0</v>
      </c>
      <c r="BF171" s="187">
        <f>IF(N171="snížená",J171,0)</f>
        <v>0</v>
      </c>
      <c r="BG171" s="187">
        <f>IF(N171="zákl. přenesená",J171,0)</f>
        <v>0</v>
      </c>
      <c r="BH171" s="187">
        <f>IF(N171="sníž. přenesená",J171,0)</f>
        <v>0</v>
      </c>
      <c r="BI171" s="187">
        <f>IF(N171="nulová",J171,0)</f>
        <v>0</v>
      </c>
      <c r="BJ171" s="19" t="s">
        <v>79</v>
      </c>
      <c r="BK171" s="187">
        <f>ROUND(I171*H171,2)</f>
        <v>0</v>
      </c>
      <c r="BL171" s="19" t="s">
        <v>272</v>
      </c>
      <c r="BM171" s="186" t="s">
        <v>1261</v>
      </c>
    </row>
    <row r="172" spans="1:65" s="2" customFormat="1" ht="24">
      <c r="A172" s="36"/>
      <c r="B172" s="37"/>
      <c r="C172" s="175" t="s">
        <v>300</v>
      </c>
      <c r="D172" s="175" t="s">
        <v>138</v>
      </c>
      <c r="E172" s="176" t="s">
        <v>323</v>
      </c>
      <c r="F172" s="177" t="s">
        <v>324</v>
      </c>
      <c r="G172" s="178" t="s">
        <v>141</v>
      </c>
      <c r="H172" s="179">
        <v>2</v>
      </c>
      <c r="I172" s="180"/>
      <c r="J172" s="181">
        <f>ROUND(I172*H172,2)</f>
        <v>0</v>
      </c>
      <c r="K172" s="177" t="s">
        <v>142</v>
      </c>
      <c r="L172" s="41"/>
      <c r="M172" s="182" t="s">
        <v>19</v>
      </c>
      <c r="N172" s="183" t="s">
        <v>43</v>
      </c>
      <c r="O172" s="66"/>
      <c r="P172" s="184">
        <f>O172*H172</f>
        <v>0</v>
      </c>
      <c r="Q172" s="184">
        <v>1.4760000000000001E-2</v>
      </c>
      <c r="R172" s="184">
        <f>Q172*H172</f>
        <v>2.9520000000000001E-2</v>
      </c>
      <c r="S172" s="184">
        <v>0</v>
      </c>
      <c r="T172" s="185">
        <f>S172*H172</f>
        <v>0</v>
      </c>
      <c r="U172" s="36"/>
      <c r="V172" s="36"/>
      <c r="W172" s="36"/>
      <c r="X172" s="36"/>
      <c r="Y172" s="36"/>
      <c r="Z172" s="36"/>
      <c r="AA172" s="36"/>
      <c r="AB172" s="36"/>
      <c r="AC172" s="36"/>
      <c r="AD172" s="36"/>
      <c r="AE172" s="36"/>
      <c r="AR172" s="186" t="s">
        <v>272</v>
      </c>
      <c r="AT172" s="186" t="s">
        <v>138</v>
      </c>
      <c r="AU172" s="186" t="s">
        <v>81</v>
      </c>
      <c r="AY172" s="19" t="s">
        <v>135</v>
      </c>
      <c r="BE172" s="187">
        <f>IF(N172="základní",J172,0)</f>
        <v>0</v>
      </c>
      <c r="BF172" s="187">
        <f>IF(N172="snížená",J172,0)</f>
        <v>0</v>
      </c>
      <c r="BG172" s="187">
        <f>IF(N172="zákl. přenesená",J172,0)</f>
        <v>0</v>
      </c>
      <c r="BH172" s="187">
        <f>IF(N172="sníž. přenesená",J172,0)</f>
        <v>0</v>
      </c>
      <c r="BI172" s="187">
        <f>IF(N172="nulová",J172,0)</f>
        <v>0</v>
      </c>
      <c r="BJ172" s="19" t="s">
        <v>79</v>
      </c>
      <c r="BK172" s="187">
        <f>ROUND(I172*H172,2)</f>
        <v>0</v>
      </c>
      <c r="BL172" s="19" t="s">
        <v>272</v>
      </c>
      <c r="BM172" s="186" t="s">
        <v>1262</v>
      </c>
    </row>
    <row r="173" spans="1:65" s="2" customFormat="1" ht="39">
      <c r="A173" s="36"/>
      <c r="B173" s="37"/>
      <c r="C173" s="38"/>
      <c r="D173" s="188" t="s">
        <v>145</v>
      </c>
      <c r="E173" s="38"/>
      <c r="F173" s="189" t="s">
        <v>326</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145</v>
      </c>
      <c r="AU173" s="19" t="s">
        <v>81</v>
      </c>
    </row>
    <row r="174" spans="1:65" s="2" customFormat="1" ht="16.5" customHeight="1">
      <c r="A174" s="36"/>
      <c r="B174" s="37"/>
      <c r="C174" s="175" t="s">
        <v>7</v>
      </c>
      <c r="D174" s="175" t="s">
        <v>138</v>
      </c>
      <c r="E174" s="176" t="s">
        <v>328</v>
      </c>
      <c r="F174" s="177" t="s">
        <v>329</v>
      </c>
      <c r="G174" s="178" t="s">
        <v>141</v>
      </c>
      <c r="H174" s="179">
        <v>1</v>
      </c>
      <c r="I174" s="180"/>
      <c r="J174" s="181">
        <f>ROUND(I174*H174,2)</f>
        <v>0</v>
      </c>
      <c r="K174" s="177" t="s">
        <v>142</v>
      </c>
      <c r="L174" s="41"/>
      <c r="M174" s="182" t="s">
        <v>19</v>
      </c>
      <c r="N174" s="183" t="s">
        <v>43</v>
      </c>
      <c r="O174" s="66"/>
      <c r="P174" s="184">
        <f>O174*H174</f>
        <v>0</v>
      </c>
      <c r="Q174" s="184">
        <v>5.1999999999999995E-4</v>
      </c>
      <c r="R174" s="184">
        <f>Q174*H174</f>
        <v>5.1999999999999995E-4</v>
      </c>
      <c r="S174" s="184">
        <v>0</v>
      </c>
      <c r="T174" s="185">
        <f>S174*H174</f>
        <v>0</v>
      </c>
      <c r="U174" s="36"/>
      <c r="V174" s="36"/>
      <c r="W174" s="36"/>
      <c r="X174" s="36"/>
      <c r="Y174" s="36"/>
      <c r="Z174" s="36"/>
      <c r="AA174" s="36"/>
      <c r="AB174" s="36"/>
      <c r="AC174" s="36"/>
      <c r="AD174" s="36"/>
      <c r="AE174" s="36"/>
      <c r="AR174" s="186" t="s">
        <v>272</v>
      </c>
      <c r="AT174" s="186" t="s">
        <v>138</v>
      </c>
      <c r="AU174" s="186" t="s">
        <v>81</v>
      </c>
      <c r="AY174" s="19" t="s">
        <v>135</v>
      </c>
      <c r="BE174" s="187">
        <f>IF(N174="základní",J174,0)</f>
        <v>0</v>
      </c>
      <c r="BF174" s="187">
        <f>IF(N174="snížená",J174,0)</f>
        <v>0</v>
      </c>
      <c r="BG174" s="187">
        <f>IF(N174="zákl. přenesená",J174,0)</f>
        <v>0</v>
      </c>
      <c r="BH174" s="187">
        <f>IF(N174="sníž. přenesená",J174,0)</f>
        <v>0</v>
      </c>
      <c r="BI174" s="187">
        <f>IF(N174="nulová",J174,0)</f>
        <v>0</v>
      </c>
      <c r="BJ174" s="19" t="s">
        <v>79</v>
      </c>
      <c r="BK174" s="187">
        <f>ROUND(I174*H174,2)</f>
        <v>0</v>
      </c>
      <c r="BL174" s="19" t="s">
        <v>272</v>
      </c>
      <c r="BM174" s="186" t="s">
        <v>1263</v>
      </c>
    </row>
    <row r="175" spans="1:65" s="2" customFormat="1" ht="21.75" customHeight="1">
      <c r="A175" s="36"/>
      <c r="B175" s="37"/>
      <c r="C175" s="175" t="s">
        <v>310</v>
      </c>
      <c r="D175" s="175" t="s">
        <v>138</v>
      </c>
      <c r="E175" s="176" t="s">
        <v>340</v>
      </c>
      <c r="F175" s="177" t="s">
        <v>341</v>
      </c>
      <c r="G175" s="178" t="s">
        <v>281</v>
      </c>
      <c r="H175" s="179">
        <v>2</v>
      </c>
      <c r="I175" s="180"/>
      <c r="J175" s="181">
        <f>ROUND(I175*H175,2)</f>
        <v>0</v>
      </c>
      <c r="K175" s="177" t="s">
        <v>19</v>
      </c>
      <c r="L175" s="41"/>
      <c r="M175" s="182" t="s">
        <v>19</v>
      </c>
      <c r="N175" s="183" t="s">
        <v>43</v>
      </c>
      <c r="O175" s="66"/>
      <c r="P175" s="184">
        <f>O175*H175</f>
        <v>0</v>
      </c>
      <c r="Q175" s="184">
        <v>0</v>
      </c>
      <c r="R175" s="184">
        <f>Q175*H175</f>
        <v>0</v>
      </c>
      <c r="S175" s="184">
        <v>0</v>
      </c>
      <c r="T175" s="185">
        <f>S175*H175</f>
        <v>0</v>
      </c>
      <c r="U175" s="36"/>
      <c r="V175" s="36"/>
      <c r="W175" s="36"/>
      <c r="X175" s="36"/>
      <c r="Y175" s="36"/>
      <c r="Z175" s="36"/>
      <c r="AA175" s="36"/>
      <c r="AB175" s="36"/>
      <c r="AC175" s="36"/>
      <c r="AD175" s="36"/>
      <c r="AE175" s="36"/>
      <c r="AR175" s="186" t="s">
        <v>272</v>
      </c>
      <c r="AT175" s="186" t="s">
        <v>138</v>
      </c>
      <c r="AU175" s="186" t="s">
        <v>81</v>
      </c>
      <c r="AY175" s="19" t="s">
        <v>135</v>
      </c>
      <c r="BE175" s="187">
        <f>IF(N175="základní",J175,0)</f>
        <v>0</v>
      </c>
      <c r="BF175" s="187">
        <f>IF(N175="snížená",J175,0)</f>
        <v>0</v>
      </c>
      <c r="BG175" s="187">
        <f>IF(N175="zákl. přenesená",J175,0)</f>
        <v>0</v>
      </c>
      <c r="BH175" s="187">
        <f>IF(N175="sníž. přenesená",J175,0)</f>
        <v>0</v>
      </c>
      <c r="BI175" s="187">
        <f>IF(N175="nulová",J175,0)</f>
        <v>0</v>
      </c>
      <c r="BJ175" s="19" t="s">
        <v>79</v>
      </c>
      <c r="BK175" s="187">
        <f>ROUND(I175*H175,2)</f>
        <v>0</v>
      </c>
      <c r="BL175" s="19" t="s">
        <v>272</v>
      </c>
      <c r="BM175" s="186" t="s">
        <v>1264</v>
      </c>
    </row>
    <row r="176" spans="1:65" s="2" customFormat="1" ht="24">
      <c r="A176" s="36"/>
      <c r="B176" s="37"/>
      <c r="C176" s="175" t="s">
        <v>314</v>
      </c>
      <c r="D176" s="175" t="s">
        <v>138</v>
      </c>
      <c r="E176" s="176" t="s">
        <v>952</v>
      </c>
      <c r="F176" s="177" t="s">
        <v>953</v>
      </c>
      <c r="G176" s="178" t="s">
        <v>295</v>
      </c>
      <c r="H176" s="229"/>
      <c r="I176" s="180"/>
      <c r="J176" s="181">
        <f>ROUND(I176*H176,2)</f>
        <v>0</v>
      </c>
      <c r="K176" s="177" t="s">
        <v>142</v>
      </c>
      <c r="L176" s="41"/>
      <c r="M176" s="182" t="s">
        <v>19</v>
      </c>
      <c r="N176" s="183" t="s">
        <v>43</v>
      </c>
      <c r="O176" s="66"/>
      <c r="P176" s="184">
        <f>O176*H176</f>
        <v>0</v>
      </c>
      <c r="Q176" s="184">
        <v>0</v>
      </c>
      <c r="R176" s="184">
        <f>Q176*H176</f>
        <v>0</v>
      </c>
      <c r="S176" s="184">
        <v>0</v>
      </c>
      <c r="T176" s="185">
        <f>S176*H176</f>
        <v>0</v>
      </c>
      <c r="U176" s="36"/>
      <c r="V176" s="36"/>
      <c r="W176" s="36"/>
      <c r="X176" s="36"/>
      <c r="Y176" s="36"/>
      <c r="Z176" s="36"/>
      <c r="AA176" s="36"/>
      <c r="AB176" s="36"/>
      <c r="AC176" s="36"/>
      <c r="AD176" s="36"/>
      <c r="AE176" s="36"/>
      <c r="AR176" s="186" t="s">
        <v>272</v>
      </c>
      <c r="AT176" s="186" t="s">
        <v>138</v>
      </c>
      <c r="AU176" s="186" t="s">
        <v>81</v>
      </c>
      <c r="AY176" s="19" t="s">
        <v>135</v>
      </c>
      <c r="BE176" s="187">
        <f>IF(N176="základní",J176,0)</f>
        <v>0</v>
      </c>
      <c r="BF176" s="187">
        <f>IF(N176="snížená",J176,0)</f>
        <v>0</v>
      </c>
      <c r="BG176" s="187">
        <f>IF(N176="zákl. přenesená",J176,0)</f>
        <v>0</v>
      </c>
      <c r="BH176" s="187">
        <f>IF(N176="sníž. přenesená",J176,0)</f>
        <v>0</v>
      </c>
      <c r="BI176" s="187">
        <f>IF(N176="nulová",J176,0)</f>
        <v>0</v>
      </c>
      <c r="BJ176" s="19" t="s">
        <v>79</v>
      </c>
      <c r="BK176" s="187">
        <f>ROUND(I176*H176,2)</f>
        <v>0</v>
      </c>
      <c r="BL176" s="19" t="s">
        <v>272</v>
      </c>
      <c r="BM176" s="186" t="s">
        <v>1265</v>
      </c>
    </row>
    <row r="177" spans="1:65" s="2" customFormat="1" ht="78">
      <c r="A177" s="36"/>
      <c r="B177" s="37"/>
      <c r="C177" s="38"/>
      <c r="D177" s="188" t="s">
        <v>145</v>
      </c>
      <c r="E177" s="38"/>
      <c r="F177" s="189" t="s">
        <v>347</v>
      </c>
      <c r="G177" s="38"/>
      <c r="H177" s="38"/>
      <c r="I177" s="190"/>
      <c r="J177" s="38"/>
      <c r="K177" s="38"/>
      <c r="L177" s="41"/>
      <c r="M177" s="191"/>
      <c r="N177" s="192"/>
      <c r="O177" s="66"/>
      <c r="P177" s="66"/>
      <c r="Q177" s="66"/>
      <c r="R177" s="66"/>
      <c r="S177" s="66"/>
      <c r="T177" s="67"/>
      <c r="U177" s="36"/>
      <c r="V177" s="36"/>
      <c r="W177" s="36"/>
      <c r="X177" s="36"/>
      <c r="Y177" s="36"/>
      <c r="Z177" s="36"/>
      <c r="AA177" s="36"/>
      <c r="AB177" s="36"/>
      <c r="AC177" s="36"/>
      <c r="AD177" s="36"/>
      <c r="AE177" s="36"/>
      <c r="AT177" s="19" t="s">
        <v>145</v>
      </c>
      <c r="AU177" s="19" t="s">
        <v>81</v>
      </c>
    </row>
    <row r="178" spans="1:65" s="12" customFormat="1" ht="22.9" customHeight="1">
      <c r="B178" s="159"/>
      <c r="C178" s="160"/>
      <c r="D178" s="161" t="s">
        <v>71</v>
      </c>
      <c r="E178" s="173" t="s">
        <v>348</v>
      </c>
      <c r="F178" s="173" t="s">
        <v>349</v>
      </c>
      <c r="G178" s="160"/>
      <c r="H178" s="160"/>
      <c r="I178" s="163"/>
      <c r="J178" s="174">
        <f>BK178</f>
        <v>0</v>
      </c>
      <c r="K178" s="160"/>
      <c r="L178" s="165"/>
      <c r="M178" s="166"/>
      <c r="N178" s="167"/>
      <c r="O178" s="167"/>
      <c r="P178" s="168">
        <f>SUM(P179:P181)</f>
        <v>0</v>
      </c>
      <c r="Q178" s="167"/>
      <c r="R178" s="168">
        <f>SUM(R179:R181)</f>
        <v>0</v>
      </c>
      <c r="S178" s="167"/>
      <c r="T178" s="169">
        <f>SUM(T179:T181)</f>
        <v>0</v>
      </c>
      <c r="AR178" s="170" t="s">
        <v>81</v>
      </c>
      <c r="AT178" s="171" t="s">
        <v>71</v>
      </c>
      <c r="AU178" s="171" t="s">
        <v>79</v>
      </c>
      <c r="AY178" s="170" t="s">
        <v>135</v>
      </c>
      <c r="BK178" s="172">
        <f>SUM(BK179:BK181)</f>
        <v>0</v>
      </c>
    </row>
    <row r="179" spans="1:65" s="2" customFormat="1" ht="16.5" customHeight="1">
      <c r="A179" s="36"/>
      <c r="B179" s="37"/>
      <c r="C179" s="175" t="s">
        <v>318</v>
      </c>
      <c r="D179" s="175" t="s">
        <v>138</v>
      </c>
      <c r="E179" s="176" t="s">
        <v>351</v>
      </c>
      <c r="F179" s="177" t="s">
        <v>352</v>
      </c>
      <c r="G179" s="178" t="s">
        <v>281</v>
      </c>
      <c r="H179" s="179">
        <v>2</v>
      </c>
      <c r="I179" s="180"/>
      <c r="J179" s="181">
        <f>ROUND(I179*H179,2)</f>
        <v>0</v>
      </c>
      <c r="K179" s="177" t="s">
        <v>19</v>
      </c>
      <c r="L179" s="41"/>
      <c r="M179" s="182" t="s">
        <v>19</v>
      </c>
      <c r="N179" s="183" t="s">
        <v>43</v>
      </c>
      <c r="O179" s="66"/>
      <c r="P179" s="184">
        <f>O179*H179</f>
        <v>0</v>
      </c>
      <c r="Q179" s="184">
        <v>0</v>
      </c>
      <c r="R179" s="184">
        <f>Q179*H179</f>
        <v>0</v>
      </c>
      <c r="S179" s="184">
        <v>0</v>
      </c>
      <c r="T179" s="185">
        <f>S179*H179</f>
        <v>0</v>
      </c>
      <c r="U179" s="36"/>
      <c r="V179" s="36"/>
      <c r="W179" s="36"/>
      <c r="X179" s="36"/>
      <c r="Y179" s="36"/>
      <c r="Z179" s="36"/>
      <c r="AA179" s="36"/>
      <c r="AB179" s="36"/>
      <c r="AC179" s="36"/>
      <c r="AD179" s="36"/>
      <c r="AE179" s="36"/>
      <c r="AR179" s="186" t="s">
        <v>272</v>
      </c>
      <c r="AT179" s="186" t="s">
        <v>138</v>
      </c>
      <c r="AU179" s="186" t="s">
        <v>81</v>
      </c>
      <c r="AY179" s="19" t="s">
        <v>135</v>
      </c>
      <c r="BE179" s="187">
        <f>IF(N179="základní",J179,0)</f>
        <v>0</v>
      </c>
      <c r="BF179" s="187">
        <f>IF(N179="snížená",J179,0)</f>
        <v>0</v>
      </c>
      <c r="BG179" s="187">
        <f>IF(N179="zákl. přenesená",J179,0)</f>
        <v>0</v>
      </c>
      <c r="BH179" s="187">
        <f>IF(N179="sníž. přenesená",J179,0)</f>
        <v>0</v>
      </c>
      <c r="BI179" s="187">
        <f>IF(N179="nulová",J179,0)</f>
        <v>0</v>
      </c>
      <c r="BJ179" s="19" t="s">
        <v>79</v>
      </c>
      <c r="BK179" s="187">
        <f>ROUND(I179*H179,2)</f>
        <v>0</v>
      </c>
      <c r="BL179" s="19" t="s">
        <v>272</v>
      </c>
      <c r="BM179" s="186" t="s">
        <v>1266</v>
      </c>
    </row>
    <row r="180" spans="1:65" s="2" customFormat="1" ht="24">
      <c r="A180" s="36"/>
      <c r="B180" s="37"/>
      <c r="C180" s="175" t="s">
        <v>322</v>
      </c>
      <c r="D180" s="175" t="s">
        <v>138</v>
      </c>
      <c r="E180" s="176" t="s">
        <v>956</v>
      </c>
      <c r="F180" s="177" t="s">
        <v>957</v>
      </c>
      <c r="G180" s="178" t="s">
        <v>295</v>
      </c>
      <c r="H180" s="229"/>
      <c r="I180" s="180"/>
      <c r="J180" s="181">
        <f>ROUND(I180*H180,2)</f>
        <v>0</v>
      </c>
      <c r="K180" s="177" t="s">
        <v>142</v>
      </c>
      <c r="L180" s="41"/>
      <c r="M180" s="182" t="s">
        <v>19</v>
      </c>
      <c r="N180" s="183" t="s">
        <v>43</v>
      </c>
      <c r="O180" s="66"/>
      <c r="P180" s="184">
        <f>O180*H180</f>
        <v>0</v>
      </c>
      <c r="Q180" s="184">
        <v>0</v>
      </c>
      <c r="R180" s="184">
        <f>Q180*H180</f>
        <v>0</v>
      </c>
      <c r="S180" s="184">
        <v>0</v>
      </c>
      <c r="T180" s="185">
        <f>S180*H180</f>
        <v>0</v>
      </c>
      <c r="U180" s="36"/>
      <c r="V180" s="36"/>
      <c r="W180" s="36"/>
      <c r="X180" s="36"/>
      <c r="Y180" s="36"/>
      <c r="Z180" s="36"/>
      <c r="AA180" s="36"/>
      <c r="AB180" s="36"/>
      <c r="AC180" s="36"/>
      <c r="AD180" s="36"/>
      <c r="AE180" s="36"/>
      <c r="AR180" s="186" t="s">
        <v>272</v>
      </c>
      <c r="AT180" s="186" t="s">
        <v>138</v>
      </c>
      <c r="AU180" s="186" t="s">
        <v>81</v>
      </c>
      <c r="AY180" s="19" t="s">
        <v>135</v>
      </c>
      <c r="BE180" s="187">
        <f>IF(N180="základní",J180,0)</f>
        <v>0</v>
      </c>
      <c r="BF180" s="187">
        <f>IF(N180="snížená",J180,0)</f>
        <v>0</v>
      </c>
      <c r="BG180" s="187">
        <f>IF(N180="zákl. přenesená",J180,0)</f>
        <v>0</v>
      </c>
      <c r="BH180" s="187">
        <f>IF(N180="sníž. přenesená",J180,0)</f>
        <v>0</v>
      </c>
      <c r="BI180" s="187">
        <f>IF(N180="nulová",J180,0)</f>
        <v>0</v>
      </c>
      <c r="BJ180" s="19" t="s">
        <v>79</v>
      </c>
      <c r="BK180" s="187">
        <f>ROUND(I180*H180,2)</f>
        <v>0</v>
      </c>
      <c r="BL180" s="19" t="s">
        <v>272</v>
      </c>
      <c r="BM180" s="186" t="s">
        <v>1267</v>
      </c>
    </row>
    <row r="181" spans="1:65" s="2" customFormat="1" ht="78">
      <c r="A181" s="36"/>
      <c r="B181" s="37"/>
      <c r="C181" s="38"/>
      <c r="D181" s="188" t="s">
        <v>145</v>
      </c>
      <c r="E181" s="38"/>
      <c r="F181" s="189" t="s">
        <v>297</v>
      </c>
      <c r="G181" s="38"/>
      <c r="H181" s="38"/>
      <c r="I181" s="190"/>
      <c r="J181" s="38"/>
      <c r="K181" s="38"/>
      <c r="L181" s="41"/>
      <c r="M181" s="191"/>
      <c r="N181" s="192"/>
      <c r="O181" s="66"/>
      <c r="P181" s="66"/>
      <c r="Q181" s="66"/>
      <c r="R181" s="66"/>
      <c r="S181" s="66"/>
      <c r="T181" s="67"/>
      <c r="U181" s="36"/>
      <c r="V181" s="36"/>
      <c r="W181" s="36"/>
      <c r="X181" s="36"/>
      <c r="Y181" s="36"/>
      <c r="Z181" s="36"/>
      <c r="AA181" s="36"/>
      <c r="AB181" s="36"/>
      <c r="AC181" s="36"/>
      <c r="AD181" s="36"/>
      <c r="AE181" s="36"/>
      <c r="AT181" s="19" t="s">
        <v>145</v>
      </c>
      <c r="AU181" s="19" t="s">
        <v>81</v>
      </c>
    </row>
    <row r="182" spans="1:65" s="12" customFormat="1" ht="22.9" customHeight="1">
      <c r="B182" s="159"/>
      <c r="C182" s="160"/>
      <c r="D182" s="161" t="s">
        <v>71</v>
      </c>
      <c r="E182" s="173" t="s">
        <v>357</v>
      </c>
      <c r="F182" s="173" t="s">
        <v>358</v>
      </c>
      <c r="G182" s="160"/>
      <c r="H182" s="160"/>
      <c r="I182" s="163"/>
      <c r="J182" s="174">
        <f>BK182</f>
        <v>0</v>
      </c>
      <c r="K182" s="160"/>
      <c r="L182" s="165"/>
      <c r="M182" s="166"/>
      <c r="N182" s="167"/>
      <c r="O182" s="167"/>
      <c r="P182" s="168">
        <f>SUM(P183:P194)</f>
        <v>0</v>
      </c>
      <c r="Q182" s="167"/>
      <c r="R182" s="168">
        <f>SUM(R183:R194)</f>
        <v>5.525E-2</v>
      </c>
      <c r="S182" s="167"/>
      <c r="T182" s="169">
        <f>SUM(T183:T194)</f>
        <v>7.2000000000000008E-2</v>
      </c>
      <c r="AR182" s="170" t="s">
        <v>81</v>
      </c>
      <c r="AT182" s="171" t="s">
        <v>71</v>
      </c>
      <c r="AU182" s="171" t="s">
        <v>79</v>
      </c>
      <c r="AY182" s="170" t="s">
        <v>135</v>
      </c>
      <c r="BK182" s="172">
        <f>SUM(BK183:BK194)</f>
        <v>0</v>
      </c>
    </row>
    <row r="183" spans="1:65" s="2" customFormat="1" ht="24">
      <c r="A183" s="36"/>
      <c r="B183" s="37"/>
      <c r="C183" s="175" t="s">
        <v>327</v>
      </c>
      <c r="D183" s="175" t="s">
        <v>138</v>
      </c>
      <c r="E183" s="176" t="s">
        <v>360</v>
      </c>
      <c r="F183" s="177" t="s">
        <v>361</v>
      </c>
      <c r="G183" s="178" t="s">
        <v>281</v>
      </c>
      <c r="H183" s="179">
        <v>3</v>
      </c>
      <c r="I183" s="180"/>
      <c r="J183" s="181">
        <f>ROUND(I183*H183,2)</f>
        <v>0</v>
      </c>
      <c r="K183" s="177" t="s">
        <v>142</v>
      </c>
      <c r="L183" s="41"/>
      <c r="M183" s="182" t="s">
        <v>19</v>
      </c>
      <c r="N183" s="183" t="s">
        <v>43</v>
      </c>
      <c r="O183" s="66"/>
      <c r="P183" s="184">
        <f>O183*H183</f>
        <v>0</v>
      </c>
      <c r="Q183" s="184">
        <v>0</v>
      </c>
      <c r="R183" s="184">
        <f>Q183*H183</f>
        <v>0</v>
      </c>
      <c r="S183" s="184">
        <v>2.4E-2</v>
      </c>
      <c r="T183" s="185">
        <f>S183*H183</f>
        <v>7.2000000000000008E-2</v>
      </c>
      <c r="U183" s="36"/>
      <c r="V183" s="36"/>
      <c r="W183" s="36"/>
      <c r="X183" s="36"/>
      <c r="Y183" s="36"/>
      <c r="Z183" s="36"/>
      <c r="AA183" s="36"/>
      <c r="AB183" s="36"/>
      <c r="AC183" s="36"/>
      <c r="AD183" s="36"/>
      <c r="AE183" s="36"/>
      <c r="AR183" s="186" t="s">
        <v>272</v>
      </c>
      <c r="AT183" s="186" t="s">
        <v>138</v>
      </c>
      <c r="AU183" s="186" t="s">
        <v>81</v>
      </c>
      <c r="AY183" s="19" t="s">
        <v>135</v>
      </c>
      <c r="BE183" s="187">
        <f>IF(N183="základní",J183,0)</f>
        <v>0</v>
      </c>
      <c r="BF183" s="187">
        <f>IF(N183="snížená",J183,0)</f>
        <v>0</v>
      </c>
      <c r="BG183" s="187">
        <f>IF(N183="zákl. přenesená",J183,0)</f>
        <v>0</v>
      </c>
      <c r="BH183" s="187">
        <f>IF(N183="sníž. přenesená",J183,0)</f>
        <v>0</v>
      </c>
      <c r="BI183" s="187">
        <f>IF(N183="nulová",J183,0)</f>
        <v>0</v>
      </c>
      <c r="BJ183" s="19" t="s">
        <v>79</v>
      </c>
      <c r="BK183" s="187">
        <f>ROUND(I183*H183,2)</f>
        <v>0</v>
      </c>
      <c r="BL183" s="19" t="s">
        <v>272</v>
      </c>
      <c r="BM183" s="186" t="s">
        <v>1268</v>
      </c>
    </row>
    <row r="184" spans="1:65" s="2" customFormat="1" ht="29.25">
      <c r="A184" s="36"/>
      <c r="B184" s="37"/>
      <c r="C184" s="38"/>
      <c r="D184" s="188" t="s">
        <v>145</v>
      </c>
      <c r="E184" s="38"/>
      <c r="F184" s="189" t="s">
        <v>363</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145</v>
      </c>
      <c r="AU184" s="19" t="s">
        <v>81</v>
      </c>
    </row>
    <row r="185" spans="1:65" s="2" customFormat="1" ht="24">
      <c r="A185" s="36"/>
      <c r="B185" s="37"/>
      <c r="C185" s="175" t="s">
        <v>331</v>
      </c>
      <c r="D185" s="175" t="s">
        <v>138</v>
      </c>
      <c r="E185" s="176" t="s">
        <v>365</v>
      </c>
      <c r="F185" s="177" t="s">
        <v>366</v>
      </c>
      <c r="G185" s="178" t="s">
        <v>281</v>
      </c>
      <c r="H185" s="179">
        <v>3</v>
      </c>
      <c r="I185" s="180"/>
      <c r="J185" s="181">
        <f>ROUND(I185*H185,2)</f>
        <v>0</v>
      </c>
      <c r="K185" s="177" t="s">
        <v>142</v>
      </c>
      <c r="L185" s="41"/>
      <c r="M185" s="182" t="s">
        <v>19</v>
      </c>
      <c r="N185" s="183" t="s">
        <v>43</v>
      </c>
      <c r="O185" s="66"/>
      <c r="P185" s="184">
        <f>O185*H185</f>
        <v>0</v>
      </c>
      <c r="Q185" s="184">
        <v>0</v>
      </c>
      <c r="R185" s="184">
        <f>Q185*H185</f>
        <v>0</v>
      </c>
      <c r="S185" s="184">
        <v>0</v>
      </c>
      <c r="T185" s="185">
        <f>S185*H185</f>
        <v>0</v>
      </c>
      <c r="U185" s="36"/>
      <c r="V185" s="36"/>
      <c r="W185" s="36"/>
      <c r="X185" s="36"/>
      <c r="Y185" s="36"/>
      <c r="Z185" s="36"/>
      <c r="AA185" s="36"/>
      <c r="AB185" s="36"/>
      <c r="AC185" s="36"/>
      <c r="AD185" s="36"/>
      <c r="AE185" s="36"/>
      <c r="AR185" s="186" t="s">
        <v>272</v>
      </c>
      <c r="AT185" s="186" t="s">
        <v>138</v>
      </c>
      <c r="AU185" s="186" t="s">
        <v>81</v>
      </c>
      <c r="AY185" s="19" t="s">
        <v>135</v>
      </c>
      <c r="BE185" s="187">
        <f>IF(N185="základní",J185,0)</f>
        <v>0</v>
      </c>
      <c r="BF185" s="187">
        <f>IF(N185="snížená",J185,0)</f>
        <v>0</v>
      </c>
      <c r="BG185" s="187">
        <f>IF(N185="zákl. přenesená",J185,0)</f>
        <v>0</v>
      </c>
      <c r="BH185" s="187">
        <f>IF(N185="sníž. přenesená",J185,0)</f>
        <v>0</v>
      </c>
      <c r="BI185" s="187">
        <f>IF(N185="nulová",J185,0)</f>
        <v>0</v>
      </c>
      <c r="BJ185" s="19" t="s">
        <v>79</v>
      </c>
      <c r="BK185" s="187">
        <f>ROUND(I185*H185,2)</f>
        <v>0</v>
      </c>
      <c r="BL185" s="19" t="s">
        <v>272</v>
      </c>
      <c r="BM185" s="186" t="s">
        <v>1269</v>
      </c>
    </row>
    <row r="186" spans="1:65" s="2" customFormat="1" ht="117">
      <c r="A186" s="36"/>
      <c r="B186" s="37"/>
      <c r="C186" s="38"/>
      <c r="D186" s="188" t="s">
        <v>145</v>
      </c>
      <c r="E186" s="38"/>
      <c r="F186" s="189" t="s">
        <v>368</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145</v>
      </c>
      <c r="AU186" s="19" t="s">
        <v>81</v>
      </c>
    </row>
    <row r="187" spans="1:65" s="2" customFormat="1" ht="16.5" customHeight="1">
      <c r="A187" s="36"/>
      <c r="B187" s="37"/>
      <c r="C187" s="219" t="s">
        <v>335</v>
      </c>
      <c r="D187" s="219" t="s">
        <v>278</v>
      </c>
      <c r="E187" s="220" t="s">
        <v>370</v>
      </c>
      <c r="F187" s="221" t="s">
        <v>371</v>
      </c>
      <c r="G187" s="222" t="s">
        <v>281</v>
      </c>
      <c r="H187" s="223">
        <v>2</v>
      </c>
      <c r="I187" s="224"/>
      <c r="J187" s="225">
        <f t="shared" ref="J187:J193" si="0">ROUND(I187*H187,2)</f>
        <v>0</v>
      </c>
      <c r="K187" s="221" t="s">
        <v>142</v>
      </c>
      <c r="L187" s="226"/>
      <c r="M187" s="227" t="s">
        <v>19</v>
      </c>
      <c r="N187" s="228" t="s">
        <v>43</v>
      </c>
      <c r="O187" s="66"/>
      <c r="P187" s="184">
        <f t="shared" ref="P187:P193" si="1">O187*H187</f>
        <v>0</v>
      </c>
      <c r="Q187" s="184">
        <v>1.6E-2</v>
      </c>
      <c r="R187" s="184">
        <f t="shared" ref="R187:R193" si="2">Q187*H187</f>
        <v>3.2000000000000001E-2</v>
      </c>
      <c r="S187" s="184">
        <v>0</v>
      </c>
      <c r="T187" s="185">
        <f t="shared" ref="T187:T193" si="3">S187*H187</f>
        <v>0</v>
      </c>
      <c r="U187" s="36"/>
      <c r="V187" s="36"/>
      <c r="W187" s="36"/>
      <c r="X187" s="36"/>
      <c r="Y187" s="36"/>
      <c r="Z187" s="36"/>
      <c r="AA187" s="36"/>
      <c r="AB187" s="36"/>
      <c r="AC187" s="36"/>
      <c r="AD187" s="36"/>
      <c r="AE187" s="36"/>
      <c r="AR187" s="186" t="s">
        <v>282</v>
      </c>
      <c r="AT187" s="186" t="s">
        <v>278</v>
      </c>
      <c r="AU187" s="186" t="s">
        <v>81</v>
      </c>
      <c r="AY187" s="19" t="s">
        <v>135</v>
      </c>
      <c r="BE187" s="187">
        <f t="shared" ref="BE187:BE193" si="4">IF(N187="základní",J187,0)</f>
        <v>0</v>
      </c>
      <c r="BF187" s="187">
        <f t="shared" ref="BF187:BF193" si="5">IF(N187="snížená",J187,0)</f>
        <v>0</v>
      </c>
      <c r="BG187" s="187">
        <f t="shared" ref="BG187:BG193" si="6">IF(N187="zákl. přenesená",J187,0)</f>
        <v>0</v>
      </c>
      <c r="BH187" s="187">
        <f t="shared" ref="BH187:BH193" si="7">IF(N187="sníž. přenesená",J187,0)</f>
        <v>0</v>
      </c>
      <c r="BI187" s="187">
        <f t="shared" ref="BI187:BI193" si="8">IF(N187="nulová",J187,0)</f>
        <v>0</v>
      </c>
      <c r="BJ187" s="19" t="s">
        <v>79</v>
      </c>
      <c r="BK187" s="187">
        <f t="shared" ref="BK187:BK193" si="9">ROUND(I187*H187,2)</f>
        <v>0</v>
      </c>
      <c r="BL187" s="19" t="s">
        <v>272</v>
      </c>
      <c r="BM187" s="186" t="s">
        <v>1270</v>
      </c>
    </row>
    <row r="188" spans="1:65" s="2" customFormat="1" ht="16.5" customHeight="1">
      <c r="A188" s="36"/>
      <c r="B188" s="37"/>
      <c r="C188" s="219" t="s">
        <v>339</v>
      </c>
      <c r="D188" s="219" t="s">
        <v>278</v>
      </c>
      <c r="E188" s="220" t="s">
        <v>374</v>
      </c>
      <c r="F188" s="221" t="s">
        <v>375</v>
      </c>
      <c r="G188" s="222" t="s">
        <v>281</v>
      </c>
      <c r="H188" s="223">
        <v>1</v>
      </c>
      <c r="I188" s="224"/>
      <c r="J188" s="225">
        <f t="shared" si="0"/>
        <v>0</v>
      </c>
      <c r="K188" s="221" t="s">
        <v>142</v>
      </c>
      <c r="L188" s="226"/>
      <c r="M188" s="227" t="s">
        <v>19</v>
      </c>
      <c r="N188" s="228" t="s">
        <v>43</v>
      </c>
      <c r="O188" s="66"/>
      <c r="P188" s="184">
        <f t="shared" si="1"/>
        <v>0</v>
      </c>
      <c r="Q188" s="184">
        <v>1.95E-2</v>
      </c>
      <c r="R188" s="184">
        <f t="shared" si="2"/>
        <v>1.95E-2</v>
      </c>
      <c r="S188" s="184">
        <v>0</v>
      </c>
      <c r="T188" s="185">
        <f t="shared" si="3"/>
        <v>0</v>
      </c>
      <c r="U188" s="36"/>
      <c r="V188" s="36"/>
      <c r="W188" s="36"/>
      <c r="X188" s="36"/>
      <c r="Y188" s="36"/>
      <c r="Z188" s="36"/>
      <c r="AA188" s="36"/>
      <c r="AB188" s="36"/>
      <c r="AC188" s="36"/>
      <c r="AD188" s="36"/>
      <c r="AE188" s="36"/>
      <c r="AR188" s="186" t="s">
        <v>282</v>
      </c>
      <c r="AT188" s="186" t="s">
        <v>278</v>
      </c>
      <c r="AU188" s="186" t="s">
        <v>81</v>
      </c>
      <c r="AY188" s="19" t="s">
        <v>135</v>
      </c>
      <c r="BE188" s="187">
        <f t="shared" si="4"/>
        <v>0</v>
      </c>
      <c r="BF188" s="187">
        <f t="shared" si="5"/>
        <v>0</v>
      </c>
      <c r="BG188" s="187">
        <f t="shared" si="6"/>
        <v>0</v>
      </c>
      <c r="BH188" s="187">
        <f t="shared" si="7"/>
        <v>0</v>
      </c>
      <c r="BI188" s="187">
        <f t="shared" si="8"/>
        <v>0</v>
      </c>
      <c r="BJ188" s="19" t="s">
        <v>79</v>
      </c>
      <c r="BK188" s="187">
        <f t="shared" si="9"/>
        <v>0</v>
      </c>
      <c r="BL188" s="19" t="s">
        <v>272</v>
      </c>
      <c r="BM188" s="186" t="s">
        <v>1271</v>
      </c>
    </row>
    <row r="189" spans="1:65" s="2" customFormat="1" ht="16.5" customHeight="1">
      <c r="A189" s="36"/>
      <c r="B189" s="37"/>
      <c r="C189" s="175" t="s">
        <v>343</v>
      </c>
      <c r="D189" s="175" t="s">
        <v>138</v>
      </c>
      <c r="E189" s="176" t="s">
        <v>378</v>
      </c>
      <c r="F189" s="177" t="s">
        <v>379</v>
      </c>
      <c r="G189" s="178" t="s">
        <v>281</v>
      </c>
      <c r="H189" s="179">
        <v>1</v>
      </c>
      <c r="I189" s="180"/>
      <c r="J189" s="181">
        <f t="shared" si="0"/>
        <v>0</v>
      </c>
      <c r="K189" s="177" t="s">
        <v>142</v>
      </c>
      <c r="L189" s="41"/>
      <c r="M189" s="182" t="s">
        <v>19</v>
      </c>
      <c r="N189" s="183" t="s">
        <v>43</v>
      </c>
      <c r="O189" s="66"/>
      <c r="P189" s="184">
        <f t="shared" si="1"/>
        <v>0</v>
      </c>
      <c r="Q189" s="184">
        <v>0</v>
      </c>
      <c r="R189" s="184">
        <f t="shared" si="2"/>
        <v>0</v>
      </c>
      <c r="S189" s="184">
        <v>0</v>
      </c>
      <c r="T189" s="185">
        <f t="shared" si="3"/>
        <v>0</v>
      </c>
      <c r="U189" s="36"/>
      <c r="V189" s="36"/>
      <c r="W189" s="36"/>
      <c r="X189" s="36"/>
      <c r="Y189" s="36"/>
      <c r="Z189" s="36"/>
      <c r="AA189" s="36"/>
      <c r="AB189" s="36"/>
      <c r="AC189" s="36"/>
      <c r="AD189" s="36"/>
      <c r="AE189" s="36"/>
      <c r="AR189" s="186" t="s">
        <v>272</v>
      </c>
      <c r="AT189" s="186" t="s">
        <v>138</v>
      </c>
      <c r="AU189" s="186" t="s">
        <v>81</v>
      </c>
      <c r="AY189" s="19" t="s">
        <v>135</v>
      </c>
      <c r="BE189" s="187">
        <f t="shared" si="4"/>
        <v>0</v>
      </c>
      <c r="BF189" s="187">
        <f t="shared" si="5"/>
        <v>0</v>
      </c>
      <c r="BG189" s="187">
        <f t="shared" si="6"/>
        <v>0</v>
      </c>
      <c r="BH189" s="187">
        <f t="shared" si="7"/>
        <v>0</v>
      </c>
      <c r="BI189" s="187">
        <f t="shared" si="8"/>
        <v>0</v>
      </c>
      <c r="BJ189" s="19" t="s">
        <v>79</v>
      </c>
      <c r="BK189" s="187">
        <f t="shared" si="9"/>
        <v>0</v>
      </c>
      <c r="BL189" s="19" t="s">
        <v>272</v>
      </c>
      <c r="BM189" s="186" t="s">
        <v>1272</v>
      </c>
    </row>
    <row r="190" spans="1:65" s="2" customFormat="1" ht="16.5" customHeight="1">
      <c r="A190" s="36"/>
      <c r="B190" s="37"/>
      <c r="C190" s="219" t="s">
        <v>350</v>
      </c>
      <c r="D190" s="219" t="s">
        <v>278</v>
      </c>
      <c r="E190" s="220" t="s">
        <v>382</v>
      </c>
      <c r="F190" s="221" t="s">
        <v>383</v>
      </c>
      <c r="G190" s="222" t="s">
        <v>281</v>
      </c>
      <c r="H190" s="223">
        <v>1</v>
      </c>
      <c r="I190" s="224"/>
      <c r="J190" s="225">
        <f t="shared" si="0"/>
        <v>0</v>
      </c>
      <c r="K190" s="221" t="s">
        <v>142</v>
      </c>
      <c r="L190" s="226"/>
      <c r="M190" s="227" t="s">
        <v>19</v>
      </c>
      <c r="N190" s="228" t="s">
        <v>43</v>
      </c>
      <c r="O190" s="66"/>
      <c r="P190" s="184">
        <f t="shared" si="1"/>
        <v>0</v>
      </c>
      <c r="Q190" s="184">
        <v>1.4999999999999999E-4</v>
      </c>
      <c r="R190" s="184">
        <f t="shared" si="2"/>
        <v>1.4999999999999999E-4</v>
      </c>
      <c r="S190" s="184">
        <v>0</v>
      </c>
      <c r="T190" s="185">
        <f t="shared" si="3"/>
        <v>0</v>
      </c>
      <c r="U190" s="36"/>
      <c r="V190" s="36"/>
      <c r="W190" s="36"/>
      <c r="X190" s="36"/>
      <c r="Y190" s="36"/>
      <c r="Z190" s="36"/>
      <c r="AA190" s="36"/>
      <c r="AB190" s="36"/>
      <c r="AC190" s="36"/>
      <c r="AD190" s="36"/>
      <c r="AE190" s="36"/>
      <c r="AR190" s="186" t="s">
        <v>282</v>
      </c>
      <c r="AT190" s="186" t="s">
        <v>278</v>
      </c>
      <c r="AU190" s="186" t="s">
        <v>81</v>
      </c>
      <c r="AY190" s="19" t="s">
        <v>135</v>
      </c>
      <c r="BE190" s="187">
        <f t="shared" si="4"/>
        <v>0</v>
      </c>
      <c r="BF190" s="187">
        <f t="shared" si="5"/>
        <v>0</v>
      </c>
      <c r="BG190" s="187">
        <f t="shared" si="6"/>
        <v>0</v>
      </c>
      <c r="BH190" s="187">
        <f t="shared" si="7"/>
        <v>0</v>
      </c>
      <c r="BI190" s="187">
        <f t="shared" si="8"/>
        <v>0</v>
      </c>
      <c r="BJ190" s="19" t="s">
        <v>79</v>
      </c>
      <c r="BK190" s="187">
        <f t="shared" si="9"/>
        <v>0</v>
      </c>
      <c r="BL190" s="19" t="s">
        <v>272</v>
      </c>
      <c r="BM190" s="186" t="s">
        <v>1273</v>
      </c>
    </row>
    <row r="191" spans="1:65" s="2" customFormat="1" ht="16.5" customHeight="1">
      <c r="A191" s="36"/>
      <c r="B191" s="37"/>
      <c r="C191" s="175" t="s">
        <v>282</v>
      </c>
      <c r="D191" s="175" t="s">
        <v>138</v>
      </c>
      <c r="E191" s="176" t="s">
        <v>386</v>
      </c>
      <c r="F191" s="177" t="s">
        <v>387</v>
      </c>
      <c r="G191" s="178" t="s">
        <v>281</v>
      </c>
      <c r="H191" s="179">
        <v>3</v>
      </c>
      <c r="I191" s="180"/>
      <c r="J191" s="181">
        <f t="shared" si="0"/>
        <v>0</v>
      </c>
      <c r="K191" s="177" t="s">
        <v>142</v>
      </c>
      <c r="L191" s="41"/>
      <c r="M191" s="182" t="s">
        <v>19</v>
      </c>
      <c r="N191" s="183" t="s">
        <v>43</v>
      </c>
      <c r="O191" s="66"/>
      <c r="P191" s="184">
        <f t="shared" si="1"/>
        <v>0</v>
      </c>
      <c r="Q191" s="184">
        <v>0</v>
      </c>
      <c r="R191" s="184">
        <f t="shared" si="2"/>
        <v>0</v>
      </c>
      <c r="S191" s="184">
        <v>0</v>
      </c>
      <c r="T191" s="185">
        <f t="shared" si="3"/>
        <v>0</v>
      </c>
      <c r="U191" s="36"/>
      <c r="V191" s="36"/>
      <c r="W191" s="36"/>
      <c r="X191" s="36"/>
      <c r="Y191" s="36"/>
      <c r="Z191" s="36"/>
      <c r="AA191" s="36"/>
      <c r="AB191" s="36"/>
      <c r="AC191" s="36"/>
      <c r="AD191" s="36"/>
      <c r="AE191" s="36"/>
      <c r="AR191" s="186" t="s">
        <v>272</v>
      </c>
      <c r="AT191" s="186" t="s">
        <v>138</v>
      </c>
      <c r="AU191" s="186" t="s">
        <v>81</v>
      </c>
      <c r="AY191" s="19" t="s">
        <v>135</v>
      </c>
      <c r="BE191" s="187">
        <f t="shared" si="4"/>
        <v>0</v>
      </c>
      <c r="BF191" s="187">
        <f t="shared" si="5"/>
        <v>0</v>
      </c>
      <c r="BG191" s="187">
        <f t="shared" si="6"/>
        <v>0</v>
      </c>
      <c r="BH191" s="187">
        <f t="shared" si="7"/>
        <v>0</v>
      </c>
      <c r="BI191" s="187">
        <f t="shared" si="8"/>
        <v>0</v>
      </c>
      <c r="BJ191" s="19" t="s">
        <v>79</v>
      </c>
      <c r="BK191" s="187">
        <f t="shared" si="9"/>
        <v>0</v>
      </c>
      <c r="BL191" s="19" t="s">
        <v>272</v>
      </c>
      <c r="BM191" s="186" t="s">
        <v>1274</v>
      </c>
    </row>
    <row r="192" spans="1:65" s="2" customFormat="1" ht="16.5" customHeight="1">
      <c r="A192" s="36"/>
      <c r="B192" s="37"/>
      <c r="C192" s="219" t="s">
        <v>359</v>
      </c>
      <c r="D192" s="219" t="s">
        <v>278</v>
      </c>
      <c r="E192" s="220" t="s">
        <v>390</v>
      </c>
      <c r="F192" s="221" t="s">
        <v>391</v>
      </c>
      <c r="G192" s="222" t="s">
        <v>281</v>
      </c>
      <c r="H192" s="223">
        <v>3</v>
      </c>
      <c r="I192" s="224"/>
      <c r="J192" s="225">
        <f t="shared" si="0"/>
        <v>0</v>
      </c>
      <c r="K192" s="221" t="s">
        <v>19</v>
      </c>
      <c r="L192" s="226"/>
      <c r="M192" s="227" t="s">
        <v>19</v>
      </c>
      <c r="N192" s="228" t="s">
        <v>43</v>
      </c>
      <c r="O192" s="66"/>
      <c r="P192" s="184">
        <f t="shared" si="1"/>
        <v>0</v>
      </c>
      <c r="Q192" s="184">
        <v>1.1999999999999999E-3</v>
      </c>
      <c r="R192" s="184">
        <f t="shared" si="2"/>
        <v>3.5999999999999999E-3</v>
      </c>
      <c r="S192" s="184">
        <v>0</v>
      </c>
      <c r="T192" s="185">
        <f t="shared" si="3"/>
        <v>0</v>
      </c>
      <c r="U192" s="36"/>
      <c r="V192" s="36"/>
      <c r="W192" s="36"/>
      <c r="X192" s="36"/>
      <c r="Y192" s="36"/>
      <c r="Z192" s="36"/>
      <c r="AA192" s="36"/>
      <c r="AB192" s="36"/>
      <c r="AC192" s="36"/>
      <c r="AD192" s="36"/>
      <c r="AE192" s="36"/>
      <c r="AR192" s="186" t="s">
        <v>282</v>
      </c>
      <c r="AT192" s="186" t="s">
        <v>278</v>
      </c>
      <c r="AU192" s="186" t="s">
        <v>81</v>
      </c>
      <c r="AY192" s="19" t="s">
        <v>135</v>
      </c>
      <c r="BE192" s="187">
        <f t="shared" si="4"/>
        <v>0</v>
      </c>
      <c r="BF192" s="187">
        <f t="shared" si="5"/>
        <v>0</v>
      </c>
      <c r="BG192" s="187">
        <f t="shared" si="6"/>
        <v>0</v>
      </c>
      <c r="BH192" s="187">
        <f t="shared" si="7"/>
        <v>0</v>
      </c>
      <c r="BI192" s="187">
        <f t="shared" si="8"/>
        <v>0</v>
      </c>
      <c r="BJ192" s="19" t="s">
        <v>79</v>
      </c>
      <c r="BK192" s="187">
        <f t="shared" si="9"/>
        <v>0</v>
      </c>
      <c r="BL192" s="19" t="s">
        <v>272</v>
      </c>
      <c r="BM192" s="186" t="s">
        <v>1275</v>
      </c>
    </row>
    <row r="193" spans="1:65" s="2" customFormat="1" ht="24">
      <c r="A193" s="36"/>
      <c r="B193" s="37"/>
      <c r="C193" s="175" t="s">
        <v>364</v>
      </c>
      <c r="D193" s="175" t="s">
        <v>138</v>
      </c>
      <c r="E193" s="176" t="s">
        <v>967</v>
      </c>
      <c r="F193" s="177" t="s">
        <v>968</v>
      </c>
      <c r="G193" s="178" t="s">
        <v>295</v>
      </c>
      <c r="H193" s="229"/>
      <c r="I193" s="180"/>
      <c r="J193" s="181">
        <f t="shared" si="0"/>
        <v>0</v>
      </c>
      <c r="K193" s="177" t="s">
        <v>142</v>
      </c>
      <c r="L193" s="41"/>
      <c r="M193" s="182" t="s">
        <v>19</v>
      </c>
      <c r="N193" s="183" t="s">
        <v>43</v>
      </c>
      <c r="O193" s="66"/>
      <c r="P193" s="184">
        <f t="shared" si="1"/>
        <v>0</v>
      </c>
      <c r="Q193" s="184">
        <v>0</v>
      </c>
      <c r="R193" s="184">
        <f t="shared" si="2"/>
        <v>0</v>
      </c>
      <c r="S193" s="184">
        <v>0</v>
      </c>
      <c r="T193" s="185">
        <f t="shared" si="3"/>
        <v>0</v>
      </c>
      <c r="U193" s="36"/>
      <c r="V193" s="36"/>
      <c r="W193" s="36"/>
      <c r="X193" s="36"/>
      <c r="Y193" s="36"/>
      <c r="Z193" s="36"/>
      <c r="AA193" s="36"/>
      <c r="AB193" s="36"/>
      <c r="AC193" s="36"/>
      <c r="AD193" s="36"/>
      <c r="AE193" s="36"/>
      <c r="AR193" s="186" t="s">
        <v>272</v>
      </c>
      <c r="AT193" s="186" t="s">
        <v>138</v>
      </c>
      <c r="AU193" s="186" t="s">
        <v>81</v>
      </c>
      <c r="AY193" s="19" t="s">
        <v>135</v>
      </c>
      <c r="BE193" s="187">
        <f t="shared" si="4"/>
        <v>0</v>
      </c>
      <c r="BF193" s="187">
        <f t="shared" si="5"/>
        <v>0</v>
      </c>
      <c r="BG193" s="187">
        <f t="shared" si="6"/>
        <v>0</v>
      </c>
      <c r="BH193" s="187">
        <f t="shared" si="7"/>
        <v>0</v>
      </c>
      <c r="BI193" s="187">
        <f t="shared" si="8"/>
        <v>0</v>
      </c>
      <c r="BJ193" s="19" t="s">
        <v>79</v>
      </c>
      <c r="BK193" s="187">
        <f t="shared" si="9"/>
        <v>0</v>
      </c>
      <c r="BL193" s="19" t="s">
        <v>272</v>
      </c>
      <c r="BM193" s="186" t="s">
        <v>1276</v>
      </c>
    </row>
    <row r="194" spans="1:65" s="2" customFormat="1" ht="78">
      <c r="A194" s="36"/>
      <c r="B194" s="37"/>
      <c r="C194" s="38"/>
      <c r="D194" s="188" t="s">
        <v>145</v>
      </c>
      <c r="E194" s="38"/>
      <c r="F194" s="189" t="s">
        <v>397</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145</v>
      </c>
      <c r="AU194" s="19" t="s">
        <v>81</v>
      </c>
    </row>
    <row r="195" spans="1:65" s="12" customFormat="1" ht="22.9" customHeight="1">
      <c r="B195" s="159"/>
      <c r="C195" s="160"/>
      <c r="D195" s="161" t="s">
        <v>71</v>
      </c>
      <c r="E195" s="173" t="s">
        <v>398</v>
      </c>
      <c r="F195" s="173" t="s">
        <v>399</v>
      </c>
      <c r="G195" s="160"/>
      <c r="H195" s="160"/>
      <c r="I195" s="163"/>
      <c r="J195" s="174">
        <f>BK195</f>
        <v>0</v>
      </c>
      <c r="K195" s="160"/>
      <c r="L195" s="165"/>
      <c r="M195" s="166"/>
      <c r="N195" s="167"/>
      <c r="O195" s="167"/>
      <c r="P195" s="168">
        <f>SUM(P196:P213)</f>
        <v>0</v>
      </c>
      <c r="Q195" s="167"/>
      <c r="R195" s="168">
        <f>SUM(R196:R213)</f>
        <v>2.1013999999999998E-3</v>
      </c>
      <c r="S195" s="167"/>
      <c r="T195" s="169">
        <f>SUM(T196:T213)</f>
        <v>0</v>
      </c>
      <c r="AR195" s="170" t="s">
        <v>81</v>
      </c>
      <c r="AT195" s="171" t="s">
        <v>71</v>
      </c>
      <c r="AU195" s="171" t="s">
        <v>79</v>
      </c>
      <c r="AY195" s="170" t="s">
        <v>135</v>
      </c>
      <c r="BK195" s="172">
        <f>SUM(BK196:BK213)</f>
        <v>0</v>
      </c>
    </row>
    <row r="196" spans="1:65" s="2" customFormat="1" ht="16.5" customHeight="1">
      <c r="A196" s="36"/>
      <c r="B196" s="37"/>
      <c r="C196" s="175" t="s">
        <v>369</v>
      </c>
      <c r="D196" s="175" t="s">
        <v>138</v>
      </c>
      <c r="E196" s="176" t="s">
        <v>401</v>
      </c>
      <c r="F196" s="177" t="s">
        <v>402</v>
      </c>
      <c r="G196" s="178" t="s">
        <v>184</v>
      </c>
      <c r="H196" s="179">
        <v>4.9400000000000004</v>
      </c>
      <c r="I196" s="180"/>
      <c r="J196" s="181">
        <f>ROUND(I196*H196,2)</f>
        <v>0</v>
      </c>
      <c r="K196" s="177" t="s">
        <v>142</v>
      </c>
      <c r="L196" s="41"/>
      <c r="M196" s="182" t="s">
        <v>19</v>
      </c>
      <c r="N196" s="183" t="s">
        <v>43</v>
      </c>
      <c r="O196" s="66"/>
      <c r="P196" s="184">
        <f>O196*H196</f>
        <v>0</v>
      </c>
      <c r="Q196" s="184">
        <v>6.0000000000000002E-5</v>
      </c>
      <c r="R196" s="184">
        <f>Q196*H196</f>
        <v>2.9640000000000005E-4</v>
      </c>
      <c r="S196" s="184">
        <v>0</v>
      </c>
      <c r="T196" s="185">
        <f>S196*H196</f>
        <v>0</v>
      </c>
      <c r="U196" s="36"/>
      <c r="V196" s="36"/>
      <c r="W196" s="36"/>
      <c r="X196" s="36"/>
      <c r="Y196" s="36"/>
      <c r="Z196" s="36"/>
      <c r="AA196" s="36"/>
      <c r="AB196" s="36"/>
      <c r="AC196" s="36"/>
      <c r="AD196" s="36"/>
      <c r="AE196" s="36"/>
      <c r="AR196" s="186" t="s">
        <v>272</v>
      </c>
      <c r="AT196" s="186" t="s">
        <v>138</v>
      </c>
      <c r="AU196" s="186" t="s">
        <v>81</v>
      </c>
      <c r="AY196" s="19" t="s">
        <v>135</v>
      </c>
      <c r="BE196" s="187">
        <f>IF(N196="základní",J196,0)</f>
        <v>0</v>
      </c>
      <c r="BF196" s="187">
        <f>IF(N196="snížená",J196,0)</f>
        <v>0</v>
      </c>
      <c r="BG196" s="187">
        <f>IF(N196="zákl. přenesená",J196,0)</f>
        <v>0</v>
      </c>
      <c r="BH196" s="187">
        <f>IF(N196="sníž. přenesená",J196,0)</f>
        <v>0</v>
      </c>
      <c r="BI196" s="187">
        <f>IF(N196="nulová",J196,0)</f>
        <v>0</v>
      </c>
      <c r="BJ196" s="19" t="s">
        <v>79</v>
      </c>
      <c r="BK196" s="187">
        <f>ROUND(I196*H196,2)</f>
        <v>0</v>
      </c>
      <c r="BL196" s="19" t="s">
        <v>272</v>
      </c>
      <c r="BM196" s="186" t="s">
        <v>1277</v>
      </c>
    </row>
    <row r="197" spans="1:65" s="15" customFormat="1" ht="11.25">
      <c r="B197" s="230"/>
      <c r="C197" s="231"/>
      <c r="D197" s="188" t="s">
        <v>187</v>
      </c>
      <c r="E197" s="232" t="s">
        <v>19</v>
      </c>
      <c r="F197" s="233" t="s">
        <v>404</v>
      </c>
      <c r="G197" s="231"/>
      <c r="H197" s="232" t="s">
        <v>19</v>
      </c>
      <c r="I197" s="234"/>
      <c r="J197" s="231"/>
      <c r="K197" s="231"/>
      <c r="L197" s="235"/>
      <c r="M197" s="236"/>
      <c r="N197" s="237"/>
      <c r="O197" s="237"/>
      <c r="P197" s="237"/>
      <c r="Q197" s="237"/>
      <c r="R197" s="237"/>
      <c r="S197" s="237"/>
      <c r="T197" s="238"/>
      <c r="AT197" s="239" t="s">
        <v>187</v>
      </c>
      <c r="AU197" s="239" t="s">
        <v>81</v>
      </c>
      <c r="AV197" s="15" t="s">
        <v>79</v>
      </c>
      <c r="AW197" s="15" t="s">
        <v>33</v>
      </c>
      <c r="AX197" s="15" t="s">
        <v>72</v>
      </c>
      <c r="AY197" s="239" t="s">
        <v>135</v>
      </c>
    </row>
    <row r="198" spans="1:65" s="13" customFormat="1" ht="11.25">
      <c r="B198" s="197"/>
      <c r="C198" s="198"/>
      <c r="D198" s="188" t="s">
        <v>187</v>
      </c>
      <c r="E198" s="199" t="s">
        <v>19</v>
      </c>
      <c r="F198" s="200" t="s">
        <v>405</v>
      </c>
      <c r="G198" s="198"/>
      <c r="H198" s="201">
        <v>1.44</v>
      </c>
      <c r="I198" s="202"/>
      <c r="J198" s="198"/>
      <c r="K198" s="198"/>
      <c r="L198" s="203"/>
      <c r="M198" s="204"/>
      <c r="N198" s="205"/>
      <c r="O198" s="205"/>
      <c r="P198" s="205"/>
      <c r="Q198" s="205"/>
      <c r="R198" s="205"/>
      <c r="S198" s="205"/>
      <c r="T198" s="206"/>
      <c r="AT198" s="207" t="s">
        <v>187</v>
      </c>
      <c r="AU198" s="207" t="s">
        <v>81</v>
      </c>
      <c r="AV198" s="13" t="s">
        <v>81</v>
      </c>
      <c r="AW198" s="13" t="s">
        <v>33</v>
      </c>
      <c r="AX198" s="13" t="s">
        <v>72</v>
      </c>
      <c r="AY198" s="207" t="s">
        <v>135</v>
      </c>
    </row>
    <row r="199" spans="1:65" s="13" customFormat="1" ht="11.25">
      <c r="B199" s="197"/>
      <c r="C199" s="198"/>
      <c r="D199" s="188" t="s">
        <v>187</v>
      </c>
      <c r="E199" s="199" t="s">
        <v>19</v>
      </c>
      <c r="F199" s="200" t="s">
        <v>406</v>
      </c>
      <c r="G199" s="198"/>
      <c r="H199" s="201">
        <v>1.2</v>
      </c>
      <c r="I199" s="202"/>
      <c r="J199" s="198"/>
      <c r="K199" s="198"/>
      <c r="L199" s="203"/>
      <c r="M199" s="204"/>
      <c r="N199" s="205"/>
      <c r="O199" s="205"/>
      <c r="P199" s="205"/>
      <c r="Q199" s="205"/>
      <c r="R199" s="205"/>
      <c r="S199" s="205"/>
      <c r="T199" s="206"/>
      <c r="AT199" s="207" t="s">
        <v>187</v>
      </c>
      <c r="AU199" s="207" t="s">
        <v>81</v>
      </c>
      <c r="AV199" s="13" t="s">
        <v>81</v>
      </c>
      <c r="AW199" s="13" t="s">
        <v>33</v>
      </c>
      <c r="AX199" s="13" t="s">
        <v>72</v>
      </c>
      <c r="AY199" s="207" t="s">
        <v>135</v>
      </c>
    </row>
    <row r="200" spans="1:65" s="13" customFormat="1" ht="11.25">
      <c r="B200" s="197"/>
      <c r="C200" s="198"/>
      <c r="D200" s="188" t="s">
        <v>187</v>
      </c>
      <c r="E200" s="199" t="s">
        <v>19</v>
      </c>
      <c r="F200" s="200" t="s">
        <v>407</v>
      </c>
      <c r="G200" s="198"/>
      <c r="H200" s="201">
        <v>2.2999999999999998</v>
      </c>
      <c r="I200" s="202"/>
      <c r="J200" s="198"/>
      <c r="K200" s="198"/>
      <c r="L200" s="203"/>
      <c r="M200" s="204"/>
      <c r="N200" s="205"/>
      <c r="O200" s="205"/>
      <c r="P200" s="205"/>
      <c r="Q200" s="205"/>
      <c r="R200" s="205"/>
      <c r="S200" s="205"/>
      <c r="T200" s="206"/>
      <c r="AT200" s="207" t="s">
        <v>187</v>
      </c>
      <c r="AU200" s="207" t="s">
        <v>81</v>
      </c>
      <c r="AV200" s="13" t="s">
        <v>81</v>
      </c>
      <c r="AW200" s="13" t="s">
        <v>33</v>
      </c>
      <c r="AX200" s="13" t="s">
        <v>72</v>
      </c>
      <c r="AY200" s="207" t="s">
        <v>135</v>
      </c>
    </row>
    <row r="201" spans="1:65" s="14" customFormat="1" ht="11.25">
      <c r="B201" s="208"/>
      <c r="C201" s="209"/>
      <c r="D201" s="188" t="s">
        <v>187</v>
      </c>
      <c r="E201" s="210" t="s">
        <v>19</v>
      </c>
      <c r="F201" s="211" t="s">
        <v>197</v>
      </c>
      <c r="G201" s="209"/>
      <c r="H201" s="212">
        <v>4.9400000000000004</v>
      </c>
      <c r="I201" s="213"/>
      <c r="J201" s="209"/>
      <c r="K201" s="209"/>
      <c r="L201" s="214"/>
      <c r="M201" s="215"/>
      <c r="N201" s="216"/>
      <c r="O201" s="216"/>
      <c r="P201" s="216"/>
      <c r="Q201" s="216"/>
      <c r="R201" s="216"/>
      <c r="S201" s="216"/>
      <c r="T201" s="217"/>
      <c r="AT201" s="218" t="s">
        <v>187</v>
      </c>
      <c r="AU201" s="218" t="s">
        <v>81</v>
      </c>
      <c r="AV201" s="14" t="s">
        <v>160</v>
      </c>
      <c r="AW201" s="14" t="s">
        <v>33</v>
      </c>
      <c r="AX201" s="14" t="s">
        <v>79</v>
      </c>
      <c r="AY201" s="218" t="s">
        <v>135</v>
      </c>
    </row>
    <row r="202" spans="1:65" s="2" customFormat="1" ht="16.5" customHeight="1">
      <c r="A202" s="36"/>
      <c r="B202" s="37"/>
      <c r="C202" s="175" t="s">
        <v>373</v>
      </c>
      <c r="D202" s="175" t="s">
        <v>138</v>
      </c>
      <c r="E202" s="176" t="s">
        <v>409</v>
      </c>
      <c r="F202" s="177" t="s">
        <v>410</v>
      </c>
      <c r="G202" s="178" t="s">
        <v>184</v>
      </c>
      <c r="H202" s="179">
        <v>0.66</v>
      </c>
      <c r="I202" s="180"/>
      <c r="J202" s="181">
        <f>ROUND(I202*H202,2)</f>
        <v>0</v>
      </c>
      <c r="K202" s="177" t="s">
        <v>142</v>
      </c>
      <c r="L202" s="41"/>
      <c r="M202" s="182" t="s">
        <v>19</v>
      </c>
      <c r="N202" s="183" t="s">
        <v>43</v>
      </c>
      <c r="O202" s="66"/>
      <c r="P202" s="184">
        <f>O202*H202</f>
        <v>0</v>
      </c>
      <c r="Q202" s="184">
        <v>1E-4</v>
      </c>
      <c r="R202" s="184">
        <f>Q202*H202</f>
        <v>6.6000000000000005E-5</v>
      </c>
      <c r="S202" s="184">
        <v>0</v>
      </c>
      <c r="T202" s="185">
        <f>S202*H202</f>
        <v>0</v>
      </c>
      <c r="U202" s="36"/>
      <c r="V202" s="36"/>
      <c r="W202" s="36"/>
      <c r="X202" s="36"/>
      <c r="Y202" s="36"/>
      <c r="Z202" s="36"/>
      <c r="AA202" s="36"/>
      <c r="AB202" s="36"/>
      <c r="AC202" s="36"/>
      <c r="AD202" s="36"/>
      <c r="AE202" s="36"/>
      <c r="AR202" s="186" t="s">
        <v>272</v>
      </c>
      <c r="AT202" s="186" t="s">
        <v>138</v>
      </c>
      <c r="AU202" s="186" t="s">
        <v>81</v>
      </c>
      <c r="AY202" s="19" t="s">
        <v>135</v>
      </c>
      <c r="BE202" s="187">
        <f>IF(N202="základní",J202,0)</f>
        <v>0</v>
      </c>
      <c r="BF202" s="187">
        <f>IF(N202="snížená",J202,0)</f>
        <v>0</v>
      </c>
      <c r="BG202" s="187">
        <f>IF(N202="zákl. přenesená",J202,0)</f>
        <v>0</v>
      </c>
      <c r="BH202" s="187">
        <f>IF(N202="sníž. přenesená",J202,0)</f>
        <v>0</v>
      </c>
      <c r="BI202" s="187">
        <f>IF(N202="nulová",J202,0)</f>
        <v>0</v>
      </c>
      <c r="BJ202" s="19" t="s">
        <v>79</v>
      </c>
      <c r="BK202" s="187">
        <f>ROUND(I202*H202,2)</f>
        <v>0</v>
      </c>
      <c r="BL202" s="19" t="s">
        <v>272</v>
      </c>
      <c r="BM202" s="186" t="s">
        <v>1278</v>
      </c>
    </row>
    <row r="203" spans="1:65" s="13" customFormat="1" ht="11.25">
      <c r="B203" s="197"/>
      <c r="C203" s="198"/>
      <c r="D203" s="188" t="s">
        <v>187</v>
      </c>
      <c r="E203" s="199" t="s">
        <v>19</v>
      </c>
      <c r="F203" s="200" t="s">
        <v>412</v>
      </c>
      <c r="G203" s="198"/>
      <c r="H203" s="201">
        <v>0.66</v>
      </c>
      <c r="I203" s="202"/>
      <c r="J203" s="198"/>
      <c r="K203" s="198"/>
      <c r="L203" s="203"/>
      <c r="M203" s="204"/>
      <c r="N203" s="205"/>
      <c r="O203" s="205"/>
      <c r="P203" s="205"/>
      <c r="Q203" s="205"/>
      <c r="R203" s="205"/>
      <c r="S203" s="205"/>
      <c r="T203" s="206"/>
      <c r="AT203" s="207" t="s">
        <v>187</v>
      </c>
      <c r="AU203" s="207" t="s">
        <v>81</v>
      </c>
      <c r="AV203" s="13" t="s">
        <v>81</v>
      </c>
      <c r="AW203" s="13" t="s">
        <v>33</v>
      </c>
      <c r="AX203" s="13" t="s">
        <v>79</v>
      </c>
      <c r="AY203" s="207" t="s">
        <v>135</v>
      </c>
    </row>
    <row r="204" spans="1:65" s="2" customFormat="1" ht="16.5" customHeight="1">
      <c r="A204" s="36"/>
      <c r="B204" s="37"/>
      <c r="C204" s="175" t="s">
        <v>377</v>
      </c>
      <c r="D204" s="175" t="s">
        <v>138</v>
      </c>
      <c r="E204" s="176" t="s">
        <v>414</v>
      </c>
      <c r="F204" s="177" t="s">
        <v>415</v>
      </c>
      <c r="G204" s="178" t="s">
        <v>271</v>
      </c>
      <c r="H204" s="179">
        <v>5</v>
      </c>
      <c r="I204" s="180"/>
      <c r="J204" s="181">
        <f t="shared" ref="J204:J210" si="10">ROUND(I204*H204,2)</f>
        <v>0</v>
      </c>
      <c r="K204" s="177" t="s">
        <v>142</v>
      </c>
      <c r="L204" s="41"/>
      <c r="M204" s="182" t="s">
        <v>19</v>
      </c>
      <c r="N204" s="183" t="s">
        <v>43</v>
      </c>
      <c r="O204" s="66"/>
      <c r="P204" s="184">
        <f t="shared" ref="P204:P210" si="11">O204*H204</f>
        <v>0</v>
      </c>
      <c r="Q204" s="184">
        <v>1.0000000000000001E-5</v>
      </c>
      <c r="R204" s="184">
        <f t="shared" ref="R204:R210" si="12">Q204*H204</f>
        <v>5.0000000000000002E-5</v>
      </c>
      <c r="S204" s="184">
        <v>0</v>
      </c>
      <c r="T204" s="185">
        <f t="shared" ref="T204:T210" si="13">S204*H204</f>
        <v>0</v>
      </c>
      <c r="U204" s="36"/>
      <c r="V204" s="36"/>
      <c r="W204" s="36"/>
      <c r="X204" s="36"/>
      <c r="Y204" s="36"/>
      <c r="Z204" s="36"/>
      <c r="AA204" s="36"/>
      <c r="AB204" s="36"/>
      <c r="AC204" s="36"/>
      <c r="AD204" s="36"/>
      <c r="AE204" s="36"/>
      <c r="AR204" s="186" t="s">
        <v>272</v>
      </c>
      <c r="AT204" s="186" t="s">
        <v>138</v>
      </c>
      <c r="AU204" s="186" t="s">
        <v>81</v>
      </c>
      <c r="AY204" s="19" t="s">
        <v>135</v>
      </c>
      <c r="BE204" s="187">
        <f t="shared" ref="BE204:BE210" si="14">IF(N204="základní",J204,0)</f>
        <v>0</v>
      </c>
      <c r="BF204" s="187">
        <f t="shared" ref="BF204:BF210" si="15">IF(N204="snížená",J204,0)</f>
        <v>0</v>
      </c>
      <c r="BG204" s="187">
        <f t="shared" ref="BG204:BG210" si="16">IF(N204="zákl. přenesená",J204,0)</f>
        <v>0</v>
      </c>
      <c r="BH204" s="187">
        <f t="shared" ref="BH204:BH210" si="17">IF(N204="sníž. přenesená",J204,0)</f>
        <v>0</v>
      </c>
      <c r="BI204" s="187">
        <f t="shared" ref="BI204:BI210" si="18">IF(N204="nulová",J204,0)</f>
        <v>0</v>
      </c>
      <c r="BJ204" s="19" t="s">
        <v>79</v>
      </c>
      <c r="BK204" s="187">
        <f t="shared" ref="BK204:BK210" si="19">ROUND(I204*H204,2)</f>
        <v>0</v>
      </c>
      <c r="BL204" s="19" t="s">
        <v>272</v>
      </c>
      <c r="BM204" s="186" t="s">
        <v>1279</v>
      </c>
    </row>
    <row r="205" spans="1:65" s="2" customFormat="1" ht="16.5" customHeight="1">
      <c r="A205" s="36"/>
      <c r="B205" s="37"/>
      <c r="C205" s="175" t="s">
        <v>381</v>
      </c>
      <c r="D205" s="175" t="s">
        <v>138</v>
      </c>
      <c r="E205" s="176" t="s">
        <v>418</v>
      </c>
      <c r="F205" s="177" t="s">
        <v>419</v>
      </c>
      <c r="G205" s="178" t="s">
        <v>184</v>
      </c>
      <c r="H205" s="179">
        <v>4.9400000000000004</v>
      </c>
      <c r="I205" s="180"/>
      <c r="J205" s="181">
        <f t="shared" si="10"/>
        <v>0</v>
      </c>
      <c r="K205" s="177" t="s">
        <v>142</v>
      </c>
      <c r="L205" s="41"/>
      <c r="M205" s="182" t="s">
        <v>19</v>
      </c>
      <c r="N205" s="183" t="s">
        <v>43</v>
      </c>
      <c r="O205" s="66"/>
      <c r="P205" s="184">
        <f t="shared" si="11"/>
        <v>0</v>
      </c>
      <c r="Q205" s="184">
        <v>1.3999999999999999E-4</v>
      </c>
      <c r="R205" s="184">
        <f t="shared" si="12"/>
        <v>6.9160000000000001E-4</v>
      </c>
      <c r="S205" s="184">
        <v>0</v>
      </c>
      <c r="T205" s="185">
        <f t="shared" si="13"/>
        <v>0</v>
      </c>
      <c r="U205" s="36"/>
      <c r="V205" s="36"/>
      <c r="W205" s="36"/>
      <c r="X205" s="36"/>
      <c r="Y205" s="36"/>
      <c r="Z205" s="36"/>
      <c r="AA205" s="36"/>
      <c r="AB205" s="36"/>
      <c r="AC205" s="36"/>
      <c r="AD205" s="36"/>
      <c r="AE205" s="36"/>
      <c r="AR205" s="186" t="s">
        <v>272</v>
      </c>
      <c r="AT205" s="186" t="s">
        <v>138</v>
      </c>
      <c r="AU205" s="186" t="s">
        <v>81</v>
      </c>
      <c r="AY205" s="19" t="s">
        <v>135</v>
      </c>
      <c r="BE205" s="187">
        <f t="shared" si="14"/>
        <v>0</v>
      </c>
      <c r="BF205" s="187">
        <f t="shared" si="15"/>
        <v>0</v>
      </c>
      <c r="BG205" s="187">
        <f t="shared" si="16"/>
        <v>0</v>
      </c>
      <c r="BH205" s="187">
        <f t="shared" si="17"/>
        <v>0</v>
      </c>
      <c r="BI205" s="187">
        <f t="shared" si="18"/>
        <v>0</v>
      </c>
      <c r="BJ205" s="19" t="s">
        <v>79</v>
      </c>
      <c r="BK205" s="187">
        <f t="shared" si="19"/>
        <v>0</v>
      </c>
      <c r="BL205" s="19" t="s">
        <v>272</v>
      </c>
      <c r="BM205" s="186" t="s">
        <v>1280</v>
      </c>
    </row>
    <row r="206" spans="1:65" s="2" customFormat="1" ht="16.5" customHeight="1">
      <c r="A206" s="36"/>
      <c r="B206" s="37"/>
      <c r="C206" s="175" t="s">
        <v>385</v>
      </c>
      <c r="D206" s="175" t="s">
        <v>138</v>
      </c>
      <c r="E206" s="176" t="s">
        <v>422</v>
      </c>
      <c r="F206" s="177" t="s">
        <v>423</v>
      </c>
      <c r="G206" s="178" t="s">
        <v>184</v>
      </c>
      <c r="H206" s="179">
        <v>4.9400000000000004</v>
      </c>
      <c r="I206" s="180"/>
      <c r="J206" s="181">
        <f t="shared" si="10"/>
        <v>0</v>
      </c>
      <c r="K206" s="177" t="s">
        <v>142</v>
      </c>
      <c r="L206" s="41"/>
      <c r="M206" s="182" t="s">
        <v>19</v>
      </c>
      <c r="N206" s="183" t="s">
        <v>43</v>
      </c>
      <c r="O206" s="66"/>
      <c r="P206" s="184">
        <f t="shared" si="11"/>
        <v>0</v>
      </c>
      <c r="Q206" s="184">
        <v>1.2E-4</v>
      </c>
      <c r="R206" s="184">
        <f t="shared" si="12"/>
        <v>5.928000000000001E-4</v>
      </c>
      <c r="S206" s="184">
        <v>0</v>
      </c>
      <c r="T206" s="185">
        <f t="shared" si="13"/>
        <v>0</v>
      </c>
      <c r="U206" s="36"/>
      <c r="V206" s="36"/>
      <c r="W206" s="36"/>
      <c r="X206" s="36"/>
      <c r="Y206" s="36"/>
      <c r="Z206" s="36"/>
      <c r="AA206" s="36"/>
      <c r="AB206" s="36"/>
      <c r="AC206" s="36"/>
      <c r="AD206" s="36"/>
      <c r="AE206" s="36"/>
      <c r="AR206" s="186" t="s">
        <v>272</v>
      </c>
      <c r="AT206" s="186" t="s">
        <v>138</v>
      </c>
      <c r="AU206" s="186" t="s">
        <v>81</v>
      </c>
      <c r="AY206" s="19" t="s">
        <v>135</v>
      </c>
      <c r="BE206" s="187">
        <f t="shared" si="14"/>
        <v>0</v>
      </c>
      <c r="BF206" s="187">
        <f t="shared" si="15"/>
        <v>0</v>
      </c>
      <c r="BG206" s="187">
        <f t="shared" si="16"/>
        <v>0</v>
      </c>
      <c r="BH206" s="187">
        <f t="shared" si="17"/>
        <v>0</v>
      </c>
      <c r="BI206" s="187">
        <f t="shared" si="18"/>
        <v>0</v>
      </c>
      <c r="BJ206" s="19" t="s">
        <v>79</v>
      </c>
      <c r="BK206" s="187">
        <f t="shared" si="19"/>
        <v>0</v>
      </c>
      <c r="BL206" s="19" t="s">
        <v>272</v>
      </c>
      <c r="BM206" s="186" t="s">
        <v>1281</v>
      </c>
    </row>
    <row r="207" spans="1:65" s="2" customFormat="1" ht="16.5" customHeight="1">
      <c r="A207" s="36"/>
      <c r="B207" s="37"/>
      <c r="C207" s="175" t="s">
        <v>389</v>
      </c>
      <c r="D207" s="175" t="s">
        <v>138</v>
      </c>
      <c r="E207" s="176" t="s">
        <v>426</v>
      </c>
      <c r="F207" s="177" t="s">
        <v>427</v>
      </c>
      <c r="G207" s="178" t="s">
        <v>184</v>
      </c>
      <c r="H207" s="179">
        <v>0.66</v>
      </c>
      <c r="I207" s="180"/>
      <c r="J207" s="181">
        <f t="shared" si="10"/>
        <v>0</v>
      </c>
      <c r="K207" s="177" t="s">
        <v>142</v>
      </c>
      <c r="L207" s="41"/>
      <c r="M207" s="182" t="s">
        <v>19</v>
      </c>
      <c r="N207" s="183" t="s">
        <v>43</v>
      </c>
      <c r="O207" s="66"/>
      <c r="P207" s="184">
        <f t="shared" si="11"/>
        <v>0</v>
      </c>
      <c r="Q207" s="184">
        <v>3.1E-4</v>
      </c>
      <c r="R207" s="184">
        <f t="shared" si="12"/>
        <v>2.0460000000000001E-4</v>
      </c>
      <c r="S207" s="184">
        <v>0</v>
      </c>
      <c r="T207" s="185">
        <f t="shared" si="13"/>
        <v>0</v>
      </c>
      <c r="U207" s="36"/>
      <c r="V207" s="36"/>
      <c r="W207" s="36"/>
      <c r="X207" s="36"/>
      <c r="Y207" s="36"/>
      <c r="Z207" s="36"/>
      <c r="AA207" s="36"/>
      <c r="AB207" s="36"/>
      <c r="AC207" s="36"/>
      <c r="AD207" s="36"/>
      <c r="AE207" s="36"/>
      <c r="AR207" s="186" t="s">
        <v>272</v>
      </c>
      <c r="AT207" s="186" t="s">
        <v>138</v>
      </c>
      <c r="AU207" s="186" t="s">
        <v>81</v>
      </c>
      <c r="AY207" s="19" t="s">
        <v>135</v>
      </c>
      <c r="BE207" s="187">
        <f t="shared" si="14"/>
        <v>0</v>
      </c>
      <c r="BF207" s="187">
        <f t="shared" si="15"/>
        <v>0</v>
      </c>
      <c r="BG207" s="187">
        <f t="shared" si="16"/>
        <v>0</v>
      </c>
      <c r="BH207" s="187">
        <f t="shared" si="17"/>
        <v>0</v>
      </c>
      <c r="BI207" s="187">
        <f t="shared" si="18"/>
        <v>0</v>
      </c>
      <c r="BJ207" s="19" t="s">
        <v>79</v>
      </c>
      <c r="BK207" s="187">
        <f t="shared" si="19"/>
        <v>0</v>
      </c>
      <c r="BL207" s="19" t="s">
        <v>272</v>
      </c>
      <c r="BM207" s="186" t="s">
        <v>1282</v>
      </c>
    </row>
    <row r="208" spans="1:65" s="2" customFormat="1" ht="16.5" customHeight="1">
      <c r="A208" s="36"/>
      <c r="B208" s="37"/>
      <c r="C208" s="175" t="s">
        <v>393</v>
      </c>
      <c r="D208" s="175" t="s">
        <v>138</v>
      </c>
      <c r="E208" s="176" t="s">
        <v>430</v>
      </c>
      <c r="F208" s="177" t="s">
        <v>431</v>
      </c>
      <c r="G208" s="178" t="s">
        <v>271</v>
      </c>
      <c r="H208" s="179">
        <v>5</v>
      </c>
      <c r="I208" s="180"/>
      <c r="J208" s="181">
        <f t="shared" si="10"/>
        <v>0</v>
      </c>
      <c r="K208" s="177" t="s">
        <v>142</v>
      </c>
      <c r="L208" s="41"/>
      <c r="M208" s="182" t="s">
        <v>19</v>
      </c>
      <c r="N208" s="183" t="s">
        <v>43</v>
      </c>
      <c r="O208" s="66"/>
      <c r="P208" s="184">
        <f t="shared" si="11"/>
        <v>0</v>
      </c>
      <c r="Q208" s="184">
        <v>2.0000000000000002E-5</v>
      </c>
      <c r="R208" s="184">
        <f t="shared" si="12"/>
        <v>1E-4</v>
      </c>
      <c r="S208" s="184">
        <v>0</v>
      </c>
      <c r="T208" s="185">
        <f t="shared" si="13"/>
        <v>0</v>
      </c>
      <c r="U208" s="36"/>
      <c r="V208" s="36"/>
      <c r="W208" s="36"/>
      <c r="X208" s="36"/>
      <c r="Y208" s="36"/>
      <c r="Z208" s="36"/>
      <c r="AA208" s="36"/>
      <c r="AB208" s="36"/>
      <c r="AC208" s="36"/>
      <c r="AD208" s="36"/>
      <c r="AE208" s="36"/>
      <c r="AR208" s="186" t="s">
        <v>272</v>
      </c>
      <c r="AT208" s="186" t="s">
        <v>138</v>
      </c>
      <c r="AU208" s="186" t="s">
        <v>81</v>
      </c>
      <c r="AY208" s="19" t="s">
        <v>135</v>
      </c>
      <c r="BE208" s="187">
        <f t="shared" si="14"/>
        <v>0</v>
      </c>
      <c r="BF208" s="187">
        <f t="shared" si="15"/>
        <v>0</v>
      </c>
      <c r="BG208" s="187">
        <f t="shared" si="16"/>
        <v>0</v>
      </c>
      <c r="BH208" s="187">
        <f t="shared" si="17"/>
        <v>0</v>
      </c>
      <c r="BI208" s="187">
        <f t="shared" si="18"/>
        <v>0</v>
      </c>
      <c r="BJ208" s="19" t="s">
        <v>79</v>
      </c>
      <c r="BK208" s="187">
        <f t="shared" si="19"/>
        <v>0</v>
      </c>
      <c r="BL208" s="19" t="s">
        <v>272</v>
      </c>
      <c r="BM208" s="186" t="s">
        <v>1283</v>
      </c>
    </row>
    <row r="209" spans="1:65" s="2" customFormat="1" ht="21.75" customHeight="1">
      <c r="A209" s="36"/>
      <c r="B209" s="37"/>
      <c r="C209" s="175" t="s">
        <v>400</v>
      </c>
      <c r="D209" s="175" t="s">
        <v>138</v>
      </c>
      <c r="E209" s="176" t="s">
        <v>434</v>
      </c>
      <c r="F209" s="177" t="s">
        <v>435</v>
      </c>
      <c r="G209" s="178" t="s">
        <v>271</v>
      </c>
      <c r="H209" s="179">
        <v>5</v>
      </c>
      <c r="I209" s="180"/>
      <c r="J209" s="181">
        <f t="shared" si="10"/>
        <v>0</v>
      </c>
      <c r="K209" s="177" t="s">
        <v>142</v>
      </c>
      <c r="L209" s="41"/>
      <c r="M209" s="182" t="s">
        <v>19</v>
      </c>
      <c r="N209" s="183" t="s">
        <v>43</v>
      </c>
      <c r="O209" s="66"/>
      <c r="P209" s="184">
        <f t="shared" si="11"/>
        <v>0</v>
      </c>
      <c r="Q209" s="184">
        <v>2.0000000000000002E-5</v>
      </c>
      <c r="R209" s="184">
        <f t="shared" si="12"/>
        <v>1E-4</v>
      </c>
      <c r="S209" s="184">
        <v>0</v>
      </c>
      <c r="T209" s="185">
        <f t="shared" si="13"/>
        <v>0</v>
      </c>
      <c r="U209" s="36"/>
      <c r="V209" s="36"/>
      <c r="W209" s="36"/>
      <c r="X209" s="36"/>
      <c r="Y209" s="36"/>
      <c r="Z209" s="36"/>
      <c r="AA209" s="36"/>
      <c r="AB209" s="36"/>
      <c r="AC209" s="36"/>
      <c r="AD209" s="36"/>
      <c r="AE209" s="36"/>
      <c r="AR209" s="186" t="s">
        <v>272</v>
      </c>
      <c r="AT209" s="186" t="s">
        <v>138</v>
      </c>
      <c r="AU209" s="186" t="s">
        <v>81</v>
      </c>
      <c r="AY209" s="19" t="s">
        <v>135</v>
      </c>
      <c r="BE209" s="187">
        <f t="shared" si="14"/>
        <v>0</v>
      </c>
      <c r="BF209" s="187">
        <f t="shared" si="15"/>
        <v>0</v>
      </c>
      <c r="BG209" s="187">
        <f t="shared" si="16"/>
        <v>0</v>
      </c>
      <c r="BH209" s="187">
        <f t="shared" si="17"/>
        <v>0</v>
      </c>
      <c r="BI209" s="187">
        <f t="shared" si="18"/>
        <v>0</v>
      </c>
      <c r="BJ209" s="19" t="s">
        <v>79</v>
      </c>
      <c r="BK209" s="187">
        <f t="shared" si="19"/>
        <v>0</v>
      </c>
      <c r="BL209" s="19" t="s">
        <v>272</v>
      </c>
      <c r="BM209" s="186" t="s">
        <v>1284</v>
      </c>
    </row>
    <row r="210" spans="1:65" s="2" customFormat="1" ht="16.5" customHeight="1">
      <c r="A210" s="36"/>
      <c r="B210" s="37"/>
      <c r="C210" s="175" t="s">
        <v>408</v>
      </c>
      <c r="D210" s="175" t="s">
        <v>138</v>
      </c>
      <c r="E210" s="176" t="s">
        <v>438</v>
      </c>
      <c r="F210" s="177" t="s">
        <v>439</v>
      </c>
      <c r="G210" s="178" t="s">
        <v>184</v>
      </c>
      <c r="H210" s="179">
        <v>20.478999999999999</v>
      </c>
      <c r="I210" s="180"/>
      <c r="J210" s="181">
        <f t="shared" si="10"/>
        <v>0</v>
      </c>
      <c r="K210" s="177" t="s">
        <v>19</v>
      </c>
      <c r="L210" s="41"/>
      <c r="M210" s="182" t="s">
        <v>19</v>
      </c>
      <c r="N210" s="183" t="s">
        <v>43</v>
      </c>
      <c r="O210" s="66"/>
      <c r="P210" s="184">
        <f t="shared" si="11"/>
        <v>0</v>
      </c>
      <c r="Q210" s="184">
        <v>0</v>
      </c>
      <c r="R210" s="184">
        <f t="shared" si="12"/>
        <v>0</v>
      </c>
      <c r="S210" s="184">
        <v>0</v>
      </c>
      <c r="T210" s="185">
        <f t="shared" si="13"/>
        <v>0</v>
      </c>
      <c r="U210" s="36"/>
      <c r="V210" s="36"/>
      <c r="W210" s="36"/>
      <c r="X210" s="36"/>
      <c r="Y210" s="36"/>
      <c r="Z210" s="36"/>
      <c r="AA210" s="36"/>
      <c r="AB210" s="36"/>
      <c r="AC210" s="36"/>
      <c r="AD210" s="36"/>
      <c r="AE210" s="36"/>
      <c r="AR210" s="186" t="s">
        <v>272</v>
      </c>
      <c r="AT210" s="186" t="s">
        <v>138</v>
      </c>
      <c r="AU210" s="186" t="s">
        <v>81</v>
      </c>
      <c r="AY210" s="19" t="s">
        <v>135</v>
      </c>
      <c r="BE210" s="187">
        <f t="shared" si="14"/>
        <v>0</v>
      </c>
      <c r="BF210" s="187">
        <f t="shared" si="15"/>
        <v>0</v>
      </c>
      <c r="BG210" s="187">
        <f t="shared" si="16"/>
        <v>0</v>
      </c>
      <c r="BH210" s="187">
        <f t="shared" si="17"/>
        <v>0</v>
      </c>
      <c r="BI210" s="187">
        <f t="shared" si="18"/>
        <v>0</v>
      </c>
      <c r="BJ210" s="19" t="s">
        <v>79</v>
      </c>
      <c r="BK210" s="187">
        <f t="shared" si="19"/>
        <v>0</v>
      </c>
      <c r="BL210" s="19" t="s">
        <v>272</v>
      </c>
      <c r="BM210" s="186" t="s">
        <v>1285</v>
      </c>
    </row>
    <row r="211" spans="1:65" s="13" customFormat="1" ht="11.25">
      <c r="B211" s="197"/>
      <c r="C211" s="198"/>
      <c r="D211" s="188" t="s">
        <v>187</v>
      </c>
      <c r="E211" s="199" t="s">
        <v>19</v>
      </c>
      <c r="F211" s="200" t="s">
        <v>1238</v>
      </c>
      <c r="G211" s="198"/>
      <c r="H211" s="201">
        <v>21.06</v>
      </c>
      <c r="I211" s="202"/>
      <c r="J211" s="198"/>
      <c r="K211" s="198"/>
      <c r="L211" s="203"/>
      <c r="M211" s="204"/>
      <c r="N211" s="205"/>
      <c r="O211" s="205"/>
      <c r="P211" s="205"/>
      <c r="Q211" s="205"/>
      <c r="R211" s="205"/>
      <c r="S211" s="205"/>
      <c r="T211" s="206"/>
      <c r="AT211" s="207" t="s">
        <v>187</v>
      </c>
      <c r="AU211" s="207" t="s">
        <v>81</v>
      </c>
      <c r="AV211" s="13" t="s">
        <v>81</v>
      </c>
      <c r="AW211" s="13" t="s">
        <v>33</v>
      </c>
      <c r="AX211" s="13" t="s">
        <v>72</v>
      </c>
      <c r="AY211" s="207" t="s">
        <v>135</v>
      </c>
    </row>
    <row r="212" spans="1:65" s="13" customFormat="1" ht="11.25">
      <c r="B212" s="197"/>
      <c r="C212" s="198"/>
      <c r="D212" s="188" t="s">
        <v>187</v>
      </c>
      <c r="E212" s="199" t="s">
        <v>19</v>
      </c>
      <c r="F212" s="200" t="s">
        <v>1239</v>
      </c>
      <c r="G212" s="198"/>
      <c r="H212" s="201">
        <v>-0.58099999999999996</v>
      </c>
      <c r="I212" s="202"/>
      <c r="J212" s="198"/>
      <c r="K212" s="198"/>
      <c r="L212" s="203"/>
      <c r="M212" s="204"/>
      <c r="N212" s="205"/>
      <c r="O212" s="205"/>
      <c r="P212" s="205"/>
      <c r="Q212" s="205"/>
      <c r="R212" s="205"/>
      <c r="S212" s="205"/>
      <c r="T212" s="206"/>
      <c r="AT212" s="207" t="s">
        <v>187</v>
      </c>
      <c r="AU212" s="207" t="s">
        <v>81</v>
      </c>
      <c r="AV212" s="13" t="s">
        <v>81</v>
      </c>
      <c r="AW212" s="13" t="s">
        <v>33</v>
      </c>
      <c r="AX212" s="13" t="s">
        <v>72</v>
      </c>
      <c r="AY212" s="207" t="s">
        <v>135</v>
      </c>
    </row>
    <row r="213" spans="1:65" s="14" customFormat="1" ht="11.25">
      <c r="B213" s="208"/>
      <c r="C213" s="209"/>
      <c r="D213" s="188" t="s">
        <v>187</v>
      </c>
      <c r="E213" s="210" t="s">
        <v>19</v>
      </c>
      <c r="F213" s="211" t="s">
        <v>197</v>
      </c>
      <c r="G213" s="209"/>
      <c r="H213" s="212">
        <v>20.478999999999999</v>
      </c>
      <c r="I213" s="213"/>
      <c r="J213" s="209"/>
      <c r="K213" s="209"/>
      <c r="L213" s="214"/>
      <c r="M213" s="215"/>
      <c r="N213" s="216"/>
      <c r="O213" s="216"/>
      <c r="P213" s="216"/>
      <c r="Q213" s="216"/>
      <c r="R213" s="216"/>
      <c r="S213" s="216"/>
      <c r="T213" s="217"/>
      <c r="AT213" s="218" t="s">
        <v>187</v>
      </c>
      <c r="AU213" s="218" t="s">
        <v>81</v>
      </c>
      <c r="AV213" s="14" t="s">
        <v>160</v>
      </c>
      <c r="AW213" s="14" t="s">
        <v>33</v>
      </c>
      <c r="AX213" s="14" t="s">
        <v>79</v>
      </c>
      <c r="AY213" s="218" t="s">
        <v>135</v>
      </c>
    </row>
    <row r="214" spans="1:65" s="12" customFormat="1" ht="22.9" customHeight="1">
      <c r="B214" s="159"/>
      <c r="C214" s="160"/>
      <c r="D214" s="161" t="s">
        <v>71</v>
      </c>
      <c r="E214" s="173" t="s">
        <v>441</v>
      </c>
      <c r="F214" s="173" t="s">
        <v>442</v>
      </c>
      <c r="G214" s="160"/>
      <c r="H214" s="160"/>
      <c r="I214" s="163"/>
      <c r="J214" s="174">
        <f>BK214</f>
        <v>0</v>
      </c>
      <c r="K214" s="160"/>
      <c r="L214" s="165"/>
      <c r="M214" s="166"/>
      <c r="N214" s="167"/>
      <c r="O214" s="167"/>
      <c r="P214" s="168">
        <f>SUM(P215:P260)</f>
        <v>0</v>
      </c>
      <c r="Q214" s="167"/>
      <c r="R214" s="168">
        <f>SUM(R215:R260)</f>
        <v>8.2252800000000001E-2</v>
      </c>
      <c r="S214" s="167"/>
      <c r="T214" s="169">
        <f>SUM(T215:T260)</f>
        <v>1.6873920000000001E-2</v>
      </c>
      <c r="AR214" s="170" t="s">
        <v>81</v>
      </c>
      <c r="AT214" s="171" t="s">
        <v>71</v>
      </c>
      <c r="AU214" s="171" t="s">
        <v>79</v>
      </c>
      <c r="AY214" s="170" t="s">
        <v>135</v>
      </c>
      <c r="BK214" s="172">
        <f>SUM(BK215:BK260)</f>
        <v>0</v>
      </c>
    </row>
    <row r="215" spans="1:65" s="2" customFormat="1" ht="16.5" customHeight="1">
      <c r="A215" s="36"/>
      <c r="B215" s="37"/>
      <c r="C215" s="175" t="s">
        <v>413</v>
      </c>
      <c r="D215" s="175" t="s">
        <v>138</v>
      </c>
      <c r="E215" s="176" t="s">
        <v>444</v>
      </c>
      <c r="F215" s="177" t="s">
        <v>445</v>
      </c>
      <c r="G215" s="178" t="s">
        <v>184</v>
      </c>
      <c r="H215" s="179">
        <v>54.432000000000002</v>
      </c>
      <c r="I215" s="180"/>
      <c r="J215" s="181">
        <f>ROUND(I215*H215,2)</f>
        <v>0</v>
      </c>
      <c r="K215" s="177" t="s">
        <v>142</v>
      </c>
      <c r="L215" s="41"/>
      <c r="M215" s="182" t="s">
        <v>19</v>
      </c>
      <c r="N215" s="183" t="s">
        <v>43</v>
      </c>
      <c r="O215" s="66"/>
      <c r="P215" s="184">
        <f>O215*H215</f>
        <v>0</v>
      </c>
      <c r="Q215" s="184">
        <v>1E-3</v>
      </c>
      <c r="R215" s="184">
        <f>Q215*H215</f>
        <v>5.4432000000000001E-2</v>
      </c>
      <c r="S215" s="184">
        <v>3.1E-4</v>
      </c>
      <c r="T215" s="185">
        <f>S215*H215</f>
        <v>1.6873920000000001E-2</v>
      </c>
      <c r="U215" s="36"/>
      <c r="V215" s="36"/>
      <c r="W215" s="36"/>
      <c r="X215" s="36"/>
      <c r="Y215" s="36"/>
      <c r="Z215" s="36"/>
      <c r="AA215" s="36"/>
      <c r="AB215" s="36"/>
      <c r="AC215" s="36"/>
      <c r="AD215" s="36"/>
      <c r="AE215" s="36"/>
      <c r="AR215" s="186" t="s">
        <v>272</v>
      </c>
      <c r="AT215" s="186" t="s">
        <v>138</v>
      </c>
      <c r="AU215" s="186" t="s">
        <v>81</v>
      </c>
      <c r="AY215" s="19" t="s">
        <v>135</v>
      </c>
      <c r="BE215" s="187">
        <f>IF(N215="základní",J215,0)</f>
        <v>0</v>
      </c>
      <c r="BF215" s="187">
        <f>IF(N215="snížená",J215,0)</f>
        <v>0</v>
      </c>
      <c r="BG215" s="187">
        <f>IF(N215="zákl. přenesená",J215,0)</f>
        <v>0</v>
      </c>
      <c r="BH215" s="187">
        <f>IF(N215="sníž. přenesená",J215,0)</f>
        <v>0</v>
      </c>
      <c r="BI215" s="187">
        <f>IF(N215="nulová",J215,0)</f>
        <v>0</v>
      </c>
      <c r="BJ215" s="19" t="s">
        <v>79</v>
      </c>
      <c r="BK215" s="187">
        <f>ROUND(I215*H215,2)</f>
        <v>0</v>
      </c>
      <c r="BL215" s="19" t="s">
        <v>272</v>
      </c>
      <c r="BM215" s="186" t="s">
        <v>1286</v>
      </c>
    </row>
    <row r="216" spans="1:65" s="2" customFormat="1" ht="29.25">
      <c r="A216" s="36"/>
      <c r="B216" s="37"/>
      <c r="C216" s="38"/>
      <c r="D216" s="188" t="s">
        <v>145</v>
      </c>
      <c r="E216" s="38"/>
      <c r="F216" s="189" t="s">
        <v>447</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145</v>
      </c>
      <c r="AU216" s="19" t="s">
        <v>81</v>
      </c>
    </row>
    <row r="217" spans="1:65" s="15" customFormat="1" ht="11.25">
      <c r="B217" s="230"/>
      <c r="C217" s="231"/>
      <c r="D217" s="188" t="s">
        <v>187</v>
      </c>
      <c r="E217" s="232" t="s">
        <v>19</v>
      </c>
      <c r="F217" s="233" t="s">
        <v>448</v>
      </c>
      <c r="G217" s="231"/>
      <c r="H217" s="232" t="s">
        <v>19</v>
      </c>
      <c r="I217" s="234"/>
      <c r="J217" s="231"/>
      <c r="K217" s="231"/>
      <c r="L217" s="235"/>
      <c r="M217" s="236"/>
      <c r="N217" s="237"/>
      <c r="O217" s="237"/>
      <c r="P217" s="237"/>
      <c r="Q217" s="237"/>
      <c r="R217" s="237"/>
      <c r="S217" s="237"/>
      <c r="T217" s="238"/>
      <c r="AT217" s="239" t="s">
        <v>187</v>
      </c>
      <c r="AU217" s="239" t="s">
        <v>81</v>
      </c>
      <c r="AV217" s="15" t="s">
        <v>79</v>
      </c>
      <c r="AW217" s="15" t="s">
        <v>33</v>
      </c>
      <c r="AX217" s="15" t="s">
        <v>72</v>
      </c>
      <c r="AY217" s="239" t="s">
        <v>135</v>
      </c>
    </row>
    <row r="218" spans="1:65" s="13" customFormat="1" ht="11.25">
      <c r="B218" s="197"/>
      <c r="C218" s="198"/>
      <c r="D218" s="188" t="s">
        <v>187</v>
      </c>
      <c r="E218" s="199" t="s">
        <v>19</v>
      </c>
      <c r="F218" s="200" t="s">
        <v>1287</v>
      </c>
      <c r="G218" s="198"/>
      <c r="H218" s="201">
        <v>7.4290000000000003</v>
      </c>
      <c r="I218" s="202"/>
      <c r="J218" s="198"/>
      <c r="K218" s="198"/>
      <c r="L218" s="203"/>
      <c r="M218" s="204"/>
      <c r="N218" s="205"/>
      <c r="O218" s="205"/>
      <c r="P218" s="205"/>
      <c r="Q218" s="205"/>
      <c r="R218" s="205"/>
      <c r="S218" s="205"/>
      <c r="T218" s="206"/>
      <c r="AT218" s="207" t="s">
        <v>187</v>
      </c>
      <c r="AU218" s="207" t="s">
        <v>81</v>
      </c>
      <c r="AV218" s="13" t="s">
        <v>81</v>
      </c>
      <c r="AW218" s="13" t="s">
        <v>33</v>
      </c>
      <c r="AX218" s="13" t="s">
        <v>72</v>
      </c>
      <c r="AY218" s="207" t="s">
        <v>135</v>
      </c>
    </row>
    <row r="219" spans="1:65" s="13" customFormat="1" ht="11.25">
      <c r="B219" s="197"/>
      <c r="C219" s="198"/>
      <c r="D219" s="188" t="s">
        <v>187</v>
      </c>
      <c r="E219" s="199" t="s">
        <v>19</v>
      </c>
      <c r="F219" s="200" t="s">
        <v>1288</v>
      </c>
      <c r="G219" s="198"/>
      <c r="H219" s="201">
        <v>10.964</v>
      </c>
      <c r="I219" s="202"/>
      <c r="J219" s="198"/>
      <c r="K219" s="198"/>
      <c r="L219" s="203"/>
      <c r="M219" s="204"/>
      <c r="N219" s="205"/>
      <c r="O219" s="205"/>
      <c r="P219" s="205"/>
      <c r="Q219" s="205"/>
      <c r="R219" s="205"/>
      <c r="S219" s="205"/>
      <c r="T219" s="206"/>
      <c r="AT219" s="207" t="s">
        <v>187</v>
      </c>
      <c r="AU219" s="207" t="s">
        <v>81</v>
      </c>
      <c r="AV219" s="13" t="s">
        <v>81</v>
      </c>
      <c r="AW219" s="13" t="s">
        <v>33</v>
      </c>
      <c r="AX219" s="13" t="s">
        <v>72</v>
      </c>
      <c r="AY219" s="207" t="s">
        <v>135</v>
      </c>
    </row>
    <row r="220" spans="1:65" s="16" customFormat="1" ht="11.25">
      <c r="B220" s="240"/>
      <c r="C220" s="241"/>
      <c r="D220" s="188" t="s">
        <v>187</v>
      </c>
      <c r="E220" s="242" t="s">
        <v>19</v>
      </c>
      <c r="F220" s="243" t="s">
        <v>451</v>
      </c>
      <c r="G220" s="241"/>
      <c r="H220" s="244">
        <v>18.393000000000001</v>
      </c>
      <c r="I220" s="245"/>
      <c r="J220" s="241"/>
      <c r="K220" s="241"/>
      <c r="L220" s="246"/>
      <c r="M220" s="247"/>
      <c r="N220" s="248"/>
      <c r="O220" s="248"/>
      <c r="P220" s="248"/>
      <c r="Q220" s="248"/>
      <c r="R220" s="248"/>
      <c r="S220" s="248"/>
      <c r="T220" s="249"/>
      <c r="AT220" s="250" t="s">
        <v>187</v>
      </c>
      <c r="AU220" s="250" t="s">
        <v>81</v>
      </c>
      <c r="AV220" s="16" t="s">
        <v>155</v>
      </c>
      <c r="AW220" s="16" t="s">
        <v>33</v>
      </c>
      <c r="AX220" s="16" t="s">
        <v>72</v>
      </c>
      <c r="AY220" s="250" t="s">
        <v>135</v>
      </c>
    </row>
    <row r="221" spans="1:65" s="15" customFormat="1" ht="11.25">
      <c r="B221" s="230"/>
      <c r="C221" s="231"/>
      <c r="D221" s="188" t="s">
        <v>187</v>
      </c>
      <c r="E221" s="232" t="s">
        <v>19</v>
      </c>
      <c r="F221" s="233" t="s">
        <v>452</v>
      </c>
      <c r="G221" s="231"/>
      <c r="H221" s="232" t="s">
        <v>19</v>
      </c>
      <c r="I221" s="234"/>
      <c r="J221" s="231"/>
      <c r="K221" s="231"/>
      <c r="L221" s="235"/>
      <c r="M221" s="236"/>
      <c r="N221" s="237"/>
      <c r="O221" s="237"/>
      <c r="P221" s="237"/>
      <c r="Q221" s="237"/>
      <c r="R221" s="237"/>
      <c r="S221" s="237"/>
      <c r="T221" s="238"/>
      <c r="AT221" s="239" t="s">
        <v>187</v>
      </c>
      <c r="AU221" s="239" t="s">
        <v>81</v>
      </c>
      <c r="AV221" s="15" t="s">
        <v>79</v>
      </c>
      <c r="AW221" s="15" t="s">
        <v>33</v>
      </c>
      <c r="AX221" s="15" t="s">
        <v>72</v>
      </c>
      <c r="AY221" s="239" t="s">
        <v>135</v>
      </c>
    </row>
    <row r="222" spans="1:65" s="13" customFormat="1" ht="11.25">
      <c r="B222" s="197"/>
      <c r="C222" s="198"/>
      <c r="D222" s="188" t="s">
        <v>187</v>
      </c>
      <c r="E222" s="199" t="s">
        <v>19</v>
      </c>
      <c r="F222" s="200" t="s">
        <v>1289</v>
      </c>
      <c r="G222" s="198"/>
      <c r="H222" s="201">
        <v>37.709000000000003</v>
      </c>
      <c r="I222" s="202"/>
      <c r="J222" s="198"/>
      <c r="K222" s="198"/>
      <c r="L222" s="203"/>
      <c r="M222" s="204"/>
      <c r="N222" s="205"/>
      <c r="O222" s="205"/>
      <c r="P222" s="205"/>
      <c r="Q222" s="205"/>
      <c r="R222" s="205"/>
      <c r="S222" s="205"/>
      <c r="T222" s="206"/>
      <c r="AT222" s="207" t="s">
        <v>187</v>
      </c>
      <c r="AU222" s="207" t="s">
        <v>81</v>
      </c>
      <c r="AV222" s="13" t="s">
        <v>81</v>
      </c>
      <c r="AW222" s="13" t="s">
        <v>33</v>
      </c>
      <c r="AX222" s="13" t="s">
        <v>72</v>
      </c>
      <c r="AY222" s="207" t="s">
        <v>135</v>
      </c>
    </row>
    <row r="223" spans="1:65" s="13" customFormat="1" ht="11.25">
      <c r="B223" s="197"/>
      <c r="C223" s="198"/>
      <c r="D223" s="188" t="s">
        <v>187</v>
      </c>
      <c r="E223" s="199" t="s">
        <v>19</v>
      </c>
      <c r="F223" s="200" t="s">
        <v>1290</v>
      </c>
      <c r="G223" s="198"/>
      <c r="H223" s="201">
        <v>2.081</v>
      </c>
      <c r="I223" s="202"/>
      <c r="J223" s="198"/>
      <c r="K223" s="198"/>
      <c r="L223" s="203"/>
      <c r="M223" s="204"/>
      <c r="N223" s="205"/>
      <c r="O223" s="205"/>
      <c r="P223" s="205"/>
      <c r="Q223" s="205"/>
      <c r="R223" s="205"/>
      <c r="S223" s="205"/>
      <c r="T223" s="206"/>
      <c r="AT223" s="207" t="s">
        <v>187</v>
      </c>
      <c r="AU223" s="207" t="s">
        <v>81</v>
      </c>
      <c r="AV223" s="13" t="s">
        <v>81</v>
      </c>
      <c r="AW223" s="13" t="s">
        <v>33</v>
      </c>
      <c r="AX223" s="13" t="s">
        <v>72</v>
      </c>
      <c r="AY223" s="207" t="s">
        <v>135</v>
      </c>
    </row>
    <row r="224" spans="1:65" s="13" customFormat="1" ht="11.25">
      <c r="B224" s="197"/>
      <c r="C224" s="198"/>
      <c r="D224" s="188" t="s">
        <v>187</v>
      </c>
      <c r="E224" s="199" t="s">
        <v>19</v>
      </c>
      <c r="F224" s="200" t="s">
        <v>1291</v>
      </c>
      <c r="G224" s="198"/>
      <c r="H224" s="201">
        <v>-2.8460000000000001</v>
      </c>
      <c r="I224" s="202"/>
      <c r="J224" s="198"/>
      <c r="K224" s="198"/>
      <c r="L224" s="203"/>
      <c r="M224" s="204"/>
      <c r="N224" s="205"/>
      <c r="O224" s="205"/>
      <c r="P224" s="205"/>
      <c r="Q224" s="205"/>
      <c r="R224" s="205"/>
      <c r="S224" s="205"/>
      <c r="T224" s="206"/>
      <c r="AT224" s="207" t="s">
        <v>187</v>
      </c>
      <c r="AU224" s="207" t="s">
        <v>81</v>
      </c>
      <c r="AV224" s="13" t="s">
        <v>81</v>
      </c>
      <c r="AW224" s="13" t="s">
        <v>33</v>
      </c>
      <c r="AX224" s="13" t="s">
        <v>72</v>
      </c>
      <c r="AY224" s="207" t="s">
        <v>135</v>
      </c>
    </row>
    <row r="225" spans="1:65" s="13" customFormat="1" ht="11.25">
      <c r="B225" s="197"/>
      <c r="C225" s="198"/>
      <c r="D225" s="188" t="s">
        <v>187</v>
      </c>
      <c r="E225" s="199" t="s">
        <v>19</v>
      </c>
      <c r="F225" s="200" t="s">
        <v>1292</v>
      </c>
      <c r="G225" s="198"/>
      <c r="H225" s="201">
        <v>-0.45900000000000002</v>
      </c>
      <c r="I225" s="202"/>
      <c r="J225" s="198"/>
      <c r="K225" s="198"/>
      <c r="L225" s="203"/>
      <c r="M225" s="204"/>
      <c r="N225" s="205"/>
      <c r="O225" s="205"/>
      <c r="P225" s="205"/>
      <c r="Q225" s="205"/>
      <c r="R225" s="205"/>
      <c r="S225" s="205"/>
      <c r="T225" s="206"/>
      <c r="AT225" s="207" t="s">
        <v>187</v>
      </c>
      <c r="AU225" s="207" t="s">
        <v>81</v>
      </c>
      <c r="AV225" s="13" t="s">
        <v>81</v>
      </c>
      <c r="AW225" s="13" t="s">
        <v>33</v>
      </c>
      <c r="AX225" s="13" t="s">
        <v>72</v>
      </c>
      <c r="AY225" s="207" t="s">
        <v>135</v>
      </c>
    </row>
    <row r="226" spans="1:65" s="13" customFormat="1" ht="11.25">
      <c r="B226" s="197"/>
      <c r="C226" s="198"/>
      <c r="D226" s="188" t="s">
        <v>187</v>
      </c>
      <c r="E226" s="199" t="s">
        <v>19</v>
      </c>
      <c r="F226" s="200" t="s">
        <v>1293</v>
      </c>
      <c r="G226" s="198"/>
      <c r="H226" s="201">
        <v>-0.44600000000000001</v>
      </c>
      <c r="I226" s="202"/>
      <c r="J226" s="198"/>
      <c r="K226" s="198"/>
      <c r="L226" s="203"/>
      <c r="M226" s="204"/>
      <c r="N226" s="205"/>
      <c r="O226" s="205"/>
      <c r="P226" s="205"/>
      <c r="Q226" s="205"/>
      <c r="R226" s="205"/>
      <c r="S226" s="205"/>
      <c r="T226" s="206"/>
      <c r="AT226" s="207" t="s">
        <v>187</v>
      </c>
      <c r="AU226" s="207" t="s">
        <v>81</v>
      </c>
      <c r="AV226" s="13" t="s">
        <v>81</v>
      </c>
      <c r="AW226" s="13" t="s">
        <v>33</v>
      </c>
      <c r="AX226" s="13" t="s">
        <v>72</v>
      </c>
      <c r="AY226" s="207" t="s">
        <v>135</v>
      </c>
    </row>
    <row r="227" spans="1:65" s="16" customFormat="1" ht="11.25">
      <c r="B227" s="240"/>
      <c r="C227" s="241"/>
      <c r="D227" s="188" t="s">
        <v>187</v>
      </c>
      <c r="E227" s="242" t="s">
        <v>19</v>
      </c>
      <c r="F227" s="243" t="s">
        <v>451</v>
      </c>
      <c r="G227" s="241"/>
      <c r="H227" s="244">
        <v>36.039000000000001</v>
      </c>
      <c r="I227" s="245"/>
      <c r="J227" s="241"/>
      <c r="K227" s="241"/>
      <c r="L227" s="246"/>
      <c r="M227" s="247"/>
      <c r="N227" s="248"/>
      <c r="O227" s="248"/>
      <c r="P227" s="248"/>
      <c r="Q227" s="248"/>
      <c r="R227" s="248"/>
      <c r="S227" s="248"/>
      <c r="T227" s="249"/>
      <c r="AT227" s="250" t="s">
        <v>187</v>
      </c>
      <c r="AU227" s="250" t="s">
        <v>81</v>
      </c>
      <c r="AV227" s="16" t="s">
        <v>155</v>
      </c>
      <c r="AW227" s="16" t="s">
        <v>33</v>
      </c>
      <c r="AX227" s="16" t="s">
        <v>72</v>
      </c>
      <c r="AY227" s="250" t="s">
        <v>135</v>
      </c>
    </row>
    <row r="228" spans="1:65" s="14" customFormat="1" ht="11.25">
      <c r="B228" s="208"/>
      <c r="C228" s="209"/>
      <c r="D228" s="188" t="s">
        <v>187</v>
      </c>
      <c r="E228" s="210" t="s">
        <v>19</v>
      </c>
      <c r="F228" s="211" t="s">
        <v>197</v>
      </c>
      <c r="G228" s="209"/>
      <c r="H228" s="212">
        <v>54.432000000000002</v>
      </c>
      <c r="I228" s="213"/>
      <c r="J228" s="209"/>
      <c r="K228" s="209"/>
      <c r="L228" s="214"/>
      <c r="M228" s="215"/>
      <c r="N228" s="216"/>
      <c r="O228" s="216"/>
      <c r="P228" s="216"/>
      <c r="Q228" s="216"/>
      <c r="R228" s="216"/>
      <c r="S228" s="216"/>
      <c r="T228" s="217"/>
      <c r="AT228" s="218" t="s">
        <v>187</v>
      </c>
      <c r="AU228" s="218" t="s">
        <v>81</v>
      </c>
      <c r="AV228" s="14" t="s">
        <v>160</v>
      </c>
      <c r="AW228" s="14" t="s">
        <v>33</v>
      </c>
      <c r="AX228" s="14" t="s">
        <v>79</v>
      </c>
      <c r="AY228" s="218" t="s">
        <v>135</v>
      </c>
    </row>
    <row r="229" spans="1:65" s="2" customFormat="1" ht="16.5" customHeight="1">
      <c r="A229" s="36"/>
      <c r="B229" s="37"/>
      <c r="C229" s="175" t="s">
        <v>417</v>
      </c>
      <c r="D229" s="175" t="s">
        <v>138</v>
      </c>
      <c r="E229" s="176" t="s">
        <v>458</v>
      </c>
      <c r="F229" s="177" t="s">
        <v>459</v>
      </c>
      <c r="G229" s="178" t="s">
        <v>184</v>
      </c>
      <c r="H229" s="179">
        <v>60.48</v>
      </c>
      <c r="I229" s="180"/>
      <c r="J229" s="181">
        <f>ROUND(I229*H229,2)</f>
        <v>0</v>
      </c>
      <c r="K229" s="177" t="s">
        <v>142</v>
      </c>
      <c r="L229" s="41"/>
      <c r="M229" s="182" t="s">
        <v>19</v>
      </c>
      <c r="N229" s="183" t="s">
        <v>43</v>
      </c>
      <c r="O229" s="66"/>
      <c r="P229" s="184">
        <f>O229*H229</f>
        <v>0</v>
      </c>
      <c r="Q229" s="184">
        <v>0</v>
      </c>
      <c r="R229" s="184">
        <f>Q229*H229</f>
        <v>0</v>
      </c>
      <c r="S229" s="184">
        <v>0</v>
      </c>
      <c r="T229" s="185">
        <f>S229*H229</f>
        <v>0</v>
      </c>
      <c r="U229" s="36"/>
      <c r="V229" s="36"/>
      <c r="W229" s="36"/>
      <c r="X229" s="36"/>
      <c r="Y229" s="36"/>
      <c r="Z229" s="36"/>
      <c r="AA229" s="36"/>
      <c r="AB229" s="36"/>
      <c r="AC229" s="36"/>
      <c r="AD229" s="36"/>
      <c r="AE229" s="36"/>
      <c r="AR229" s="186" t="s">
        <v>272</v>
      </c>
      <c r="AT229" s="186" t="s">
        <v>138</v>
      </c>
      <c r="AU229" s="186" t="s">
        <v>81</v>
      </c>
      <c r="AY229" s="19" t="s">
        <v>135</v>
      </c>
      <c r="BE229" s="187">
        <f>IF(N229="základní",J229,0)</f>
        <v>0</v>
      </c>
      <c r="BF229" s="187">
        <f>IF(N229="snížená",J229,0)</f>
        <v>0</v>
      </c>
      <c r="BG229" s="187">
        <f>IF(N229="zákl. přenesená",J229,0)</f>
        <v>0</v>
      </c>
      <c r="BH229" s="187">
        <f>IF(N229="sníž. přenesená",J229,0)</f>
        <v>0</v>
      </c>
      <c r="BI229" s="187">
        <f>IF(N229="nulová",J229,0)</f>
        <v>0</v>
      </c>
      <c r="BJ229" s="19" t="s">
        <v>79</v>
      </c>
      <c r="BK229" s="187">
        <f>ROUND(I229*H229,2)</f>
        <v>0</v>
      </c>
      <c r="BL229" s="19" t="s">
        <v>272</v>
      </c>
      <c r="BM229" s="186" t="s">
        <v>1294</v>
      </c>
    </row>
    <row r="230" spans="1:65" s="13" customFormat="1" ht="11.25">
      <c r="B230" s="197"/>
      <c r="C230" s="198"/>
      <c r="D230" s="188" t="s">
        <v>187</v>
      </c>
      <c r="E230" s="199" t="s">
        <v>19</v>
      </c>
      <c r="F230" s="200" t="s">
        <v>1235</v>
      </c>
      <c r="G230" s="198"/>
      <c r="H230" s="201">
        <v>8.2539999999999996</v>
      </c>
      <c r="I230" s="202"/>
      <c r="J230" s="198"/>
      <c r="K230" s="198"/>
      <c r="L230" s="203"/>
      <c r="M230" s="204"/>
      <c r="N230" s="205"/>
      <c r="O230" s="205"/>
      <c r="P230" s="205"/>
      <c r="Q230" s="205"/>
      <c r="R230" s="205"/>
      <c r="S230" s="205"/>
      <c r="T230" s="206"/>
      <c r="AT230" s="207" t="s">
        <v>187</v>
      </c>
      <c r="AU230" s="207" t="s">
        <v>81</v>
      </c>
      <c r="AV230" s="13" t="s">
        <v>81</v>
      </c>
      <c r="AW230" s="13" t="s">
        <v>33</v>
      </c>
      <c r="AX230" s="13" t="s">
        <v>72</v>
      </c>
      <c r="AY230" s="207" t="s">
        <v>135</v>
      </c>
    </row>
    <row r="231" spans="1:65" s="13" customFormat="1" ht="11.25">
      <c r="B231" s="197"/>
      <c r="C231" s="198"/>
      <c r="D231" s="188" t="s">
        <v>187</v>
      </c>
      <c r="E231" s="199" t="s">
        <v>19</v>
      </c>
      <c r="F231" s="200" t="s">
        <v>1236</v>
      </c>
      <c r="G231" s="198"/>
      <c r="H231" s="201">
        <v>12.183</v>
      </c>
      <c r="I231" s="202"/>
      <c r="J231" s="198"/>
      <c r="K231" s="198"/>
      <c r="L231" s="203"/>
      <c r="M231" s="204"/>
      <c r="N231" s="205"/>
      <c r="O231" s="205"/>
      <c r="P231" s="205"/>
      <c r="Q231" s="205"/>
      <c r="R231" s="205"/>
      <c r="S231" s="205"/>
      <c r="T231" s="206"/>
      <c r="AT231" s="207" t="s">
        <v>187</v>
      </c>
      <c r="AU231" s="207" t="s">
        <v>81</v>
      </c>
      <c r="AV231" s="13" t="s">
        <v>81</v>
      </c>
      <c r="AW231" s="13" t="s">
        <v>33</v>
      </c>
      <c r="AX231" s="13" t="s">
        <v>72</v>
      </c>
      <c r="AY231" s="207" t="s">
        <v>135</v>
      </c>
    </row>
    <row r="232" spans="1:65" s="13" customFormat="1" ht="11.25">
      <c r="B232" s="197"/>
      <c r="C232" s="198"/>
      <c r="D232" s="188" t="s">
        <v>187</v>
      </c>
      <c r="E232" s="199" t="s">
        <v>19</v>
      </c>
      <c r="F232" s="200" t="s">
        <v>1240</v>
      </c>
      <c r="G232" s="198"/>
      <c r="H232" s="201">
        <v>41.899000000000001</v>
      </c>
      <c r="I232" s="202"/>
      <c r="J232" s="198"/>
      <c r="K232" s="198"/>
      <c r="L232" s="203"/>
      <c r="M232" s="204"/>
      <c r="N232" s="205"/>
      <c r="O232" s="205"/>
      <c r="P232" s="205"/>
      <c r="Q232" s="205"/>
      <c r="R232" s="205"/>
      <c r="S232" s="205"/>
      <c r="T232" s="206"/>
      <c r="AT232" s="207" t="s">
        <v>187</v>
      </c>
      <c r="AU232" s="207" t="s">
        <v>81</v>
      </c>
      <c r="AV232" s="13" t="s">
        <v>81</v>
      </c>
      <c r="AW232" s="13" t="s">
        <v>33</v>
      </c>
      <c r="AX232" s="13" t="s">
        <v>72</v>
      </c>
      <c r="AY232" s="207" t="s">
        <v>135</v>
      </c>
    </row>
    <row r="233" spans="1:65" s="13" customFormat="1" ht="11.25">
      <c r="B233" s="197"/>
      <c r="C233" s="198"/>
      <c r="D233" s="188" t="s">
        <v>187</v>
      </c>
      <c r="E233" s="199" t="s">
        <v>19</v>
      </c>
      <c r="F233" s="200" t="s">
        <v>1241</v>
      </c>
      <c r="G233" s="198"/>
      <c r="H233" s="201">
        <v>2.3119999999999998</v>
      </c>
      <c r="I233" s="202"/>
      <c r="J233" s="198"/>
      <c r="K233" s="198"/>
      <c r="L233" s="203"/>
      <c r="M233" s="204"/>
      <c r="N233" s="205"/>
      <c r="O233" s="205"/>
      <c r="P233" s="205"/>
      <c r="Q233" s="205"/>
      <c r="R233" s="205"/>
      <c r="S233" s="205"/>
      <c r="T233" s="206"/>
      <c r="AT233" s="207" t="s">
        <v>187</v>
      </c>
      <c r="AU233" s="207" t="s">
        <v>81</v>
      </c>
      <c r="AV233" s="13" t="s">
        <v>81</v>
      </c>
      <c r="AW233" s="13" t="s">
        <v>33</v>
      </c>
      <c r="AX233" s="13" t="s">
        <v>72</v>
      </c>
      <c r="AY233" s="207" t="s">
        <v>135</v>
      </c>
    </row>
    <row r="234" spans="1:65" s="13" customFormat="1" ht="11.25">
      <c r="B234" s="197"/>
      <c r="C234" s="198"/>
      <c r="D234" s="188" t="s">
        <v>187</v>
      </c>
      <c r="E234" s="199" t="s">
        <v>19</v>
      </c>
      <c r="F234" s="200" t="s">
        <v>1242</v>
      </c>
      <c r="G234" s="198"/>
      <c r="H234" s="201">
        <v>-3.1619999999999999</v>
      </c>
      <c r="I234" s="202"/>
      <c r="J234" s="198"/>
      <c r="K234" s="198"/>
      <c r="L234" s="203"/>
      <c r="M234" s="204"/>
      <c r="N234" s="205"/>
      <c r="O234" s="205"/>
      <c r="P234" s="205"/>
      <c r="Q234" s="205"/>
      <c r="R234" s="205"/>
      <c r="S234" s="205"/>
      <c r="T234" s="206"/>
      <c r="AT234" s="207" t="s">
        <v>187</v>
      </c>
      <c r="AU234" s="207" t="s">
        <v>81</v>
      </c>
      <c r="AV234" s="13" t="s">
        <v>81</v>
      </c>
      <c r="AW234" s="13" t="s">
        <v>33</v>
      </c>
      <c r="AX234" s="13" t="s">
        <v>72</v>
      </c>
      <c r="AY234" s="207" t="s">
        <v>135</v>
      </c>
    </row>
    <row r="235" spans="1:65" s="13" customFormat="1" ht="11.25">
      <c r="B235" s="197"/>
      <c r="C235" s="198"/>
      <c r="D235" s="188" t="s">
        <v>187</v>
      </c>
      <c r="E235" s="199" t="s">
        <v>19</v>
      </c>
      <c r="F235" s="200" t="s">
        <v>1243</v>
      </c>
      <c r="G235" s="198"/>
      <c r="H235" s="201">
        <v>-0.51</v>
      </c>
      <c r="I235" s="202"/>
      <c r="J235" s="198"/>
      <c r="K235" s="198"/>
      <c r="L235" s="203"/>
      <c r="M235" s="204"/>
      <c r="N235" s="205"/>
      <c r="O235" s="205"/>
      <c r="P235" s="205"/>
      <c r="Q235" s="205"/>
      <c r="R235" s="205"/>
      <c r="S235" s="205"/>
      <c r="T235" s="206"/>
      <c r="AT235" s="207" t="s">
        <v>187</v>
      </c>
      <c r="AU235" s="207" t="s">
        <v>81</v>
      </c>
      <c r="AV235" s="13" t="s">
        <v>81</v>
      </c>
      <c r="AW235" s="13" t="s">
        <v>33</v>
      </c>
      <c r="AX235" s="13" t="s">
        <v>72</v>
      </c>
      <c r="AY235" s="207" t="s">
        <v>135</v>
      </c>
    </row>
    <row r="236" spans="1:65" s="13" customFormat="1" ht="11.25">
      <c r="B236" s="197"/>
      <c r="C236" s="198"/>
      <c r="D236" s="188" t="s">
        <v>187</v>
      </c>
      <c r="E236" s="199" t="s">
        <v>19</v>
      </c>
      <c r="F236" s="200" t="s">
        <v>1244</v>
      </c>
      <c r="G236" s="198"/>
      <c r="H236" s="201">
        <v>-0.496</v>
      </c>
      <c r="I236" s="202"/>
      <c r="J236" s="198"/>
      <c r="K236" s="198"/>
      <c r="L236" s="203"/>
      <c r="M236" s="204"/>
      <c r="N236" s="205"/>
      <c r="O236" s="205"/>
      <c r="P236" s="205"/>
      <c r="Q236" s="205"/>
      <c r="R236" s="205"/>
      <c r="S236" s="205"/>
      <c r="T236" s="206"/>
      <c r="AT236" s="207" t="s">
        <v>187</v>
      </c>
      <c r="AU236" s="207" t="s">
        <v>81</v>
      </c>
      <c r="AV236" s="13" t="s">
        <v>81</v>
      </c>
      <c r="AW236" s="13" t="s">
        <v>33</v>
      </c>
      <c r="AX236" s="13" t="s">
        <v>72</v>
      </c>
      <c r="AY236" s="207" t="s">
        <v>135</v>
      </c>
    </row>
    <row r="237" spans="1:65" s="14" customFormat="1" ht="11.25">
      <c r="B237" s="208"/>
      <c r="C237" s="209"/>
      <c r="D237" s="188" t="s">
        <v>187</v>
      </c>
      <c r="E237" s="210" t="s">
        <v>19</v>
      </c>
      <c r="F237" s="211" t="s">
        <v>197</v>
      </c>
      <c r="G237" s="209"/>
      <c r="H237" s="212">
        <v>60.48</v>
      </c>
      <c r="I237" s="213"/>
      <c r="J237" s="209"/>
      <c r="K237" s="209"/>
      <c r="L237" s="214"/>
      <c r="M237" s="215"/>
      <c r="N237" s="216"/>
      <c r="O237" s="216"/>
      <c r="P237" s="216"/>
      <c r="Q237" s="216"/>
      <c r="R237" s="216"/>
      <c r="S237" s="216"/>
      <c r="T237" s="217"/>
      <c r="AT237" s="218" t="s">
        <v>187</v>
      </c>
      <c r="AU237" s="218" t="s">
        <v>81</v>
      </c>
      <c r="AV237" s="14" t="s">
        <v>160</v>
      </c>
      <c r="AW237" s="14" t="s">
        <v>33</v>
      </c>
      <c r="AX237" s="14" t="s">
        <v>79</v>
      </c>
      <c r="AY237" s="218" t="s">
        <v>135</v>
      </c>
    </row>
    <row r="238" spans="1:65" s="2" customFormat="1" ht="24">
      <c r="A238" s="36"/>
      <c r="B238" s="37"/>
      <c r="C238" s="175" t="s">
        <v>421</v>
      </c>
      <c r="D238" s="175" t="s">
        <v>138</v>
      </c>
      <c r="E238" s="176" t="s">
        <v>462</v>
      </c>
      <c r="F238" s="177" t="s">
        <v>463</v>
      </c>
      <c r="G238" s="178" t="s">
        <v>184</v>
      </c>
      <c r="H238" s="179">
        <v>67.25</v>
      </c>
      <c r="I238" s="180"/>
      <c r="J238" s="181">
        <f>ROUND(I238*H238,2)</f>
        <v>0</v>
      </c>
      <c r="K238" s="177" t="s">
        <v>142</v>
      </c>
      <c r="L238" s="41"/>
      <c r="M238" s="182" t="s">
        <v>19</v>
      </c>
      <c r="N238" s="183" t="s">
        <v>43</v>
      </c>
      <c r="O238" s="66"/>
      <c r="P238" s="184">
        <f>O238*H238</f>
        <v>0</v>
      </c>
      <c r="Q238" s="184">
        <v>0</v>
      </c>
      <c r="R238" s="184">
        <f>Q238*H238</f>
        <v>0</v>
      </c>
      <c r="S238" s="184">
        <v>0</v>
      </c>
      <c r="T238" s="185">
        <f>S238*H238</f>
        <v>0</v>
      </c>
      <c r="U238" s="36"/>
      <c r="V238" s="36"/>
      <c r="W238" s="36"/>
      <c r="X238" s="36"/>
      <c r="Y238" s="36"/>
      <c r="Z238" s="36"/>
      <c r="AA238" s="36"/>
      <c r="AB238" s="36"/>
      <c r="AC238" s="36"/>
      <c r="AD238" s="36"/>
      <c r="AE238" s="36"/>
      <c r="AR238" s="186" t="s">
        <v>272</v>
      </c>
      <c r="AT238" s="186" t="s">
        <v>138</v>
      </c>
      <c r="AU238" s="186" t="s">
        <v>81</v>
      </c>
      <c r="AY238" s="19" t="s">
        <v>135</v>
      </c>
      <c r="BE238" s="187">
        <f>IF(N238="základní",J238,0)</f>
        <v>0</v>
      </c>
      <c r="BF238" s="187">
        <f>IF(N238="snížená",J238,0)</f>
        <v>0</v>
      </c>
      <c r="BG238" s="187">
        <f>IF(N238="zákl. přenesená",J238,0)</f>
        <v>0</v>
      </c>
      <c r="BH238" s="187">
        <f>IF(N238="sníž. přenesená",J238,0)</f>
        <v>0</v>
      </c>
      <c r="BI238" s="187">
        <f>IF(N238="nulová",J238,0)</f>
        <v>0</v>
      </c>
      <c r="BJ238" s="19" t="s">
        <v>79</v>
      </c>
      <c r="BK238" s="187">
        <f>ROUND(I238*H238,2)</f>
        <v>0</v>
      </c>
      <c r="BL238" s="19" t="s">
        <v>272</v>
      </c>
      <c r="BM238" s="186" t="s">
        <v>1295</v>
      </c>
    </row>
    <row r="239" spans="1:65" s="2" customFormat="1" ht="29.25">
      <c r="A239" s="36"/>
      <c r="B239" s="37"/>
      <c r="C239" s="38"/>
      <c r="D239" s="188" t="s">
        <v>145</v>
      </c>
      <c r="E239" s="38"/>
      <c r="F239" s="189" t="s">
        <v>465</v>
      </c>
      <c r="G239" s="38"/>
      <c r="H239" s="38"/>
      <c r="I239" s="190"/>
      <c r="J239" s="38"/>
      <c r="K239" s="38"/>
      <c r="L239" s="41"/>
      <c r="M239" s="191"/>
      <c r="N239" s="192"/>
      <c r="O239" s="66"/>
      <c r="P239" s="66"/>
      <c r="Q239" s="66"/>
      <c r="R239" s="66"/>
      <c r="S239" s="66"/>
      <c r="T239" s="67"/>
      <c r="U239" s="36"/>
      <c r="V239" s="36"/>
      <c r="W239" s="36"/>
      <c r="X239" s="36"/>
      <c r="Y239" s="36"/>
      <c r="Z239" s="36"/>
      <c r="AA239" s="36"/>
      <c r="AB239" s="36"/>
      <c r="AC239" s="36"/>
      <c r="AD239" s="36"/>
      <c r="AE239" s="36"/>
      <c r="AT239" s="19" t="s">
        <v>145</v>
      </c>
      <c r="AU239" s="19" t="s">
        <v>81</v>
      </c>
    </row>
    <row r="240" spans="1:65" s="15" customFormat="1" ht="11.25">
      <c r="B240" s="230"/>
      <c r="C240" s="231"/>
      <c r="D240" s="188" t="s">
        <v>187</v>
      </c>
      <c r="E240" s="232" t="s">
        <v>19</v>
      </c>
      <c r="F240" s="233" t="s">
        <v>466</v>
      </c>
      <c r="G240" s="231"/>
      <c r="H240" s="232" t="s">
        <v>19</v>
      </c>
      <c r="I240" s="234"/>
      <c r="J240" s="231"/>
      <c r="K240" s="231"/>
      <c r="L240" s="235"/>
      <c r="M240" s="236"/>
      <c r="N240" s="237"/>
      <c r="O240" s="237"/>
      <c r="P240" s="237"/>
      <c r="Q240" s="237"/>
      <c r="R240" s="237"/>
      <c r="S240" s="237"/>
      <c r="T240" s="238"/>
      <c r="AT240" s="239" t="s">
        <v>187</v>
      </c>
      <c r="AU240" s="239" t="s">
        <v>81</v>
      </c>
      <c r="AV240" s="15" t="s">
        <v>79</v>
      </c>
      <c r="AW240" s="15" t="s">
        <v>33</v>
      </c>
      <c r="AX240" s="15" t="s">
        <v>72</v>
      </c>
      <c r="AY240" s="239" t="s">
        <v>135</v>
      </c>
    </row>
    <row r="241" spans="1:65" s="13" customFormat="1" ht="11.25">
      <c r="B241" s="197"/>
      <c r="C241" s="198"/>
      <c r="D241" s="188" t="s">
        <v>187</v>
      </c>
      <c r="E241" s="199" t="s">
        <v>19</v>
      </c>
      <c r="F241" s="200" t="s">
        <v>467</v>
      </c>
      <c r="G241" s="198"/>
      <c r="H241" s="201">
        <v>4.2329999999999997</v>
      </c>
      <c r="I241" s="202"/>
      <c r="J241" s="198"/>
      <c r="K241" s="198"/>
      <c r="L241" s="203"/>
      <c r="M241" s="204"/>
      <c r="N241" s="205"/>
      <c r="O241" s="205"/>
      <c r="P241" s="205"/>
      <c r="Q241" s="205"/>
      <c r="R241" s="205"/>
      <c r="S241" s="205"/>
      <c r="T241" s="206"/>
      <c r="AT241" s="207" t="s">
        <v>187</v>
      </c>
      <c r="AU241" s="207" t="s">
        <v>81</v>
      </c>
      <c r="AV241" s="13" t="s">
        <v>81</v>
      </c>
      <c r="AW241" s="13" t="s">
        <v>33</v>
      </c>
      <c r="AX241" s="13" t="s">
        <v>72</v>
      </c>
      <c r="AY241" s="207" t="s">
        <v>135</v>
      </c>
    </row>
    <row r="242" spans="1:65" s="15" customFormat="1" ht="11.25">
      <c r="B242" s="230"/>
      <c r="C242" s="231"/>
      <c r="D242" s="188" t="s">
        <v>187</v>
      </c>
      <c r="E242" s="232" t="s">
        <v>19</v>
      </c>
      <c r="F242" s="233" t="s">
        <v>468</v>
      </c>
      <c r="G242" s="231"/>
      <c r="H242" s="232" t="s">
        <v>19</v>
      </c>
      <c r="I242" s="234"/>
      <c r="J242" s="231"/>
      <c r="K242" s="231"/>
      <c r="L242" s="235"/>
      <c r="M242" s="236"/>
      <c r="N242" s="237"/>
      <c r="O242" s="237"/>
      <c r="P242" s="237"/>
      <c r="Q242" s="237"/>
      <c r="R242" s="237"/>
      <c r="S242" s="237"/>
      <c r="T242" s="238"/>
      <c r="AT242" s="239" t="s">
        <v>187</v>
      </c>
      <c r="AU242" s="239" t="s">
        <v>81</v>
      </c>
      <c r="AV242" s="15" t="s">
        <v>79</v>
      </c>
      <c r="AW242" s="15" t="s">
        <v>33</v>
      </c>
      <c r="AX242" s="15" t="s">
        <v>72</v>
      </c>
      <c r="AY242" s="239" t="s">
        <v>135</v>
      </c>
    </row>
    <row r="243" spans="1:65" s="13" customFormat="1" ht="11.25">
      <c r="B243" s="197"/>
      <c r="C243" s="198"/>
      <c r="D243" s="188" t="s">
        <v>187</v>
      </c>
      <c r="E243" s="199" t="s">
        <v>19</v>
      </c>
      <c r="F243" s="200" t="s">
        <v>469</v>
      </c>
      <c r="G243" s="198"/>
      <c r="H243" s="201">
        <v>4</v>
      </c>
      <c r="I243" s="202"/>
      <c r="J243" s="198"/>
      <c r="K243" s="198"/>
      <c r="L243" s="203"/>
      <c r="M243" s="204"/>
      <c r="N243" s="205"/>
      <c r="O243" s="205"/>
      <c r="P243" s="205"/>
      <c r="Q243" s="205"/>
      <c r="R243" s="205"/>
      <c r="S243" s="205"/>
      <c r="T243" s="206"/>
      <c r="AT243" s="207" t="s">
        <v>187</v>
      </c>
      <c r="AU243" s="207" t="s">
        <v>81</v>
      </c>
      <c r="AV243" s="13" t="s">
        <v>81</v>
      </c>
      <c r="AW243" s="13" t="s">
        <v>33</v>
      </c>
      <c r="AX243" s="13" t="s">
        <v>72</v>
      </c>
      <c r="AY243" s="207" t="s">
        <v>135</v>
      </c>
    </row>
    <row r="244" spans="1:65" s="15" customFormat="1" ht="11.25">
      <c r="B244" s="230"/>
      <c r="C244" s="231"/>
      <c r="D244" s="188" t="s">
        <v>187</v>
      </c>
      <c r="E244" s="232" t="s">
        <v>19</v>
      </c>
      <c r="F244" s="233" t="s">
        <v>470</v>
      </c>
      <c r="G244" s="231"/>
      <c r="H244" s="232" t="s">
        <v>19</v>
      </c>
      <c r="I244" s="234"/>
      <c r="J244" s="231"/>
      <c r="K244" s="231"/>
      <c r="L244" s="235"/>
      <c r="M244" s="236"/>
      <c r="N244" s="237"/>
      <c r="O244" s="237"/>
      <c r="P244" s="237"/>
      <c r="Q244" s="237"/>
      <c r="R244" s="237"/>
      <c r="S244" s="237"/>
      <c r="T244" s="238"/>
      <c r="AT244" s="239" t="s">
        <v>187</v>
      </c>
      <c r="AU244" s="239" t="s">
        <v>81</v>
      </c>
      <c r="AV244" s="15" t="s">
        <v>79</v>
      </c>
      <c r="AW244" s="15" t="s">
        <v>33</v>
      </c>
      <c r="AX244" s="15" t="s">
        <v>72</v>
      </c>
      <c r="AY244" s="239" t="s">
        <v>135</v>
      </c>
    </row>
    <row r="245" spans="1:65" s="13" customFormat="1" ht="11.25">
      <c r="B245" s="197"/>
      <c r="C245" s="198"/>
      <c r="D245" s="188" t="s">
        <v>187</v>
      </c>
      <c r="E245" s="199" t="s">
        <v>19</v>
      </c>
      <c r="F245" s="200" t="s">
        <v>471</v>
      </c>
      <c r="G245" s="198"/>
      <c r="H245" s="201">
        <v>6</v>
      </c>
      <c r="I245" s="202"/>
      <c r="J245" s="198"/>
      <c r="K245" s="198"/>
      <c r="L245" s="203"/>
      <c r="M245" s="204"/>
      <c r="N245" s="205"/>
      <c r="O245" s="205"/>
      <c r="P245" s="205"/>
      <c r="Q245" s="205"/>
      <c r="R245" s="205"/>
      <c r="S245" s="205"/>
      <c r="T245" s="206"/>
      <c r="AT245" s="207" t="s">
        <v>187</v>
      </c>
      <c r="AU245" s="207" t="s">
        <v>81</v>
      </c>
      <c r="AV245" s="13" t="s">
        <v>81</v>
      </c>
      <c r="AW245" s="13" t="s">
        <v>33</v>
      </c>
      <c r="AX245" s="13" t="s">
        <v>72</v>
      </c>
      <c r="AY245" s="207" t="s">
        <v>135</v>
      </c>
    </row>
    <row r="246" spans="1:65" s="15" customFormat="1" ht="11.25">
      <c r="B246" s="230"/>
      <c r="C246" s="231"/>
      <c r="D246" s="188" t="s">
        <v>187</v>
      </c>
      <c r="E246" s="232" t="s">
        <v>19</v>
      </c>
      <c r="F246" s="233" t="s">
        <v>472</v>
      </c>
      <c r="G246" s="231"/>
      <c r="H246" s="232" t="s">
        <v>19</v>
      </c>
      <c r="I246" s="234"/>
      <c r="J246" s="231"/>
      <c r="K246" s="231"/>
      <c r="L246" s="235"/>
      <c r="M246" s="236"/>
      <c r="N246" s="237"/>
      <c r="O246" s="237"/>
      <c r="P246" s="237"/>
      <c r="Q246" s="237"/>
      <c r="R246" s="237"/>
      <c r="S246" s="237"/>
      <c r="T246" s="238"/>
      <c r="AT246" s="239" t="s">
        <v>187</v>
      </c>
      <c r="AU246" s="239" t="s">
        <v>81</v>
      </c>
      <c r="AV246" s="15" t="s">
        <v>79</v>
      </c>
      <c r="AW246" s="15" t="s">
        <v>33</v>
      </c>
      <c r="AX246" s="15" t="s">
        <v>72</v>
      </c>
      <c r="AY246" s="239" t="s">
        <v>135</v>
      </c>
    </row>
    <row r="247" spans="1:65" s="13" customFormat="1" ht="11.25">
      <c r="B247" s="197"/>
      <c r="C247" s="198"/>
      <c r="D247" s="188" t="s">
        <v>187</v>
      </c>
      <c r="E247" s="199" t="s">
        <v>19</v>
      </c>
      <c r="F247" s="200" t="s">
        <v>473</v>
      </c>
      <c r="G247" s="198"/>
      <c r="H247" s="201">
        <v>10</v>
      </c>
      <c r="I247" s="202"/>
      <c r="J247" s="198"/>
      <c r="K247" s="198"/>
      <c r="L247" s="203"/>
      <c r="M247" s="204"/>
      <c r="N247" s="205"/>
      <c r="O247" s="205"/>
      <c r="P247" s="205"/>
      <c r="Q247" s="205"/>
      <c r="R247" s="205"/>
      <c r="S247" s="205"/>
      <c r="T247" s="206"/>
      <c r="AT247" s="207" t="s">
        <v>187</v>
      </c>
      <c r="AU247" s="207" t="s">
        <v>81</v>
      </c>
      <c r="AV247" s="13" t="s">
        <v>81</v>
      </c>
      <c r="AW247" s="13" t="s">
        <v>33</v>
      </c>
      <c r="AX247" s="13" t="s">
        <v>72</v>
      </c>
      <c r="AY247" s="207" t="s">
        <v>135</v>
      </c>
    </row>
    <row r="248" spans="1:65" s="15" customFormat="1" ht="11.25">
      <c r="B248" s="230"/>
      <c r="C248" s="231"/>
      <c r="D248" s="188" t="s">
        <v>187</v>
      </c>
      <c r="E248" s="232" t="s">
        <v>19</v>
      </c>
      <c r="F248" s="233" t="s">
        <v>474</v>
      </c>
      <c r="G248" s="231"/>
      <c r="H248" s="232" t="s">
        <v>19</v>
      </c>
      <c r="I248" s="234"/>
      <c r="J248" s="231"/>
      <c r="K248" s="231"/>
      <c r="L248" s="235"/>
      <c r="M248" s="236"/>
      <c r="N248" s="237"/>
      <c r="O248" s="237"/>
      <c r="P248" s="237"/>
      <c r="Q248" s="237"/>
      <c r="R248" s="237"/>
      <c r="S248" s="237"/>
      <c r="T248" s="238"/>
      <c r="AT248" s="239" t="s">
        <v>187</v>
      </c>
      <c r="AU248" s="239" t="s">
        <v>81</v>
      </c>
      <c r="AV248" s="15" t="s">
        <v>79</v>
      </c>
      <c r="AW248" s="15" t="s">
        <v>33</v>
      </c>
      <c r="AX248" s="15" t="s">
        <v>72</v>
      </c>
      <c r="AY248" s="239" t="s">
        <v>135</v>
      </c>
    </row>
    <row r="249" spans="1:65" s="13" customFormat="1" ht="11.25">
      <c r="B249" s="197"/>
      <c r="C249" s="198"/>
      <c r="D249" s="188" t="s">
        <v>187</v>
      </c>
      <c r="E249" s="199" t="s">
        <v>19</v>
      </c>
      <c r="F249" s="200" t="s">
        <v>79</v>
      </c>
      <c r="G249" s="198"/>
      <c r="H249" s="201">
        <v>1</v>
      </c>
      <c r="I249" s="202"/>
      <c r="J249" s="198"/>
      <c r="K249" s="198"/>
      <c r="L249" s="203"/>
      <c r="M249" s="204"/>
      <c r="N249" s="205"/>
      <c r="O249" s="205"/>
      <c r="P249" s="205"/>
      <c r="Q249" s="205"/>
      <c r="R249" s="205"/>
      <c r="S249" s="205"/>
      <c r="T249" s="206"/>
      <c r="AT249" s="207" t="s">
        <v>187</v>
      </c>
      <c r="AU249" s="207" t="s">
        <v>81</v>
      </c>
      <c r="AV249" s="13" t="s">
        <v>81</v>
      </c>
      <c r="AW249" s="13" t="s">
        <v>33</v>
      </c>
      <c r="AX249" s="13" t="s">
        <v>72</v>
      </c>
      <c r="AY249" s="207" t="s">
        <v>135</v>
      </c>
    </row>
    <row r="250" spans="1:65" s="15" customFormat="1" ht="11.25">
      <c r="B250" s="230"/>
      <c r="C250" s="231"/>
      <c r="D250" s="188" t="s">
        <v>187</v>
      </c>
      <c r="E250" s="232" t="s">
        <v>19</v>
      </c>
      <c r="F250" s="233" t="s">
        <v>475</v>
      </c>
      <c r="G250" s="231"/>
      <c r="H250" s="232" t="s">
        <v>19</v>
      </c>
      <c r="I250" s="234"/>
      <c r="J250" s="231"/>
      <c r="K250" s="231"/>
      <c r="L250" s="235"/>
      <c r="M250" s="236"/>
      <c r="N250" s="237"/>
      <c r="O250" s="237"/>
      <c r="P250" s="237"/>
      <c r="Q250" s="237"/>
      <c r="R250" s="237"/>
      <c r="S250" s="237"/>
      <c r="T250" s="238"/>
      <c r="AT250" s="239" t="s">
        <v>187</v>
      </c>
      <c r="AU250" s="239" t="s">
        <v>81</v>
      </c>
      <c r="AV250" s="15" t="s">
        <v>79</v>
      </c>
      <c r="AW250" s="15" t="s">
        <v>33</v>
      </c>
      <c r="AX250" s="15" t="s">
        <v>72</v>
      </c>
      <c r="AY250" s="239" t="s">
        <v>135</v>
      </c>
    </row>
    <row r="251" spans="1:65" s="13" customFormat="1" ht="11.25">
      <c r="B251" s="197"/>
      <c r="C251" s="198"/>
      <c r="D251" s="188" t="s">
        <v>187</v>
      </c>
      <c r="E251" s="199" t="s">
        <v>19</v>
      </c>
      <c r="F251" s="200" t="s">
        <v>1296</v>
      </c>
      <c r="G251" s="198"/>
      <c r="H251" s="201">
        <v>34.308</v>
      </c>
      <c r="I251" s="202"/>
      <c r="J251" s="198"/>
      <c r="K251" s="198"/>
      <c r="L251" s="203"/>
      <c r="M251" s="204"/>
      <c r="N251" s="205"/>
      <c r="O251" s="205"/>
      <c r="P251" s="205"/>
      <c r="Q251" s="205"/>
      <c r="R251" s="205"/>
      <c r="S251" s="205"/>
      <c r="T251" s="206"/>
      <c r="AT251" s="207" t="s">
        <v>187</v>
      </c>
      <c r="AU251" s="207" t="s">
        <v>81</v>
      </c>
      <c r="AV251" s="13" t="s">
        <v>81</v>
      </c>
      <c r="AW251" s="13" t="s">
        <v>33</v>
      </c>
      <c r="AX251" s="13" t="s">
        <v>72</v>
      </c>
      <c r="AY251" s="207" t="s">
        <v>135</v>
      </c>
    </row>
    <row r="252" spans="1:65" s="13" customFormat="1" ht="11.25">
      <c r="B252" s="197"/>
      <c r="C252" s="198"/>
      <c r="D252" s="188" t="s">
        <v>187</v>
      </c>
      <c r="E252" s="199" t="s">
        <v>19</v>
      </c>
      <c r="F252" s="200" t="s">
        <v>994</v>
      </c>
      <c r="G252" s="198"/>
      <c r="H252" s="201">
        <v>-0.29099999999999998</v>
      </c>
      <c r="I252" s="202"/>
      <c r="J252" s="198"/>
      <c r="K252" s="198"/>
      <c r="L252" s="203"/>
      <c r="M252" s="204"/>
      <c r="N252" s="205"/>
      <c r="O252" s="205"/>
      <c r="P252" s="205"/>
      <c r="Q252" s="205"/>
      <c r="R252" s="205"/>
      <c r="S252" s="205"/>
      <c r="T252" s="206"/>
      <c r="AT252" s="207" t="s">
        <v>187</v>
      </c>
      <c r="AU252" s="207" t="s">
        <v>81</v>
      </c>
      <c r="AV252" s="13" t="s">
        <v>81</v>
      </c>
      <c r="AW252" s="13" t="s">
        <v>33</v>
      </c>
      <c r="AX252" s="13" t="s">
        <v>72</v>
      </c>
      <c r="AY252" s="207" t="s">
        <v>135</v>
      </c>
    </row>
    <row r="253" spans="1:65" s="15" customFormat="1" ht="11.25">
      <c r="B253" s="230"/>
      <c r="C253" s="231"/>
      <c r="D253" s="188" t="s">
        <v>187</v>
      </c>
      <c r="E253" s="232" t="s">
        <v>19</v>
      </c>
      <c r="F253" s="233" t="s">
        <v>478</v>
      </c>
      <c r="G253" s="231"/>
      <c r="H253" s="232" t="s">
        <v>19</v>
      </c>
      <c r="I253" s="234"/>
      <c r="J253" s="231"/>
      <c r="K253" s="231"/>
      <c r="L253" s="235"/>
      <c r="M253" s="236"/>
      <c r="N253" s="237"/>
      <c r="O253" s="237"/>
      <c r="P253" s="237"/>
      <c r="Q253" s="237"/>
      <c r="R253" s="237"/>
      <c r="S253" s="237"/>
      <c r="T253" s="238"/>
      <c r="AT253" s="239" t="s">
        <v>187</v>
      </c>
      <c r="AU253" s="239" t="s">
        <v>81</v>
      </c>
      <c r="AV253" s="15" t="s">
        <v>79</v>
      </c>
      <c r="AW253" s="15" t="s">
        <v>33</v>
      </c>
      <c r="AX253" s="15" t="s">
        <v>72</v>
      </c>
      <c r="AY253" s="239" t="s">
        <v>135</v>
      </c>
    </row>
    <row r="254" spans="1:65" s="13" customFormat="1" ht="11.25">
      <c r="B254" s="197"/>
      <c r="C254" s="198"/>
      <c r="D254" s="188" t="s">
        <v>187</v>
      </c>
      <c r="E254" s="199" t="s">
        <v>19</v>
      </c>
      <c r="F254" s="200" t="s">
        <v>232</v>
      </c>
      <c r="G254" s="198"/>
      <c r="H254" s="201">
        <v>8</v>
      </c>
      <c r="I254" s="202"/>
      <c r="J254" s="198"/>
      <c r="K254" s="198"/>
      <c r="L254" s="203"/>
      <c r="M254" s="204"/>
      <c r="N254" s="205"/>
      <c r="O254" s="205"/>
      <c r="P254" s="205"/>
      <c r="Q254" s="205"/>
      <c r="R254" s="205"/>
      <c r="S254" s="205"/>
      <c r="T254" s="206"/>
      <c r="AT254" s="207" t="s">
        <v>187</v>
      </c>
      <c r="AU254" s="207" t="s">
        <v>81</v>
      </c>
      <c r="AV254" s="13" t="s">
        <v>81</v>
      </c>
      <c r="AW254" s="13" t="s">
        <v>33</v>
      </c>
      <c r="AX254" s="13" t="s">
        <v>72</v>
      </c>
      <c r="AY254" s="207" t="s">
        <v>135</v>
      </c>
    </row>
    <row r="255" spans="1:65" s="14" customFormat="1" ht="11.25">
      <c r="B255" s="208"/>
      <c r="C255" s="209"/>
      <c r="D255" s="188" t="s">
        <v>187</v>
      </c>
      <c r="E255" s="210" t="s">
        <v>19</v>
      </c>
      <c r="F255" s="211" t="s">
        <v>197</v>
      </c>
      <c r="G255" s="209"/>
      <c r="H255" s="212">
        <v>67.25</v>
      </c>
      <c r="I255" s="213"/>
      <c r="J255" s="209"/>
      <c r="K255" s="209"/>
      <c r="L255" s="214"/>
      <c r="M255" s="215"/>
      <c r="N255" s="216"/>
      <c r="O255" s="216"/>
      <c r="P255" s="216"/>
      <c r="Q255" s="216"/>
      <c r="R255" s="216"/>
      <c r="S255" s="216"/>
      <c r="T255" s="217"/>
      <c r="AT255" s="218" t="s">
        <v>187</v>
      </c>
      <c r="AU255" s="218" t="s">
        <v>81</v>
      </c>
      <c r="AV255" s="14" t="s">
        <v>160</v>
      </c>
      <c r="AW255" s="14" t="s">
        <v>33</v>
      </c>
      <c r="AX255" s="14" t="s">
        <v>79</v>
      </c>
      <c r="AY255" s="218" t="s">
        <v>135</v>
      </c>
    </row>
    <row r="256" spans="1:65" s="2" customFormat="1" ht="16.5" customHeight="1">
      <c r="A256" s="36"/>
      <c r="B256" s="37"/>
      <c r="C256" s="219" t="s">
        <v>425</v>
      </c>
      <c r="D256" s="219" t="s">
        <v>278</v>
      </c>
      <c r="E256" s="220" t="s">
        <v>480</v>
      </c>
      <c r="F256" s="221" t="s">
        <v>481</v>
      </c>
      <c r="G256" s="222" t="s">
        <v>184</v>
      </c>
      <c r="H256" s="223">
        <v>73.974999999999994</v>
      </c>
      <c r="I256" s="224"/>
      <c r="J256" s="225">
        <f>ROUND(I256*H256,2)</f>
        <v>0</v>
      </c>
      <c r="K256" s="221" t="s">
        <v>142</v>
      </c>
      <c r="L256" s="226"/>
      <c r="M256" s="227" t="s">
        <v>19</v>
      </c>
      <c r="N256" s="228" t="s">
        <v>43</v>
      </c>
      <c r="O256" s="66"/>
      <c r="P256" s="184">
        <f>O256*H256</f>
        <v>0</v>
      </c>
      <c r="Q256" s="184">
        <v>0</v>
      </c>
      <c r="R256" s="184">
        <f>Q256*H256</f>
        <v>0</v>
      </c>
      <c r="S256" s="184">
        <v>0</v>
      </c>
      <c r="T256" s="185">
        <f>S256*H256</f>
        <v>0</v>
      </c>
      <c r="U256" s="36"/>
      <c r="V256" s="36"/>
      <c r="W256" s="36"/>
      <c r="X256" s="36"/>
      <c r="Y256" s="36"/>
      <c r="Z256" s="36"/>
      <c r="AA256" s="36"/>
      <c r="AB256" s="36"/>
      <c r="AC256" s="36"/>
      <c r="AD256" s="36"/>
      <c r="AE256" s="36"/>
      <c r="AR256" s="186" t="s">
        <v>282</v>
      </c>
      <c r="AT256" s="186" t="s">
        <v>278</v>
      </c>
      <c r="AU256" s="186" t="s">
        <v>81</v>
      </c>
      <c r="AY256" s="19" t="s">
        <v>135</v>
      </c>
      <c r="BE256" s="187">
        <f>IF(N256="základní",J256,0)</f>
        <v>0</v>
      </c>
      <c r="BF256" s="187">
        <f>IF(N256="snížená",J256,0)</f>
        <v>0</v>
      </c>
      <c r="BG256" s="187">
        <f>IF(N256="zákl. přenesená",J256,0)</f>
        <v>0</v>
      </c>
      <c r="BH256" s="187">
        <f>IF(N256="sníž. přenesená",J256,0)</f>
        <v>0</v>
      </c>
      <c r="BI256" s="187">
        <f>IF(N256="nulová",J256,0)</f>
        <v>0</v>
      </c>
      <c r="BJ256" s="19" t="s">
        <v>79</v>
      </c>
      <c r="BK256" s="187">
        <f>ROUND(I256*H256,2)</f>
        <v>0</v>
      </c>
      <c r="BL256" s="19" t="s">
        <v>272</v>
      </c>
      <c r="BM256" s="186" t="s">
        <v>1297</v>
      </c>
    </row>
    <row r="257" spans="1:65" s="13" customFormat="1" ht="11.25">
      <c r="B257" s="197"/>
      <c r="C257" s="198"/>
      <c r="D257" s="188" t="s">
        <v>187</v>
      </c>
      <c r="E257" s="198"/>
      <c r="F257" s="200" t="s">
        <v>1298</v>
      </c>
      <c r="G257" s="198"/>
      <c r="H257" s="201">
        <v>73.974999999999994</v>
      </c>
      <c r="I257" s="202"/>
      <c r="J257" s="198"/>
      <c r="K257" s="198"/>
      <c r="L257" s="203"/>
      <c r="M257" s="204"/>
      <c r="N257" s="205"/>
      <c r="O257" s="205"/>
      <c r="P257" s="205"/>
      <c r="Q257" s="205"/>
      <c r="R257" s="205"/>
      <c r="S257" s="205"/>
      <c r="T257" s="206"/>
      <c r="AT257" s="207" t="s">
        <v>187</v>
      </c>
      <c r="AU257" s="207" t="s">
        <v>81</v>
      </c>
      <c r="AV257" s="13" t="s">
        <v>81</v>
      </c>
      <c r="AW257" s="13" t="s">
        <v>4</v>
      </c>
      <c r="AX257" s="13" t="s">
        <v>79</v>
      </c>
      <c r="AY257" s="207" t="s">
        <v>135</v>
      </c>
    </row>
    <row r="258" spans="1:65" s="2" customFormat="1" ht="16.5" customHeight="1">
      <c r="A258" s="36"/>
      <c r="B258" s="37"/>
      <c r="C258" s="219" t="s">
        <v>429</v>
      </c>
      <c r="D258" s="219" t="s">
        <v>278</v>
      </c>
      <c r="E258" s="220" t="s">
        <v>485</v>
      </c>
      <c r="F258" s="221" t="s">
        <v>486</v>
      </c>
      <c r="G258" s="222" t="s">
        <v>271</v>
      </c>
      <c r="H258" s="223">
        <v>200</v>
      </c>
      <c r="I258" s="224"/>
      <c r="J258" s="225">
        <f>ROUND(I258*H258,2)</f>
        <v>0</v>
      </c>
      <c r="K258" s="221" t="s">
        <v>142</v>
      </c>
      <c r="L258" s="226"/>
      <c r="M258" s="227" t="s">
        <v>19</v>
      </c>
      <c r="N258" s="228" t="s">
        <v>43</v>
      </c>
      <c r="O258" s="66"/>
      <c r="P258" s="184">
        <f>O258*H258</f>
        <v>0</v>
      </c>
      <c r="Q258" s="184">
        <v>0</v>
      </c>
      <c r="R258" s="184">
        <f>Q258*H258</f>
        <v>0</v>
      </c>
      <c r="S258" s="184">
        <v>0</v>
      </c>
      <c r="T258" s="185">
        <f>S258*H258</f>
        <v>0</v>
      </c>
      <c r="U258" s="36"/>
      <c r="V258" s="36"/>
      <c r="W258" s="36"/>
      <c r="X258" s="36"/>
      <c r="Y258" s="36"/>
      <c r="Z258" s="36"/>
      <c r="AA258" s="36"/>
      <c r="AB258" s="36"/>
      <c r="AC258" s="36"/>
      <c r="AD258" s="36"/>
      <c r="AE258" s="36"/>
      <c r="AR258" s="186" t="s">
        <v>282</v>
      </c>
      <c r="AT258" s="186" t="s">
        <v>278</v>
      </c>
      <c r="AU258" s="186" t="s">
        <v>81</v>
      </c>
      <c r="AY258" s="19" t="s">
        <v>135</v>
      </c>
      <c r="BE258" s="187">
        <f>IF(N258="základní",J258,0)</f>
        <v>0</v>
      </c>
      <c r="BF258" s="187">
        <f>IF(N258="snížená",J258,0)</f>
        <v>0</v>
      </c>
      <c r="BG258" s="187">
        <f>IF(N258="zákl. přenesená",J258,0)</f>
        <v>0</v>
      </c>
      <c r="BH258" s="187">
        <f>IF(N258="sníž. přenesená",J258,0)</f>
        <v>0</v>
      </c>
      <c r="BI258" s="187">
        <f>IF(N258="nulová",J258,0)</f>
        <v>0</v>
      </c>
      <c r="BJ258" s="19" t="s">
        <v>79</v>
      </c>
      <c r="BK258" s="187">
        <f>ROUND(I258*H258,2)</f>
        <v>0</v>
      </c>
      <c r="BL258" s="19" t="s">
        <v>272</v>
      </c>
      <c r="BM258" s="186" t="s">
        <v>1299</v>
      </c>
    </row>
    <row r="259" spans="1:65" s="2" customFormat="1" ht="16.5" customHeight="1">
      <c r="A259" s="36"/>
      <c r="B259" s="37"/>
      <c r="C259" s="175" t="s">
        <v>433</v>
      </c>
      <c r="D259" s="175" t="s">
        <v>138</v>
      </c>
      <c r="E259" s="176" t="s">
        <v>489</v>
      </c>
      <c r="F259" s="177" t="s">
        <v>490</v>
      </c>
      <c r="G259" s="178" t="s">
        <v>184</v>
      </c>
      <c r="H259" s="179">
        <v>60.48</v>
      </c>
      <c r="I259" s="180"/>
      <c r="J259" s="181">
        <f>ROUND(I259*H259,2)</f>
        <v>0</v>
      </c>
      <c r="K259" s="177" t="s">
        <v>142</v>
      </c>
      <c r="L259" s="41"/>
      <c r="M259" s="182" t="s">
        <v>19</v>
      </c>
      <c r="N259" s="183" t="s">
        <v>43</v>
      </c>
      <c r="O259" s="66"/>
      <c r="P259" s="184">
        <f>O259*H259</f>
        <v>0</v>
      </c>
      <c r="Q259" s="184">
        <v>2.0000000000000001E-4</v>
      </c>
      <c r="R259" s="184">
        <f>Q259*H259</f>
        <v>1.2095999999999999E-2</v>
      </c>
      <c r="S259" s="184">
        <v>0</v>
      </c>
      <c r="T259" s="185">
        <f>S259*H259</f>
        <v>0</v>
      </c>
      <c r="U259" s="36"/>
      <c r="V259" s="36"/>
      <c r="W259" s="36"/>
      <c r="X259" s="36"/>
      <c r="Y259" s="36"/>
      <c r="Z259" s="36"/>
      <c r="AA259" s="36"/>
      <c r="AB259" s="36"/>
      <c r="AC259" s="36"/>
      <c r="AD259" s="36"/>
      <c r="AE259" s="36"/>
      <c r="AR259" s="186" t="s">
        <v>272</v>
      </c>
      <c r="AT259" s="186" t="s">
        <v>138</v>
      </c>
      <c r="AU259" s="186" t="s">
        <v>81</v>
      </c>
      <c r="AY259" s="19" t="s">
        <v>135</v>
      </c>
      <c r="BE259" s="187">
        <f>IF(N259="základní",J259,0)</f>
        <v>0</v>
      </c>
      <c r="BF259" s="187">
        <f>IF(N259="snížená",J259,0)</f>
        <v>0</v>
      </c>
      <c r="BG259" s="187">
        <f>IF(N259="zákl. přenesená",J259,0)</f>
        <v>0</v>
      </c>
      <c r="BH259" s="187">
        <f>IF(N259="sníž. přenesená",J259,0)</f>
        <v>0</v>
      </c>
      <c r="BI259" s="187">
        <f>IF(N259="nulová",J259,0)</f>
        <v>0</v>
      </c>
      <c r="BJ259" s="19" t="s">
        <v>79</v>
      </c>
      <c r="BK259" s="187">
        <f>ROUND(I259*H259,2)</f>
        <v>0</v>
      </c>
      <c r="BL259" s="19" t="s">
        <v>272</v>
      </c>
      <c r="BM259" s="186" t="s">
        <v>1300</v>
      </c>
    </row>
    <row r="260" spans="1:65" s="2" customFormat="1" ht="24">
      <c r="A260" s="36"/>
      <c r="B260" s="37"/>
      <c r="C260" s="175" t="s">
        <v>437</v>
      </c>
      <c r="D260" s="175" t="s">
        <v>138</v>
      </c>
      <c r="E260" s="176" t="s">
        <v>493</v>
      </c>
      <c r="F260" s="177" t="s">
        <v>494</v>
      </c>
      <c r="G260" s="178" t="s">
        <v>184</v>
      </c>
      <c r="H260" s="179">
        <v>60.48</v>
      </c>
      <c r="I260" s="180"/>
      <c r="J260" s="181">
        <f>ROUND(I260*H260,2)</f>
        <v>0</v>
      </c>
      <c r="K260" s="177" t="s">
        <v>142</v>
      </c>
      <c r="L260" s="41"/>
      <c r="M260" s="251" t="s">
        <v>19</v>
      </c>
      <c r="N260" s="252" t="s">
        <v>43</v>
      </c>
      <c r="O260" s="195"/>
      <c r="P260" s="253">
        <f>O260*H260</f>
        <v>0</v>
      </c>
      <c r="Q260" s="253">
        <v>2.5999999999999998E-4</v>
      </c>
      <c r="R260" s="253">
        <f>Q260*H260</f>
        <v>1.5724799999999997E-2</v>
      </c>
      <c r="S260" s="253">
        <v>0</v>
      </c>
      <c r="T260" s="254">
        <f>S260*H260</f>
        <v>0</v>
      </c>
      <c r="U260" s="36"/>
      <c r="V260" s="36"/>
      <c r="W260" s="36"/>
      <c r="X260" s="36"/>
      <c r="Y260" s="36"/>
      <c r="Z260" s="36"/>
      <c r="AA260" s="36"/>
      <c r="AB260" s="36"/>
      <c r="AC260" s="36"/>
      <c r="AD260" s="36"/>
      <c r="AE260" s="36"/>
      <c r="AR260" s="186" t="s">
        <v>272</v>
      </c>
      <c r="AT260" s="186" t="s">
        <v>138</v>
      </c>
      <c r="AU260" s="186" t="s">
        <v>81</v>
      </c>
      <c r="AY260" s="19" t="s">
        <v>135</v>
      </c>
      <c r="BE260" s="187">
        <f>IF(N260="základní",J260,0)</f>
        <v>0</v>
      </c>
      <c r="BF260" s="187">
        <f>IF(N260="snížená",J260,0)</f>
        <v>0</v>
      </c>
      <c r="BG260" s="187">
        <f>IF(N260="zákl. přenesená",J260,0)</f>
        <v>0</v>
      </c>
      <c r="BH260" s="187">
        <f>IF(N260="sníž. přenesená",J260,0)</f>
        <v>0</v>
      </c>
      <c r="BI260" s="187">
        <f>IF(N260="nulová",J260,0)</f>
        <v>0</v>
      </c>
      <c r="BJ260" s="19" t="s">
        <v>79</v>
      </c>
      <c r="BK260" s="187">
        <f>ROUND(I260*H260,2)</f>
        <v>0</v>
      </c>
      <c r="BL260" s="19" t="s">
        <v>272</v>
      </c>
      <c r="BM260" s="186" t="s">
        <v>1301</v>
      </c>
    </row>
    <row r="261" spans="1:65" s="2" customFormat="1" ht="6.95" customHeight="1">
      <c r="A261" s="36"/>
      <c r="B261" s="49"/>
      <c r="C261" s="50"/>
      <c r="D261" s="50"/>
      <c r="E261" s="50"/>
      <c r="F261" s="50"/>
      <c r="G261" s="50"/>
      <c r="H261" s="50"/>
      <c r="I261" s="50"/>
      <c r="J261" s="50"/>
      <c r="K261" s="50"/>
      <c r="L261" s="41"/>
      <c r="M261" s="36"/>
      <c r="O261" s="36"/>
      <c r="P261" s="36"/>
      <c r="Q261" s="36"/>
      <c r="R261" s="36"/>
      <c r="S261" s="36"/>
      <c r="T261" s="36"/>
      <c r="U261" s="36"/>
      <c r="V261" s="36"/>
      <c r="W261" s="36"/>
      <c r="X261" s="36"/>
      <c r="Y261" s="36"/>
      <c r="Z261" s="36"/>
      <c r="AA261" s="36"/>
      <c r="AB261" s="36"/>
      <c r="AC261" s="36"/>
      <c r="AD261" s="36"/>
      <c r="AE261" s="36"/>
    </row>
  </sheetData>
  <sheetProtection algorithmName="SHA-512" hashValue="gFSYvkugHd9u5lHsf8tZVkfSy1JmEr+Q/wkv9PaNBkfhX5re9A41paWpZp3J+XWuXGyw4qq0w7TQyC3s/fuQfw==" saltValue="QXFKvVASa7AxDdnC5YfCYA3pwiQhR10SYxau6Y1c3xovMmGID3lOedQTDrDnPTdjVQ8tJEPEtMG8Ws+N1HgJWQ==" spinCount="100000" sheet="1" objects="1" scenarios="1" formatColumns="0" formatRows="0" autoFilter="0"/>
  <autoFilter ref="C91:K260" xr:uid="{00000000-0009-0000-0000-000008000000}"/>
  <mergeCells count="9">
    <mergeCell ref="E50:H50"/>
    <mergeCell ref="E82:H82"/>
    <mergeCell ref="E84:H8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23</vt:i4>
      </vt:variant>
    </vt:vector>
  </HeadingPairs>
  <TitlesOfParts>
    <vt:vector size="35" baseType="lpstr">
      <vt:lpstr>Rekapitulace stavby</vt:lpstr>
      <vt:lpstr>00 - VRN</vt:lpstr>
      <vt:lpstr>01 - 1.NP - WC Chlapci</vt:lpstr>
      <vt:lpstr>02 - 1.NP - WC Dívky</vt:lpstr>
      <vt:lpstr>03 - 1.NP - Úklid</vt:lpstr>
      <vt:lpstr>04 - 2.NP - WC Chlapci</vt:lpstr>
      <vt:lpstr>05 - 2.NP - WC Dívky</vt:lpstr>
      <vt:lpstr>06 - 2.NP - Úklid</vt:lpstr>
      <vt:lpstr>07 - 3.NP - WC Chlapci</vt:lpstr>
      <vt:lpstr>08 - 3.NP - WC Dívky</vt:lpstr>
      <vt:lpstr>09 - 3.NP - Úklid</vt:lpstr>
      <vt:lpstr>Pokyny pro vyplnění</vt:lpstr>
      <vt:lpstr>'00 - VRN'!Názvy_tisku</vt:lpstr>
      <vt:lpstr>'01 - 1.NP - WC Chlapci'!Názvy_tisku</vt:lpstr>
      <vt:lpstr>'02 - 1.NP - WC Dívky'!Názvy_tisku</vt:lpstr>
      <vt:lpstr>'03 - 1.NP - Úklid'!Názvy_tisku</vt:lpstr>
      <vt:lpstr>'04 - 2.NP - WC Chlapci'!Názvy_tisku</vt:lpstr>
      <vt:lpstr>'05 - 2.NP - WC Dívky'!Názvy_tisku</vt:lpstr>
      <vt:lpstr>'06 - 2.NP - Úklid'!Názvy_tisku</vt:lpstr>
      <vt:lpstr>'07 - 3.NP - WC Chlapci'!Názvy_tisku</vt:lpstr>
      <vt:lpstr>'08 - 3.NP - WC Dívky'!Názvy_tisku</vt:lpstr>
      <vt:lpstr>'09 - 3.NP - Úklid'!Názvy_tisku</vt:lpstr>
      <vt:lpstr>'Rekapitulace stavby'!Názvy_tisku</vt:lpstr>
      <vt:lpstr>'00 - VRN'!Oblast_tisku</vt:lpstr>
      <vt:lpstr>'01 - 1.NP - WC Chlapci'!Oblast_tisku</vt:lpstr>
      <vt:lpstr>'02 - 1.NP - WC Dívky'!Oblast_tisku</vt:lpstr>
      <vt:lpstr>'03 - 1.NP - Úklid'!Oblast_tisku</vt:lpstr>
      <vt:lpstr>'04 - 2.NP - WC Chlapci'!Oblast_tisku</vt:lpstr>
      <vt:lpstr>'05 - 2.NP - WC Dívky'!Oblast_tisku</vt:lpstr>
      <vt:lpstr>'06 - 2.NP - Úklid'!Oblast_tisku</vt:lpstr>
      <vt:lpstr>'07 - 3.NP - WC Chlapci'!Oblast_tisku</vt:lpstr>
      <vt:lpstr>'08 - 3.NP - WC Dívky'!Oblast_tisku</vt:lpstr>
      <vt:lpstr>'09 - 3.NP - Úklid'!Oblast_tisku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DESKTOP-473U3HR\Michal</dc:creator>
  <cp:lastModifiedBy>Michal</cp:lastModifiedBy>
  <dcterms:created xsi:type="dcterms:W3CDTF">2021-02-04T07:15:48Z</dcterms:created>
  <dcterms:modified xsi:type="dcterms:W3CDTF">2021-02-04T07:17:02Z</dcterms:modified>
</cp:coreProperties>
</file>