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Vedlejší rozpočtové ..." sheetId="2" r:id="rId2"/>
    <sheet name="02 - Stavba"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Vedlejší rozpočtové ...'!$C$82:$K$99</definedName>
    <definedName name="_xlnm.Print_Area" localSheetId="1">'01 - Vedlejší rozpočtové ...'!$C$4:$J$39,'01 - Vedlejší rozpočtové ...'!$C$45:$J$64,'01 - Vedlejší rozpočtové ...'!$C$70:$K$99</definedName>
    <definedName name="_xlnm.Print_Titles" localSheetId="1">'01 - Vedlejší rozpočtové ...'!$82:$82</definedName>
    <definedName name="_xlnm._FilterDatabase" localSheetId="2" hidden="1">'02 - Stavba'!$C$101:$K$354</definedName>
    <definedName name="_xlnm.Print_Area" localSheetId="2">'02 - Stavba'!$C$4:$J$39,'02 - Stavba'!$C$45:$J$83,'02 - Stavba'!$C$89:$K$354</definedName>
    <definedName name="_xlnm.Print_Titles" localSheetId="2">'02 - Stavba'!$101:$101</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345"/>
  <c r="BH345"/>
  <c r="BG345"/>
  <c r="BF345"/>
  <c r="T345"/>
  <c r="T344"/>
  <c r="R345"/>
  <c r="R344"/>
  <c r="P345"/>
  <c r="P344"/>
  <c r="BK345"/>
  <c r="BK344"/>
  <c r="J344"/>
  <c r="J345"/>
  <c r="BE345"/>
  <c r="J82"/>
  <c r="BI341"/>
  <c r="BH341"/>
  <c r="BG341"/>
  <c r="BF341"/>
  <c r="T341"/>
  <c r="R341"/>
  <c r="P341"/>
  <c r="BK341"/>
  <c r="J341"/>
  <c r="BE341"/>
  <c r="BI336"/>
  <c r="BH336"/>
  <c r="BG336"/>
  <c r="BF336"/>
  <c r="T336"/>
  <c r="R336"/>
  <c r="P336"/>
  <c r="BK336"/>
  <c r="J336"/>
  <c r="BE336"/>
  <c r="BI333"/>
  <c r="BH333"/>
  <c r="BG333"/>
  <c r="BF333"/>
  <c r="T333"/>
  <c r="R333"/>
  <c r="P333"/>
  <c r="BK333"/>
  <c r="J333"/>
  <c r="BE333"/>
  <c r="BI329"/>
  <c r="BH329"/>
  <c r="BG329"/>
  <c r="BF329"/>
  <c r="T329"/>
  <c r="R329"/>
  <c r="P329"/>
  <c r="BK329"/>
  <c r="J329"/>
  <c r="BE329"/>
  <c r="BI326"/>
  <c r="BH326"/>
  <c r="BG326"/>
  <c r="BF326"/>
  <c r="T326"/>
  <c r="T325"/>
  <c r="R326"/>
  <c r="R325"/>
  <c r="P326"/>
  <c r="P325"/>
  <c r="BK326"/>
  <c r="BK325"/>
  <c r="J325"/>
  <c r="J326"/>
  <c r="BE326"/>
  <c r="J81"/>
  <c r="BI322"/>
  <c r="BH322"/>
  <c r="BG322"/>
  <c r="BF322"/>
  <c r="T322"/>
  <c r="R322"/>
  <c r="P322"/>
  <c r="BK322"/>
  <c r="J322"/>
  <c r="BE322"/>
  <c r="BI320"/>
  <c r="BH320"/>
  <c r="BG320"/>
  <c r="BF320"/>
  <c r="T320"/>
  <c r="R320"/>
  <c r="P320"/>
  <c r="BK320"/>
  <c r="J320"/>
  <c r="BE320"/>
  <c r="BI317"/>
  <c r="BH317"/>
  <c r="BG317"/>
  <c r="BF317"/>
  <c r="T317"/>
  <c r="R317"/>
  <c r="P317"/>
  <c r="BK317"/>
  <c r="J317"/>
  <c r="BE317"/>
  <c r="BI310"/>
  <c r="BH310"/>
  <c r="BG310"/>
  <c r="BF310"/>
  <c r="T310"/>
  <c r="R310"/>
  <c r="P310"/>
  <c r="BK310"/>
  <c r="J310"/>
  <c r="BE310"/>
  <c r="BI303"/>
  <c r="BH303"/>
  <c r="BG303"/>
  <c r="BF303"/>
  <c r="T303"/>
  <c r="R303"/>
  <c r="P303"/>
  <c r="BK303"/>
  <c r="J303"/>
  <c r="BE303"/>
  <c r="BI296"/>
  <c r="BH296"/>
  <c r="BG296"/>
  <c r="BF296"/>
  <c r="T296"/>
  <c r="R296"/>
  <c r="P296"/>
  <c r="BK296"/>
  <c r="J296"/>
  <c r="BE296"/>
  <c r="BI293"/>
  <c r="BH293"/>
  <c r="BG293"/>
  <c r="BF293"/>
  <c r="T293"/>
  <c r="R293"/>
  <c r="P293"/>
  <c r="BK293"/>
  <c r="J293"/>
  <c r="BE293"/>
  <c r="BI288"/>
  <c r="BH288"/>
  <c r="BG288"/>
  <c r="BF288"/>
  <c r="T288"/>
  <c r="R288"/>
  <c r="P288"/>
  <c r="BK288"/>
  <c r="J288"/>
  <c r="BE288"/>
  <c r="BI285"/>
  <c r="BH285"/>
  <c r="BG285"/>
  <c r="BF285"/>
  <c r="T285"/>
  <c r="R285"/>
  <c r="P285"/>
  <c r="BK285"/>
  <c r="J285"/>
  <c r="BE285"/>
  <c r="BI280"/>
  <c r="BH280"/>
  <c r="BG280"/>
  <c r="BF280"/>
  <c r="T280"/>
  <c r="R280"/>
  <c r="P280"/>
  <c r="BK280"/>
  <c r="J280"/>
  <c r="BE280"/>
  <c r="BI277"/>
  <c r="BH277"/>
  <c r="BG277"/>
  <c r="BF277"/>
  <c r="T277"/>
  <c r="R277"/>
  <c r="P277"/>
  <c r="BK277"/>
  <c r="J277"/>
  <c r="BE277"/>
  <c r="BI272"/>
  <c r="BH272"/>
  <c r="BG272"/>
  <c r="BF272"/>
  <c r="T272"/>
  <c r="R272"/>
  <c r="P272"/>
  <c r="BK272"/>
  <c r="J272"/>
  <c r="BE272"/>
  <c r="BI269"/>
  <c r="BH269"/>
  <c r="BG269"/>
  <c r="BF269"/>
  <c r="T269"/>
  <c r="R269"/>
  <c r="P269"/>
  <c r="BK269"/>
  <c r="J269"/>
  <c r="BE269"/>
  <c r="BI258"/>
  <c r="BH258"/>
  <c r="BG258"/>
  <c r="BF258"/>
  <c r="T258"/>
  <c r="R258"/>
  <c r="P258"/>
  <c r="BK258"/>
  <c r="J258"/>
  <c r="BE258"/>
  <c r="BI255"/>
  <c r="BH255"/>
  <c r="BG255"/>
  <c r="BF255"/>
  <c r="T255"/>
  <c r="R255"/>
  <c r="P255"/>
  <c r="BK255"/>
  <c r="J255"/>
  <c r="BE255"/>
  <c r="BI248"/>
  <c r="BH248"/>
  <c r="BG248"/>
  <c r="BF248"/>
  <c r="T248"/>
  <c r="R248"/>
  <c r="P248"/>
  <c r="BK248"/>
  <c r="J248"/>
  <c r="BE248"/>
  <c r="BI245"/>
  <c r="BH245"/>
  <c r="BG245"/>
  <c r="BF245"/>
  <c r="T245"/>
  <c r="T244"/>
  <c r="T243"/>
  <c r="R245"/>
  <c r="R244"/>
  <c r="R243"/>
  <c r="P245"/>
  <c r="P244"/>
  <c r="P243"/>
  <c r="BK245"/>
  <c r="BK244"/>
  <c r="J244"/>
  <c r="BK243"/>
  <c r="J243"/>
  <c r="J245"/>
  <c r="BE245"/>
  <c r="J80"/>
  <c r="J79"/>
  <c r="BI240"/>
  <c r="BH240"/>
  <c r="BG240"/>
  <c r="BF240"/>
  <c r="T240"/>
  <c r="T239"/>
  <c r="R240"/>
  <c r="R239"/>
  <c r="P240"/>
  <c r="P239"/>
  <c r="BK240"/>
  <c r="BK239"/>
  <c r="J239"/>
  <c r="J240"/>
  <c r="BE240"/>
  <c r="J78"/>
  <c r="BI236"/>
  <c r="BH236"/>
  <c r="BG236"/>
  <c r="BF236"/>
  <c r="T236"/>
  <c r="R236"/>
  <c r="P236"/>
  <c r="BK236"/>
  <c r="J236"/>
  <c r="BE236"/>
  <c r="BI232"/>
  <c r="BH232"/>
  <c r="BG232"/>
  <c r="BF232"/>
  <c r="T232"/>
  <c r="R232"/>
  <c r="P232"/>
  <c r="BK232"/>
  <c r="J232"/>
  <c r="BE232"/>
  <c r="BI229"/>
  <c r="BH229"/>
  <c r="BG229"/>
  <c r="BF229"/>
  <c r="T229"/>
  <c r="T228"/>
  <c r="R229"/>
  <c r="R228"/>
  <c r="P229"/>
  <c r="P228"/>
  <c r="BK229"/>
  <c r="BK228"/>
  <c r="J228"/>
  <c r="J229"/>
  <c r="BE229"/>
  <c r="J77"/>
  <c r="BI224"/>
  <c r="BH224"/>
  <c r="BG224"/>
  <c r="BF224"/>
  <c r="T224"/>
  <c r="T223"/>
  <c r="R224"/>
  <c r="R223"/>
  <c r="P224"/>
  <c r="P223"/>
  <c r="BK224"/>
  <c r="BK223"/>
  <c r="J223"/>
  <c r="J224"/>
  <c r="BE224"/>
  <c r="J76"/>
  <c r="BI220"/>
  <c r="BH220"/>
  <c r="BG220"/>
  <c r="BF220"/>
  <c r="T220"/>
  <c r="R220"/>
  <c r="P220"/>
  <c r="BK220"/>
  <c r="J220"/>
  <c r="BE220"/>
  <c r="BI216"/>
  <c r="BH216"/>
  <c r="BG216"/>
  <c r="BF216"/>
  <c r="T216"/>
  <c r="T215"/>
  <c r="R216"/>
  <c r="R215"/>
  <c r="P216"/>
  <c r="P215"/>
  <c r="BK216"/>
  <c r="BK215"/>
  <c r="J215"/>
  <c r="J216"/>
  <c r="BE216"/>
  <c r="J75"/>
  <c r="BI212"/>
  <c r="BH212"/>
  <c r="BG212"/>
  <c r="BF212"/>
  <c r="T212"/>
  <c r="R212"/>
  <c r="P212"/>
  <c r="BK212"/>
  <c r="J212"/>
  <c r="BE212"/>
  <c r="BI207"/>
  <c r="BH207"/>
  <c r="BG207"/>
  <c r="BF207"/>
  <c r="T207"/>
  <c r="T206"/>
  <c r="T205"/>
  <c r="R207"/>
  <c r="R206"/>
  <c r="R205"/>
  <c r="P207"/>
  <c r="P206"/>
  <c r="P205"/>
  <c r="BK207"/>
  <c r="BK206"/>
  <c r="J206"/>
  <c r="BK205"/>
  <c r="J205"/>
  <c r="J207"/>
  <c r="BE207"/>
  <c r="J74"/>
  <c r="J73"/>
  <c r="BI202"/>
  <c r="BH202"/>
  <c r="BG202"/>
  <c r="BF202"/>
  <c r="T202"/>
  <c r="R202"/>
  <c r="P202"/>
  <c r="BK202"/>
  <c r="J202"/>
  <c r="BE202"/>
  <c r="BI197"/>
  <c r="BH197"/>
  <c r="BG197"/>
  <c r="BF197"/>
  <c r="T197"/>
  <c r="T196"/>
  <c r="R197"/>
  <c r="R196"/>
  <c r="P197"/>
  <c r="P196"/>
  <c r="BK197"/>
  <c r="BK196"/>
  <c r="J196"/>
  <c r="J197"/>
  <c r="BE197"/>
  <c r="J72"/>
  <c r="BI192"/>
  <c r="BH192"/>
  <c r="BG192"/>
  <c r="BF192"/>
  <c r="T192"/>
  <c r="R192"/>
  <c r="P192"/>
  <c r="BK192"/>
  <c r="J192"/>
  <c r="BE192"/>
  <c r="BI188"/>
  <c r="BH188"/>
  <c r="BG188"/>
  <c r="BF188"/>
  <c r="T188"/>
  <c r="T187"/>
  <c r="T186"/>
  <c r="R188"/>
  <c r="R187"/>
  <c r="R186"/>
  <c r="P188"/>
  <c r="P187"/>
  <c r="P186"/>
  <c r="BK188"/>
  <c r="BK187"/>
  <c r="J187"/>
  <c r="BK186"/>
  <c r="J186"/>
  <c r="J188"/>
  <c r="BE188"/>
  <c r="J71"/>
  <c r="J70"/>
  <c r="BI182"/>
  <c r="BH182"/>
  <c r="BG182"/>
  <c r="BF182"/>
  <c r="T182"/>
  <c r="T181"/>
  <c r="R182"/>
  <c r="R181"/>
  <c r="P182"/>
  <c r="P181"/>
  <c r="BK182"/>
  <c r="BK181"/>
  <c r="J181"/>
  <c r="J182"/>
  <c r="BE182"/>
  <c r="J69"/>
  <c r="BI178"/>
  <c r="BH178"/>
  <c r="BG178"/>
  <c r="BF178"/>
  <c r="T178"/>
  <c r="R178"/>
  <c r="P178"/>
  <c r="BK178"/>
  <c r="J178"/>
  <c r="BE178"/>
  <c r="BI173"/>
  <c r="BH173"/>
  <c r="BG173"/>
  <c r="BF173"/>
  <c r="T173"/>
  <c r="R173"/>
  <c r="P173"/>
  <c r="BK173"/>
  <c r="J173"/>
  <c r="BE173"/>
  <c r="BI168"/>
  <c r="BH168"/>
  <c r="BG168"/>
  <c r="BF168"/>
  <c r="T168"/>
  <c r="T167"/>
  <c r="T166"/>
  <c r="R168"/>
  <c r="R167"/>
  <c r="R166"/>
  <c r="P168"/>
  <c r="P167"/>
  <c r="P166"/>
  <c r="BK168"/>
  <c r="BK167"/>
  <c r="J167"/>
  <c r="BK166"/>
  <c r="J166"/>
  <c r="J168"/>
  <c r="BE168"/>
  <c r="J68"/>
  <c r="J67"/>
  <c r="BI163"/>
  <c r="BH163"/>
  <c r="BG163"/>
  <c r="BF163"/>
  <c r="T163"/>
  <c r="R163"/>
  <c r="P163"/>
  <c r="BK163"/>
  <c r="J163"/>
  <c r="BE163"/>
  <c r="BI158"/>
  <c r="BH158"/>
  <c r="BG158"/>
  <c r="BF158"/>
  <c r="T158"/>
  <c r="R158"/>
  <c r="P158"/>
  <c r="BK158"/>
  <c r="J158"/>
  <c r="BE158"/>
  <c r="BI153"/>
  <c r="BH153"/>
  <c r="BG153"/>
  <c r="BF153"/>
  <c r="T153"/>
  <c r="T152"/>
  <c r="R153"/>
  <c r="R152"/>
  <c r="P153"/>
  <c r="P152"/>
  <c r="BK153"/>
  <c r="BK152"/>
  <c r="J152"/>
  <c r="J153"/>
  <c r="BE153"/>
  <c r="J66"/>
  <c r="BI148"/>
  <c r="BH148"/>
  <c r="BG148"/>
  <c r="BF148"/>
  <c r="T148"/>
  <c r="R148"/>
  <c r="P148"/>
  <c r="BK148"/>
  <c r="J148"/>
  <c r="BE148"/>
  <c r="BI143"/>
  <c r="BH143"/>
  <c r="BG143"/>
  <c r="BF143"/>
  <c r="T143"/>
  <c r="R143"/>
  <c r="P143"/>
  <c r="BK143"/>
  <c r="J143"/>
  <c r="BE143"/>
  <c r="BI137"/>
  <c r="BH137"/>
  <c r="BG137"/>
  <c r="BF137"/>
  <c r="T137"/>
  <c r="T136"/>
  <c r="R137"/>
  <c r="R136"/>
  <c r="P137"/>
  <c r="P136"/>
  <c r="BK137"/>
  <c r="BK136"/>
  <c r="J136"/>
  <c r="J137"/>
  <c r="BE137"/>
  <c r="J65"/>
  <c r="BI129"/>
  <c r="BH129"/>
  <c r="BG129"/>
  <c r="BF129"/>
  <c r="T129"/>
  <c r="T128"/>
  <c r="R129"/>
  <c r="R128"/>
  <c r="P129"/>
  <c r="P128"/>
  <c r="BK129"/>
  <c r="BK128"/>
  <c r="J128"/>
  <c r="J129"/>
  <c r="BE129"/>
  <c r="J64"/>
  <c r="BI124"/>
  <c r="BH124"/>
  <c r="BG124"/>
  <c r="BF124"/>
  <c r="T124"/>
  <c r="R124"/>
  <c r="P124"/>
  <c r="BK124"/>
  <c r="J124"/>
  <c r="BE124"/>
  <c r="BI120"/>
  <c r="BH120"/>
  <c r="BG120"/>
  <c r="BF120"/>
  <c r="T120"/>
  <c r="R120"/>
  <c r="P120"/>
  <c r="BK120"/>
  <c r="J120"/>
  <c r="BE120"/>
  <c r="BI116"/>
  <c r="BH116"/>
  <c r="BG116"/>
  <c r="BF116"/>
  <c r="T116"/>
  <c r="R116"/>
  <c r="P116"/>
  <c r="BK116"/>
  <c r="J116"/>
  <c r="BE116"/>
  <c r="BI110"/>
  <c r="BH110"/>
  <c r="BG110"/>
  <c r="BF110"/>
  <c r="T110"/>
  <c r="T109"/>
  <c r="R110"/>
  <c r="R109"/>
  <c r="P110"/>
  <c r="P109"/>
  <c r="BK110"/>
  <c r="BK109"/>
  <c r="J109"/>
  <c r="J110"/>
  <c r="BE110"/>
  <c r="J63"/>
  <c r="BI106"/>
  <c r="F37"/>
  <c i="1" r="BD56"/>
  <c i="3" r="BH106"/>
  <c r="F36"/>
  <c i="1" r="BC56"/>
  <c i="3" r="BG106"/>
  <c r="F35"/>
  <c i="1" r="BB56"/>
  <c i="3" r="BF106"/>
  <c r="J34"/>
  <c i="1" r="AW56"/>
  <c i="3" r="F34"/>
  <c i="1" r="BA56"/>
  <c i="3" r="T106"/>
  <c r="T105"/>
  <c r="T104"/>
  <c r="T103"/>
  <c r="T102"/>
  <c r="R106"/>
  <c r="R105"/>
  <c r="R104"/>
  <c r="R103"/>
  <c r="R102"/>
  <c r="P106"/>
  <c r="P105"/>
  <c r="P104"/>
  <c r="P103"/>
  <c r="P102"/>
  <c i="1" r="AU56"/>
  <c i="3" r="BK106"/>
  <c r="BK105"/>
  <c r="J105"/>
  <c r="BK104"/>
  <c r="J104"/>
  <c r="BK103"/>
  <c r="J103"/>
  <c r="BK102"/>
  <c r="J102"/>
  <c r="J59"/>
  <c r="J30"/>
  <c i="1" r="AG56"/>
  <c i="3" r="J106"/>
  <c r="BE106"/>
  <c r="J33"/>
  <c i="1" r="AV56"/>
  <c i="3" r="F33"/>
  <c i="1" r="AZ56"/>
  <c i="3" r="J62"/>
  <c r="J61"/>
  <c r="J60"/>
  <c r="J99"/>
  <c r="J98"/>
  <c r="F98"/>
  <c r="F96"/>
  <c r="E94"/>
  <c r="J55"/>
  <c r="J54"/>
  <c r="F54"/>
  <c r="F52"/>
  <c r="E50"/>
  <c r="J39"/>
  <c r="J18"/>
  <c r="E18"/>
  <c r="F99"/>
  <c r="F55"/>
  <c r="J17"/>
  <c r="J12"/>
  <c r="J96"/>
  <c r="J52"/>
  <c r="E7"/>
  <c r="E92"/>
  <c r="E48"/>
  <c i="2" r="J37"/>
  <c r="J36"/>
  <c i="1" r="AY55"/>
  <c i="2" r="J35"/>
  <c i="1" r="AX55"/>
  <c i="2" r="BI98"/>
  <c r="BH98"/>
  <c r="BG98"/>
  <c r="BF98"/>
  <c r="T98"/>
  <c r="T97"/>
  <c r="R98"/>
  <c r="R97"/>
  <c r="P98"/>
  <c r="P97"/>
  <c r="BK98"/>
  <c r="BK97"/>
  <c r="J97"/>
  <c r="J98"/>
  <c r="BE98"/>
  <c r="J63"/>
  <c r="BI95"/>
  <c r="BH95"/>
  <c r="BG95"/>
  <c r="BF95"/>
  <c r="T95"/>
  <c r="T94"/>
  <c r="R95"/>
  <c r="R94"/>
  <c r="P95"/>
  <c r="P94"/>
  <c r="BK95"/>
  <c r="BK94"/>
  <c r="J94"/>
  <c r="J95"/>
  <c r="BE95"/>
  <c r="J62"/>
  <c r="BI92"/>
  <c r="BH92"/>
  <c r="BG92"/>
  <c r="BF92"/>
  <c r="T92"/>
  <c r="R92"/>
  <c r="P92"/>
  <c r="BK92"/>
  <c r="J92"/>
  <c r="BE92"/>
  <c r="BI89"/>
  <c r="BH89"/>
  <c r="BG89"/>
  <c r="BF89"/>
  <c r="T89"/>
  <c r="R89"/>
  <c r="P89"/>
  <c r="BK89"/>
  <c r="J89"/>
  <c r="BE89"/>
  <c r="BI86"/>
  <c r="F37"/>
  <c i="1" r="BD55"/>
  <c i="2" r="BH86"/>
  <c r="F36"/>
  <c i="1" r="BC55"/>
  <c i="2" r="BG86"/>
  <c r="F35"/>
  <c i="1" r="BB55"/>
  <c i="2" r="BF86"/>
  <c r="J34"/>
  <c i="1" r="AW55"/>
  <c i="2" r="F34"/>
  <c i="1" r="BA55"/>
  <c i="2" r="T86"/>
  <c r="T85"/>
  <c r="T84"/>
  <c r="T83"/>
  <c r="R86"/>
  <c r="R85"/>
  <c r="R84"/>
  <c r="R83"/>
  <c r="P86"/>
  <c r="P85"/>
  <c r="P84"/>
  <c r="P83"/>
  <c i="1" r="AU55"/>
  <c i="2" r="BK86"/>
  <c r="BK85"/>
  <c r="J85"/>
  <c r="BK84"/>
  <c r="J84"/>
  <c r="BK83"/>
  <c r="J83"/>
  <c r="J59"/>
  <c r="J30"/>
  <c i="1" r="AG55"/>
  <c i="2" r="J86"/>
  <c r="BE86"/>
  <c r="J33"/>
  <c i="1" r="AV55"/>
  <c i="2" r="F33"/>
  <c i="1" r="AZ55"/>
  <c i="2" r="J61"/>
  <c r="J60"/>
  <c r="J80"/>
  <c r="J79"/>
  <c r="F79"/>
  <c r="F77"/>
  <c r="E75"/>
  <c r="J55"/>
  <c r="J54"/>
  <c r="F54"/>
  <c r="F52"/>
  <c r="E50"/>
  <c r="J39"/>
  <c r="J18"/>
  <c r="E18"/>
  <c r="F80"/>
  <c r="F55"/>
  <c r="J17"/>
  <c r="J12"/>
  <c r="J77"/>
  <c r="J52"/>
  <c r="E7"/>
  <c r="E73"/>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<sst xmlns="http://schemas.openxmlformats.org/spreadsheetml/2006/main">
  <si>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</si>
  <si>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</si>
  <si>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</si>
  <si>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</si>
  <si>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</si>
  <si>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{43eec645-9bdd-4769-8a46-9d72086cea9e}</t>
  </si>
  <si>
    <t>0,01</t>
  </si>
  <si>
    <t>21</t>
  </si>
  <si>
    <t>15</t>
  </si>
  <si>
    <t>REKAPITULACE STAVBY</t>
  </si>
  <si>
    <t xml:space="preserve">v ---  níže se nacházejí doplnkové a pomocné údaje k sestavám  --- v</t>
  </si>
  <si>
    <t>Návod na vyplnění</t>
  </si>
  <si>
    <t>0,001</t>
  </si>
  <si>
    <t>Kód:</t>
  </si>
  <si>
    <t>2019099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</si>
  <si>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</si>
  <si>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</si>
  <si>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DDM - zahradní altán pro akce a činnosti pro volně příchozí</t>
  </si>
  <si>
    <t>KSO:</t>
  </si>
  <si>
    <t>801 39 8</t>
  </si>
  <si>
    <t>CC-CZ:</t>
  </si>
  <si>
    <t>12741</t>
  </si>
  <si>
    <t>Místo:</t>
  </si>
  <si>
    <t>Spartakiádní 1937, 356 01 Sokolov</t>
  </si>
  <si>
    <t>Datum:</t>
  </si>
  <si>
    <t>16. 12. 2019</t>
  </si>
  <si>
    <t>CZ-CPV:</t>
  </si>
  <si>
    <t>45000000-7</t>
  </si>
  <si>
    <t>CZ-CPA:</t>
  </si>
  <si>
    <t>41.00.29</t>
  </si>
  <si>
    <t>Zadavatel:</t>
  </si>
  <si>
    <t>IČ:</t>
  </si>
  <si>
    <t/>
  </si>
  <si>
    <t>Město Sokolov, Rokycanova 1929, 356 01</t>
  </si>
  <si>
    <t>DIČ:</t>
  </si>
  <si>
    <t>Uchazeč:</t>
  </si>
  <si>
    <t>Vyplň údaj</t>
  </si>
  <si>
    <t>Projektant:</t>
  </si>
  <si>
    <t>Ing. arch. Olga Růžičková</t>
  </si>
  <si>
    <t>True</t>
  </si>
  <si>
    <t>Zpracovatel:</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</si>
  <si>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</si>
  <si>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</si>
  <si>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</si>
  <si>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</si>
  <si>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</si>
  <si>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</si>
  <si>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</si>
  <si>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</si>
  <si>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</si>
  <si>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</si>
  <si>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</si>
  <si>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</si>
  <si>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</si>
  <si>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</si>
  <si>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</si>
  <si>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</si>
  <si>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</si>
  <si>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</si>
  <si>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</si>
  <si>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</si>
  <si>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</si>
  <si>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</si>
  <si>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</si>
  <si>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</si>
  <si>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</si>
  <si>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</si>
  <si>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</si>
  <si>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</si>
  <si>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</si>
  <si>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</si>
  <si>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</si>
  <si>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</si>
  <si>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</si>
  <si>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</si>
  <si>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</si>
  <si>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</si>
  <si>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</si>
  <si>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</si>
  <si>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</si>
  <si>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</si>
  <si>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</si>
  <si>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</si>
  <si>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</si>
  <si>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</si>
  <si>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</si>
  <si>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</si>
  <si>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{217f8f94-3d7c-4276-9d35-5dd2a2e3d044}</t>
  </si>
  <si>
    <t>2</t>
  </si>
  <si>
    <t>02</t>
  </si>
  <si>
    <t>Stavba</t>
  </si>
  <si>
    <t>{73b6d6c3-a7a8-472a-a82d-738c12163f89}</t>
  </si>
  <si>
    <t>KRYCÍ LIST SOUPISU PRACÍ</t>
  </si>
  <si>
    <t>Objekt:</t>
  </si>
  <si>
    <t>01 - Vedlejší rozpočtové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</si>
  <si>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</si>
  <si>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</si>
  <si>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</si>
  <si>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</si>
  <si>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</si>
  <si>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</si>
  <si>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</si>
  <si>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VRN5 - Finanční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</si>
  <si>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</si>
  <si>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</si>
  <si>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</si>
  <si>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</si>
  <si>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</si>
  <si>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</si>
  <si>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</si>
  <si>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</si>
  <si>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</si>
  <si>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</si>
  <si>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</si>
  <si>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</si>
  <si>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</si>
  <si>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</si>
  <si>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</si>
  <si>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</si>
  <si>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</si>
  <si>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</si>
  <si>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</si>
  <si>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012103000</t>
  </si>
  <si>
    <t>Geodetické práce před výstavbou</t>
  </si>
  <si>
    <t>Kč</t>
  </si>
  <si>
    <t>CS ÚRS 2019 02</t>
  </si>
  <si>
    <t>1024</t>
  </si>
  <si>
    <t>1863570678</t>
  </si>
  <si>
    <t>PP</t>
  </si>
  <si>
    <t>Průzkumné, geodetické a projektové práce geodetické práce před výstavbou</t>
  </si>
  <si>
    <t>P</t>
  </si>
  <si>
    <t>Poznámka k položce:_x000d_
- vytýčení sítí před zahájením prací</t>
  </si>
  <si>
    <t>012203000</t>
  </si>
  <si>
    <t>Geodetické práce při provádění stavby</t>
  </si>
  <si>
    <t>1939611740</t>
  </si>
  <si>
    <t>Průzkumné, geodetické a projektové práce geodetické práce při provádění stavby</t>
  </si>
  <si>
    <t>Poznámka k položce:_x000d_
- vytýčení stavby před zahájením stavby</t>
  </si>
  <si>
    <t>3</t>
  </si>
  <si>
    <t>013254000</t>
  </si>
  <si>
    <t>Dokumentace skutečného provedení stavby</t>
  </si>
  <si>
    <t>484883141</t>
  </si>
  <si>
    <t>Průzkumné, geodetické a projektové práce projektové práce dokumentace stavby (výkresová a textová) skutečného provedení stavby</t>
  </si>
  <si>
    <t>VRN3</t>
  </si>
  <si>
    <t>Zařízení staveniště</t>
  </si>
  <si>
    <t>4</t>
  </si>
  <si>
    <t>030001000</t>
  </si>
  <si>
    <t>-584874577</t>
  </si>
  <si>
    <t>Základní rozdělení průvodních činností a nákladů zařízení staveniště</t>
  </si>
  <si>
    <t>VRN5</t>
  </si>
  <si>
    <t>Finanční náklady</t>
  </si>
  <si>
    <t>052103000</t>
  </si>
  <si>
    <t>Rezerva investora</t>
  </si>
  <si>
    <t>%</t>
  </si>
  <si>
    <t>2076769287</t>
  </si>
  <si>
    <t>Finanční náklady finanční rezerva rezerva investora</t>
  </si>
  <si>
    <t>02 - Stavba</t>
  </si>
  <si>
    <t>HSV - Práce a dodávky HSV</t>
  </si>
  <si>
    <t xml:space="preserve">    1 - Zemní práce</t>
  </si>
  <si>
    <t xml:space="preserve">      12 - Zemní práce - odkopávky a prokopávky</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</si>
  <si>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</si>
  <si>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</si>
  <si>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</si>
  <si>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</si>
  <si>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</si>
  <si>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</si>
  <si>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27 - Zakládání - základy</t>
  </si>
  <si>
    <t xml:space="preserve">    5 - Komunikace pozemní</t>
  </si>
  <si>
    <t xml:space="preserve">      56 - Podkladní vrstvy komunikací, letišť a ploch</t>
  </si>
  <si>
    <t xml:space="preserve">      59 - Kryty pozemních komunikací, letišť a ploch dlážděné</t>
  </si>
  <si>
    <t xml:space="preserve">    9 - Ostatní konstrukce a práce, bourání</t>
  </si>
  <si>
    <t xml:space="preserve">      91 - Doplňující konstrukce a práce pozemních komunikací, letišť a ploch</t>
  </si>
  <si>
    <t xml:space="preserve">      93 - Různé dokončovací konstrukce a práce inženýrských staveb</t>
  </si>
  <si>
    <t xml:space="preserve">      96 - Bourání konstrukcí</t>
  </si>
  <si>
    <t xml:space="preserve">    997 - Přesun sutě</t>
  </si>
  <si>
    <t xml:space="preserve">    998 - Přesun hmot</t>
  </si>
  <si>
    <t>PSV - Práce a dodávky PSV</t>
  </si>
  <si>
    <t xml:space="preserve">    762 - Konstrukce tesařské</t>
  </si>
  <si>
    <t xml:space="preserve">    764 - Konstrukce klempířské</t>
  </si>
  <si>
    <t xml:space="preserve">    783 - Dokončovací práce - nátěry</t>
  </si>
  <si>
    <t>HSV</t>
  </si>
  <si>
    <t>Práce a dodávky HSV</t>
  </si>
  <si>
    <t>Zemní práce</t>
  </si>
  <si>
    <t>12</t>
  </si>
  <si>
    <t>Zemní práce - odkopávky a prokopávky</t>
  </si>
  <si>
    <t>121112111</t>
  </si>
  <si>
    <t>Sejmutí ornice tl vrstvy do 150 mm ručně s vodorovným přemístěním do 50 m</t>
  </si>
  <si>
    <t>m3</t>
  </si>
  <si>
    <t>-70210169</t>
  </si>
  <si>
    <t>Sejmutí ornice ručně s vodorovným přemístěním do 50 m na dočasné či trvalé skládky nebo na hromady v místě upotřebení tloušťky vrstvy do 150 mm</t>
  </si>
  <si>
    <t>VV</t>
  </si>
  <si>
    <t>(7,7*9*0,15) "ornice</t>
  </si>
  <si>
    <t>13</t>
  </si>
  <si>
    <t>Zemní práce - hloubené vykopávky</t>
  </si>
  <si>
    <t>132212101</t>
  </si>
  <si>
    <t>Hloubení rýh š do 600 mm ručním nebo pneum nářadím v soudržných horninách tř. 3</t>
  </si>
  <si>
    <t>34629832</t>
  </si>
  <si>
    <t>Hloubení zapažených i nezapažených rýh šířky do 600 mm ručním nebo pneumatickým nářadím s urovnáním dna do předepsaného profilu a spádu v horninách tř. 3 soudržných</t>
  </si>
  <si>
    <t>PSC</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</si>
  <si>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</si>
  <si>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(4,49*2+6,1*2)*0,3*0,25 "rýhy pro obruby</t>
  </si>
  <si>
    <t>(1,2*0,6*1)*2 "zasakovací rýhy</t>
  </si>
  <si>
    <t>Součet</t>
  </si>
  <si>
    <t>132212109</t>
  </si>
  <si>
    <t>Příplatek za lepivost u hloubení rýh š do 600 mm ručním nebo pneum nářadím v hornině tř. 3</t>
  </si>
  <si>
    <t>608823062</t>
  </si>
  <si>
    <t>Hloubení zapažených i nezapažených rýh šířky do 600 mm ručním nebo pneumatickým nářadím s urovnáním dna do předepsaného profilu a spádu v horninách tř. 3 Příplatek k cenám za lepivost horniny tř. 3</t>
  </si>
  <si>
    <t>3,029*0,5 'Přepočtené koeficientem množství</t>
  </si>
  <si>
    <t>133202011</t>
  </si>
  <si>
    <t>Hloubení šachet ručním nebo pneum nářadím v soudržných horninách tř. 3, plocha výkopu do 4 m2</t>
  </si>
  <si>
    <t>1016438070</t>
  </si>
  <si>
    <t>Hloubení zapažených i nezapažených šachet plocha výkopu do 20 m2 ručním nebo pneumatickým nářadím s případným nutným přemístěním výkopku ve výkopišti v horninách soudržných tř. 3, plocha výkopu do 4 m2</t>
  </si>
  <si>
    <t xml:space="preserve">Poznámka k souboru cen:_x000d_
1. V cenách jsou započteny i náklady na přehození výkopku na přilehlém terénu na vzdálenost do 5 m od hrany šachty nebo naložení na dopravní prostředek._x000d_
2. V cenách 10-2011 až 30-3012 jsou započteny i náklady na svislý přesun horniny po házečkách do 2 metrů._x000d_
</t>
  </si>
  <si>
    <t>(0,5*0,5*1,05)*9 "výkop pro patky</t>
  </si>
  <si>
    <t>133202019</t>
  </si>
  <si>
    <t>Příplatek za lepivost u hloubení šachet ručním nebo pneum nářadím v horninách tř. 3</t>
  </si>
  <si>
    <t>-1640061822</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</si>
  <si>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</si>
  <si>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2,363*0,5 'Přepočtené koeficientem množství</t>
  </si>
  <si>
    <t>16</t>
  </si>
  <si>
    <t>Zemní práce - přemístění výkopku</t>
  </si>
  <si>
    <t>6</t>
  </si>
  <si>
    <t>167101101</t>
  </si>
  <si>
    <t>Nakládání výkopku z hornin tř. 1 až 4 do 100 m3</t>
  </si>
  <si>
    <t>709944244</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</si>
  <si>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</si>
  <si>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</si>
  <si>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10,395 "ornice</t>
  </si>
  <si>
    <t>3,029 "rýhy</t>
  </si>
  <si>
    <t>2,363 "patky</t>
  </si>
  <si>
    <t>17</t>
  </si>
  <si>
    <t>Zemní práce - konstrukce ze zemin</t>
  </si>
  <si>
    <t>7</t>
  </si>
  <si>
    <t>171203111</t>
  </si>
  <si>
    <t>Uložení a hrubé rozhrnutí výkopku bez zhutnění v rovině a ve svahu do 1:5</t>
  </si>
  <si>
    <t>244913077</t>
  </si>
  <si>
    <t>Uložení výkopku bez zhutnění s hrubým rozhrnutím v rovině nebo na svahu do 1:5</t>
  </si>
  <si>
    <t xml:space="preserve">Poznámka k souboru cen:_x000d_
1. Ceny jsou určeny pro ukládání výkopku objemu do 200 m3 na jednom objektu; pro ukládání výkopku přes 200 m3 lze použít ceny souboru cen 171 20-12 Uložení sypaniny, části A01 katalogu 800-1 Zemní práce._x000d_
2. V cenách o sklonu svahu přes 1:1 jsou uvažovány podmínky pro svahy běžně schůdné; bez použití lezeckých technik. V případě použití lezeckých technik se tyto náklady oceňují individuálně._x000d_
</t>
  </si>
  <si>
    <t>0,832 "rýhy</t>
  </si>
  <si>
    <t>8</t>
  </si>
  <si>
    <t>181301101</t>
  </si>
  <si>
    <t>Rozprostření ornice tl vrstvy do 100 mm pl do 500 m2 v rovině nebo ve svahu do 1:5</t>
  </si>
  <si>
    <t>m2</t>
  </si>
  <si>
    <t>-286512338</t>
  </si>
  <si>
    <t>Rozprostření a urovnání ornice v rovině nebo ve svahu sklonu do 1:5 při souvislé ploše do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</si>
  <si>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</si>
  <si>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"zatravnění po obvodě</t>
  </si>
  <si>
    <t>((7,7*9)-(4,7*6))</t>
  </si>
  <si>
    <t>9</t>
  </si>
  <si>
    <t>M</t>
  </si>
  <si>
    <t>10364101</t>
  </si>
  <si>
    <t xml:space="preserve">zemina pro terénní úpravy -  ornice</t>
  </si>
  <si>
    <t>t</t>
  </si>
  <si>
    <t>-362121531</t>
  </si>
  <si>
    <t>(41,1*0,15)</t>
  </si>
  <si>
    <t>6,165*1,6 'Přepočtené koeficientem množství</t>
  </si>
  <si>
    <t>18</t>
  </si>
  <si>
    <t>Zemní práce - povrchové úpravy terénu</t>
  </si>
  <si>
    <t>10</t>
  </si>
  <si>
    <t>181202305</t>
  </si>
  <si>
    <t>Úprava pláně na násypech se zhutněním</t>
  </si>
  <si>
    <t>-1609596422</t>
  </si>
  <si>
    <t>Úprava pláně na stavbách dálnic strojně na násypech se zhutněním</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</si>
  <si>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</si>
  <si>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"nová plocha ZD (urovnání a zhutnění)</t>
  </si>
  <si>
    <t>(7,7*9)</t>
  </si>
  <si>
    <t>11</t>
  </si>
  <si>
    <t>181411131</t>
  </si>
  <si>
    <t>Založení parkového trávníku výsevem plochy do 1000 m2 v rovině a ve svahu do 1:5</t>
  </si>
  <si>
    <t>-482541371</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</si>
  <si>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</si>
  <si>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</si>
  <si>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005724100</t>
  </si>
  <si>
    <t>osivo směs travní parková</t>
  </si>
  <si>
    <t>kg</t>
  </si>
  <si>
    <t>-632772016</t>
  </si>
  <si>
    <t>41,1*0,015 'Přepočtené koeficientem množství</t>
  </si>
  <si>
    <t>Zakládání</t>
  </si>
  <si>
    <t>Zakládání - úprava podloží a základové spáry, zlepšování vlastností hornin</t>
  </si>
  <si>
    <t>211561111</t>
  </si>
  <si>
    <t>Výplň odvodňovacích žeber nebo trativodů kamenivem hrubým drceným frakce 4 až 16 mm</t>
  </si>
  <si>
    <t>1646130699</t>
  </si>
  <si>
    <t>Výplň kamenivem do rýh odvodňovacích žeber nebo trativodů bez zhutnění, s úpravou povrchu výplně kamenivem hrubým drceným frakce 4 až 16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</si>
  <si>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</si>
  <si>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"zasakovací rýhy</t>
  </si>
  <si>
    <t>(1,2*0,6*1)*2</t>
  </si>
  <si>
    <t>14</t>
  </si>
  <si>
    <t>211971110</t>
  </si>
  <si>
    <t>Zřízení opláštění žeber nebo trativodů geotextilií v rýze nebo zářezu sklonu do 1:2</t>
  </si>
  <si>
    <t>1945378969</t>
  </si>
  <si>
    <t>Zřízení opláštění výplně z geotextilie odvodňovacích žeber nebo trativodů v rýze nebo zářezu se stěnami šikmými o sklonu do 1:2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</si>
  <si>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</si>
  <si>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((1,2*0,6)*2+(1,2*2+0,6*2)*1)*2</t>
  </si>
  <si>
    <t>69311068</t>
  </si>
  <si>
    <t>geotextilie netkaná separační, ochranná, filtrační, drenážní PP 300g/m2</t>
  </si>
  <si>
    <t>779290086</t>
  </si>
  <si>
    <t>10,08*1,25 'Přepočtené koeficientem množství</t>
  </si>
  <si>
    <t>27</t>
  </si>
  <si>
    <t>Zakládání - základy</t>
  </si>
  <si>
    <t>275313611</t>
  </si>
  <si>
    <t>Základové patky z betonu tř. C 16/20</t>
  </si>
  <si>
    <t>-1683604149</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</si>
  <si>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</si>
  <si>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</si>
  <si>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(0,5*0,5*1,05)*9 "patky</t>
  </si>
  <si>
    <t>Komunikace pozemní</t>
  </si>
  <si>
    <t>56</t>
  </si>
  <si>
    <t>Podkladní vrstvy komunikací, letišť a ploch</t>
  </si>
  <si>
    <t>564750011</t>
  </si>
  <si>
    <t>Podklad z kameniva hrubého drceného vel. 8-16 mm tl 150 mm</t>
  </si>
  <si>
    <t>1307760796</t>
  </si>
  <si>
    <t>Podklad nebo kryt z kameniva hrubého drceného vel. 8-16 mm s rozprostřením a zhutněním, po zhutnění tl. 150 mm</t>
  </si>
  <si>
    <t>"podlaha altánu</t>
  </si>
  <si>
    <t>(4,7*6) "podkladní vrstva</t>
  </si>
  <si>
    <t>564801112</t>
  </si>
  <si>
    <t>Podklad ze štěrkodrtě ŠD tl 40 mm</t>
  </si>
  <si>
    <t>-321405963</t>
  </si>
  <si>
    <t>Podklad ze štěrkodrti ŠD s rozprostřením a zhutněním, po zhutnění tl. 40 mm</t>
  </si>
  <si>
    <t>(4,7*6) "kladecí vrstva</t>
  </si>
  <si>
    <t>59</t>
  </si>
  <si>
    <t>Kryty pozemních komunikací, letišť a ploch dlážděné</t>
  </si>
  <si>
    <t>19</t>
  </si>
  <si>
    <t>596211110</t>
  </si>
  <si>
    <t>Kladení zámkové dlažby komunikací pro pěší tl 60 mm skupiny A pl do 50 m2</t>
  </si>
  <si>
    <t>-1179057881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</si>
  <si>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</si>
  <si>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</si>
  <si>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(4,7*6)</t>
  </si>
  <si>
    <t>20</t>
  </si>
  <si>
    <t>59245018</t>
  </si>
  <si>
    <t>dlažba tvar obdélník betonová 200x100x60mm přírodní</t>
  </si>
  <si>
    <t>-2009658116</t>
  </si>
  <si>
    <t>28,2*1,02 'Přepočtené koeficientem množství</t>
  </si>
  <si>
    <t>Ostatní konstrukce a práce, bourání</t>
  </si>
  <si>
    <t>91</t>
  </si>
  <si>
    <t>Doplňující konstrukce a práce pozemních komunikací, letišť a ploch</t>
  </si>
  <si>
    <t>916331112</t>
  </si>
  <si>
    <t>Osazení zahradního obrubníku betonového do lože z betonu s boční opěrou</t>
  </si>
  <si>
    <t>m</t>
  </si>
  <si>
    <t>671081501</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</si>
  <si>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</si>
  <si>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</si>
  <si>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"lemování zpevněné plochy</t>
  </si>
  <si>
    <t>(4,49*2+6,1*2)</t>
  </si>
  <si>
    <t>22</t>
  </si>
  <si>
    <t>59217001</t>
  </si>
  <si>
    <t>obrubník betonový zahradní 1000x50x250mm</t>
  </si>
  <si>
    <t>419543701</t>
  </si>
  <si>
    <t>21,18*1,02 'Přepočtené koeficientem množství</t>
  </si>
  <si>
    <t>93</t>
  </si>
  <si>
    <t>Různé dokončovací konstrukce a práce inženýrských staveb</t>
  </si>
  <si>
    <t>23</t>
  </si>
  <si>
    <t>936124112</t>
  </si>
  <si>
    <t>Montáž lavičky stabilní parkové se zabetonováním noh</t>
  </si>
  <si>
    <t>kus</t>
  </si>
  <si>
    <t>-1457495182</t>
  </si>
  <si>
    <t>Montáž lavičky parkové stabilní se zabetonováním noh</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</si>
  <si>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části A 01 katalogu 800-1 Zemní práce._x000d_
</t>
  </si>
  <si>
    <t>2 "opětovná montáž demontovaných laviček na nové místo</t>
  </si>
  <si>
    <t>24</t>
  </si>
  <si>
    <t>58932563</t>
  </si>
  <si>
    <t>beton C 16/20 X0,XC1 kamenivo frakce 0/8</t>
  </si>
  <si>
    <t>-962509926</t>
  </si>
  <si>
    <t>(0,3*0,3*0,5)*4</t>
  </si>
  <si>
    <t>96</t>
  </si>
  <si>
    <t>Bourání konstrukcí</t>
  </si>
  <si>
    <t>25</t>
  </si>
  <si>
    <t>966001211</t>
  </si>
  <si>
    <t>Odstranění lavičky stabilní zabetonované</t>
  </si>
  <si>
    <t>1240810322</t>
  </si>
  <si>
    <t>Odstranění lavičky parkové stabilní zabetonované</t>
  </si>
  <si>
    <t xml:space="preserve">Poznámka k souboru cen:_x000d_
1. V cenách jsou započteny i náklady na odklizení materiálu na vzdálenost do 20 m nebo naložení na dopravní prostředek._x000d_
</t>
  </si>
  <si>
    <t>2 "demontáž laviček k opětovnému osazení na jiné pozice</t>
  </si>
  <si>
    <t>997</t>
  </si>
  <si>
    <t>Přesun sutě</t>
  </si>
  <si>
    <t>26</t>
  </si>
  <si>
    <t>997002511</t>
  </si>
  <si>
    <t>Vodorovné přemístění suti a vybouraných hmot bez naložení ale se složením a urovnáním do 1 km</t>
  </si>
  <si>
    <t>-1209210005</t>
  </si>
  <si>
    <t>Vodorovné přemístění suti a vybouraných hmot bez naložení, se složením a hrubým urovnáním na vzdálenost do 1 km</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</si>
  <si>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</si>
  <si>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</si>
  <si>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Příplatek ZKD 1 km přemístění suti a vybouraných hmot</t>
  </si>
  <si>
    <t>555468518</t>
  </si>
  <si>
    <t>Vodorovné přemístění suti a vybouraných hmot bez naložení, se složením a hrubým urovnáním Příplatek k ceně za každý další i započatý 1 km přes 1 km</t>
  </si>
  <si>
    <t>0,964*10 'Přepočtené koeficientem množství</t>
  </si>
  <si>
    <t>28</t>
  </si>
  <si>
    <t>997013801</t>
  </si>
  <si>
    <t>Poplatek za uložení na skládce (skládkovné) stavebního odpadu betonového kód odpadu 170 101</t>
  </si>
  <si>
    <t>-1656057557</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</si>
  <si>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</si>
  <si>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</si>
  <si>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</si>
  <si>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</si>
  <si>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29</t>
  </si>
  <si>
    <t>998017001</t>
  </si>
  <si>
    <t>Přesun hmot s omezením mechanizace pro budovy v do 6 m</t>
  </si>
  <si>
    <t>1868935397</t>
  </si>
  <si>
    <t>Přesun hmot pro budovy občanské výstavby, bydlení, výrobu a služby s omezením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</si>
  <si>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</si>
  <si>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</si>
  <si>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</si>
  <si>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762</t>
  </si>
  <si>
    <t>Konstrukce tesařské</t>
  </si>
  <si>
    <t>30</t>
  </si>
  <si>
    <t>762083122</t>
  </si>
  <si>
    <t>Impregnace řeziva proti dřevokaznému hmyzu, houbám a plísním máčením třída ohrožení 3 a 4</t>
  </si>
  <si>
    <t>1128967187</t>
  </si>
  <si>
    <t>Práce společné pro tesařské konstrukce impregnace řeziva máčením proti dřevokaznému hmyzu, houbám a plísním, třída ohrožení 3 a 4 (dřevo v exteriéru)</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</si>
  <si>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</si>
  <si>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31</t>
  </si>
  <si>
    <t>762332531</t>
  </si>
  <si>
    <t>Montáž vázaných kcí krovů pravidelných z řeziva hoblovaného průřezové plochy do 120 cm2</t>
  </si>
  <si>
    <t>1695419084</t>
  </si>
  <si>
    <t>Montáž vázaných konstrukcí krovů střech pultových, sedlových, valbových, stanových čtvercového nebo obdélníkového půdorysu, z řeziva hoblovaného průřezové plochy do 120 cm2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</si>
  <si>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</si>
  <si>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"krokev 70/160 mm</t>
  </si>
  <si>
    <t>(4,41*7)</t>
  </si>
  <si>
    <t>(1,87*7)</t>
  </si>
  <si>
    <t>32</t>
  </si>
  <si>
    <t>60512125</t>
  </si>
  <si>
    <t>hranol stavební řezivo průřezu do 120cm2 do dl 6m</t>
  </si>
  <si>
    <t>447806374</t>
  </si>
  <si>
    <t>0,492*1,1 'Přepočtené koeficientem množství</t>
  </si>
  <si>
    <t>33</t>
  </si>
  <si>
    <t>762332532</t>
  </si>
  <si>
    <t>Montáž vázaných kcí krovů pravidelných z řeziva hoblovaného průřezové plochy do 224 cm2</t>
  </si>
  <si>
    <t>-351342488</t>
  </si>
  <si>
    <t>Montáž vázaných konstrukcí krovů střech pultových, sedlových, valbových, stanových čtvercového nebo obdélníkového půdorysu, z řeziva hoblovaného průřezové plochy přes 120 do 224 cm2</t>
  </si>
  <si>
    <t>"pásek 120/120 mm</t>
  </si>
  <si>
    <t>(0,95*4)</t>
  </si>
  <si>
    <t>(0,8*4)</t>
  </si>
  <si>
    <t>"sloupek 140/140 mm</t>
  </si>
  <si>
    <t>(2,64*3)</t>
  </si>
  <si>
    <t>(2,83*3)</t>
  </si>
  <si>
    <t>(2,2*3)</t>
  </si>
  <si>
    <t>34</t>
  </si>
  <si>
    <t>60512130</t>
  </si>
  <si>
    <t>hranol stavební řezivo průřezu do 224cm2 do dl 6m</t>
  </si>
  <si>
    <t>-1653050729</t>
  </si>
  <si>
    <t>0,529*1,1 'Přepočtené koeficientem množství</t>
  </si>
  <si>
    <t>35</t>
  </si>
  <si>
    <t>762332533</t>
  </si>
  <si>
    <t>Montáž vázaných kcí krovů pravidelných z řeziva hoblovaného průřezové plochy do 288 cm2</t>
  </si>
  <si>
    <t>-52911243</t>
  </si>
  <si>
    <t>Montáž vázaných konstrukcí krovů střech pultových, sedlových, valbových, stanových čtvercového nebo obdélníkového půdorysu, z řeziva hoblovaného průřezové plochy přes 224 do 288 cm2</t>
  </si>
  <si>
    <t>"vaznice 140/180 mm</t>
  </si>
  <si>
    <t>(4,35*2)</t>
  </si>
  <si>
    <t>36</t>
  </si>
  <si>
    <t>60512135</t>
  </si>
  <si>
    <t>hranol stavební řezivo průřezu do 288cm2 do dl 6m</t>
  </si>
  <si>
    <t>-42050107</t>
  </si>
  <si>
    <t>0,219*1,1 'Přepočtené koeficientem množství</t>
  </si>
  <si>
    <t>37</t>
  </si>
  <si>
    <t>762332534</t>
  </si>
  <si>
    <t>Montáž vázaných kcí krovů pravidelných z řeziva hoblovaného průřezové plochy do 450 cm2</t>
  </si>
  <si>
    <t>-1095257384</t>
  </si>
  <si>
    <t>Montáž vázaných konstrukcí krovů střech pultových, sedlových, valbových, stanových čtvercového nebo obdélníkového půdorysu, z řeziva hoblovaného průřezové plochy přes 288 do 450 cm2</t>
  </si>
  <si>
    <t>"vaznice 140/240 mm</t>
  </si>
  <si>
    <t>4,35</t>
  </si>
  <si>
    <t>38</t>
  </si>
  <si>
    <t>60512140</t>
  </si>
  <si>
    <t>hranol stavební řezivo průřezu do 450cm2 do dl 6m</t>
  </si>
  <si>
    <t>1622575518</t>
  </si>
  <si>
    <t>0,146*1,1 'Přepočtené koeficientem množství</t>
  </si>
  <si>
    <t>39</t>
  </si>
  <si>
    <t>762341250</t>
  </si>
  <si>
    <t>Montáž bednění střech rovných a šikmých sklonu do 60° z hoblovaných prken</t>
  </si>
  <si>
    <t>-1358134017</t>
  </si>
  <si>
    <t>Bednění a laťování montáž bednění střech rovných a šikmých sklonu do 60° s vyřezáním otvorů z prken hoblovaných</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</si>
  <si>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</si>
  <si>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"podbití na pero a drážku</t>
  </si>
  <si>
    <t>4,49*(1,93+4,47)</t>
  </si>
  <si>
    <t>40</t>
  </si>
  <si>
    <t>611911550</t>
  </si>
  <si>
    <t>palubky obkladové smrk profil klasický 19x116mm jakost A/B</t>
  </si>
  <si>
    <t>-1403686957</t>
  </si>
  <si>
    <t>28,736*1,1 'Přepočtené koeficientem množství</t>
  </si>
  <si>
    <t>41</t>
  </si>
  <si>
    <t>762342211</t>
  </si>
  <si>
    <t>Montáž laťování na střechách jednoduchých sklonu do 60° osové vzdálenosti do 150 mm</t>
  </si>
  <si>
    <t>-2111316315</t>
  </si>
  <si>
    <t>Bednění a laťování montáž laťování střech jednoduchých sklonu do 60° při osové vzdálenosti latí do 150 mm</t>
  </si>
  <si>
    <t>"dřevěné clonění z latí 40/40 mm</t>
  </si>
  <si>
    <t>(2,35*1,65)</t>
  </si>
  <si>
    <t>(2*1,55)</t>
  </si>
  <si>
    <t>42</t>
  </si>
  <si>
    <t>605141010</t>
  </si>
  <si>
    <t>řezivo jehličnaté lať 10-25cm2</t>
  </si>
  <si>
    <t>386088220</t>
  </si>
  <si>
    <t>(1,65*0,04*0,04)*34</t>
  </si>
  <si>
    <t>(1,55*0,04*0,04)*29</t>
  </si>
  <si>
    <t>0,162*1,1 'Přepočtené koeficientem množství</t>
  </si>
  <si>
    <t>43</t>
  </si>
  <si>
    <t>762395000</t>
  </si>
  <si>
    <t>Spojovací prostředky krovů, bednění, laťování, nadstřešních konstrukcí</t>
  </si>
  <si>
    <t>16111353</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</si>
  <si>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</si>
  <si>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</si>
  <si>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(31,61*0,019) "palubky</t>
  </si>
  <si>
    <t>0,178 "latě</t>
  </si>
  <si>
    <t>(0,541+0,582+0,241+0,161) "konstrukce altánu</t>
  </si>
  <si>
    <t>44</t>
  </si>
  <si>
    <t>762spec-001</t>
  </si>
  <si>
    <t>zavětrovací lanka pr. 6 mm</t>
  </si>
  <si>
    <t>2019784979</t>
  </si>
  <si>
    <t>(2,7*4)</t>
  </si>
  <si>
    <t>45</t>
  </si>
  <si>
    <t>54825314</t>
  </si>
  <si>
    <t>kování tesařské trámová botka-třmen typ1 140x140x2,0mm</t>
  </si>
  <si>
    <t>-341346190</t>
  </si>
  <si>
    <t>46</t>
  </si>
  <si>
    <t>998762101</t>
  </si>
  <si>
    <t>Přesun hmot tonážní pro kce tesařské v objektech v do 6 m</t>
  </si>
  <si>
    <t>619681608</t>
  </si>
  <si>
    <t>Přesun hmot pro konstrukce tesařské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</si>
  <si>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</si>
  <si>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</si>
  <si>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</si>
  <si>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47</t>
  </si>
  <si>
    <t>764042417</t>
  </si>
  <si>
    <t>Strukturovaná oddělovací rohož s integrovanou pojistnou hydroizolací rš přes 800 do 1000 mm</t>
  </si>
  <si>
    <t>337307463</t>
  </si>
  <si>
    <t>Strukturovaná odddělovací rohož se zabudovanou hydroizolací rš přes 800 mm do 1000 mm</t>
  </si>
  <si>
    <t>(1,93+4,47)*5</t>
  </si>
  <si>
    <t>48</t>
  </si>
  <si>
    <t>764141401</t>
  </si>
  <si>
    <t>Krytina střechy rovné drážkováním ze svitků z TiZn předzvětralého plechu rš 500 mm sklonu do 30°</t>
  </si>
  <si>
    <t>-1547457422</t>
  </si>
  <si>
    <t>Krytina ze svitků nebo tabulí z titanzinkového předzvětralého plechu s úpravou u okapů, prostupů a výčnělků střechy rovné drážkováním ze svitků rš 500 mm, sklon střechy do 30°</t>
  </si>
  <si>
    <t>"krytina falcovaná TiZn</t>
  </si>
  <si>
    <t>49</t>
  </si>
  <si>
    <t>764541313</t>
  </si>
  <si>
    <t>Žlab podokapní hranatý z TiZn lesklého plechu rš 250 mm</t>
  </si>
  <si>
    <t>483038866</t>
  </si>
  <si>
    <t>Žlab podokapní z titanzinkového lesklého válcovaného plechu včetně háků a čel hranatý rš 250 mm</t>
  </si>
  <si>
    <t>(4,64*2)</t>
  </si>
  <si>
    <t>50</t>
  </si>
  <si>
    <t>764541363</t>
  </si>
  <si>
    <t>Kotlík hranatý pro podokapní žlaby z TiZn lesklého plechu 250/80 mm</t>
  </si>
  <si>
    <t>1357498662</t>
  </si>
  <si>
    <t>Žlab podokapní z titanzinkového lesklého válcovaného plechu včetně háků a čel kotlík hranatý, rš žlabu/průměr svodu 250/80 mm</t>
  </si>
  <si>
    <t>(0,23+0,35+1,71+0,2)</t>
  </si>
  <si>
    <t>(0,23+0,35+2,19+0,2)</t>
  </si>
  <si>
    <t>51</t>
  </si>
  <si>
    <t>998764101</t>
  </si>
  <si>
    <t>Přesun hmot tonážní pro konstrukce klempířské v objektech v do 6 m</t>
  </si>
  <si>
    <t>1310581608</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</si>
  <si>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</si>
  <si>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</si>
  <si>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783</t>
  </si>
  <si>
    <t>Dokončovací práce - nátěry</t>
  </si>
  <si>
    <t>52</t>
  </si>
  <si>
    <t>783218111</t>
  </si>
  <si>
    <t>Lazurovací dvojnásobný syntetický nátěr tesařských konstrukcí</t>
  </si>
  <si>
    <t>-1795631785</t>
  </si>
  <si>
    <t>Lazurovací nátěr tesařských konstrukcí dvojnásobný syntetický</t>
  </si>
  <si>
    <t>"krovová kce</t>
  </si>
  <si>
    <t>44,91</t>
  </si>
  <si>
    <t>(4,49*(1,93+4,47))</t>
  </si>
  <si>
    <t>(1,65*(0,04*4))*34</t>
  </si>
  <si>
    <t>(1,55*(0,04*4))*29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</si>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</sst>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32</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35</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36</v>
      </c>
      <c r="AO13" s="23"/>
      <c r="AP13" s="23"/>
      <c r="AQ13" s="23"/>
      <c r="AR13" s="21"/>
      <c r="BE13" s="32"/>
      <c r="BS13" s="18" t="s">
        <v>6</v>
      </c>
    </row>
    <row r="14">
      <c r="B14" s="22"/>
      <c r="C14" s="23"/>
      <c r="D14" s="23"/>
      <c r="E14" s="36" t="s">
        <v>36</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36</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32</v>
      </c>
      <c r="AO16" s="23"/>
      <c r="AP16" s="23"/>
      <c r="AQ16" s="23"/>
      <c r="AR16" s="21"/>
      <c r="BE16" s="32"/>
      <c r="BS16" s="18" t="s">
        <v>4</v>
      </c>
    </row>
    <row r="17" s="1" customFormat="1" ht="18.48" customHeight="1">
      <c r="B17" s="22"/>
      <c r="C17" s="23"/>
      <c r="D17" s="23"/>
      <c r="E17" s="28"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32</v>
      </c>
      <c r="AO17" s="23"/>
      <c r="AP17" s="23"/>
      <c r="AQ17" s="23"/>
      <c r="AR17" s="21"/>
      <c r="BE17" s="32"/>
      <c r="BS17" s="18" t="s">
        <v>39</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40</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32</v>
      </c>
      <c r="AO19" s="23"/>
      <c r="AP19" s="23"/>
      <c r="AQ19" s="23"/>
      <c r="AR19" s="21"/>
      <c r="BE19" s="32"/>
      <c r="BS19" s="18" t="s">
        <v>6</v>
      </c>
    </row>
    <row r="20" s="1" customFormat="1" ht="18.48" customHeight="1">
      <c r="B20" s="22"/>
      <c r="C20" s="23"/>
      <c r="D20" s="23"/>
      <c r="E20" s="28" t="s">
        <v>41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32</v>
      </c>
      <c r="AO20" s="23"/>
      <c r="AP20" s="23"/>
      <c r="AQ20" s="23"/>
      <c r="AR20" s="21"/>
      <c r="BE20" s="32"/>
      <c r="BS20" s="18" t="s">
        <v>39</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8" t="s">
        <v>43</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44</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45</v>
      </c>
      <c r="M28" s="47"/>
      <c r="N28" s="47"/>
      <c r="O28" s="47"/>
      <c r="P28" s="47"/>
      <c r="Q28" s="42"/>
      <c r="R28" s="42"/>
      <c r="S28" s="42"/>
      <c r="T28" s="42"/>
      <c r="U28" s="42"/>
      <c r="V28" s="42"/>
      <c r="W28" s="47" t="s">
        <v>46</v>
      </c>
      <c r="X28" s="47"/>
      <c r="Y28" s="47"/>
      <c r="Z28" s="47"/>
      <c r="AA28" s="47"/>
      <c r="AB28" s="47"/>
      <c r="AC28" s="47"/>
      <c r="AD28" s="47"/>
      <c r="AE28" s="47"/>
      <c r="AF28" s="42"/>
      <c r="AG28" s="42"/>
      <c r="AH28" s="42"/>
      <c r="AI28" s="42"/>
      <c r="AJ28" s="42"/>
      <c r="AK28" s="47" t="s">
        <v>47</v>
      </c>
      <c r="AL28" s="47"/>
      <c r="AM28" s="47"/>
      <c r="AN28" s="47"/>
      <c r="AO28" s="47"/>
      <c r="AP28" s="42"/>
      <c r="AQ28" s="42"/>
      <c r="AR28" s="46"/>
      <c r="BE28" s="32"/>
    </row>
    <row r="29" s="3" customFormat="1" ht="14.4" customHeight="1">
      <c r="A29" s="3"/>
      <c r="B29" s="48"/>
      <c r="C29" s="49"/>
      <c r="D29" s="33" t="s">
        <v>48</v>
      </c>
      <c r="E29" s="49"/>
      <c r="F29" s="33" t="s">
        <v>49</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3" t="s">
        <v>50</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3" t="s">
        <v>51</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52</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53</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54</v>
      </c>
      <c r="E35" s="56"/>
      <c r="F35" s="56"/>
      <c r="G35" s="56"/>
      <c r="H35" s="56"/>
      <c r="I35" s="56"/>
      <c r="J35" s="56"/>
      <c r="K35" s="56"/>
      <c r="L35" s="56"/>
      <c r="M35" s="56"/>
      <c r="N35" s="56"/>
      <c r="O35" s="56"/>
      <c r="P35" s="56"/>
      <c r="Q35" s="56"/>
      <c r="R35" s="56"/>
      <c r="S35" s="56"/>
      <c r="T35" s="57" t="s">
        <v>55</v>
      </c>
      <c r="U35" s="56"/>
      <c r="V35" s="56"/>
      <c r="W35" s="56"/>
      <c r="X35" s="58" t="s">
        <v>56</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57</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2019099</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DDM - zahradní altán pro akce a činnosti pro volně příchozí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Spartakiádní 1937, 356 01 Sokolov</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16. 12. 2019</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3" t="s">
        <v>30</v>
      </c>
      <c r="D49" s="42"/>
      <c r="E49" s="42"/>
      <c r="F49" s="42"/>
      <c r="G49" s="42"/>
      <c r="H49" s="42"/>
      <c r="I49" s="42"/>
      <c r="J49" s="42"/>
      <c r="K49" s="42"/>
      <c r="L49" s="66" t="str">
        <f>IF(E11= "","",E11)</f>
        <v>Město Sokolov, Rokycanova 1929, 356 01</v>
      </c>
      <c r="M49" s="42"/>
      <c r="N49" s="42"/>
      <c r="O49" s="42"/>
      <c r="P49" s="42"/>
      <c r="Q49" s="42"/>
      <c r="R49" s="42"/>
      <c r="S49" s="42"/>
      <c r="T49" s="42"/>
      <c r="U49" s="42"/>
      <c r="V49" s="42"/>
      <c r="W49" s="42"/>
      <c r="X49" s="42"/>
      <c r="Y49" s="42"/>
      <c r="Z49" s="42"/>
      <c r="AA49" s="42"/>
      <c r="AB49" s="42"/>
      <c r="AC49" s="42"/>
      <c r="AD49" s="42"/>
      <c r="AE49" s="42"/>
      <c r="AF49" s="42"/>
      <c r="AG49" s="42"/>
      <c r="AH49" s="42"/>
      <c r="AI49" s="33" t="s">
        <v>37</v>
      </c>
      <c r="AJ49" s="42"/>
      <c r="AK49" s="42"/>
      <c r="AL49" s="42"/>
      <c r="AM49" s="75" t="str">
        <f>IF(E17="","",E17)</f>
        <v>Ing. arch. Olga Růžičková</v>
      </c>
      <c r="AN49" s="66"/>
      <c r="AO49" s="66"/>
      <c r="AP49" s="66"/>
      <c r="AQ49" s="42"/>
      <c r="AR49" s="46"/>
      <c r="AS49" s="76" t="s">
        <v>58</v>
      </c>
      <c r="AT49" s="77"/>
      <c r="AU49" s="78"/>
      <c r="AV49" s="78"/>
      <c r="AW49" s="78"/>
      <c r="AX49" s="78"/>
      <c r="AY49" s="78"/>
      <c r="AZ49" s="78"/>
      <c r="BA49" s="78"/>
      <c r="BB49" s="78"/>
      <c r="BC49" s="78"/>
      <c r="BD49" s="79"/>
      <c r="BE49" s="40"/>
    </row>
    <row r="50" s="2" customFormat="1" ht="15.15" customHeight="1">
      <c r="A50" s="40"/>
      <c r="B50" s="41"/>
      <c r="C50" s="33" t="s">
        <v>35</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40</v>
      </c>
      <c r="AJ50" s="42"/>
      <c r="AK50" s="42"/>
      <c r="AL50" s="42"/>
      <c r="AM50" s="75" t="str">
        <f>IF(E20="","",E20)</f>
        <v>Jakub Vilingr</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59</v>
      </c>
      <c r="D52" s="89"/>
      <c r="E52" s="89"/>
      <c r="F52" s="89"/>
      <c r="G52" s="89"/>
      <c r="H52" s="90"/>
      <c r="I52" s="91" t="s">
        <v>60</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61</v>
      </c>
      <c r="AH52" s="89"/>
      <c r="AI52" s="89"/>
      <c r="AJ52" s="89"/>
      <c r="AK52" s="89"/>
      <c r="AL52" s="89"/>
      <c r="AM52" s="89"/>
      <c r="AN52" s="91" t="s">
        <v>62</v>
      </c>
      <c r="AO52" s="89"/>
      <c r="AP52" s="89"/>
      <c r="AQ52" s="93" t="s">
        <v>63</v>
      </c>
      <c r="AR52" s="46"/>
      <c r="AS52" s="94" t="s">
        <v>64</v>
      </c>
      <c r="AT52" s="95" t="s">
        <v>65</v>
      </c>
      <c r="AU52" s="95" t="s">
        <v>66</v>
      </c>
      <c r="AV52" s="95" t="s">
        <v>67</v>
      </c>
      <c r="AW52" s="95" t="s">
        <v>68</v>
      </c>
      <c r="AX52" s="95" t="s">
        <v>69</v>
      </c>
      <c r="AY52" s="95" t="s">
        <v>70</v>
      </c>
      <c r="AZ52" s="95" t="s">
        <v>71</v>
      </c>
      <c r="BA52" s="95" t="s">
        <v>72</v>
      </c>
      <c r="BB52" s="95" t="s">
        <v>73</v>
      </c>
      <c r="BC52" s="95" t="s">
        <v>74</v>
      </c>
      <c r="BD52" s="96" t="s">
        <v>75</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76</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ROUND(SUM(AG55:AG56),2)</f>
        <v>0</v>
      </c>
      <c r="AH54" s="103"/>
      <c r="AI54" s="103"/>
      <c r="AJ54" s="103"/>
      <c r="AK54" s="103"/>
      <c r="AL54" s="103"/>
      <c r="AM54" s="103"/>
      <c r="AN54" s="104">
        <f>SUM(AG54,AT54)</f>
        <v>0</v>
      </c>
      <c r="AO54" s="104"/>
      <c r="AP54" s="104"/>
      <c r="AQ54" s="105" t="s">
        <v>32</v>
      </c>
      <c r="AR54" s="106"/>
      <c r="AS54" s="107">
        <f>ROUND(SUM(AS55:AS56),2)</f>
        <v>0</v>
      </c>
      <c r="AT54" s="108">
        <f>ROUND(SUM(AV54:AW54),2)</f>
        <v>0</v>
      </c>
      <c r="AU54" s="109">
        <f>ROUND(SUM(AU55:AU56),5)</f>
        <v>0</v>
      </c>
      <c r="AV54" s="108">
        <f>ROUND(AZ54*L29,2)</f>
        <v>0</v>
      </c>
      <c r="AW54" s="108">
        <f>ROUND(BA54*L30,2)</f>
        <v>0</v>
      </c>
      <c r="AX54" s="108">
        <f>ROUND(BB54*L29,2)</f>
        <v>0</v>
      </c>
      <c r="AY54" s="108">
        <f>ROUND(BC54*L30,2)</f>
        <v>0</v>
      </c>
      <c r="AZ54" s="108">
        <f>ROUND(SUM(AZ55:AZ56),2)</f>
        <v>0</v>
      </c>
      <c r="BA54" s="108">
        <f>ROUND(SUM(BA55:BA56),2)</f>
        <v>0</v>
      </c>
      <c r="BB54" s="108">
        <f>ROUND(SUM(BB55:BB56),2)</f>
        <v>0</v>
      </c>
      <c r="BC54" s="108">
        <f>ROUND(SUM(BC55:BC56),2)</f>
        <v>0</v>
      </c>
      <c r="BD54" s="110">
        <f>ROUND(SUM(BD55:BD56),2)</f>
        <v>0</v>
      </c>
      <c r="BE54" s="6"/>
      <c r="BS54" s="111" t="s">
        <v>77</v>
      </c>
      <c r="BT54" s="111" t="s">
        <v>78</v>
      </c>
      <c r="BU54" s="112" t="s">
        <v>79</v>
      </c>
      <c r="BV54" s="111" t="s">
        <v>80</v>
      </c>
      <c r="BW54" s="111" t="s">
        <v>5</v>
      </c>
      <c r="BX54" s="111" t="s">
        <v>81</v>
      </c>
      <c r="CL54" s="111" t="s">
        <v>19</v>
      </c>
    </row>
    <row r="55" s="7" customFormat="1" ht="16.5" customHeight="1">
      <c r="A55" s="113" t="s">
        <v>82</v>
      </c>
      <c r="B55" s="114"/>
      <c r="C55" s="115"/>
      <c r="D55" s="116" t="s">
        <v>83</v>
      </c>
      <c r="E55" s="116"/>
      <c r="F55" s="116"/>
      <c r="G55" s="116"/>
      <c r="H55" s="116"/>
      <c r="I55" s="117"/>
      <c r="J55" s="116" t="s">
        <v>84</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Vedlejší rozpočtové ...'!J30</f>
        <v>0</v>
      </c>
      <c r="AH55" s="117"/>
      <c r="AI55" s="117"/>
      <c r="AJ55" s="117"/>
      <c r="AK55" s="117"/>
      <c r="AL55" s="117"/>
      <c r="AM55" s="117"/>
      <c r="AN55" s="118">
        <f>SUM(AG55,AT55)</f>
        <v>0</v>
      </c>
      <c r="AO55" s="117"/>
      <c r="AP55" s="117"/>
      <c r="AQ55" s="119" t="s">
        <v>85</v>
      </c>
      <c r="AR55" s="120"/>
      <c r="AS55" s="121">
        <v>0</v>
      </c>
      <c r="AT55" s="122">
        <f>ROUND(SUM(AV55:AW55),2)</f>
        <v>0</v>
      </c>
      <c r="AU55" s="123">
        <f>'01 - Vedlejší rozpočtové ...'!P83</f>
        <v>0</v>
      </c>
      <c r="AV55" s="122">
        <f>'01 - Vedlejší rozpočtové ...'!J33</f>
        <v>0</v>
      </c>
      <c r="AW55" s="122">
        <f>'01 - Vedlejší rozpočtové ...'!J34</f>
        <v>0</v>
      </c>
      <c r="AX55" s="122">
        <f>'01 - Vedlejší rozpočtové ...'!J35</f>
        <v>0</v>
      </c>
      <c r="AY55" s="122">
        <f>'01 - Vedlejší rozpočtové ...'!J36</f>
        <v>0</v>
      </c>
      <c r="AZ55" s="122">
        <f>'01 - Vedlejší rozpočtové ...'!F33</f>
        <v>0</v>
      </c>
      <c r="BA55" s="122">
        <f>'01 - Vedlejší rozpočtové ...'!F34</f>
        <v>0</v>
      </c>
      <c r="BB55" s="122">
        <f>'01 - Vedlejší rozpočtové ...'!F35</f>
        <v>0</v>
      </c>
      <c r="BC55" s="122">
        <f>'01 - Vedlejší rozpočtové ...'!F36</f>
        <v>0</v>
      </c>
      <c r="BD55" s="124">
        <f>'01 - Vedlejší rozpočtové ...'!F37</f>
        <v>0</v>
      </c>
      <c r="BE55" s="7"/>
      <c r="BT55" s="125" t="s">
        <v>86</v>
      </c>
      <c r="BV55" s="125" t="s">
        <v>80</v>
      </c>
      <c r="BW55" s="125" t="s">
        <v>87</v>
      </c>
      <c r="BX55" s="125" t="s">
        <v>5</v>
      </c>
      <c r="CL55" s="125" t="s">
        <v>32</v>
      </c>
      <c r="CM55" s="125" t="s">
        <v>88</v>
      </c>
    </row>
    <row r="56" s="7" customFormat="1" ht="16.5" customHeight="1">
      <c r="A56" s="113" t="s">
        <v>82</v>
      </c>
      <c r="B56" s="114"/>
      <c r="C56" s="115"/>
      <c r="D56" s="116" t="s">
        <v>89</v>
      </c>
      <c r="E56" s="116"/>
      <c r="F56" s="116"/>
      <c r="G56" s="116"/>
      <c r="H56" s="116"/>
      <c r="I56" s="117"/>
      <c r="J56" s="116" t="s">
        <v>90</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Stavba'!J30</f>
        <v>0</v>
      </c>
      <c r="AH56" s="117"/>
      <c r="AI56" s="117"/>
      <c r="AJ56" s="117"/>
      <c r="AK56" s="117"/>
      <c r="AL56" s="117"/>
      <c r="AM56" s="117"/>
      <c r="AN56" s="118">
        <f>SUM(AG56,AT56)</f>
        <v>0</v>
      </c>
      <c r="AO56" s="117"/>
      <c r="AP56" s="117"/>
      <c r="AQ56" s="119" t="s">
        <v>85</v>
      </c>
      <c r="AR56" s="120"/>
      <c r="AS56" s="126">
        <v>0</v>
      </c>
      <c r="AT56" s="127">
        <f>ROUND(SUM(AV56:AW56),2)</f>
        <v>0</v>
      </c>
      <c r="AU56" s="128">
        <f>'02 - Stavba'!P102</f>
        <v>0</v>
      </c>
      <c r="AV56" s="127">
        <f>'02 - Stavba'!J33</f>
        <v>0</v>
      </c>
      <c r="AW56" s="127">
        <f>'02 - Stavba'!J34</f>
        <v>0</v>
      </c>
      <c r="AX56" s="127">
        <f>'02 - Stavba'!J35</f>
        <v>0</v>
      </c>
      <c r="AY56" s="127">
        <f>'02 - Stavba'!J36</f>
        <v>0</v>
      </c>
      <c r="AZ56" s="127">
        <f>'02 - Stavba'!F33</f>
        <v>0</v>
      </c>
      <c r="BA56" s="127">
        <f>'02 - Stavba'!F34</f>
        <v>0</v>
      </c>
      <c r="BB56" s="127">
        <f>'02 - Stavba'!F35</f>
        <v>0</v>
      </c>
      <c r="BC56" s="127">
        <f>'02 - Stavba'!F36</f>
        <v>0</v>
      </c>
      <c r="BD56" s="129">
        <f>'02 - Stavba'!F37</f>
        <v>0</v>
      </c>
      <c r="BE56" s="7"/>
      <c r="BT56" s="125" t="s">
        <v>86</v>
      </c>
      <c r="BV56" s="125" t="s">
        <v>80</v>
      </c>
      <c r="BW56" s="125" t="s">
        <v>91</v>
      </c>
      <c r="BX56" s="125" t="s">
        <v>5</v>
      </c>
      <c r="CL56" s="125" t="s">
        <v>32</v>
      </c>
      <c r="CM56" s="125" t="s">
        <v>88</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bQZuijKKY/x0FH1INM0GXjhzUb5ucWGPIlFi50C0RLJ/xNqWha/kZGjXbbKsPEUE+JHzmHMR8Glj8fWJWw9SrQ==" hashValue="n7kkONxIxk0KCLuVaMyWsOthj47xFbrYrkGtJjOq6rz2YNQd7O0kW3TXlBELg+m+Tk+WrUBvN4DnQZzFxxn3KQ==" algorithmName="SHA-512" password="CC35"/>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01 - Vedlejší rozpočtové ...'!C2" display="/"/>
    <hyperlink ref="A56" location="'02 - Stavba'!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87</v>
      </c>
    </row>
    <row r="3" s="1" customFormat="1" ht="6.96" customHeight="1">
      <c r="B3" s="131"/>
      <c r="C3" s="132"/>
      <c r="D3" s="132"/>
      <c r="E3" s="132"/>
      <c r="F3" s="132"/>
      <c r="G3" s="132"/>
      <c r="H3" s="132"/>
      <c r="I3" s="133"/>
      <c r="J3" s="132"/>
      <c r="K3" s="132"/>
      <c r="L3" s="21"/>
      <c r="AT3" s="18" t="s">
        <v>88</v>
      </c>
    </row>
    <row r="4" s="1" customFormat="1" ht="24.96" customHeight="1">
      <c r="B4" s="21"/>
      <c r="D4" s="134" t="s">
        <v>92</v>
      </c>
      <c r="I4" s="130"/>
      <c r="L4" s="21"/>
      <c r="M4" s="135" t="s">
        <v>10</v>
      </c>
      <c r="AT4" s="18" t="s">
        <v>4</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DDM - zahradní altán pro akce a činnosti pro volně příchozí</v>
      </c>
      <c r="F7" s="136"/>
      <c r="G7" s="136"/>
      <c r="H7" s="136"/>
      <c r="I7" s="130"/>
      <c r="L7" s="21"/>
    </row>
    <row r="8" s="2" customFormat="1" ht="12" customHeight="1">
      <c r="A8" s="40"/>
      <c r="B8" s="46"/>
      <c r="C8" s="40"/>
      <c r="D8" s="136" t="s">
        <v>93</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94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stavby'!AN8</f>
        <v>16. 12. 2019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1"/>
      <c r="G18" s="141"/>
      <c r="H18" s="141"/>
      <c r="I18" s="142" t="s">
        <v>34</v>
      </c>
      <c r="J18" s="34"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51"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ROUND(J83,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ROUND((SUM(BE83:BE99)),  2)</f>
        <v>0</v>
      </c>
      <c r="G33" s="40"/>
      <c r="H33" s="40"/>
      <c r="I33" s="157">
        <v>0.20999999999999999</v>
      </c>
      <c r="J33" s="156">
        <f>ROUND(((SUM(BE83:BE99))*I33),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ROUND((SUM(BF83:BF99)),  2)</f>
        <v>0</v>
      </c>
      <c r="G34" s="40"/>
      <c r="H34" s="40"/>
      <c r="I34" s="157">
        <v>0.14999999999999999</v>
      </c>
      <c r="J34" s="156">
        <f>ROUND(((SUM(BF83:BF99))*I34),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ROUND((SUM(BG83:BG99)),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ROUND((SUM(BH83:BH99)),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ROUND((SUM(BI83:BI99)),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95</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DDM - zahradní altán pro akce a činnosti pro volně příchozí</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93</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01 - Vedlejší rozpočtové náklady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Spartakiádní 1937, 356 01 Sokolov</v>
      </c>
      <c r="G52" s="42"/>
      <c r="H52" s="42"/>
      <c r="I52" s="142" t="s">
        <v>24</v>
      </c>
      <c r="J52" s="74" t="str">
        <f>IF(J12="","",J12)</f>
        <v>16. 12. 2019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7.9" customHeight="1">
      <c r="A54" s="40"/>
      <c r="B54" s="41"/>
      <c r="C54" s="33" t="s">
        <v>30</v>
      </c>
      <c r="D54" s="42"/>
      <c r="E54" s="42"/>
      <c r="F54" s="28" t="str">
        <f>E15</f>
        <v>Město Sokolov, Rokycanova 1929, 356 01</v>
      </c>
      <c r="G54" s="42"/>
      <c r="H54" s="42"/>
      <c r="I54" s="142" t="s">
        <v>37</v>
      </c>
      <c r="J54" s="38" t="str">
        <f>E21</f>
        <v>Ing. arch. Olga Růžičková</v>
      </c>
      <c r="K54" s="42"/>
      <c r="L54" s="139"/>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142" t="s">
        <v>40</v>
      </c>
      <c r="J55" s="38" t="str">
        <f>E24</f>
        <v>Jakub Vilingr</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96</v>
      </c>
      <c r="D57" s="174"/>
      <c r="E57" s="174"/>
      <c r="F57" s="174"/>
      <c r="G57" s="174"/>
      <c r="H57" s="174"/>
      <c r="I57" s="175"/>
      <c r="J57" s="176" t="s">
        <v>97</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98</v>
      </c>
    </row>
    <row r="60" s="9" customFormat="1" ht="24.96" customHeight="1">
      <c r="A60" s="9"/>
      <c r="B60" s="178"/>
      <c r="C60" s="179"/>
      <c r="D60" s="180" t="s">
        <v>99</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100</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101</v>
      </c>
      <c r="E62" s="188"/>
      <c r="F62" s="188"/>
      <c r="G62" s="188"/>
      <c r="H62" s="188"/>
      <c r="I62" s="189"/>
      <c r="J62" s="190">
        <f>J94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102</v>
      </c>
      <c r="E63" s="188"/>
      <c r="F63" s="188"/>
      <c r="G63" s="188"/>
      <c r="H63" s="188"/>
      <c r="I63" s="189"/>
      <c r="J63" s="190">
        <f>J97</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103</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172" t="str">
        <f>E7</f>
        <v>DDM - zahradní altán pro akce a činnosti pro volně příchozí</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93</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6.5" customHeight="1">
      <c r="A75" s="40"/>
      <c r="B75" s="41"/>
      <c r="C75" s="42"/>
      <c r="D75" s="42"/>
      <c r="E75" s="71" t="str">
        <f>E9</f>
        <v>01 - Vedlejší rozpočtové náklady</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Spartakiádní 1937, 356 01 Sokolov</v>
      </c>
      <c r="G77" s="42"/>
      <c r="H77" s="42"/>
      <c r="I77" s="142" t="s">
        <v>24</v>
      </c>
      <c r="J77" s="74" t="str">
        <f>IF(J12="","",J12)</f>
        <v>16. 12. 2019</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27.9" customHeight="1">
      <c r="A79" s="40"/>
      <c r="B79" s="41"/>
      <c r="C79" s="33" t="s">
        <v>30</v>
      </c>
      <c r="D79" s="42"/>
      <c r="E79" s="42"/>
      <c r="F79" s="28" t="str">
        <f>E15</f>
        <v>Město Sokolov, Rokycanova 1929, 356 01</v>
      </c>
      <c r="G79" s="42"/>
      <c r="H79" s="42"/>
      <c r="I79" s="142" t="s">
        <v>37</v>
      </c>
      <c r="J79" s="38" t="str">
        <f>E21</f>
        <v>Ing. arch. Olga Růžičková</v>
      </c>
      <c r="K79" s="42"/>
      <c r="L79" s="139"/>
      <c r="S79" s="40"/>
      <c r="T79" s="40"/>
      <c r="U79" s="40"/>
      <c r="V79" s="40"/>
      <c r="W79" s="40"/>
      <c r="X79" s="40"/>
      <c r="Y79" s="40"/>
      <c r="Z79" s="40"/>
      <c r="AA79" s="40"/>
      <c r="AB79" s="40"/>
      <c r="AC79" s="40"/>
      <c r="AD79" s="40"/>
      <c r="AE79" s="40"/>
    </row>
    <row r="80" s="2" customFormat="1" ht="15.15" customHeight="1">
      <c r="A80" s="40"/>
      <c r="B80" s="41"/>
      <c r="C80" s="33" t="s">
        <v>35</v>
      </c>
      <c r="D80" s="42"/>
      <c r="E80" s="42"/>
      <c r="F80" s="28" t="str">
        <f>IF(E18="","",E18)</f>
        <v>Vyplň údaj</v>
      </c>
      <c r="G80" s="42"/>
      <c r="H80" s="42"/>
      <c r="I80" s="142" t="s">
        <v>40</v>
      </c>
      <c r="J80" s="38" t="str">
        <f>E24</f>
        <v>Jakub Vilingr</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104</v>
      </c>
      <c r="D82" s="195" t="s">
        <v>63</v>
      </c>
      <c r="E82" s="195" t="s">
        <v>59</v>
      </c>
      <c r="F82" s="195" t="s">
        <v>60</v>
      </c>
      <c r="G82" s="195" t="s">
        <v>105</v>
      </c>
      <c r="H82" s="195" t="s">
        <v>106</v>
      </c>
      <c r="I82" s="196" t="s">
        <v>107</v>
      </c>
      <c r="J82" s="195" t="s">
        <v>97</v>
      </c>
      <c r="K82" s="197" t="s">
        <v>108</v>
      </c>
      <c r="L82" s="198"/>
      <c r="M82" s="94" t="s">
        <v>32</v>
      </c>
      <c r="N82" s="95" t="s">
        <v>48</v>
      </c>
      <c r="O82" s="95" t="s">
        <v>109</v>
      </c>
      <c r="P82" s="95" t="s">
        <v>110</v>
      </c>
      <c r="Q82" s="95" t="s">
        <v>111</v>
      </c>
      <c r="R82" s="95" t="s">
        <v>112</v>
      </c>
      <c r="S82" s="95" t="s">
        <v>113</v>
      </c>
      <c r="T82" s="96" t="s">
        <v>114</v>
      </c>
      <c r="U82" s="192"/>
      <c r="V82" s="192"/>
      <c r="W82" s="192"/>
      <c r="X82" s="192"/>
      <c r="Y82" s="192"/>
      <c r="Z82" s="192"/>
      <c r="AA82" s="192"/>
      <c r="AB82" s="192"/>
      <c r="AC82" s="192"/>
      <c r="AD82" s="192"/>
      <c r="AE82" s="192"/>
    </row>
    <row r="83" s="2" customFormat="1" ht="22.8" customHeight="1">
      <c r="A83" s="40"/>
      <c r="B83" s="41"/>
      <c r="C83" s="101" t="s">
        <v>115</v>
      </c>
      <c r="D83" s="42"/>
      <c r="E83" s="42"/>
      <c r="F83" s="42"/>
      <c r="G83" s="42"/>
      <c r="H83" s="42"/>
      <c r="I83" s="138"/>
      <c r="J83" s="199">
        <f>BK83</f>
        <v>0</v>
      </c>
      <c r="K83" s="42"/>
      <c r="L83" s="46"/>
      <c r="M83" s="97"/>
      <c r="N83" s="200"/>
      <c r="O83" s="98"/>
      <c r="P83" s="201">
        <f>P84</f>
        <v>0</v>
      </c>
      <c r="Q83" s="98"/>
      <c r="R83" s="201">
        <f>R84</f>
        <v>0</v>
      </c>
      <c r="S83" s="98"/>
      <c r="T83" s="202">
        <f>T84</f>
        <v>0</v>
      </c>
      <c r="U83" s="40"/>
      <c r="V83" s="40"/>
      <c r="W83" s="40"/>
      <c r="X83" s="40"/>
      <c r="Y83" s="40"/>
      <c r="Z83" s="40"/>
      <c r="AA83" s="40"/>
      <c r="AB83" s="40"/>
      <c r="AC83" s="40"/>
      <c r="AD83" s="40"/>
      <c r="AE83" s="40"/>
      <c r="AT83" s="18" t="s">
        <v>77</v>
      </c>
      <c r="AU83" s="18" t="s">
        <v>98</v>
      </c>
      <c r="BK83" s="203">
        <f>BK84</f>
        <v>0</v>
      </c>
    </row>
    <row r="84" s="12" customFormat="1" ht="25.92" customHeight="1">
      <c r="A84" s="12"/>
      <c r="B84" s="204"/>
      <c r="C84" s="205"/>
      <c r="D84" s="206" t="s">
        <v>77</v>
      </c>
      <c r="E84" s="207" t="s">
        <v>116</v>
      </c>
      <c r="F84" s="207" t="s">
        <v>84</v>
      </c>
      <c r="G84" s="205"/>
      <c r="H84" s="205"/>
      <c r="I84" s="208"/>
      <c r="J84" s="209">
        <f>BK84</f>
        <v>0</v>
      </c>
      <c r="K84" s="205"/>
      <c r="L84" s="210"/>
      <c r="M84" s="211"/>
      <c r="N84" s="212"/>
      <c r="O84" s="212"/>
      <c r="P84" s="213">
        <f>P85+P94+P97</f>
        <v>0</v>
      </c>
      <c r="Q84" s="212"/>
      <c r="R84" s="213">
        <f>R85+R94+R97</f>
        <v>0</v>
      </c>
      <c r="S84" s="212"/>
      <c r="T84" s="214">
        <f>T85+T94+T97</f>
        <v>0</v>
      </c>
      <c r="U84" s="12"/>
      <c r="V84" s="12"/>
      <c r="W84" s="12"/>
      <c r="X84" s="12"/>
      <c r="Y84" s="12"/>
      <c r="Z84" s="12"/>
      <c r="AA84" s="12"/>
      <c r="AB84" s="12"/>
      <c r="AC84" s="12"/>
      <c r="AD84" s="12"/>
      <c r="AE84" s="12"/>
      <c r="AR84" s="215" t="s">
        <v>117</v>
      </c>
      <c r="AT84" s="216" t="s">
        <v>77</v>
      </c>
      <c r="AU84" s="216" t="s">
        <v>78</v>
      </c>
      <c r="AY84" s="215" t="s">
        <v>118</v>
      </c>
      <c r="BK84" s="217">
        <f>BK85+BK94+BK97</f>
        <v>0</v>
      </c>
    </row>
    <row r="85" s="12" customFormat="1" ht="22.8" customHeight="1">
      <c r="A85" s="12"/>
      <c r="B85" s="204"/>
      <c r="C85" s="205"/>
      <c r="D85" s="206" t="s">
        <v>77</v>
      </c>
      <c r="E85" s="218" t="s">
        <v>119</v>
      </c>
      <c r="F85" s="218" t="s">
        <v>120</v>
      </c>
      <c r="G85" s="205"/>
      <c r="H85" s="205"/>
      <c r="I85" s="208"/>
      <c r="J85" s="219">
        <f>BK85</f>
        <v>0</v>
      </c>
      <c r="K85" s="205"/>
      <c r="L85" s="210"/>
      <c r="M85" s="211"/>
      <c r="N85" s="212"/>
      <c r="O85" s="212"/>
      <c r="P85" s="213">
        <f>SUM(P86:P93)</f>
        <v>0</v>
      </c>
      <c r="Q85" s="212"/>
      <c r="R85" s="213">
        <f>SUM(R86:R93)</f>
        <v>0</v>
      </c>
      <c r="S85" s="212"/>
      <c r="T85" s="214">
        <f>SUM(T86:T93)</f>
        <v>0</v>
      </c>
      <c r="U85" s="12"/>
      <c r="V85" s="12"/>
      <c r="W85" s="12"/>
      <c r="X85" s="12"/>
      <c r="Y85" s="12"/>
      <c r="Z85" s="12"/>
      <c r="AA85" s="12"/>
      <c r="AB85" s="12"/>
      <c r="AC85" s="12"/>
      <c r="AD85" s="12"/>
      <c r="AE85" s="12"/>
      <c r="AR85" s="215" t="s">
        <v>117</v>
      </c>
      <c r="AT85" s="216" t="s">
        <v>77</v>
      </c>
      <c r="AU85" s="216" t="s">
        <v>86</v>
      </c>
      <c r="AY85" s="215" t="s">
        <v>118</v>
      </c>
      <c r="BK85" s="217">
        <f>SUM(BK86:BK93)</f>
        <v>0</v>
      </c>
    </row>
    <row r="86" s="2" customFormat="1" ht="16.5" customHeight="1">
      <c r="A86" s="40"/>
      <c r="B86" s="41"/>
      <c r="C86" s="220" t="s">
        <v>86</v>
      </c>
      <c r="D86" s="220" t="s">
        <v>121</v>
      </c>
      <c r="E86" s="221" t="s">
        <v>122</v>
      </c>
      <c r="F86" s="222" t="s">
        <v>123</v>
      </c>
      <c r="G86" s="223" t="s">
        <v>124</v>
      </c>
      <c r="H86" s="224">
        <v>1</v>
      </c>
      <c r="I86" s="225"/>
      <c r="J86" s="226">
        <f>ROUND(I86*H86,2)</f>
        <v>0</v>
      </c>
      <c r="K86" s="222" t="s">
        <v>125</v>
      </c>
      <c r="L86" s="46"/>
      <c r="M86" s="227" t="s">
        <v>32</v>
      </c>
      <c r="N86" s="228" t="s">
        <v>49</v>
      </c>
      <c r="O86" s="86"/>
      <c r="P86" s="229">
        <f>O86*H86</f>
        <v>0</v>
      </c>
      <c r="Q86" s="229">
        <v>0</v>
      </c>
      <c r="R86" s="229">
        <f>Q86*H86</f>
        <v>0</v>
      </c>
      <c r="S86" s="229">
        <v>0</v>
      </c>
      <c r="T86" s="230">
        <f>S86*H86</f>
        <v>0</v>
      </c>
      <c r="U86" s="40"/>
      <c r="V86" s="40"/>
      <c r="W86" s="40"/>
      <c r="X86" s="40"/>
      <c r="Y86" s="40"/>
      <c r="Z86" s="40"/>
      <c r="AA86" s="40"/>
      <c r="AB86" s="40"/>
      <c r="AC86" s="40"/>
      <c r="AD86" s="40"/>
      <c r="AE86" s="40"/>
      <c r="AR86" s="231" t="s">
        <v>126</v>
      </c>
      <c r="AT86" s="231" t="s">
        <v>121</v>
      </c>
      <c r="AU86" s="231" t="s">
        <v>88</v>
      </c>
      <c r="AY86" s="18" t="s">
        <v>118</v>
      </c>
      <c r="BE86" s="232">
        <f>IF(N86="základní",J86,0)</f>
        <v>0</v>
      </c>
      <c r="BF86" s="232">
        <f>IF(N86="snížená",J86,0)</f>
        <v>0</v>
      </c>
      <c r="BG86" s="232">
        <f>IF(N86="zákl. přenesená",J86,0)</f>
        <v>0</v>
      </c>
      <c r="BH86" s="232">
        <f>IF(N86="sníž. přenesená",J86,0)</f>
        <v>0</v>
      </c>
      <c r="BI86" s="232">
        <f>IF(N86="nulová",J86,0)</f>
        <v>0</v>
      </c>
      <c r="BJ86" s="18" t="s">
        <v>86</v>
      </c>
      <c r="BK86" s="232">
        <f>ROUND(I86*H86,2)</f>
        <v>0</v>
      </c>
      <c r="BL86" s="18" t="s">
        <v>126</v>
      </c>
      <c r="BM86" s="231" t="s">
        <v>127</v>
      </c>
    </row>
    <row r="87" s="2" customFormat="1">
      <c r="A87" s="40"/>
      <c r="B87" s="41"/>
      <c r="C87" s="42"/>
      <c r="D87" s="233" t="s">
        <v>128</v>
      </c>
      <c r="E87" s="42"/>
      <c r="F87" s="234" t="s">
        <v>129</v>
      </c>
      <c r="G87" s="42"/>
      <c r="H87" s="42"/>
      <c r="I87" s="138"/>
      <c r="J87" s="42"/>
      <c r="K87" s="42"/>
      <c r="L87" s="46"/>
      <c r="M87" s="235"/>
      <c r="N87" s="236"/>
      <c r="O87" s="86"/>
      <c r="P87" s="86"/>
      <c r="Q87" s="86"/>
      <c r="R87" s="86"/>
      <c r="S87" s="86"/>
      <c r="T87" s="87"/>
      <c r="U87" s="40"/>
      <c r="V87" s="40"/>
      <c r="W87" s="40"/>
      <c r="X87" s="40"/>
      <c r="Y87" s="40"/>
      <c r="Z87" s="40"/>
      <c r="AA87" s="40"/>
      <c r="AB87" s="40"/>
      <c r="AC87" s="40"/>
      <c r="AD87" s="40"/>
      <c r="AE87" s="40"/>
      <c r="AT87" s="18" t="s">
        <v>128</v>
      </c>
      <c r="AU87" s="18" t="s">
        <v>88</v>
      </c>
    </row>
    <row r="88" s="2" customFormat="1">
      <c r="A88" s="40"/>
      <c r="B88" s="41"/>
      <c r="C88" s="42"/>
      <c r="D88" s="233" t="s">
        <v>130</v>
      </c>
      <c r="E88" s="42"/>
      <c r="F88" s="237" t="s">
        <v>131</v>
      </c>
      <c r="G88" s="42"/>
      <c r="H88" s="42"/>
      <c r="I88" s="138"/>
      <c r="J88" s="42"/>
      <c r="K88" s="42"/>
      <c r="L88" s="46"/>
      <c r="M88" s="235"/>
      <c r="N88" s="236"/>
      <c r="O88" s="86"/>
      <c r="P88" s="86"/>
      <c r="Q88" s="86"/>
      <c r="R88" s="86"/>
      <c r="S88" s="86"/>
      <c r="T88" s="87"/>
      <c r="U88" s="40"/>
      <c r="V88" s="40"/>
      <c r="W88" s="40"/>
      <c r="X88" s="40"/>
      <c r="Y88" s="40"/>
      <c r="Z88" s="40"/>
      <c r="AA88" s="40"/>
      <c r="AB88" s="40"/>
      <c r="AC88" s="40"/>
      <c r="AD88" s="40"/>
      <c r="AE88" s="40"/>
      <c r="AT88" s="18" t="s">
        <v>130</v>
      </c>
      <c r="AU88" s="18" t="s">
        <v>88</v>
      </c>
    </row>
    <row r="89" s="2" customFormat="1" ht="16.5" customHeight="1">
      <c r="A89" s="40"/>
      <c r="B89" s="41"/>
      <c r="C89" s="220" t="s">
        <v>88</v>
      </c>
      <c r="D89" s="220" t="s">
        <v>121</v>
      </c>
      <c r="E89" s="221" t="s">
        <v>132</v>
      </c>
      <c r="F89" s="222" t="s">
        <v>133</v>
      </c>
      <c r="G89" s="223" t="s">
        <v>124</v>
      </c>
      <c r="H89" s="224">
        <v>1</v>
      </c>
      <c r="I89" s="225"/>
      <c r="J89" s="226">
        <f>ROUND(I89*H89,2)</f>
        <v>0</v>
      </c>
      <c r="K89" s="222" t="s">
        <v>125</v>
      </c>
      <c r="L89" s="46"/>
      <c r="M89" s="227" t="s">
        <v>32</v>
      </c>
      <c r="N89" s="228" t="s">
        <v>49</v>
      </c>
      <c r="O89" s="86"/>
      <c r="P89" s="229">
        <f>O89*H89</f>
        <v>0</v>
      </c>
      <c r="Q89" s="229">
        <v>0</v>
      </c>
      <c r="R89" s="229">
        <f>Q89*H89</f>
        <v>0</v>
      </c>
      <c r="S89" s="229">
        <v>0</v>
      </c>
      <c r="T89" s="230">
        <f>S89*H89</f>
        <v>0</v>
      </c>
      <c r="U89" s="40"/>
      <c r="V89" s="40"/>
      <c r="W89" s="40"/>
      <c r="X89" s="40"/>
      <c r="Y89" s="40"/>
      <c r="Z89" s="40"/>
      <c r="AA89" s="40"/>
      <c r="AB89" s="40"/>
      <c r="AC89" s="40"/>
      <c r="AD89" s="40"/>
      <c r="AE89" s="40"/>
      <c r="AR89" s="231" t="s">
        <v>126</v>
      </c>
      <c r="AT89" s="231" t="s">
        <v>121</v>
      </c>
      <c r="AU89" s="231" t="s">
        <v>88</v>
      </c>
      <c r="AY89" s="18" t="s">
        <v>118</v>
      </c>
      <c r="BE89" s="232">
        <f>IF(N89="základní",J89,0)</f>
        <v>0</v>
      </c>
      <c r="BF89" s="232">
        <f>IF(N89="snížená",J89,0)</f>
        <v>0</v>
      </c>
      <c r="BG89" s="232">
        <f>IF(N89="zákl. přenesená",J89,0)</f>
        <v>0</v>
      </c>
      <c r="BH89" s="232">
        <f>IF(N89="sníž. přenesená",J89,0)</f>
        <v>0</v>
      </c>
      <c r="BI89" s="232">
        <f>IF(N89="nulová",J89,0)</f>
        <v>0</v>
      </c>
      <c r="BJ89" s="18" t="s">
        <v>86</v>
      </c>
      <c r="BK89" s="232">
        <f>ROUND(I89*H89,2)</f>
        <v>0</v>
      </c>
      <c r="BL89" s="18" t="s">
        <v>126</v>
      </c>
      <c r="BM89" s="231" t="s">
        <v>134</v>
      </c>
    </row>
    <row r="90" s="2" customFormat="1">
      <c r="A90" s="40"/>
      <c r="B90" s="41"/>
      <c r="C90" s="42"/>
      <c r="D90" s="233" t="s">
        <v>128</v>
      </c>
      <c r="E90" s="42"/>
      <c r="F90" s="234" t="s">
        <v>135</v>
      </c>
      <c r="G90" s="42"/>
      <c r="H90" s="42"/>
      <c r="I90" s="138"/>
      <c r="J90" s="42"/>
      <c r="K90" s="42"/>
      <c r="L90" s="46"/>
      <c r="M90" s="235"/>
      <c r="N90" s="236"/>
      <c r="O90" s="86"/>
      <c r="P90" s="86"/>
      <c r="Q90" s="86"/>
      <c r="R90" s="86"/>
      <c r="S90" s="86"/>
      <c r="T90" s="87"/>
      <c r="U90" s="40"/>
      <c r="V90" s="40"/>
      <c r="W90" s="40"/>
      <c r="X90" s="40"/>
      <c r="Y90" s="40"/>
      <c r="Z90" s="40"/>
      <c r="AA90" s="40"/>
      <c r="AB90" s="40"/>
      <c r="AC90" s="40"/>
      <c r="AD90" s="40"/>
      <c r="AE90" s="40"/>
      <c r="AT90" s="18" t="s">
        <v>128</v>
      </c>
      <c r="AU90" s="18" t="s">
        <v>88</v>
      </c>
    </row>
    <row r="91" s="2" customFormat="1">
      <c r="A91" s="40"/>
      <c r="B91" s="41"/>
      <c r="C91" s="42"/>
      <c r="D91" s="233" t="s">
        <v>130</v>
      </c>
      <c r="E91" s="42"/>
      <c r="F91" s="237" t="s">
        <v>136</v>
      </c>
      <c r="G91" s="42"/>
      <c r="H91" s="42"/>
      <c r="I91" s="138"/>
      <c r="J91" s="42"/>
      <c r="K91" s="42"/>
      <c r="L91" s="46"/>
      <c r="M91" s="235"/>
      <c r="N91" s="236"/>
      <c r="O91" s="86"/>
      <c r="P91" s="86"/>
      <c r="Q91" s="86"/>
      <c r="R91" s="86"/>
      <c r="S91" s="86"/>
      <c r="T91" s="87"/>
      <c r="U91" s="40"/>
      <c r="V91" s="40"/>
      <c r="W91" s="40"/>
      <c r="X91" s="40"/>
      <c r="Y91" s="40"/>
      <c r="Z91" s="40"/>
      <c r="AA91" s="40"/>
      <c r="AB91" s="40"/>
      <c r="AC91" s="40"/>
      <c r="AD91" s="40"/>
      <c r="AE91" s="40"/>
      <c r="AT91" s="18" t="s">
        <v>130</v>
      </c>
      <c r="AU91" s="18" t="s">
        <v>88</v>
      </c>
    </row>
    <row r="92" s="2" customFormat="1" ht="16.5" customHeight="1">
      <c r="A92" s="40"/>
      <c r="B92" s="41"/>
      <c r="C92" s="220" t="s">
        <v>137</v>
      </c>
      <c r="D92" s="220" t="s">
        <v>121</v>
      </c>
      <c r="E92" s="221" t="s">
        <v>138</v>
      </c>
      <c r="F92" s="222" t="s">
        <v>139</v>
      </c>
      <c r="G92" s="223" t="s">
        <v>124</v>
      </c>
      <c r="H92" s="224">
        <v>1</v>
      </c>
      <c r="I92" s="225"/>
      <c r="J92" s="226">
        <f>ROUND(I92*H92,2)</f>
        <v>0</v>
      </c>
      <c r="K92" s="222" t="s">
        <v>125</v>
      </c>
      <c r="L92" s="46"/>
      <c r="M92" s="227" t="s">
        <v>32</v>
      </c>
      <c r="N92" s="228" t="s">
        <v>49</v>
      </c>
      <c r="O92" s="86"/>
      <c r="P92" s="229">
        <f>O92*H92</f>
        <v>0</v>
      </c>
      <c r="Q92" s="229">
        <v>0</v>
      </c>
      <c r="R92" s="229">
        <f>Q92*H92</f>
        <v>0</v>
      </c>
      <c r="S92" s="229">
        <v>0</v>
      </c>
      <c r="T92" s="230">
        <f>S92*H92</f>
        <v>0</v>
      </c>
      <c r="U92" s="40"/>
      <c r="V92" s="40"/>
      <c r="W92" s="40"/>
      <c r="X92" s="40"/>
      <c r="Y92" s="40"/>
      <c r="Z92" s="40"/>
      <c r="AA92" s="40"/>
      <c r="AB92" s="40"/>
      <c r="AC92" s="40"/>
      <c r="AD92" s="40"/>
      <c r="AE92" s="40"/>
      <c r="AR92" s="231" t="s">
        <v>126</v>
      </c>
      <c r="AT92" s="231" t="s">
        <v>121</v>
      </c>
      <c r="AU92" s="231" t="s">
        <v>88</v>
      </c>
      <c r="AY92" s="18" t="s">
        <v>118</v>
      </c>
      <c r="BE92" s="232">
        <f>IF(N92="základní",J92,0)</f>
        <v>0</v>
      </c>
      <c r="BF92" s="232">
        <f>IF(N92="snížená",J92,0)</f>
        <v>0</v>
      </c>
      <c r="BG92" s="232">
        <f>IF(N92="zákl. přenesená",J92,0)</f>
        <v>0</v>
      </c>
      <c r="BH92" s="232">
        <f>IF(N92="sníž. přenesená",J92,0)</f>
        <v>0</v>
      </c>
      <c r="BI92" s="232">
        <f>IF(N92="nulová",J92,0)</f>
        <v>0</v>
      </c>
      <c r="BJ92" s="18" t="s">
        <v>86</v>
      </c>
      <c r="BK92" s="232">
        <f>ROUND(I92*H92,2)</f>
        <v>0</v>
      </c>
      <c r="BL92" s="18" t="s">
        <v>126</v>
      </c>
      <c r="BM92" s="231" t="s">
        <v>140</v>
      </c>
    </row>
    <row r="93" s="2" customFormat="1">
      <c r="A93" s="40"/>
      <c r="B93" s="41"/>
      <c r="C93" s="42"/>
      <c r="D93" s="233" t="s">
        <v>128</v>
      </c>
      <c r="E93" s="42"/>
      <c r="F93" s="234" t="s">
        <v>141</v>
      </c>
      <c r="G93" s="42"/>
      <c r="H93" s="42"/>
      <c r="I93" s="138"/>
      <c r="J93" s="42"/>
      <c r="K93" s="42"/>
      <c r="L93" s="46"/>
      <c r="M93" s="235"/>
      <c r="N93" s="236"/>
      <c r="O93" s="86"/>
      <c r="P93" s="86"/>
      <c r="Q93" s="86"/>
      <c r="R93" s="86"/>
      <c r="S93" s="86"/>
      <c r="T93" s="87"/>
      <c r="U93" s="40"/>
      <c r="V93" s="40"/>
      <c r="W93" s="40"/>
      <c r="X93" s="40"/>
      <c r="Y93" s="40"/>
      <c r="Z93" s="40"/>
      <c r="AA93" s="40"/>
      <c r="AB93" s="40"/>
      <c r="AC93" s="40"/>
      <c r="AD93" s="40"/>
      <c r="AE93" s="40"/>
      <c r="AT93" s="18" t="s">
        <v>128</v>
      </c>
      <c r="AU93" s="18" t="s">
        <v>88</v>
      </c>
    </row>
    <row r="94" s="12" customFormat="1" ht="22.8" customHeight="1">
      <c r="A94" s="12"/>
      <c r="B94" s="204"/>
      <c r="C94" s="205"/>
      <c r="D94" s="206" t="s">
        <v>77</v>
      </c>
      <c r="E94" s="218" t="s">
        <v>142</v>
      </c>
      <c r="F94" s="218" t="s">
        <v>143</v>
      </c>
      <c r="G94" s="205"/>
      <c r="H94" s="205"/>
      <c r="I94" s="208"/>
      <c r="J94" s="219">
        <f>BK94</f>
        <v>0</v>
      </c>
      <c r="K94" s="205"/>
      <c r="L94" s="210"/>
      <c r="M94" s="211"/>
      <c r="N94" s="212"/>
      <c r="O94" s="212"/>
      <c r="P94" s="213">
        <f>SUM(P95:P96)</f>
        <v>0</v>
      </c>
      <c r="Q94" s="212"/>
      <c r="R94" s="213">
        <f>SUM(R95:R96)</f>
        <v>0</v>
      </c>
      <c r="S94" s="212"/>
      <c r="T94" s="214">
        <f>SUM(T95:T96)</f>
        <v>0</v>
      </c>
      <c r="U94" s="12"/>
      <c r="V94" s="12"/>
      <c r="W94" s="12"/>
      <c r="X94" s="12"/>
      <c r="Y94" s="12"/>
      <c r="Z94" s="12"/>
      <c r="AA94" s="12"/>
      <c r="AB94" s="12"/>
      <c r="AC94" s="12"/>
      <c r="AD94" s="12"/>
      <c r="AE94" s="12"/>
      <c r="AR94" s="215" t="s">
        <v>117</v>
      </c>
      <c r="AT94" s="216" t="s">
        <v>77</v>
      </c>
      <c r="AU94" s="216" t="s">
        <v>86</v>
      </c>
      <c r="AY94" s="215" t="s">
        <v>118</v>
      </c>
      <c r="BK94" s="217">
        <f>SUM(BK95:BK96)</f>
        <v>0</v>
      </c>
    </row>
    <row r="95" s="2" customFormat="1" ht="16.5" customHeight="1">
      <c r="A95" s="40"/>
      <c r="B95" s="41"/>
      <c r="C95" s="220" t="s">
        <v>144</v>
      </c>
      <c r="D95" s="220" t="s">
        <v>121</v>
      </c>
      <c r="E95" s="221" t="s">
        <v>145</v>
      </c>
      <c r="F95" s="222" t="s">
        <v>143</v>
      </c>
      <c r="G95" s="223" t="s">
        <v>124</v>
      </c>
      <c r="H95" s="224">
        <v>1</v>
      </c>
      <c r="I95" s="225"/>
      <c r="J95" s="226">
        <f>ROUND(I95*H95,2)</f>
        <v>0</v>
      </c>
      <c r="K95" s="222" t="s">
        <v>125</v>
      </c>
      <c r="L95" s="46"/>
      <c r="M95" s="227" t="s">
        <v>32</v>
      </c>
      <c r="N95" s="228" t="s">
        <v>49</v>
      </c>
      <c r="O95" s="86"/>
      <c r="P95" s="229">
        <f>O95*H95</f>
        <v>0</v>
      </c>
      <c r="Q95" s="229">
        <v>0</v>
      </c>
      <c r="R95" s="229">
        <f>Q95*H95</f>
        <v>0</v>
      </c>
      <c r="S95" s="229">
        <v>0</v>
      </c>
      <c r="T95" s="230">
        <f>S95*H95</f>
        <v>0</v>
      </c>
      <c r="U95" s="40"/>
      <c r="V95" s="40"/>
      <c r="W95" s="40"/>
      <c r="X95" s="40"/>
      <c r="Y95" s="40"/>
      <c r="Z95" s="40"/>
      <c r="AA95" s="40"/>
      <c r="AB95" s="40"/>
      <c r="AC95" s="40"/>
      <c r="AD95" s="40"/>
      <c r="AE95" s="40"/>
      <c r="AR95" s="231" t="s">
        <v>126</v>
      </c>
      <c r="AT95" s="231" t="s">
        <v>121</v>
      </c>
      <c r="AU95" s="231" t="s">
        <v>88</v>
      </c>
      <c r="AY95" s="18" t="s">
        <v>118</v>
      </c>
      <c r="BE95" s="232">
        <f>IF(N95="základní",J95,0)</f>
        <v>0</v>
      </c>
      <c r="BF95" s="232">
        <f>IF(N95="snížená",J95,0)</f>
        <v>0</v>
      </c>
      <c r="BG95" s="232">
        <f>IF(N95="zákl. přenesená",J95,0)</f>
        <v>0</v>
      </c>
      <c r="BH95" s="232">
        <f>IF(N95="sníž. přenesená",J95,0)</f>
        <v>0</v>
      </c>
      <c r="BI95" s="232">
        <f>IF(N95="nulová",J95,0)</f>
        <v>0</v>
      </c>
      <c r="BJ95" s="18" t="s">
        <v>86</v>
      </c>
      <c r="BK95" s="232">
        <f>ROUND(I95*H95,2)</f>
        <v>0</v>
      </c>
      <c r="BL95" s="18" t="s">
        <v>126</v>
      </c>
      <c r="BM95" s="231" t="s">
        <v>146</v>
      </c>
    </row>
    <row r="96" s="2" customFormat="1">
      <c r="A96" s="40"/>
      <c r="B96" s="41"/>
      <c r="C96" s="42"/>
      <c r="D96" s="233" t="s">
        <v>128</v>
      </c>
      <c r="E96" s="42"/>
      <c r="F96" s="234" t="s">
        <v>147</v>
      </c>
      <c r="G96" s="42"/>
      <c r="H96" s="42"/>
      <c r="I96" s="138"/>
      <c r="J96" s="42"/>
      <c r="K96" s="42"/>
      <c r="L96" s="46"/>
      <c r="M96" s="235"/>
      <c r="N96" s="236"/>
      <c r="O96" s="86"/>
      <c r="P96" s="86"/>
      <c r="Q96" s="86"/>
      <c r="R96" s="86"/>
      <c r="S96" s="86"/>
      <c r="T96" s="87"/>
      <c r="U96" s="40"/>
      <c r="V96" s="40"/>
      <c r="W96" s="40"/>
      <c r="X96" s="40"/>
      <c r="Y96" s="40"/>
      <c r="Z96" s="40"/>
      <c r="AA96" s="40"/>
      <c r="AB96" s="40"/>
      <c r="AC96" s="40"/>
      <c r="AD96" s="40"/>
      <c r="AE96" s="40"/>
      <c r="AT96" s="18" t="s">
        <v>128</v>
      </c>
      <c r="AU96" s="18" t="s">
        <v>88</v>
      </c>
    </row>
    <row r="97" s="12" customFormat="1" ht="22.8" customHeight="1">
      <c r="A97" s="12"/>
      <c r="B97" s="204"/>
      <c r="C97" s="205"/>
      <c r="D97" s="206" t="s">
        <v>77</v>
      </c>
      <c r="E97" s="218" t="s">
        <v>148</v>
      </c>
      <c r="F97" s="218" t="s">
        <v>149</v>
      </c>
      <c r="G97" s="205"/>
      <c r="H97" s="205"/>
      <c r="I97" s="208"/>
      <c r="J97" s="219">
        <f>BK97</f>
        <v>0</v>
      </c>
      <c r="K97" s="205"/>
      <c r="L97" s="210"/>
      <c r="M97" s="211"/>
      <c r="N97" s="212"/>
      <c r="O97" s="212"/>
      <c r="P97" s="213">
        <f>SUM(P98:P99)</f>
        <v>0</v>
      </c>
      <c r="Q97" s="212"/>
      <c r="R97" s="213">
        <f>SUM(R98:R99)</f>
        <v>0</v>
      </c>
      <c r="S97" s="212"/>
      <c r="T97" s="214">
        <f>SUM(T98:T99)</f>
        <v>0</v>
      </c>
      <c r="U97" s="12"/>
      <c r="V97" s="12"/>
      <c r="W97" s="12"/>
      <c r="X97" s="12"/>
      <c r="Y97" s="12"/>
      <c r="Z97" s="12"/>
      <c r="AA97" s="12"/>
      <c r="AB97" s="12"/>
      <c r="AC97" s="12"/>
      <c r="AD97" s="12"/>
      <c r="AE97" s="12"/>
      <c r="AR97" s="215" t="s">
        <v>117</v>
      </c>
      <c r="AT97" s="216" t="s">
        <v>77</v>
      </c>
      <c r="AU97" s="216" t="s">
        <v>86</v>
      </c>
      <c r="AY97" s="215" t="s">
        <v>118</v>
      </c>
      <c r="BK97" s="217">
        <f>SUM(BK98:BK99)</f>
        <v>0</v>
      </c>
    </row>
    <row r="98" s="2" customFormat="1" ht="16.5" customHeight="1">
      <c r="A98" s="40"/>
      <c r="B98" s="41"/>
      <c r="C98" s="220" t="s">
        <v>117</v>
      </c>
      <c r="D98" s="220" t="s">
        <v>121</v>
      </c>
      <c r="E98" s="221" t="s">
        <v>150</v>
      </c>
      <c r="F98" s="222" t="s">
        <v>151</v>
      </c>
      <c r="G98" s="223" t="s">
        <v>152</v>
      </c>
      <c r="H98" s="238"/>
      <c r="I98" s="225"/>
      <c r="J98" s="226">
        <f>ROUND(I98*H98,2)</f>
        <v>0</v>
      </c>
      <c r="K98" s="222" t="s">
        <v>125</v>
      </c>
      <c r="L98" s="46"/>
      <c r="M98" s="227" t="s">
        <v>32</v>
      </c>
      <c r="N98" s="228" t="s">
        <v>49</v>
      </c>
      <c r="O98" s="86"/>
      <c r="P98" s="229">
        <f>O98*H98</f>
        <v>0</v>
      </c>
      <c r="Q98" s="229">
        <v>0</v>
      </c>
      <c r="R98" s="229">
        <f>Q98*H98</f>
        <v>0</v>
      </c>
      <c r="S98" s="229">
        <v>0</v>
      </c>
      <c r="T98" s="230">
        <f>S98*H98</f>
        <v>0</v>
      </c>
      <c r="U98" s="40"/>
      <c r="V98" s="40"/>
      <c r="W98" s="40"/>
      <c r="X98" s="40"/>
      <c r="Y98" s="40"/>
      <c r="Z98" s="40"/>
      <c r="AA98" s="40"/>
      <c r="AB98" s="40"/>
      <c r="AC98" s="40"/>
      <c r="AD98" s="40"/>
      <c r="AE98" s="40"/>
      <c r="AR98" s="231" t="s">
        <v>126</v>
      </c>
      <c r="AT98" s="231" t="s">
        <v>121</v>
      </c>
      <c r="AU98" s="231" t="s">
        <v>88</v>
      </c>
      <c r="AY98" s="18" t="s">
        <v>118</v>
      </c>
      <c r="BE98" s="232">
        <f>IF(N98="základní",J98,0)</f>
        <v>0</v>
      </c>
      <c r="BF98" s="232">
        <f>IF(N98="snížená",J98,0)</f>
        <v>0</v>
      </c>
      <c r="BG98" s="232">
        <f>IF(N98="zákl. přenesená",J98,0)</f>
        <v>0</v>
      </c>
      <c r="BH98" s="232">
        <f>IF(N98="sníž. přenesená",J98,0)</f>
        <v>0</v>
      </c>
      <c r="BI98" s="232">
        <f>IF(N98="nulová",J98,0)</f>
        <v>0</v>
      </c>
      <c r="BJ98" s="18" t="s">
        <v>86</v>
      </c>
      <c r="BK98" s="232">
        <f>ROUND(I98*H98,2)</f>
        <v>0</v>
      </c>
      <c r="BL98" s="18" t="s">
        <v>126</v>
      </c>
      <c r="BM98" s="231" t="s">
        <v>153</v>
      </c>
    </row>
    <row r="99" s="2" customFormat="1">
      <c r="A99" s="40"/>
      <c r="B99" s="41"/>
      <c r="C99" s="42"/>
      <c r="D99" s="233" t="s">
        <v>128</v>
      </c>
      <c r="E99" s="42"/>
      <c r="F99" s="234" t="s">
        <v>154</v>
      </c>
      <c r="G99" s="42"/>
      <c r="H99" s="42"/>
      <c r="I99" s="138"/>
      <c r="J99" s="42"/>
      <c r="K99" s="42"/>
      <c r="L99" s="46"/>
      <c r="M99" s="239"/>
      <c r="N99" s="240"/>
      <c r="O99" s="241"/>
      <c r="P99" s="241"/>
      <c r="Q99" s="241"/>
      <c r="R99" s="241"/>
      <c r="S99" s="241"/>
      <c r="T99" s="242"/>
      <c r="U99" s="40"/>
      <c r="V99" s="40"/>
      <c r="W99" s="40"/>
      <c r="X99" s="40"/>
      <c r="Y99" s="40"/>
      <c r="Z99" s="40"/>
      <c r="AA99" s="40"/>
      <c r="AB99" s="40"/>
      <c r="AC99" s="40"/>
      <c r="AD99" s="40"/>
      <c r="AE99" s="40"/>
      <c r="AT99" s="18" t="s">
        <v>128</v>
      </c>
      <c r="AU99" s="18" t="s">
        <v>88</v>
      </c>
    </row>
    <row r="100" s="2" customFormat="1" ht="6.96" customHeight="1">
      <c r="A100" s="40"/>
      <c r="B100" s="61"/>
      <c r="C100" s="62"/>
      <c r="D100" s="62"/>
      <c r="E100" s="62"/>
      <c r="F100" s="62"/>
      <c r="G100" s="62"/>
      <c r="H100" s="62"/>
      <c r="I100" s="168"/>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D/soqJJ2QfJoDOmpPPcUkSa0p8npbzGC4uXiLboWnnnF5hMDFJPiwwTw2scoFeB7FGh5ysxThXlvJ6iXu+g6xA==" hashValue="zXrcBDLZ1z8oryfbA6CmXBAQ4W2LP5L4u9ACH1NFH1sojY2/4OCjRduv/JEtXvwHt7OySA+jgq9Ir4mo/RaOoQ==" algorithmName="SHA-512" password="CC35"/>
  <autoFilter ref="C82:K99"/>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8" t="s">
        <v>91</v>
      </c>
    </row>
    <row r="3" s="1" customFormat="1" ht="6.96" customHeight="1">
      <c r="B3" s="131"/>
      <c r="C3" s="132"/>
      <c r="D3" s="132"/>
      <c r="E3" s="132"/>
      <c r="F3" s="132"/>
      <c r="G3" s="132"/>
      <c r="H3" s="132"/>
      <c r="I3" s="133"/>
      <c r="J3" s="132"/>
      <c r="K3" s="132"/>
      <c r="L3" s="21"/>
      <c r="AT3" s="18" t="s">
        <v>88</v>
      </c>
    </row>
    <row r="4" s="1" customFormat="1" ht="24.96" customHeight="1">
      <c r="B4" s="21"/>
      <c r="D4" s="134" t="s">
        <v>92</v>
      </c>
      <c r="I4" s="130"/>
      <c r="L4" s="21"/>
      <c r="M4" s="135" t="s">
        <v>10</v>
      </c>
      <c r="AT4" s="18" t="s">
        <v>4</v>
      </c>
    </row>
    <row r="5" s="1" customFormat="1" ht="6.96" customHeight="1">
      <c r="B5" s="21"/>
      <c r="I5" s="130"/>
      <c r="L5" s="21"/>
    </row>
    <row r="6" s="1" customFormat="1" ht="12" customHeight="1">
      <c r="B6" s="21"/>
      <c r="D6" s="136" t="s">
        <v>16</v>
      </c>
      <c r="I6" s="130"/>
      <c r="L6" s="21"/>
    </row>
    <row r="7" s="1" customFormat="1" ht="16.5" customHeight="1">
      <c r="B7" s="21"/>
      <c r="E7" s="137" t="str">
        <f>'Rekapitulace stavby'!K6</f>
        <v>DDM - zahradní altán pro akce a činnosti pro volně příchozí</v>
      </c>
      <c r="F7" s="136"/>
      <c r="G7" s="136"/>
      <c r="H7" s="136"/>
      <c r="I7" s="130"/>
      <c r="L7" s="21"/>
    </row>
    <row r="8" s="2" customFormat="1" ht="12" customHeight="1">
      <c r="A8" s="40"/>
      <c r="B8" s="46"/>
      <c r="C8" s="40"/>
      <c r="D8" s="136" t="s">
        <v>93</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155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stavby'!AN8</f>
        <v>16. 12. 2019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1"/>
      <c r="G18" s="141"/>
      <c r="H18" s="141"/>
      <c r="I18" s="142" t="s">
        <v>34</v>
      </c>
      <c r="J18" s="34"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41</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42</v>
      </c>
      <c r="E26" s="40"/>
      <c r="F26" s="40"/>
      <c r="G26" s="40"/>
      <c r="H26" s="40"/>
      <c r="I26" s="138"/>
      <c r="J26" s="40"/>
      <c r="K26" s="40"/>
      <c r="L26" s="139"/>
      <c r="S26" s="40"/>
      <c r="T26" s="40"/>
      <c r="U26" s="40"/>
      <c r="V26" s="40"/>
      <c r="W26" s="40"/>
      <c r="X26" s="40"/>
      <c r="Y26" s="40"/>
      <c r="Z26" s="40"/>
      <c r="AA26" s="40"/>
      <c r="AB26" s="40"/>
      <c r="AC26" s="40"/>
      <c r="AD26" s="40"/>
      <c r="AE26" s="40"/>
    </row>
    <row r="27" s="8" customFormat="1" ht="51" customHeight="1">
      <c r="A27" s="144"/>
      <c r="B27" s="145"/>
      <c r="C27" s="144"/>
      <c r="D27" s="144"/>
      <c r="E27" s="146" t="s">
        <v>43</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44</v>
      </c>
      <c r="E30" s="40"/>
      <c r="F30" s="40"/>
      <c r="G30" s="40"/>
      <c r="H30" s="40"/>
      <c r="I30" s="138"/>
      <c r="J30" s="152">
        <f>ROUND(J102,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46</v>
      </c>
      <c r="G32" s="40"/>
      <c r="H32" s="40"/>
      <c r="I32" s="154" t="s">
        <v>45</v>
      </c>
      <c r="J32" s="153" t="s">
        <v>47</v>
      </c>
      <c r="K32" s="40"/>
      <c r="L32" s="139"/>
      <c r="S32" s="40"/>
      <c r="T32" s="40"/>
      <c r="U32" s="40"/>
      <c r="V32" s="40"/>
      <c r="W32" s="40"/>
      <c r="X32" s="40"/>
      <c r="Y32" s="40"/>
      <c r="Z32" s="40"/>
      <c r="AA32" s="40"/>
      <c r="AB32" s="40"/>
      <c r="AC32" s="40"/>
      <c r="AD32" s="40"/>
      <c r="AE32" s="40"/>
    </row>
    <row r="33" s="2" customFormat="1" ht="14.4" customHeight="1">
      <c r="A33" s="40"/>
      <c r="B33" s="46"/>
      <c r="C33" s="40"/>
      <c r="D33" s="155" t="s">
        <v>48</v>
      </c>
      <c r="E33" s="136" t="s">
        <v>49</v>
      </c>
      <c r="F33" s="156">
        <f>ROUND((SUM(BE102:BE354)),  2)</f>
        <v>0</v>
      </c>
      <c r="G33" s="40"/>
      <c r="H33" s="40"/>
      <c r="I33" s="157">
        <v>0.20999999999999999</v>
      </c>
      <c r="J33" s="156">
        <f>ROUND(((SUM(BE102:BE354))*I33),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50</v>
      </c>
      <c r="F34" s="156">
        <f>ROUND((SUM(BF102:BF354)),  2)</f>
        <v>0</v>
      </c>
      <c r="G34" s="40"/>
      <c r="H34" s="40"/>
      <c r="I34" s="157">
        <v>0.14999999999999999</v>
      </c>
      <c r="J34" s="156">
        <f>ROUND(((SUM(BF102:BF354))*I34),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51</v>
      </c>
      <c r="F35" s="156">
        <f>ROUND((SUM(BG102:BG354)),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52</v>
      </c>
      <c r="F36" s="156">
        <f>ROUND((SUM(BH102:BH354)),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53</v>
      </c>
      <c r="F37" s="156">
        <f>ROUND((SUM(BI102:BI354)),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54</v>
      </c>
      <c r="E39" s="160"/>
      <c r="F39" s="160"/>
      <c r="G39" s="161" t="s">
        <v>55</v>
      </c>
      <c r="H39" s="162" t="s">
        <v>56</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95</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DDM - zahradní altán pro akce a činnosti pro volně příchozí</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93</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02 - Stavba</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Spartakiádní 1937, 356 01 Sokolov</v>
      </c>
      <c r="G52" s="42"/>
      <c r="H52" s="42"/>
      <c r="I52" s="142" t="s">
        <v>24</v>
      </c>
      <c r="J52" s="74" t="str">
        <f>IF(J12="","",J12)</f>
        <v>16. 12. 2019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7.9" customHeight="1">
      <c r="A54" s="40"/>
      <c r="B54" s="41"/>
      <c r="C54" s="33" t="s">
        <v>30</v>
      </c>
      <c r="D54" s="42"/>
      <c r="E54" s="42"/>
      <c r="F54" s="28" t="str">
        <f>E15</f>
        <v>Město Sokolov, Rokycanova 1929, 356 01</v>
      </c>
      <c r="G54" s="42"/>
      <c r="H54" s="42"/>
      <c r="I54" s="142" t="s">
        <v>37</v>
      </c>
      <c r="J54" s="38" t="str">
        <f>E21</f>
        <v>Ing. arch. Olga Růžičková</v>
      </c>
      <c r="K54" s="42"/>
      <c r="L54" s="139"/>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142" t="s">
        <v>40</v>
      </c>
      <c r="J55" s="38" t="str">
        <f>E24</f>
        <v>Jakub Vilingr</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96</v>
      </c>
      <c r="D57" s="174"/>
      <c r="E57" s="174"/>
      <c r="F57" s="174"/>
      <c r="G57" s="174"/>
      <c r="H57" s="174"/>
      <c r="I57" s="175"/>
      <c r="J57" s="176" t="s">
        <v>97</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76</v>
      </c>
      <c r="D59" s="42"/>
      <c r="E59" s="42"/>
      <c r="F59" s="42"/>
      <c r="G59" s="42"/>
      <c r="H59" s="42"/>
      <c r="I59" s="138"/>
      <c r="J59" s="104">
        <f>J102</f>
        <v>0</v>
      </c>
      <c r="K59" s="42"/>
      <c r="L59" s="139"/>
      <c r="S59" s="40"/>
      <c r="T59" s="40"/>
      <c r="U59" s="40"/>
      <c r="V59" s="40"/>
      <c r="W59" s="40"/>
      <c r="X59" s="40"/>
      <c r="Y59" s="40"/>
      <c r="Z59" s="40"/>
      <c r="AA59" s="40"/>
      <c r="AB59" s="40"/>
      <c r="AC59" s="40"/>
      <c r="AD59" s="40"/>
      <c r="AE59" s="40"/>
      <c r="AU59" s="18" t="s">
        <v>98</v>
      </c>
    </row>
    <row r="60" s="9" customFormat="1" ht="24.96" customHeight="1">
      <c r="A60" s="9"/>
      <c r="B60" s="178"/>
      <c r="C60" s="179"/>
      <c r="D60" s="180" t="s">
        <v>156</v>
      </c>
      <c r="E60" s="181"/>
      <c r="F60" s="181"/>
      <c r="G60" s="181"/>
      <c r="H60" s="181"/>
      <c r="I60" s="182"/>
      <c r="J60" s="183">
        <f>J103</f>
        <v>0</v>
      </c>
      <c r="K60" s="179"/>
      <c r="L60" s="184"/>
      <c r="S60" s="9"/>
      <c r="T60" s="9"/>
      <c r="U60" s="9"/>
      <c r="V60" s="9"/>
      <c r="W60" s="9"/>
      <c r="X60" s="9"/>
      <c r="Y60" s="9"/>
      <c r="Z60" s="9"/>
      <c r="AA60" s="9"/>
      <c r="AB60" s="9"/>
      <c r="AC60" s="9"/>
      <c r="AD60" s="9"/>
      <c r="AE60" s="9"/>
    </row>
    <row r="61" s="10" customFormat="1" ht="19.92" customHeight="1">
      <c r="A61" s="10"/>
      <c r="B61" s="185"/>
      <c r="C61" s="186"/>
      <c r="D61" s="187" t="s">
        <v>157</v>
      </c>
      <c r="E61" s="188"/>
      <c r="F61" s="188"/>
      <c r="G61" s="188"/>
      <c r="H61" s="188"/>
      <c r="I61" s="189"/>
      <c r="J61" s="190">
        <f>J104</f>
        <v>0</v>
      </c>
      <c r="K61" s="186"/>
      <c r="L61" s="191"/>
      <c r="S61" s="10"/>
      <c r="T61" s="10"/>
      <c r="U61" s="10"/>
      <c r="V61" s="10"/>
      <c r="W61" s="10"/>
      <c r="X61" s="10"/>
      <c r="Y61" s="10"/>
      <c r="Z61" s="10"/>
      <c r="AA61" s="10"/>
      <c r="AB61" s="10"/>
      <c r="AC61" s="10"/>
      <c r="AD61" s="10"/>
      <c r="AE61" s="10"/>
    </row>
    <row r="62" s="10" customFormat="1" ht="14.88" customHeight="1">
      <c r="A62" s="10"/>
      <c r="B62" s="185"/>
      <c r="C62" s="186"/>
      <c r="D62" s="187" t="s">
        <v>158</v>
      </c>
      <c r="E62" s="188"/>
      <c r="F62" s="188"/>
      <c r="G62" s="188"/>
      <c r="H62" s="188"/>
      <c r="I62" s="189"/>
      <c r="J62" s="190">
        <f>J105</f>
        <v>0</v>
      </c>
      <c r="K62" s="186"/>
      <c r="L62" s="191"/>
      <c r="S62" s="10"/>
      <c r="T62" s="10"/>
      <c r="U62" s="10"/>
      <c r="V62" s="10"/>
      <c r="W62" s="10"/>
      <c r="X62" s="10"/>
      <c r="Y62" s="10"/>
      <c r="Z62" s="10"/>
      <c r="AA62" s="10"/>
      <c r="AB62" s="10"/>
      <c r="AC62" s="10"/>
      <c r="AD62" s="10"/>
      <c r="AE62" s="10"/>
    </row>
    <row r="63" s="10" customFormat="1" ht="14.88" customHeight="1">
      <c r="A63" s="10"/>
      <c r="B63" s="185"/>
      <c r="C63" s="186"/>
      <c r="D63" s="187" t="s">
        <v>159</v>
      </c>
      <c r="E63" s="188"/>
      <c r="F63" s="188"/>
      <c r="G63" s="188"/>
      <c r="H63" s="188"/>
      <c r="I63" s="189"/>
      <c r="J63" s="190">
        <f>J109</f>
        <v>0</v>
      </c>
      <c r="K63" s="186"/>
      <c r="L63" s="191"/>
      <c r="S63" s="10"/>
      <c r="T63" s="10"/>
      <c r="U63" s="10"/>
      <c r="V63" s="10"/>
      <c r="W63" s="10"/>
      <c r="X63" s="10"/>
      <c r="Y63" s="10"/>
      <c r="Z63" s="10"/>
      <c r="AA63" s="10"/>
      <c r="AB63" s="10"/>
      <c r="AC63" s="10"/>
      <c r="AD63" s="10"/>
      <c r="AE63" s="10"/>
    </row>
    <row r="64" s="10" customFormat="1" ht="14.88" customHeight="1">
      <c r="A64" s="10"/>
      <c r="B64" s="185"/>
      <c r="C64" s="186"/>
      <c r="D64" s="187" t="s">
        <v>160</v>
      </c>
      <c r="E64" s="188"/>
      <c r="F64" s="188"/>
      <c r="G64" s="188"/>
      <c r="H64" s="188"/>
      <c r="I64" s="189"/>
      <c r="J64" s="190">
        <f>J128</f>
        <v>0</v>
      </c>
      <c r="K64" s="186"/>
      <c r="L64" s="191"/>
      <c r="S64" s="10"/>
      <c r="T64" s="10"/>
      <c r="U64" s="10"/>
      <c r="V64" s="10"/>
      <c r="W64" s="10"/>
      <c r="X64" s="10"/>
      <c r="Y64" s="10"/>
      <c r="Z64" s="10"/>
      <c r="AA64" s="10"/>
      <c r="AB64" s="10"/>
      <c r="AC64" s="10"/>
      <c r="AD64" s="10"/>
      <c r="AE64" s="10"/>
    </row>
    <row r="65" s="10" customFormat="1" ht="14.88" customHeight="1">
      <c r="A65" s="10"/>
      <c r="B65" s="185"/>
      <c r="C65" s="186"/>
      <c r="D65" s="187" t="s">
        <v>161</v>
      </c>
      <c r="E65" s="188"/>
      <c r="F65" s="188"/>
      <c r="G65" s="188"/>
      <c r="H65" s="188"/>
      <c r="I65" s="189"/>
      <c r="J65" s="190">
        <f>J136</f>
        <v>0</v>
      </c>
      <c r="K65" s="186"/>
      <c r="L65" s="191"/>
      <c r="S65" s="10"/>
      <c r="T65" s="10"/>
      <c r="U65" s="10"/>
      <c r="V65" s="10"/>
      <c r="W65" s="10"/>
      <c r="X65" s="10"/>
      <c r="Y65" s="10"/>
      <c r="Z65" s="10"/>
      <c r="AA65" s="10"/>
      <c r="AB65" s="10"/>
      <c r="AC65" s="10"/>
      <c r="AD65" s="10"/>
      <c r="AE65" s="10"/>
    </row>
    <row r="66" s="10" customFormat="1" ht="14.88" customHeight="1">
      <c r="A66" s="10"/>
      <c r="B66" s="185"/>
      <c r="C66" s="186"/>
      <c r="D66" s="187" t="s">
        <v>162</v>
      </c>
      <c r="E66" s="188"/>
      <c r="F66" s="188"/>
      <c r="G66" s="188"/>
      <c r="H66" s="188"/>
      <c r="I66" s="189"/>
      <c r="J66" s="190">
        <f>J152</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163</v>
      </c>
      <c r="E67" s="188"/>
      <c r="F67" s="188"/>
      <c r="G67" s="188"/>
      <c r="H67" s="188"/>
      <c r="I67" s="189"/>
      <c r="J67" s="190">
        <f>J166</f>
        <v>0</v>
      </c>
      <c r="K67" s="186"/>
      <c r="L67" s="191"/>
      <c r="S67" s="10"/>
      <c r="T67" s="10"/>
      <c r="U67" s="10"/>
      <c r="V67" s="10"/>
      <c r="W67" s="10"/>
      <c r="X67" s="10"/>
      <c r="Y67" s="10"/>
      <c r="Z67" s="10"/>
      <c r="AA67" s="10"/>
      <c r="AB67" s="10"/>
      <c r="AC67" s="10"/>
      <c r="AD67" s="10"/>
      <c r="AE67" s="10"/>
    </row>
    <row r="68" s="10" customFormat="1" ht="14.88" customHeight="1">
      <c r="A68" s="10"/>
      <c r="B68" s="185"/>
      <c r="C68" s="186"/>
      <c r="D68" s="187" t="s">
        <v>164</v>
      </c>
      <c r="E68" s="188"/>
      <c r="F68" s="188"/>
      <c r="G68" s="188"/>
      <c r="H68" s="188"/>
      <c r="I68" s="189"/>
      <c r="J68" s="190">
        <f>J167</f>
        <v>0</v>
      </c>
      <c r="K68" s="186"/>
      <c r="L68" s="191"/>
      <c r="S68" s="10"/>
      <c r="T68" s="10"/>
      <c r="U68" s="10"/>
      <c r="V68" s="10"/>
      <c r="W68" s="10"/>
      <c r="X68" s="10"/>
      <c r="Y68" s="10"/>
      <c r="Z68" s="10"/>
      <c r="AA68" s="10"/>
      <c r="AB68" s="10"/>
      <c r="AC68" s="10"/>
      <c r="AD68" s="10"/>
      <c r="AE68" s="10"/>
    </row>
    <row r="69" s="10" customFormat="1" ht="14.88" customHeight="1">
      <c r="A69" s="10"/>
      <c r="B69" s="185"/>
      <c r="C69" s="186"/>
      <c r="D69" s="187" t="s">
        <v>165</v>
      </c>
      <c r="E69" s="188"/>
      <c r="F69" s="188"/>
      <c r="G69" s="188"/>
      <c r="H69" s="188"/>
      <c r="I69" s="189"/>
      <c r="J69" s="190">
        <f>J181</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166</v>
      </c>
      <c r="E70" s="188"/>
      <c r="F70" s="188"/>
      <c r="G70" s="188"/>
      <c r="H70" s="188"/>
      <c r="I70" s="189"/>
      <c r="J70" s="190">
        <f>J186</f>
        <v>0</v>
      </c>
      <c r="K70" s="186"/>
      <c r="L70" s="191"/>
      <c r="S70" s="10"/>
      <c r="T70" s="10"/>
      <c r="U70" s="10"/>
      <c r="V70" s="10"/>
      <c r="W70" s="10"/>
      <c r="X70" s="10"/>
      <c r="Y70" s="10"/>
      <c r="Z70" s="10"/>
      <c r="AA70" s="10"/>
      <c r="AB70" s="10"/>
      <c r="AC70" s="10"/>
      <c r="AD70" s="10"/>
      <c r="AE70" s="10"/>
    </row>
    <row r="71" s="10" customFormat="1" ht="14.88" customHeight="1">
      <c r="A71" s="10"/>
      <c r="B71" s="185"/>
      <c r="C71" s="186"/>
      <c r="D71" s="187" t="s">
        <v>167</v>
      </c>
      <c r="E71" s="188"/>
      <c r="F71" s="188"/>
      <c r="G71" s="188"/>
      <c r="H71" s="188"/>
      <c r="I71" s="189"/>
      <c r="J71" s="190">
        <f>J187</f>
        <v>0</v>
      </c>
      <c r="K71" s="186"/>
      <c r="L71" s="191"/>
      <c r="S71" s="10"/>
      <c r="T71" s="10"/>
      <c r="U71" s="10"/>
      <c r="V71" s="10"/>
      <c r="W71" s="10"/>
      <c r="X71" s="10"/>
      <c r="Y71" s="10"/>
      <c r="Z71" s="10"/>
      <c r="AA71" s="10"/>
      <c r="AB71" s="10"/>
      <c r="AC71" s="10"/>
      <c r="AD71" s="10"/>
      <c r="AE71" s="10"/>
    </row>
    <row r="72" s="10" customFormat="1" ht="14.88" customHeight="1">
      <c r="A72" s="10"/>
      <c r="B72" s="185"/>
      <c r="C72" s="186"/>
      <c r="D72" s="187" t="s">
        <v>168</v>
      </c>
      <c r="E72" s="188"/>
      <c r="F72" s="188"/>
      <c r="G72" s="188"/>
      <c r="H72" s="188"/>
      <c r="I72" s="189"/>
      <c r="J72" s="190">
        <f>J196</f>
        <v>0</v>
      </c>
      <c r="K72" s="186"/>
      <c r="L72" s="191"/>
      <c r="S72" s="10"/>
      <c r="T72" s="10"/>
      <c r="U72" s="10"/>
      <c r="V72" s="10"/>
      <c r="W72" s="10"/>
      <c r="X72" s="10"/>
      <c r="Y72" s="10"/>
      <c r="Z72" s="10"/>
      <c r="AA72" s="10"/>
      <c r="AB72" s="10"/>
      <c r="AC72" s="10"/>
      <c r="AD72" s="10"/>
      <c r="AE72" s="10"/>
    </row>
    <row r="73" s="10" customFormat="1" ht="19.92" customHeight="1">
      <c r="A73" s="10"/>
      <c r="B73" s="185"/>
      <c r="C73" s="186"/>
      <c r="D73" s="187" t="s">
        <v>169</v>
      </c>
      <c r="E73" s="188"/>
      <c r="F73" s="188"/>
      <c r="G73" s="188"/>
      <c r="H73" s="188"/>
      <c r="I73" s="189"/>
      <c r="J73" s="190">
        <f>J205</f>
        <v>0</v>
      </c>
      <c r="K73" s="186"/>
      <c r="L73" s="191"/>
      <c r="S73" s="10"/>
      <c r="T73" s="10"/>
      <c r="U73" s="10"/>
      <c r="V73" s="10"/>
      <c r="W73" s="10"/>
      <c r="X73" s="10"/>
      <c r="Y73" s="10"/>
      <c r="Z73" s="10"/>
      <c r="AA73" s="10"/>
      <c r="AB73" s="10"/>
      <c r="AC73" s="10"/>
      <c r="AD73" s="10"/>
      <c r="AE73" s="10"/>
    </row>
    <row r="74" s="10" customFormat="1" ht="14.88" customHeight="1">
      <c r="A74" s="10"/>
      <c r="B74" s="185"/>
      <c r="C74" s="186"/>
      <c r="D74" s="187" t="s">
        <v>170</v>
      </c>
      <c r="E74" s="188"/>
      <c r="F74" s="188"/>
      <c r="G74" s="188"/>
      <c r="H74" s="188"/>
      <c r="I74" s="189"/>
      <c r="J74" s="190">
        <f>J206</f>
        <v>0</v>
      </c>
      <c r="K74" s="186"/>
      <c r="L74" s="191"/>
      <c r="S74" s="10"/>
      <c r="T74" s="10"/>
      <c r="U74" s="10"/>
      <c r="V74" s="10"/>
      <c r="W74" s="10"/>
      <c r="X74" s="10"/>
      <c r="Y74" s="10"/>
      <c r="Z74" s="10"/>
      <c r="AA74" s="10"/>
      <c r="AB74" s="10"/>
      <c r="AC74" s="10"/>
      <c r="AD74" s="10"/>
      <c r="AE74" s="10"/>
    </row>
    <row r="75" s="10" customFormat="1" ht="14.88" customHeight="1">
      <c r="A75" s="10"/>
      <c r="B75" s="185"/>
      <c r="C75" s="186"/>
      <c r="D75" s="187" t="s">
        <v>171</v>
      </c>
      <c r="E75" s="188"/>
      <c r="F75" s="188"/>
      <c r="G75" s="188"/>
      <c r="H75" s="188"/>
      <c r="I75" s="189"/>
      <c r="J75" s="190">
        <f>J215</f>
        <v>0</v>
      </c>
      <c r="K75" s="186"/>
      <c r="L75" s="191"/>
      <c r="S75" s="10"/>
      <c r="T75" s="10"/>
      <c r="U75" s="10"/>
      <c r="V75" s="10"/>
      <c r="W75" s="10"/>
      <c r="X75" s="10"/>
      <c r="Y75" s="10"/>
      <c r="Z75" s="10"/>
      <c r="AA75" s="10"/>
      <c r="AB75" s="10"/>
      <c r="AC75" s="10"/>
      <c r="AD75" s="10"/>
      <c r="AE75" s="10"/>
    </row>
    <row r="76" s="10" customFormat="1" ht="14.88" customHeight="1">
      <c r="A76" s="10"/>
      <c r="B76" s="185"/>
      <c r="C76" s="186"/>
      <c r="D76" s="187" t="s">
        <v>172</v>
      </c>
      <c r="E76" s="188"/>
      <c r="F76" s="188"/>
      <c r="G76" s="188"/>
      <c r="H76" s="188"/>
      <c r="I76" s="189"/>
      <c r="J76" s="190">
        <f>J223</f>
        <v>0</v>
      </c>
      <c r="K76" s="186"/>
      <c r="L76" s="191"/>
      <c r="S76" s="10"/>
      <c r="T76" s="10"/>
      <c r="U76" s="10"/>
      <c r="V76" s="10"/>
      <c r="W76" s="10"/>
      <c r="X76" s="10"/>
      <c r="Y76" s="10"/>
      <c r="Z76" s="10"/>
      <c r="AA76" s="10"/>
      <c r="AB76" s="10"/>
      <c r="AC76" s="10"/>
      <c r="AD76" s="10"/>
      <c r="AE76" s="10"/>
    </row>
    <row r="77" s="10" customFormat="1" ht="19.92" customHeight="1">
      <c r="A77" s="10"/>
      <c r="B77" s="185"/>
      <c r="C77" s="186"/>
      <c r="D77" s="187" t="s">
        <v>173</v>
      </c>
      <c r="E77" s="188"/>
      <c r="F77" s="188"/>
      <c r="G77" s="188"/>
      <c r="H77" s="188"/>
      <c r="I77" s="189"/>
      <c r="J77" s="190">
        <f>J228</f>
        <v>0</v>
      </c>
      <c r="K77" s="186"/>
      <c r="L77" s="191"/>
      <c r="S77" s="10"/>
      <c r="T77" s="10"/>
      <c r="U77" s="10"/>
      <c r="V77" s="10"/>
      <c r="W77" s="10"/>
      <c r="X77" s="10"/>
      <c r="Y77" s="10"/>
      <c r="Z77" s="10"/>
      <c r="AA77" s="10"/>
      <c r="AB77" s="10"/>
      <c r="AC77" s="10"/>
      <c r="AD77" s="10"/>
      <c r="AE77" s="10"/>
    </row>
    <row r="78" s="10" customFormat="1" ht="19.92" customHeight="1">
      <c r="A78" s="10"/>
      <c r="B78" s="185"/>
      <c r="C78" s="186"/>
      <c r="D78" s="187" t="s">
        <v>174</v>
      </c>
      <c r="E78" s="188"/>
      <c r="F78" s="188"/>
      <c r="G78" s="188"/>
      <c r="H78" s="188"/>
      <c r="I78" s="189"/>
      <c r="J78" s="190">
        <f>J239</f>
        <v>0</v>
      </c>
      <c r="K78" s="186"/>
      <c r="L78" s="191"/>
      <c r="S78" s="10"/>
      <c r="T78" s="10"/>
      <c r="U78" s="10"/>
      <c r="V78" s="10"/>
      <c r="W78" s="10"/>
      <c r="X78" s="10"/>
      <c r="Y78" s="10"/>
      <c r="Z78" s="10"/>
      <c r="AA78" s="10"/>
      <c r="AB78" s="10"/>
      <c r="AC78" s="10"/>
      <c r="AD78" s="10"/>
      <c r="AE78" s="10"/>
    </row>
    <row r="79" s="9" customFormat="1" ht="24.96" customHeight="1">
      <c r="A79" s="9"/>
      <c r="B79" s="178"/>
      <c r="C79" s="179"/>
      <c r="D79" s="180" t="s">
        <v>175</v>
      </c>
      <c r="E79" s="181"/>
      <c r="F79" s="181"/>
      <c r="G79" s="181"/>
      <c r="H79" s="181"/>
      <c r="I79" s="182"/>
      <c r="J79" s="183">
        <f>J243</f>
        <v>0</v>
      </c>
      <c r="K79" s="179"/>
      <c r="L79" s="184"/>
      <c r="S79" s="9"/>
      <c r="T79" s="9"/>
      <c r="U79" s="9"/>
      <c r="V79" s="9"/>
      <c r="W79" s="9"/>
      <c r="X79" s="9"/>
      <c r="Y79" s="9"/>
      <c r="Z79" s="9"/>
      <c r="AA79" s="9"/>
      <c r="AB79" s="9"/>
      <c r="AC79" s="9"/>
      <c r="AD79" s="9"/>
      <c r="AE79" s="9"/>
    </row>
    <row r="80" s="10" customFormat="1" ht="19.92" customHeight="1">
      <c r="A80" s="10"/>
      <c r="B80" s="185"/>
      <c r="C80" s="186"/>
      <c r="D80" s="187" t="s">
        <v>176</v>
      </c>
      <c r="E80" s="188"/>
      <c r="F80" s="188"/>
      <c r="G80" s="188"/>
      <c r="H80" s="188"/>
      <c r="I80" s="189"/>
      <c r="J80" s="190">
        <f>J244</f>
        <v>0</v>
      </c>
      <c r="K80" s="186"/>
      <c r="L80" s="191"/>
      <c r="S80" s="10"/>
      <c r="T80" s="10"/>
      <c r="U80" s="10"/>
      <c r="V80" s="10"/>
      <c r="W80" s="10"/>
      <c r="X80" s="10"/>
      <c r="Y80" s="10"/>
      <c r="Z80" s="10"/>
      <c r="AA80" s="10"/>
      <c r="AB80" s="10"/>
      <c r="AC80" s="10"/>
      <c r="AD80" s="10"/>
      <c r="AE80" s="10"/>
    </row>
    <row r="81" s="10" customFormat="1" ht="19.92" customHeight="1">
      <c r="A81" s="10"/>
      <c r="B81" s="185"/>
      <c r="C81" s="186"/>
      <c r="D81" s="187" t="s">
        <v>177</v>
      </c>
      <c r="E81" s="188"/>
      <c r="F81" s="188"/>
      <c r="G81" s="188"/>
      <c r="H81" s="188"/>
      <c r="I81" s="189"/>
      <c r="J81" s="190">
        <f>J325</f>
        <v>0</v>
      </c>
      <c r="K81" s="186"/>
      <c r="L81" s="191"/>
      <c r="S81" s="10"/>
      <c r="T81" s="10"/>
      <c r="U81" s="10"/>
      <c r="V81" s="10"/>
      <c r="W81" s="10"/>
      <c r="X81" s="10"/>
      <c r="Y81" s="10"/>
      <c r="Z81" s="10"/>
      <c r="AA81" s="10"/>
      <c r="AB81" s="10"/>
      <c r="AC81" s="10"/>
      <c r="AD81" s="10"/>
      <c r="AE81" s="10"/>
    </row>
    <row r="82" s="10" customFormat="1" ht="19.92" customHeight="1">
      <c r="A82" s="10"/>
      <c r="B82" s="185"/>
      <c r="C82" s="186"/>
      <c r="D82" s="187" t="s">
        <v>178</v>
      </c>
      <c r="E82" s="188"/>
      <c r="F82" s="188"/>
      <c r="G82" s="188"/>
      <c r="H82" s="188"/>
      <c r="I82" s="189"/>
      <c r="J82" s="190">
        <f>J344</f>
        <v>0</v>
      </c>
      <c r="K82" s="186"/>
      <c r="L82" s="191"/>
      <c r="S82" s="10"/>
      <c r="T82" s="10"/>
      <c r="U82" s="10"/>
      <c r="V82" s="10"/>
      <c r="W82" s="10"/>
      <c r="X82" s="10"/>
      <c r="Y82" s="10"/>
      <c r="Z82" s="10"/>
      <c r="AA82" s="10"/>
      <c r="AB82" s="10"/>
      <c r="AC82" s="10"/>
      <c r="AD82" s="10"/>
      <c r="AE82" s="10"/>
    </row>
    <row r="83" s="2" customFormat="1" ht="21.84"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6.96" customHeight="1">
      <c r="A84" s="40"/>
      <c r="B84" s="61"/>
      <c r="C84" s="62"/>
      <c r="D84" s="62"/>
      <c r="E84" s="62"/>
      <c r="F84" s="62"/>
      <c r="G84" s="62"/>
      <c r="H84" s="62"/>
      <c r="I84" s="168"/>
      <c r="J84" s="62"/>
      <c r="K84" s="62"/>
      <c r="L84" s="139"/>
      <c r="S84" s="40"/>
      <c r="T84" s="40"/>
      <c r="U84" s="40"/>
      <c r="V84" s="40"/>
      <c r="W84" s="40"/>
      <c r="X84" s="40"/>
      <c r="Y84" s="40"/>
      <c r="Z84" s="40"/>
      <c r="AA84" s="40"/>
      <c r="AB84" s="40"/>
      <c r="AC84" s="40"/>
      <c r="AD84" s="40"/>
      <c r="AE84" s="40"/>
    </row>
    <row r="88" s="2" customFormat="1" ht="6.96" customHeight="1">
      <c r="A88" s="40"/>
      <c r="B88" s="63"/>
      <c r="C88" s="64"/>
      <c r="D88" s="64"/>
      <c r="E88" s="64"/>
      <c r="F88" s="64"/>
      <c r="G88" s="64"/>
      <c r="H88" s="64"/>
      <c r="I88" s="171"/>
      <c r="J88" s="64"/>
      <c r="K88" s="64"/>
      <c r="L88" s="139"/>
      <c r="S88" s="40"/>
      <c r="T88" s="40"/>
      <c r="U88" s="40"/>
      <c r="V88" s="40"/>
      <c r="W88" s="40"/>
      <c r="X88" s="40"/>
      <c r="Y88" s="40"/>
      <c r="Z88" s="40"/>
      <c r="AA88" s="40"/>
      <c r="AB88" s="40"/>
      <c r="AC88" s="40"/>
      <c r="AD88" s="40"/>
      <c r="AE88" s="40"/>
    </row>
    <row r="89" s="2" customFormat="1" ht="24.96" customHeight="1">
      <c r="A89" s="40"/>
      <c r="B89" s="41"/>
      <c r="C89" s="24" t="s">
        <v>103</v>
      </c>
      <c r="D89" s="42"/>
      <c r="E89" s="42"/>
      <c r="F89" s="42"/>
      <c r="G89" s="42"/>
      <c r="H89" s="42"/>
      <c r="I89" s="138"/>
      <c r="J89" s="42"/>
      <c r="K89" s="42"/>
      <c r="L89" s="139"/>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38"/>
      <c r="J90" s="42"/>
      <c r="K90" s="42"/>
      <c r="L90" s="139"/>
      <c r="S90" s="40"/>
      <c r="T90" s="40"/>
      <c r="U90" s="40"/>
      <c r="V90" s="40"/>
      <c r="W90" s="40"/>
      <c r="X90" s="40"/>
      <c r="Y90" s="40"/>
      <c r="Z90" s="40"/>
      <c r="AA90" s="40"/>
      <c r="AB90" s="40"/>
      <c r="AC90" s="40"/>
      <c r="AD90" s="40"/>
      <c r="AE90" s="40"/>
    </row>
    <row r="91" s="2" customFormat="1" ht="12" customHeight="1">
      <c r="A91" s="40"/>
      <c r="B91" s="41"/>
      <c r="C91" s="33" t="s">
        <v>16</v>
      </c>
      <c r="D91" s="42"/>
      <c r="E91" s="42"/>
      <c r="F91" s="42"/>
      <c r="G91" s="42"/>
      <c r="H91" s="42"/>
      <c r="I91" s="138"/>
      <c r="J91" s="42"/>
      <c r="K91" s="42"/>
      <c r="L91" s="139"/>
      <c r="S91" s="40"/>
      <c r="T91" s="40"/>
      <c r="U91" s="40"/>
      <c r="V91" s="40"/>
      <c r="W91" s="40"/>
      <c r="X91" s="40"/>
      <c r="Y91" s="40"/>
      <c r="Z91" s="40"/>
      <c r="AA91" s="40"/>
      <c r="AB91" s="40"/>
      <c r="AC91" s="40"/>
      <c r="AD91" s="40"/>
      <c r="AE91" s="40"/>
    </row>
    <row r="92" s="2" customFormat="1" ht="16.5" customHeight="1">
      <c r="A92" s="40"/>
      <c r="B92" s="41"/>
      <c r="C92" s="42"/>
      <c r="D92" s="42"/>
      <c r="E92" s="172" t="str">
        <f>E7</f>
        <v>DDM - zahradní altán pro akce a činnosti pro volně příchozí</v>
      </c>
      <c r="F92" s="33"/>
      <c r="G92" s="33"/>
      <c r="H92" s="33"/>
      <c r="I92" s="138"/>
      <c r="J92" s="42"/>
      <c r="K92" s="42"/>
      <c r="L92" s="139"/>
      <c r="S92" s="40"/>
      <c r="T92" s="40"/>
      <c r="U92" s="40"/>
      <c r="V92" s="40"/>
      <c r="W92" s="40"/>
      <c r="X92" s="40"/>
      <c r="Y92" s="40"/>
      <c r="Z92" s="40"/>
      <c r="AA92" s="40"/>
      <c r="AB92" s="40"/>
      <c r="AC92" s="40"/>
      <c r="AD92" s="40"/>
      <c r="AE92" s="40"/>
    </row>
    <row r="93" s="2" customFormat="1" ht="12" customHeight="1">
      <c r="A93" s="40"/>
      <c r="B93" s="41"/>
      <c r="C93" s="33" t="s">
        <v>93</v>
      </c>
      <c r="D93" s="42"/>
      <c r="E93" s="42"/>
      <c r="F93" s="42"/>
      <c r="G93" s="42"/>
      <c r="H93" s="42"/>
      <c r="I93" s="138"/>
      <c r="J93" s="42"/>
      <c r="K93" s="42"/>
      <c r="L93" s="139"/>
      <c r="S93" s="40"/>
      <c r="T93" s="40"/>
      <c r="U93" s="40"/>
      <c r="V93" s="40"/>
      <c r="W93" s="40"/>
      <c r="X93" s="40"/>
      <c r="Y93" s="40"/>
      <c r="Z93" s="40"/>
      <c r="AA93" s="40"/>
      <c r="AB93" s="40"/>
      <c r="AC93" s="40"/>
      <c r="AD93" s="40"/>
      <c r="AE93" s="40"/>
    </row>
    <row r="94" s="2" customFormat="1" ht="16.5" customHeight="1">
      <c r="A94" s="40"/>
      <c r="B94" s="41"/>
      <c r="C94" s="42"/>
      <c r="D94" s="42"/>
      <c r="E94" s="71" t="str">
        <f>E9</f>
        <v>02 - Stavba</v>
      </c>
      <c r="F94" s="42"/>
      <c r="G94" s="42"/>
      <c r="H94" s="42"/>
      <c r="I94" s="138"/>
      <c r="J94" s="42"/>
      <c r="K94" s="42"/>
      <c r="L94" s="139"/>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38"/>
      <c r="J95" s="42"/>
      <c r="K95" s="42"/>
      <c r="L95" s="139"/>
      <c r="S95" s="40"/>
      <c r="T95" s="40"/>
      <c r="U95" s="40"/>
      <c r="V95" s="40"/>
      <c r="W95" s="40"/>
      <c r="X95" s="40"/>
      <c r="Y95" s="40"/>
      <c r="Z95" s="40"/>
      <c r="AA95" s="40"/>
      <c r="AB95" s="40"/>
      <c r="AC95" s="40"/>
      <c r="AD95" s="40"/>
      <c r="AE95" s="40"/>
    </row>
    <row r="96" s="2" customFormat="1" ht="12" customHeight="1">
      <c r="A96" s="40"/>
      <c r="B96" s="41"/>
      <c r="C96" s="33" t="s">
        <v>22</v>
      </c>
      <c r="D96" s="42"/>
      <c r="E96" s="42"/>
      <c r="F96" s="28" t="str">
        <f>F12</f>
        <v>Spartakiádní 1937, 356 01 Sokolov</v>
      </c>
      <c r="G96" s="42"/>
      <c r="H96" s="42"/>
      <c r="I96" s="142" t="s">
        <v>24</v>
      </c>
      <c r="J96" s="74" t="str">
        <f>IF(J12="","",J12)</f>
        <v>16. 12. 2019</v>
      </c>
      <c r="K96" s="42"/>
      <c r="L96" s="139"/>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38"/>
      <c r="J97" s="42"/>
      <c r="K97" s="42"/>
      <c r="L97" s="139"/>
      <c r="S97" s="40"/>
      <c r="T97" s="40"/>
      <c r="U97" s="40"/>
      <c r="V97" s="40"/>
      <c r="W97" s="40"/>
      <c r="X97" s="40"/>
      <c r="Y97" s="40"/>
      <c r="Z97" s="40"/>
      <c r="AA97" s="40"/>
      <c r="AB97" s="40"/>
      <c r="AC97" s="40"/>
      <c r="AD97" s="40"/>
      <c r="AE97" s="40"/>
    </row>
    <row r="98" s="2" customFormat="1" ht="27.9" customHeight="1">
      <c r="A98" s="40"/>
      <c r="B98" s="41"/>
      <c r="C98" s="33" t="s">
        <v>30</v>
      </c>
      <c r="D98" s="42"/>
      <c r="E98" s="42"/>
      <c r="F98" s="28" t="str">
        <f>E15</f>
        <v>Město Sokolov, Rokycanova 1929, 356 01</v>
      </c>
      <c r="G98" s="42"/>
      <c r="H98" s="42"/>
      <c r="I98" s="142" t="s">
        <v>37</v>
      </c>
      <c r="J98" s="38" t="str">
        <f>E21</f>
        <v>Ing. arch. Olga Růžičková</v>
      </c>
      <c r="K98" s="42"/>
      <c r="L98" s="139"/>
      <c r="S98" s="40"/>
      <c r="T98" s="40"/>
      <c r="U98" s="40"/>
      <c r="V98" s="40"/>
      <c r="W98" s="40"/>
      <c r="X98" s="40"/>
      <c r="Y98" s="40"/>
      <c r="Z98" s="40"/>
      <c r="AA98" s="40"/>
      <c r="AB98" s="40"/>
      <c r="AC98" s="40"/>
      <c r="AD98" s="40"/>
      <c r="AE98" s="40"/>
    </row>
    <row r="99" s="2" customFormat="1" ht="15.15" customHeight="1">
      <c r="A99" s="40"/>
      <c r="B99" s="41"/>
      <c r="C99" s="33" t="s">
        <v>35</v>
      </c>
      <c r="D99" s="42"/>
      <c r="E99" s="42"/>
      <c r="F99" s="28" t="str">
        <f>IF(E18="","",E18)</f>
        <v>Vyplň údaj</v>
      </c>
      <c r="G99" s="42"/>
      <c r="H99" s="42"/>
      <c r="I99" s="142" t="s">
        <v>40</v>
      </c>
      <c r="J99" s="38" t="str">
        <f>E24</f>
        <v>Jakub Vilingr</v>
      </c>
      <c r="K99" s="42"/>
      <c r="L99" s="139"/>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38"/>
      <c r="J100" s="42"/>
      <c r="K100" s="42"/>
      <c r="L100" s="139"/>
      <c r="S100" s="40"/>
      <c r="T100" s="40"/>
      <c r="U100" s="40"/>
      <c r="V100" s="40"/>
      <c r="W100" s="40"/>
      <c r="X100" s="40"/>
      <c r="Y100" s="40"/>
      <c r="Z100" s="40"/>
      <c r="AA100" s="40"/>
      <c r="AB100" s="40"/>
      <c r="AC100" s="40"/>
      <c r="AD100" s="40"/>
      <c r="AE100" s="40"/>
    </row>
    <row r="101" s="11" customFormat="1" ht="29.28" customHeight="1">
      <c r="A101" s="192"/>
      <c r="B101" s="193"/>
      <c r="C101" s="194" t="s">
        <v>104</v>
      </c>
      <c r="D101" s="195" t="s">
        <v>63</v>
      </c>
      <c r="E101" s="195" t="s">
        <v>59</v>
      </c>
      <c r="F101" s="195" t="s">
        <v>60</v>
      </c>
      <c r="G101" s="195" t="s">
        <v>105</v>
      </c>
      <c r="H101" s="195" t="s">
        <v>106</v>
      </c>
      <c r="I101" s="196" t="s">
        <v>107</v>
      </c>
      <c r="J101" s="195" t="s">
        <v>97</v>
      </c>
      <c r="K101" s="197" t="s">
        <v>108</v>
      </c>
      <c r="L101" s="198"/>
      <c r="M101" s="94" t="s">
        <v>32</v>
      </c>
      <c r="N101" s="95" t="s">
        <v>48</v>
      </c>
      <c r="O101" s="95" t="s">
        <v>109</v>
      </c>
      <c r="P101" s="95" t="s">
        <v>110</v>
      </c>
      <c r="Q101" s="95" t="s">
        <v>111</v>
      </c>
      <c r="R101" s="95" t="s">
        <v>112</v>
      </c>
      <c r="S101" s="95" t="s">
        <v>113</v>
      </c>
      <c r="T101" s="96" t="s">
        <v>114</v>
      </c>
      <c r="U101" s="192"/>
      <c r="V101" s="192"/>
      <c r="W101" s="192"/>
      <c r="X101" s="192"/>
      <c r="Y101" s="192"/>
      <c r="Z101" s="192"/>
      <c r="AA101" s="192"/>
      <c r="AB101" s="192"/>
      <c r="AC101" s="192"/>
      <c r="AD101" s="192"/>
      <c r="AE101" s="192"/>
    </row>
    <row r="102" s="2" customFormat="1" ht="22.8" customHeight="1">
      <c r="A102" s="40"/>
      <c r="B102" s="41"/>
      <c r="C102" s="101" t="s">
        <v>115</v>
      </c>
      <c r="D102" s="42"/>
      <c r="E102" s="42"/>
      <c r="F102" s="42"/>
      <c r="G102" s="42"/>
      <c r="H102" s="42"/>
      <c r="I102" s="138"/>
      <c r="J102" s="199">
        <f>BK102</f>
        <v>0</v>
      </c>
      <c r="K102" s="42"/>
      <c r="L102" s="46"/>
      <c r="M102" s="97"/>
      <c r="N102" s="200"/>
      <c r="O102" s="98"/>
      <c r="P102" s="201">
        <f>P103+P243</f>
        <v>0</v>
      </c>
      <c r="Q102" s="98"/>
      <c r="R102" s="201">
        <f>R103+R243</f>
        <v>39.842995900000005</v>
      </c>
      <c r="S102" s="98"/>
      <c r="T102" s="202">
        <f>T103+T243</f>
        <v>0.96399999999999997</v>
      </c>
      <c r="U102" s="40"/>
      <c r="V102" s="40"/>
      <c r="W102" s="40"/>
      <c r="X102" s="40"/>
      <c r="Y102" s="40"/>
      <c r="Z102" s="40"/>
      <c r="AA102" s="40"/>
      <c r="AB102" s="40"/>
      <c r="AC102" s="40"/>
      <c r="AD102" s="40"/>
      <c r="AE102" s="40"/>
      <c r="AT102" s="18" t="s">
        <v>77</v>
      </c>
      <c r="AU102" s="18" t="s">
        <v>98</v>
      </c>
      <c r="BK102" s="203">
        <f>BK103+BK243</f>
        <v>0</v>
      </c>
    </row>
    <row r="103" s="12" customFormat="1" ht="25.92" customHeight="1">
      <c r="A103" s="12"/>
      <c r="B103" s="204"/>
      <c r="C103" s="205"/>
      <c r="D103" s="206" t="s">
        <v>77</v>
      </c>
      <c r="E103" s="207" t="s">
        <v>179</v>
      </c>
      <c r="F103" s="207" t="s">
        <v>180</v>
      </c>
      <c r="G103" s="205"/>
      <c r="H103" s="205"/>
      <c r="I103" s="208"/>
      <c r="J103" s="209">
        <f>BK103</f>
        <v>0</v>
      </c>
      <c r="K103" s="205"/>
      <c r="L103" s="210"/>
      <c r="M103" s="211"/>
      <c r="N103" s="212"/>
      <c r="O103" s="212"/>
      <c r="P103" s="213">
        <f>P104+P166+P186+P205+P228+P239</f>
        <v>0</v>
      </c>
      <c r="Q103" s="212"/>
      <c r="R103" s="213">
        <f>R104+R166+R186+R205+R228+R239</f>
        <v>38.292055020000006</v>
      </c>
      <c r="S103" s="212"/>
      <c r="T103" s="214">
        <f>T104+T166+T186+T205+T228+T239</f>
        <v>0.96399999999999997</v>
      </c>
      <c r="U103" s="12"/>
      <c r="V103" s="12"/>
      <c r="W103" s="12"/>
      <c r="X103" s="12"/>
      <c r="Y103" s="12"/>
      <c r="Z103" s="12"/>
      <c r="AA103" s="12"/>
      <c r="AB103" s="12"/>
      <c r="AC103" s="12"/>
      <c r="AD103" s="12"/>
      <c r="AE103" s="12"/>
      <c r="AR103" s="215" t="s">
        <v>86</v>
      </c>
      <c r="AT103" s="216" t="s">
        <v>77</v>
      </c>
      <c r="AU103" s="216" t="s">
        <v>78</v>
      </c>
      <c r="AY103" s="215" t="s">
        <v>118</v>
      </c>
      <c r="BK103" s="217">
        <f>BK104+BK166+BK186+BK205+BK228+BK239</f>
        <v>0</v>
      </c>
    </row>
    <row r="104" s="12" customFormat="1" ht="22.8" customHeight="1">
      <c r="A104" s="12"/>
      <c r="B104" s="204"/>
      <c r="C104" s="205"/>
      <c r="D104" s="206" t="s">
        <v>77</v>
      </c>
      <c r="E104" s="218" t="s">
        <v>86</v>
      </c>
      <c r="F104" s="218" t="s">
        <v>181</v>
      </c>
      <c r="G104" s="205"/>
      <c r="H104" s="205"/>
      <c r="I104" s="208"/>
      <c r="J104" s="219">
        <f>BK104</f>
        <v>0</v>
      </c>
      <c r="K104" s="205"/>
      <c r="L104" s="210"/>
      <c r="M104" s="211"/>
      <c r="N104" s="212"/>
      <c r="O104" s="212"/>
      <c r="P104" s="213">
        <f>P105+P109+P128+P136+P152</f>
        <v>0</v>
      </c>
      <c r="Q104" s="212"/>
      <c r="R104" s="213">
        <f>R105+R109+R128+R136+R152</f>
        <v>9.8646170000000009</v>
      </c>
      <c r="S104" s="212"/>
      <c r="T104" s="214">
        <f>T105+T109+T128+T136+T152</f>
        <v>0</v>
      </c>
      <c r="U104" s="12"/>
      <c r="V104" s="12"/>
      <c r="W104" s="12"/>
      <c r="X104" s="12"/>
      <c r="Y104" s="12"/>
      <c r="Z104" s="12"/>
      <c r="AA104" s="12"/>
      <c r="AB104" s="12"/>
      <c r="AC104" s="12"/>
      <c r="AD104" s="12"/>
      <c r="AE104" s="12"/>
      <c r="AR104" s="215" t="s">
        <v>86</v>
      </c>
      <c r="AT104" s="216" t="s">
        <v>77</v>
      </c>
      <c r="AU104" s="216" t="s">
        <v>86</v>
      </c>
      <c r="AY104" s="215" t="s">
        <v>118</v>
      </c>
      <c r="BK104" s="217">
        <f>BK105+BK109+BK128+BK136+BK152</f>
        <v>0</v>
      </c>
    </row>
    <row r="105" s="12" customFormat="1" ht="20.88" customHeight="1">
      <c r="A105" s="12"/>
      <c r="B105" s="204"/>
      <c r="C105" s="205"/>
      <c r="D105" s="206" t="s">
        <v>77</v>
      </c>
      <c r="E105" s="218" t="s">
        <v>182</v>
      </c>
      <c r="F105" s="218" t="s">
        <v>183</v>
      </c>
      <c r="G105" s="205"/>
      <c r="H105" s="205"/>
      <c r="I105" s="208"/>
      <c r="J105" s="219">
        <f>BK105</f>
        <v>0</v>
      </c>
      <c r="K105" s="205"/>
      <c r="L105" s="210"/>
      <c r="M105" s="211"/>
      <c r="N105" s="212"/>
      <c r="O105" s="212"/>
      <c r="P105" s="213">
        <f>SUM(P106:P108)</f>
        <v>0</v>
      </c>
      <c r="Q105" s="212"/>
      <c r="R105" s="213">
        <f>SUM(R106:R108)</f>
        <v>0</v>
      </c>
      <c r="S105" s="212"/>
      <c r="T105" s="214">
        <f>SUM(T106:T108)</f>
        <v>0</v>
      </c>
      <c r="U105" s="12"/>
      <c r="V105" s="12"/>
      <c r="W105" s="12"/>
      <c r="X105" s="12"/>
      <c r="Y105" s="12"/>
      <c r="Z105" s="12"/>
      <c r="AA105" s="12"/>
      <c r="AB105" s="12"/>
      <c r="AC105" s="12"/>
      <c r="AD105" s="12"/>
      <c r="AE105" s="12"/>
      <c r="AR105" s="215" t="s">
        <v>86</v>
      </c>
      <c r="AT105" s="216" t="s">
        <v>77</v>
      </c>
      <c r="AU105" s="216" t="s">
        <v>88</v>
      </c>
      <c r="AY105" s="215" t="s">
        <v>118</v>
      </c>
      <c r="BK105" s="217">
        <f>SUM(BK106:BK108)</f>
        <v>0</v>
      </c>
    </row>
    <row r="106" s="2" customFormat="1" ht="16.5" customHeight="1">
      <c r="A106" s="40"/>
      <c r="B106" s="41"/>
      <c r="C106" s="220" t="s">
        <v>86</v>
      </c>
      <c r="D106" s="220" t="s">
        <v>121</v>
      </c>
      <c r="E106" s="221" t="s">
        <v>184</v>
      </c>
      <c r="F106" s="222" t="s">
        <v>185</v>
      </c>
      <c r="G106" s="223" t="s">
        <v>186</v>
      </c>
      <c r="H106" s="224">
        <v>10.395</v>
      </c>
      <c r="I106" s="225"/>
      <c r="J106" s="226">
        <f>ROUND(I106*H106,2)</f>
        <v>0</v>
      </c>
      <c r="K106" s="222" t="s">
        <v>125</v>
      </c>
      <c r="L106" s="46"/>
      <c r="M106" s="227" t="s">
        <v>32</v>
      </c>
      <c r="N106" s="228" t="s">
        <v>49</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144</v>
      </c>
      <c r="AT106" s="231" t="s">
        <v>121</v>
      </c>
      <c r="AU106" s="231" t="s">
        <v>137</v>
      </c>
      <c r="AY106" s="18" t="s">
        <v>118</v>
      </c>
      <c r="BE106" s="232">
        <f>IF(N106="základní",J106,0)</f>
        <v>0</v>
      </c>
      <c r="BF106" s="232">
        <f>IF(N106="snížená",J106,0)</f>
        <v>0</v>
      </c>
      <c r="BG106" s="232">
        <f>IF(N106="zákl. přenesená",J106,0)</f>
        <v>0</v>
      </c>
      <c r="BH106" s="232">
        <f>IF(N106="sníž. přenesená",J106,0)</f>
        <v>0</v>
      </c>
      <c r="BI106" s="232">
        <f>IF(N106="nulová",J106,0)</f>
        <v>0</v>
      </c>
      <c r="BJ106" s="18" t="s">
        <v>86</v>
      </c>
      <c r="BK106" s="232">
        <f>ROUND(I106*H106,2)</f>
        <v>0</v>
      </c>
      <c r="BL106" s="18" t="s">
        <v>144</v>
      </c>
      <c r="BM106" s="231" t="s">
        <v>187</v>
      </c>
    </row>
    <row r="107" s="2" customFormat="1">
      <c r="A107" s="40"/>
      <c r="B107" s="41"/>
      <c r="C107" s="42"/>
      <c r="D107" s="233" t="s">
        <v>128</v>
      </c>
      <c r="E107" s="42"/>
      <c r="F107" s="234" t="s">
        <v>188</v>
      </c>
      <c r="G107" s="42"/>
      <c r="H107" s="42"/>
      <c r="I107" s="138"/>
      <c r="J107" s="42"/>
      <c r="K107" s="42"/>
      <c r="L107" s="46"/>
      <c r="M107" s="235"/>
      <c r="N107" s="236"/>
      <c r="O107" s="86"/>
      <c r="P107" s="86"/>
      <c r="Q107" s="86"/>
      <c r="R107" s="86"/>
      <c r="S107" s="86"/>
      <c r="T107" s="87"/>
      <c r="U107" s="40"/>
      <c r="V107" s="40"/>
      <c r="W107" s="40"/>
      <c r="X107" s="40"/>
      <c r="Y107" s="40"/>
      <c r="Z107" s="40"/>
      <c r="AA107" s="40"/>
      <c r="AB107" s="40"/>
      <c r="AC107" s="40"/>
      <c r="AD107" s="40"/>
      <c r="AE107" s="40"/>
      <c r="AT107" s="18" t="s">
        <v>128</v>
      </c>
      <c r="AU107" s="18" t="s">
        <v>137</v>
      </c>
    </row>
    <row r="108" s="13" customFormat="1">
      <c r="A108" s="13"/>
      <c r="B108" s="243"/>
      <c r="C108" s="244"/>
      <c r="D108" s="233" t="s">
        <v>189</v>
      </c>
      <c r="E108" s="245" t="s">
        <v>32</v>
      </c>
      <c r="F108" s="246" t="s">
        <v>190</v>
      </c>
      <c r="G108" s="244"/>
      <c r="H108" s="247">
        <v>10.395</v>
      </c>
      <c r="I108" s="248"/>
      <c r="J108" s="244"/>
      <c r="K108" s="244"/>
      <c r="L108" s="249"/>
      <c r="M108" s="250"/>
      <c r="N108" s="251"/>
      <c r="O108" s="251"/>
      <c r="P108" s="251"/>
      <c r="Q108" s="251"/>
      <c r="R108" s="251"/>
      <c r="S108" s="251"/>
      <c r="T108" s="252"/>
      <c r="U108" s="13"/>
      <c r="V108" s="13"/>
      <c r="W108" s="13"/>
      <c r="X108" s="13"/>
      <c r="Y108" s="13"/>
      <c r="Z108" s="13"/>
      <c r="AA108" s="13"/>
      <c r="AB108" s="13"/>
      <c r="AC108" s="13"/>
      <c r="AD108" s="13"/>
      <c r="AE108" s="13"/>
      <c r="AT108" s="253" t="s">
        <v>189</v>
      </c>
      <c r="AU108" s="253" t="s">
        <v>137</v>
      </c>
      <c r="AV108" s="13" t="s">
        <v>88</v>
      </c>
      <c r="AW108" s="13" t="s">
        <v>39</v>
      </c>
      <c r="AX108" s="13" t="s">
        <v>86</v>
      </c>
      <c r="AY108" s="253" t="s">
        <v>118</v>
      </c>
    </row>
    <row r="109" s="12" customFormat="1" ht="20.88" customHeight="1">
      <c r="A109" s="12"/>
      <c r="B109" s="204"/>
      <c r="C109" s="205"/>
      <c r="D109" s="206" t="s">
        <v>77</v>
      </c>
      <c r="E109" s="218" t="s">
        <v>191</v>
      </c>
      <c r="F109" s="218" t="s">
        <v>192</v>
      </c>
      <c r="G109" s="205"/>
      <c r="H109" s="205"/>
      <c r="I109" s="208"/>
      <c r="J109" s="219">
        <f>BK109</f>
        <v>0</v>
      </c>
      <c r="K109" s="205"/>
      <c r="L109" s="210"/>
      <c r="M109" s="211"/>
      <c r="N109" s="212"/>
      <c r="O109" s="212"/>
      <c r="P109" s="213">
        <f>SUM(P110:P127)</f>
        <v>0</v>
      </c>
      <c r="Q109" s="212"/>
      <c r="R109" s="213">
        <f>SUM(R110:R127)</f>
        <v>0</v>
      </c>
      <c r="S109" s="212"/>
      <c r="T109" s="214">
        <f>SUM(T110:T127)</f>
        <v>0</v>
      </c>
      <c r="U109" s="12"/>
      <c r="V109" s="12"/>
      <c r="W109" s="12"/>
      <c r="X109" s="12"/>
      <c r="Y109" s="12"/>
      <c r="Z109" s="12"/>
      <c r="AA109" s="12"/>
      <c r="AB109" s="12"/>
      <c r="AC109" s="12"/>
      <c r="AD109" s="12"/>
      <c r="AE109" s="12"/>
      <c r="AR109" s="215" t="s">
        <v>86</v>
      </c>
      <c r="AT109" s="216" t="s">
        <v>77</v>
      </c>
      <c r="AU109" s="216" t="s">
        <v>88</v>
      </c>
      <c r="AY109" s="215" t="s">
        <v>118</v>
      </c>
      <c r="BK109" s="217">
        <f>SUM(BK110:BK127)</f>
        <v>0</v>
      </c>
    </row>
    <row r="110" s="2" customFormat="1" ht="16.5" customHeight="1">
      <c r="A110" s="40"/>
      <c r="B110" s="41"/>
      <c r="C110" s="220" t="s">
        <v>88</v>
      </c>
      <c r="D110" s="220" t="s">
        <v>121</v>
      </c>
      <c r="E110" s="221" t="s">
        <v>193</v>
      </c>
      <c r="F110" s="222" t="s">
        <v>194</v>
      </c>
      <c r="G110" s="223" t="s">
        <v>186</v>
      </c>
      <c r="H110" s="224">
        <v>3.0289999999999999</v>
      </c>
      <c r="I110" s="225"/>
      <c r="J110" s="226">
        <f>ROUND(I110*H110,2)</f>
        <v>0</v>
      </c>
      <c r="K110" s="222" t="s">
        <v>125</v>
      </c>
      <c r="L110" s="46"/>
      <c r="M110" s="227" t="s">
        <v>32</v>
      </c>
      <c r="N110" s="228" t="s">
        <v>49</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144</v>
      </c>
      <c r="AT110" s="231" t="s">
        <v>121</v>
      </c>
      <c r="AU110" s="231" t="s">
        <v>137</v>
      </c>
      <c r="AY110" s="18" t="s">
        <v>118</v>
      </c>
      <c r="BE110" s="232">
        <f>IF(N110="základní",J110,0)</f>
        <v>0</v>
      </c>
      <c r="BF110" s="232">
        <f>IF(N110="snížená",J110,0)</f>
        <v>0</v>
      </c>
      <c r="BG110" s="232">
        <f>IF(N110="zákl. přenesená",J110,0)</f>
        <v>0</v>
      </c>
      <c r="BH110" s="232">
        <f>IF(N110="sníž. přenesená",J110,0)</f>
        <v>0</v>
      </c>
      <c r="BI110" s="232">
        <f>IF(N110="nulová",J110,0)</f>
        <v>0</v>
      </c>
      <c r="BJ110" s="18" t="s">
        <v>86</v>
      </c>
      <c r="BK110" s="232">
        <f>ROUND(I110*H110,2)</f>
        <v>0</v>
      </c>
      <c r="BL110" s="18" t="s">
        <v>144</v>
      </c>
      <c r="BM110" s="231" t="s">
        <v>195</v>
      </c>
    </row>
    <row r="111" s="2" customFormat="1">
      <c r="A111" s="40"/>
      <c r="B111" s="41"/>
      <c r="C111" s="42"/>
      <c r="D111" s="233" t="s">
        <v>128</v>
      </c>
      <c r="E111" s="42"/>
      <c r="F111" s="234" t="s">
        <v>196</v>
      </c>
      <c r="G111" s="42"/>
      <c r="H111" s="42"/>
      <c r="I111" s="138"/>
      <c r="J111" s="42"/>
      <c r="K111" s="42"/>
      <c r="L111" s="46"/>
      <c r="M111" s="235"/>
      <c r="N111" s="236"/>
      <c r="O111" s="86"/>
      <c r="P111" s="86"/>
      <c r="Q111" s="86"/>
      <c r="R111" s="86"/>
      <c r="S111" s="86"/>
      <c r="T111" s="87"/>
      <c r="U111" s="40"/>
      <c r="V111" s="40"/>
      <c r="W111" s="40"/>
      <c r="X111" s="40"/>
      <c r="Y111" s="40"/>
      <c r="Z111" s="40"/>
      <c r="AA111" s="40"/>
      <c r="AB111" s="40"/>
      <c r="AC111" s="40"/>
      <c r="AD111" s="40"/>
      <c r="AE111" s="40"/>
      <c r="AT111" s="18" t="s">
        <v>128</v>
      </c>
      <c r="AU111" s="18" t="s">
        <v>137</v>
      </c>
    </row>
    <row r="112" s="2" customFormat="1">
      <c r="A112" s="40"/>
      <c r="B112" s="41"/>
      <c r="C112" s="42"/>
      <c r="D112" s="233" t="s">
        <v>197</v>
      </c>
      <c r="E112" s="42"/>
      <c r="F112" s="237" t="s">
        <v>198</v>
      </c>
      <c r="G112" s="42"/>
      <c r="H112" s="42"/>
      <c r="I112" s="138"/>
      <c r="J112" s="42"/>
      <c r="K112" s="42"/>
      <c r="L112" s="46"/>
      <c r="M112" s="235"/>
      <c r="N112" s="236"/>
      <c r="O112" s="86"/>
      <c r="P112" s="86"/>
      <c r="Q112" s="86"/>
      <c r="R112" s="86"/>
      <c r="S112" s="86"/>
      <c r="T112" s="87"/>
      <c r="U112" s="40"/>
      <c r="V112" s="40"/>
      <c r="W112" s="40"/>
      <c r="X112" s="40"/>
      <c r="Y112" s="40"/>
      <c r="Z112" s="40"/>
      <c r="AA112" s="40"/>
      <c r="AB112" s="40"/>
      <c r="AC112" s="40"/>
      <c r="AD112" s="40"/>
      <c r="AE112" s="40"/>
      <c r="AT112" s="18" t="s">
        <v>197</v>
      </c>
      <c r="AU112" s="18" t="s">
        <v>137</v>
      </c>
    </row>
    <row r="113" s="13" customFormat="1">
      <c r="A113" s="13"/>
      <c r="B113" s="243"/>
      <c r="C113" s="244"/>
      <c r="D113" s="233" t="s">
        <v>189</v>
      </c>
      <c r="E113" s="245" t="s">
        <v>32</v>
      </c>
      <c r="F113" s="246" t="s">
        <v>199</v>
      </c>
      <c r="G113" s="244"/>
      <c r="H113" s="247">
        <v>1.589</v>
      </c>
      <c r="I113" s="248"/>
      <c r="J113" s="244"/>
      <c r="K113" s="244"/>
      <c r="L113" s="249"/>
      <c r="M113" s="250"/>
      <c r="N113" s="251"/>
      <c r="O113" s="251"/>
      <c r="P113" s="251"/>
      <c r="Q113" s="251"/>
      <c r="R113" s="251"/>
      <c r="S113" s="251"/>
      <c r="T113" s="252"/>
      <c r="U113" s="13"/>
      <c r="V113" s="13"/>
      <c r="W113" s="13"/>
      <c r="X113" s="13"/>
      <c r="Y113" s="13"/>
      <c r="Z113" s="13"/>
      <c r="AA113" s="13"/>
      <c r="AB113" s="13"/>
      <c r="AC113" s="13"/>
      <c r="AD113" s="13"/>
      <c r="AE113" s="13"/>
      <c r="AT113" s="253" t="s">
        <v>189</v>
      </c>
      <c r="AU113" s="253" t="s">
        <v>137</v>
      </c>
      <c r="AV113" s="13" t="s">
        <v>88</v>
      </c>
      <c r="AW113" s="13" t="s">
        <v>39</v>
      </c>
      <c r="AX113" s="13" t="s">
        <v>78</v>
      </c>
      <c r="AY113" s="253" t="s">
        <v>118</v>
      </c>
    </row>
    <row r="114" s="13" customFormat="1">
      <c r="A114" s="13"/>
      <c r="B114" s="243"/>
      <c r="C114" s="244"/>
      <c r="D114" s="233" t="s">
        <v>189</v>
      </c>
      <c r="E114" s="245" t="s">
        <v>32</v>
      </c>
      <c r="F114" s="246" t="s">
        <v>200</v>
      </c>
      <c r="G114" s="244"/>
      <c r="H114" s="247">
        <v>1.44</v>
      </c>
      <c r="I114" s="248"/>
      <c r="J114" s="244"/>
      <c r="K114" s="244"/>
      <c r="L114" s="249"/>
      <c r="M114" s="250"/>
      <c r="N114" s="251"/>
      <c r="O114" s="251"/>
      <c r="P114" s="251"/>
      <c r="Q114" s="251"/>
      <c r="R114" s="251"/>
      <c r="S114" s="251"/>
      <c r="T114" s="252"/>
      <c r="U114" s="13"/>
      <c r="V114" s="13"/>
      <c r="W114" s="13"/>
      <c r="X114" s="13"/>
      <c r="Y114" s="13"/>
      <c r="Z114" s="13"/>
      <c r="AA114" s="13"/>
      <c r="AB114" s="13"/>
      <c r="AC114" s="13"/>
      <c r="AD114" s="13"/>
      <c r="AE114" s="13"/>
      <c r="AT114" s="253" t="s">
        <v>189</v>
      </c>
      <c r="AU114" s="253" t="s">
        <v>137</v>
      </c>
      <c r="AV114" s="13" t="s">
        <v>88</v>
      </c>
      <c r="AW114" s="13" t="s">
        <v>39</v>
      </c>
      <c r="AX114" s="13" t="s">
        <v>78</v>
      </c>
      <c r="AY114" s="253" t="s">
        <v>118</v>
      </c>
    </row>
    <row r="115" s="14" customFormat="1">
      <c r="A115" s="14"/>
      <c r="B115" s="254"/>
      <c r="C115" s="255"/>
      <c r="D115" s="233" t="s">
        <v>189</v>
      </c>
      <c r="E115" s="256" t="s">
        <v>32</v>
      </c>
      <c r="F115" s="257" t="s">
        <v>201</v>
      </c>
      <c r="G115" s="255"/>
      <c r="H115" s="258">
        <v>3.0289999999999999</v>
      </c>
      <c r="I115" s="259"/>
      <c r="J115" s="255"/>
      <c r="K115" s="255"/>
      <c r="L115" s="260"/>
      <c r="M115" s="261"/>
      <c r="N115" s="262"/>
      <c r="O115" s="262"/>
      <c r="P115" s="262"/>
      <c r="Q115" s="262"/>
      <c r="R115" s="262"/>
      <c r="S115" s="262"/>
      <c r="T115" s="263"/>
      <c r="U115" s="14"/>
      <c r="V115" s="14"/>
      <c r="W115" s="14"/>
      <c r="X115" s="14"/>
      <c r="Y115" s="14"/>
      <c r="Z115" s="14"/>
      <c r="AA115" s="14"/>
      <c r="AB115" s="14"/>
      <c r="AC115" s="14"/>
      <c r="AD115" s="14"/>
      <c r="AE115" s="14"/>
      <c r="AT115" s="264" t="s">
        <v>189</v>
      </c>
      <c r="AU115" s="264" t="s">
        <v>137</v>
      </c>
      <c r="AV115" s="14" t="s">
        <v>144</v>
      </c>
      <c r="AW115" s="14" t="s">
        <v>39</v>
      </c>
      <c r="AX115" s="14" t="s">
        <v>86</v>
      </c>
      <c r="AY115" s="264" t="s">
        <v>118</v>
      </c>
    </row>
    <row r="116" s="2" customFormat="1" ht="16.5" customHeight="1">
      <c r="A116" s="40"/>
      <c r="B116" s="41"/>
      <c r="C116" s="220" t="s">
        <v>137</v>
      </c>
      <c r="D116" s="220" t="s">
        <v>121</v>
      </c>
      <c r="E116" s="221" t="s">
        <v>202</v>
      </c>
      <c r="F116" s="222" t="s">
        <v>203</v>
      </c>
      <c r="G116" s="223" t="s">
        <v>186</v>
      </c>
      <c r="H116" s="224">
        <v>1.5149999999999999</v>
      </c>
      <c r="I116" s="225"/>
      <c r="J116" s="226">
        <f>ROUND(I116*H116,2)</f>
        <v>0</v>
      </c>
      <c r="K116" s="222" t="s">
        <v>125</v>
      </c>
      <c r="L116" s="46"/>
      <c r="M116" s="227" t="s">
        <v>32</v>
      </c>
      <c r="N116" s="228" t="s">
        <v>49</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144</v>
      </c>
      <c r="AT116" s="231" t="s">
        <v>121</v>
      </c>
      <c r="AU116" s="231" t="s">
        <v>137</v>
      </c>
      <c r="AY116" s="18" t="s">
        <v>118</v>
      </c>
      <c r="BE116" s="232">
        <f>IF(N116="základní",J116,0)</f>
        <v>0</v>
      </c>
      <c r="BF116" s="232">
        <f>IF(N116="snížená",J116,0)</f>
        <v>0</v>
      </c>
      <c r="BG116" s="232">
        <f>IF(N116="zákl. přenesená",J116,0)</f>
        <v>0</v>
      </c>
      <c r="BH116" s="232">
        <f>IF(N116="sníž. přenesená",J116,0)</f>
        <v>0</v>
      </c>
      <c r="BI116" s="232">
        <f>IF(N116="nulová",J116,0)</f>
        <v>0</v>
      </c>
      <c r="BJ116" s="18" t="s">
        <v>86</v>
      </c>
      <c r="BK116" s="232">
        <f>ROUND(I116*H116,2)</f>
        <v>0</v>
      </c>
      <c r="BL116" s="18" t="s">
        <v>144</v>
      </c>
      <c r="BM116" s="231" t="s">
        <v>204</v>
      </c>
    </row>
    <row r="117" s="2" customFormat="1">
      <c r="A117" s="40"/>
      <c r="B117" s="41"/>
      <c r="C117" s="42"/>
      <c r="D117" s="233" t="s">
        <v>128</v>
      </c>
      <c r="E117" s="42"/>
      <c r="F117" s="234" t="s">
        <v>205</v>
      </c>
      <c r="G117" s="42"/>
      <c r="H117" s="42"/>
      <c r="I117" s="138"/>
      <c r="J117" s="42"/>
      <c r="K117" s="42"/>
      <c r="L117" s="46"/>
      <c r="M117" s="235"/>
      <c r="N117" s="236"/>
      <c r="O117" s="86"/>
      <c r="P117" s="86"/>
      <c r="Q117" s="86"/>
      <c r="R117" s="86"/>
      <c r="S117" s="86"/>
      <c r="T117" s="87"/>
      <c r="U117" s="40"/>
      <c r="V117" s="40"/>
      <c r="W117" s="40"/>
      <c r="X117" s="40"/>
      <c r="Y117" s="40"/>
      <c r="Z117" s="40"/>
      <c r="AA117" s="40"/>
      <c r="AB117" s="40"/>
      <c r="AC117" s="40"/>
      <c r="AD117" s="40"/>
      <c r="AE117" s="40"/>
      <c r="AT117" s="18" t="s">
        <v>128</v>
      </c>
      <c r="AU117" s="18" t="s">
        <v>137</v>
      </c>
    </row>
    <row r="118" s="2" customFormat="1">
      <c r="A118" s="40"/>
      <c r="B118" s="41"/>
      <c r="C118" s="42"/>
      <c r="D118" s="233" t="s">
        <v>197</v>
      </c>
      <c r="E118" s="42"/>
      <c r="F118" s="237" t="s">
        <v>198</v>
      </c>
      <c r="G118" s="42"/>
      <c r="H118" s="42"/>
      <c r="I118" s="138"/>
      <c r="J118" s="42"/>
      <c r="K118" s="42"/>
      <c r="L118" s="46"/>
      <c r="M118" s="235"/>
      <c r="N118" s="236"/>
      <c r="O118" s="86"/>
      <c r="P118" s="86"/>
      <c r="Q118" s="86"/>
      <c r="R118" s="86"/>
      <c r="S118" s="86"/>
      <c r="T118" s="87"/>
      <c r="U118" s="40"/>
      <c r="V118" s="40"/>
      <c r="W118" s="40"/>
      <c r="X118" s="40"/>
      <c r="Y118" s="40"/>
      <c r="Z118" s="40"/>
      <c r="AA118" s="40"/>
      <c r="AB118" s="40"/>
      <c r="AC118" s="40"/>
      <c r="AD118" s="40"/>
      <c r="AE118" s="40"/>
      <c r="AT118" s="18" t="s">
        <v>197</v>
      </c>
      <c r="AU118" s="18" t="s">
        <v>137</v>
      </c>
    </row>
    <row r="119" s="13" customFormat="1">
      <c r="A119" s="13"/>
      <c r="B119" s="243"/>
      <c r="C119" s="244"/>
      <c r="D119" s="233" t="s">
        <v>189</v>
      </c>
      <c r="E119" s="244"/>
      <c r="F119" s="246" t="s">
        <v>206</v>
      </c>
      <c r="G119" s="244"/>
      <c r="H119" s="247">
        <v>1.5149999999999999</v>
      </c>
      <c r="I119" s="248"/>
      <c r="J119" s="244"/>
      <c r="K119" s="244"/>
      <c r="L119" s="249"/>
      <c r="M119" s="250"/>
      <c r="N119" s="251"/>
      <c r="O119" s="251"/>
      <c r="P119" s="251"/>
      <c r="Q119" s="251"/>
      <c r="R119" s="251"/>
      <c r="S119" s="251"/>
      <c r="T119" s="252"/>
      <c r="U119" s="13"/>
      <c r="V119" s="13"/>
      <c r="W119" s="13"/>
      <c r="X119" s="13"/>
      <c r="Y119" s="13"/>
      <c r="Z119" s="13"/>
      <c r="AA119" s="13"/>
      <c r="AB119" s="13"/>
      <c r="AC119" s="13"/>
      <c r="AD119" s="13"/>
      <c r="AE119" s="13"/>
      <c r="AT119" s="253" t="s">
        <v>189</v>
      </c>
      <c r="AU119" s="253" t="s">
        <v>137</v>
      </c>
      <c r="AV119" s="13" t="s">
        <v>88</v>
      </c>
      <c r="AW119" s="13" t="s">
        <v>4</v>
      </c>
      <c r="AX119" s="13" t="s">
        <v>86</v>
      </c>
      <c r="AY119" s="253" t="s">
        <v>118</v>
      </c>
    </row>
    <row r="120" s="2" customFormat="1" ht="16.5" customHeight="1">
      <c r="A120" s="40"/>
      <c r="B120" s="41"/>
      <c r="C120" s="220" t="s">
        <v>144</v>
      </c>
      <c r="D120" s="220" t="s">
        <v>121</v>
      </c>
      <c r="E120" s="221" t="s">
        <v>207</v>
      </c>
      <c r="F120" s="222" t="s">
        <v>208</v>
      </c>
      <c r="G120" s="223" t="s">
        <v>186</v>
      </c>
      <c r="H120" s="224">
        <v>2.363</v>
      </c>
      <c r="I120" s="225"/>
      <c r="J120" s="226">
        <f>ROUND(I120*H120,2)</f>
        <v>0</v>
      </c>
      <c r="K120" s="222" t="s">
        <v>125</v>
      </c>
      <c r="L120" s="46"/>
      <c r="M120" s="227" t="s">
        <v>32</v>
      </c>
      <c r="N120" s="228" t="s">
        <v>49</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144</v>
      </c>
      <c r="AT120" s="231" t="s">
        <v>121</v>
      </c>
      <c r="AU120" s="231" t="s">
        <v>137</v>
      </c>
      <c r="AY120" s="18" t="s">
        <v>118</v>
      </c>
      <c r="BE120" s="232">
        <f>IF(N120="základní",J120,0)</f>
        <v>0</v>
      </c>
      <c r="BF120" s="232">
        <f>IF(N120="snížená",J120,0)</f>
        <v>0</v>
      </c>
      <c r="BG120" s="232">
        <f>IF(N120="zákl. přenesená",J120,0)</f>
        <v>0</v>
      </c>
      <c r="BH120" s="232">
        <f>IF(N120="sníž. přenesená",J120,0)</f>
        <v>0</v>
      </c>
      <c r="BI120" s="232">
        <f>IF(N120="nulová",J120,0)</f>
        <v>0</v>
      </c>
      <c r="BJ120" s="18" t="s">
        <v>86</v>
      </c>
      <c r="BK120" s="232">
        <f>ROUND(I120*H120,2)</f>
        <v>0</v>
      </c>
      <c r="BL120" s="18" t="s">
        <v>144</v>
      </c>
      <c r="BM120" s="231" t="s">
        <v>209</v>
      </c>
    </row>
    <row r="121" s="2" customFormat="1">
      <c r="A121" s="40"/>
      <c r="B121" s="41"/>
      <c r="C121" s="42"/>
      <c r="D121" s="233" t="s">
        <v>128</v>
      </c>
      <c r="E121" s="42"/>
      <c r="F121" s="234" t="s">
        <v>210</v>
      </c>
      <c r="G121" s="42"/>
      <c r="H121" s="42"/>
      <c r="I121" s="138"/>
      <c r="J121" s="42"/>
      <c r="K121" s="42"/>
      <c r="L121" s="46"/>
      <c r="M121" s="235"/>
      <c r="N121" s="236"/>
      <c r="O121" s="86"/>
      <c r="P121" s="86"/>
      <c r="Q121" s="86"/>
      <c r="R121" s="86"/>
      <c r="S121" s="86"/>
      <c r="T121" s="87"/>
      <c r="U121" s="40"/>
      <c r="V121" s="40"/>
      <c r="W121" s="40"/>
      <c r="X121" s="40"/>
      <c r="Y121" s="40"/>
      <c r="Z121" s="40"/>
      <c r="AA121" s="40"/>
      <c r="AB121" s="40"/>
      <c r="AC121" s="40"/>
      <c r="AD121" s="40"/>
      <c r="AE121" s="40"/>
      <c r="AT121" s="18" t="s">
        <v>128</v>
      </c>
      <c r="AU121" s="18" t="s">
        <v>137</v>
      </c>
    </row>
    <row r="122" s="2" customFormat="1">
      <c r="A122" s="40"/>
      <c r="B122" s="41"/>
      <c r="C122" s="42"/>
      <c r="D122" s="233" t="s">
        <v>197</v>
      </c>
      <c r="E122" s="42"/>
      <c r="F122" s="237" t="s">
        <v>211</v>
      </c>
      <c r="G122" s="42"/>
      <c r="H122" s="42"/>
      <c r="I122" s="138"/>
      <c r="J122" s="42"/>
      <c r="K122" s="42"/>
      <c r="L122" s="46"/>
      <c r="M122" s="235"/>
      <c r="N122" s="236"/>
      <c r="O122" s="86"/>
      <c r="P122" s="86"/>
      <c r="Q122" s="86"/>
      <c r="R122" s="86"/>
      <c r="S122" s="86"/>
      <c r="T122" s="87"/>
      <c r="U122" s="40"/>
      <c r="V122" s="40"/>
      <c r="W122" s="40"/>
      <c r="X122" s="40"/>
      <c r="Y122" s="40"/>
      <c r="Z122" s="40"/>
      <c r="AA122" s="40"/>
      <c r="AB122" s="40"/>
      <c r="AC122" s="40"/>
      <c r="AD122" s="40"/>
      <c r="AE122" s="40"/>
      <c r="AT122" s="18" t="s">
        <v>197</v>
      </c>
      <c r="AU122" s="18" t="s">
        <v>137</v>
      </c>
    </row>
    <row r="123" s="13" customFormat="1">
      <c r="A123" s="13"/>
      <c r="B123" s="243"/>
      <c r="C123" s="244"/>
      <c r="D123" s="233" t="s">
        <v>189</v>
      </c>
      <c r="E123" s="245" t="s">
        <v>32</v>
      </c>
      <c r="F123" s="246" t="s">
        <v>212</v>
      </c>
      <c r="G123" s="244"/>
      <c r="H123" s="247">
        <v>2.363</v>
      </c>
      <c r="I123" s="248"/>
      <c r="J123" s="244"/>
      <c r="K123" s="244"/>
      <c r="L123" s="249"/>
      <c r="M123" s="250"/>
      <c r="N123" s="251"/>
      <c r="O123" s="251"/>
      <c r="P123" s="251"/>
      <c r="Q123" s="251"/>
      <c r="R123" s="251"/>
      <c r="S123" s="251"/>
      <c r="T123" s="252"/>
      <c r="U123" s="13"/>
      <c r="V123" s="13"/>
      <c r="W123" s="13"/>
      <c r="X123" s="13"/>
      <c r="Y123" s="13"/>
      <c r="Z123" s="13"/>
      <c r="AA123" s="13"/>
      <c r="AB123" s="13"/>
      <c r="AC123" s="13"/>
      <c r="AD123" s="13"/>
      <c r="AE123" s="13"/>
      <c r="AT123" s="253" t="s">
        <v>189</v>
      </c>
      <c r="AU123" s="253" t="s">
        <v>137</v>
      </c>
      <c r="AV123" s="13" t="s">
        <v>88</v>
      </c>
      <c r="AW123" s="13" t="s">
        <v>39</v>
      </c>
      <c r="AX123" s="13" t="s">
        <v>86</v>
      </c>
      <c r="AY123" s="253" t="s">
        <v>118</v>
      </c>
    </row>
    <row r="124" s="2" customFormat="1" ht="16.5" customHeight="1">
      <c r="A124" s="40"/>
      <c r="B124" s="41"/>
      <c r="C124" s="220" t="s">
        <v>117</v>
      </c>
      <c r="D124" s="220" t="s">
        <v>121</v>
      </c>
      <c r="E124" s="221" t="s">
        <v>213</v>
      </c>
      <c r="F124" s="222" t="s">
        <v>214</v>
      </c>
      <c r="G124" s="223" t="s">
        <v>186</v>
      </c>
      <c r="H124" s="224">
        <v>1.1819999999999999</v>
      </c>
      <c r="I124" s="225"/>
      <c r="J124" s="226">
        <f>ROUND(I124*H124,2)</f>
        <v>0</v>
      </c>
      <c r="K124" s="222" t="s">
        <v>125</v>
      </c>
      <c r="L124" s="46"/>
      <c r="M124" s="227" t="s">
        <v>32</v>
      </c>
      <c r="N124" s="228" t="s">
        <v>49</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144</v>
      </c>
      <c r="AT124" s="231" t="s">
        <v>121</v>
      </c>
      <c r="AU124" s="231" t="s">
        <v>137</v>
      </c>
      <c r="AY124" s="18" t="s">
        <v>118</v>
      </c>
      <c r="BE124" s="232">
        <f>IF(N124="základní",J124,0)</f>
        <v>0</v>
      </c>
      <c r="BF124" s="232">
        <f>IF(N124="snížená",J124,0)</f>
        <v>0</v>
      </c>
      <c r="BG124" s="232">
        <f>IF(N124="zákl. přenesená",J124,0)</f>
        <v>0</v>
      </c>
      <c r="BH124" s="232">
        <f>IF(N124="sníž. přenesená",J124,0)</f>
        <v>0</v>
      </c>
      <c r="BI124" s="232">
        <f>IF(N124="nulová",J124,0)</f>
        <v>0</v>
      </c>
      <c r="BJ124" s="18" t="s">
        <v>86</v>
      </c>
      <c r="BK124" s="232">
        <f>ROUND(I124*H124,2)</f>
        <v>0</v>
      </c>
      <c r="BL124" s="18" t="s">
        <v>144</v>
      </c>
      <c r="BM124" s="231" t="s">
        <v>215</v>
      </c>
    </row>
    <row r="125" s="2" customFormat="1">
      <c r="A125" s="40"/>
      <c r="B125" s="41"/>
      <c r="C125" s="42"/>
      <c r="D125" s="233" t="s">
        <v>128</v>
      </c>
      <c r="E125" s="42"/>
      <c r="F125" s="234" t="s">
        <v>216</v>
      </c>
      <c r="G125" s="42"/>
      <c r="H125" s="42"/>
      <c r="I125" s="138"/>
      <c r="J125" s="42"/>
      <c r="K125" s="42"/>
      <c r="L125" s="46"/>
      <c r="M125" s="235"/>
      <c r="N125" s="236"/>
      <c r="O125" s="86"/>
      <c r="P125" s="86"/>
      <c r="Q125" s="86"/>
      <c r="R125" s="86"/>
      <c r="S125" s="86"/>
      <c r="T125" s="87"/>
      <c r="U125" s="40"/>
      <c r="V125" s="40"/>
      <c r="W125" s="40"/>
      <c r="X125" s="40"/>
      <c r="Y125" s="40"/>
      <c r="Z125" s="40"/>
      <c r="AA125" s="40"/>
      <c r="AB125" s="40"/>
      <c r="AC125" s="40"/>
      <c r="AD125" s="40"/>
      <c r="AE125" s="40"/>
      <c r="AT125" s="18" t="s">
        <v>128</v>
      </c>
      <c r="AU125" s="18" t="s">
        <v>137</v>
      </c>
    </row>
    <row r="126" s="2" customFormat="1">
      <c r="A126" s="40"/>
      <c r="B126" s="41"/>
      <c r="C126" s="42"/>
      <c r="D126" s="233" t="s">
        <v>197</v>
      </c>
      <c r="E126" s="42"/>
      <c r="F126" s="237" t="s">
        <v>211</v>
      </c>
      <c r="G126" s="42"/>
      <c r="H126" s="42"/>
      <c r="I126" s="138"/>
      <c r="J126" s="42"/>
      <c r="K126" s="42"/>
      <c r="L126" s="46"/>
      <c r="M126" s="235"/>
      <c r="N126" s="236"/>
      <c r="O126" s="86"/>
      <c r="P126" s="86"/>
      <c r="Q126" s="86"/>
      <c r="R126" s="86"/>
      <c r="S126" s="86"/>
      <c r="T126" s="87"/>
      <c r="U126" s="40"/>
      <c r="V126" s="40"/>
      <c r="W126" s="40"/>
      <c r="X126" s="40"/>
      <c r="Y126" s="40"/>
      <c r="Z126" s="40"/>
      <c r="AA126" s="40"/>
      <c r="AB126" s="40"/>
      <c r="AC126" s="40"/>
      <c r="AD126" s="40"/>
      <c r="AE126" s="40"/>
      <c r="AT126" s="18" t="s">
        <v>197</v>
      </c>
      <c r="AU126" s="18" t="s">
        <v>137</v>
      </c>
    </row>
    <row r="127" s="13" customFormat="1">
      <c r="A127" s="13"/>
      <c r="B127" s="243"/>
      <c r="C127" s="244"/>
      <c r="D127" s="233" t="s">
        <v>189</v>
      </c>
      <c r="E127" s="244"/>
      <c r="F127" s="246" t="s">
        <v>217</v>
      </c>
      <c r="G127" s="244"/>
      <c r="H127" s="247">
        <v>1.1819999999999999</v>
      </c>
      <c r="I127" s="248"/>
      <c r="J127" s="244"/>
      <c r="K127" s="244"/>
      <c r="L127" s="249"/>
      <c r="M127" s="250"/>
      <c r="N127" s="251"/>
      <c r="O127" s="251"/>
      <c r="P127" s="251"/>
      <c r="Q127" s="251"/>
      <c r="R127" s="251"/>
      <c r="S127" s="251"/>
      <c r="T127" s="252"/>
      <c r="U127" s="13"/>
      <c r="V127" s="13"/>
      <c r="W127" s="13"/>
      <c r="X127" s="13"/>
      <c r="Y127" s="13"/>
      <c r="Z127" s="13"/>
      <c r="AA127" s="13"/>
      <c r="AB127" s="13"/>
      <c r="AC127" s="13"/>
      <c r="AD127" s="13"/>
      <c r="AE127" s="13"/>
      <c r="AT127" s="253" t="s">
        <v>189</v>
      </c>
      <c r="AU127" s="253" t="s">
        <v>137</v>
      </c>
      <c r="AV127" s="13" t="s">
        <v>88</v>
      </c>
      <c r="AW127" s="13" t="s">
        <v>4</v>
      </c>
      <c r="AX127" s="13" t="s">
        <v>86</v>
      </c>
      <c r="AY127" s="253" t="s">
        <v>118</v>
      </c>
    </row>
    <row r="128" s="12" customFormat="1" ht="20.88" customHeight="1">
      <c r="A128" s="12"/>
      <c r="B128" s="204"/>
      <c r="C128" s="205"/>
      <c r="D128" s="206" t="s">
        <v>77</v>
      </c>
      <c r="E128" s="218" t="s">
        <v>218</v>
      </c>
      <c r="F128" s="218" t="s">
        <v>219</v>
      </c>
      <c r="G128" s="205"/>
      <c r="H128" s="205"/>
      <c r="I128" s="208"/>
      <c r="J128" s="219">
        <f>BK128</f>
        <v>0</v>
      </c>
      <c r="K128" s="205"/>
      <c r="L128" s="210"/>
      <c r="M128" s="211"/>
      <c r="N128" s="212"/>
      <c r="O128" s="212"/>
      <c r="P128" s="213">
        <f>SUM(P129:P135)</f>
        <v>0</v>
      </c>
      <c r="Q128" s="212"/>
      <c r="R128" s="213">
        <f>SUM(R129:R135)</f>
        <v>0</v>
      </c>
      <c r="S128" s="212"/>
      <c r="T128" s="214">
        <f>SUM(T129:T135)</f>
        <v>0</v>
      </c>
      <c r="U128" s="12"/>
      <c r="V128" s="12"/>
      <c r="W128" s="12"/>
      <c r="X128" s="12"/>
      <c r="Y128" s="12"/>
      <c r="Z128" s="12"/>
      <c r="AA128" s="12"/>
      <c r="AB128" s="12"/>
      <c r="AC128" s="12"/>
      <c r="AD128" s="12"/>
      <c r="AE128" s="12"/>
      <c r="AR128" s="215" t="s">
        <v>86</v>
      </c>
      <c r="AT128" s="216" t="s">
        <v>77</v>
      </c>
      <c r="AU128" s="216" t="s">
        <v>88</v>
      </c>
      <c r="AY128" s="215" t="s">
        <v>118</v>
      </c>
      <c r="BK128" s="217">
        <f>SUM(BK129:BK135)</f>
        <v>0</v>
      </c>
    </row>
    <row r="129" s="2" customFormat="1" ht="16.5" customHeight="1">
      <c r="A129" s="40"/>
      <c r="B129" s="41"/>
      <c r="C129" s="220" t="s">
        <v>220</v>
      </c>
      <c r="D129" s="220" t="s">
        <v>121</v>
      </c>
      <c r="E129" s="221" t="s">
        <v>221</v>
      </c>
      <c r="F129" s="222" t="s">
        <v>222</v>
      </c>
      <c r="G129" s="223" t="s">
        <v>186</v>
      </c>
      <c r="H129" s="224">
        <v>15.787000000000001</v>
      </c>
      <c r="I129" s="225"/>
      <c r="J129" s="226">
        <f>ROUND(I129*H129,2)</f>
        <v>0</v>
      </c>
      <c r="K129" s="222" t="s">
        <v>125</v>
      </c>
      <c r="L129" s="46"/>
      <c r="M129" s="227" t="s">
        <v>32</v>
      </c>
      <c r="N129" s="228" t="s">
        <v>49</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144</v>
      </c>
      <c r="AT129" s="231" t="s">
        <v>121</v>
      </c>
      <c r="AU129" s="231" t="s">
        <v>137</v>
      </c>
      <c r="AY129" s="18" t="s">
        <v>118</v>
      </c>
      <c r="BE129" s="232">
        <f>IF(N129="základní",J129,0)</f>
        <v>0</v>
      </c>
      <c r="BF129" s="232">
        <f>IF(N129="snížená",J129,0)</f>
        <v>0</v>
      </c>
      <c r="BG129" s="232">
        <f>IF(N129="zákl. přenesená",J129,0)</f>
        <v>0</v>
      </c>
      <c r="BH129" s="232">
        <f>IF(N129="sníž. přenesená",J129,0)</f>
        <v>0</v>
      </c>
      <c r="BI129" s="232">
        <f>IF(N129="nulová",J129,0)</f>
        <v>0</v>
      </c>
      <c r="BJ129" s="18" t="s">
        <v>86</v>
      </c>
      <c r="BK129" s="232">
        <f>ROUND(I129*H129,2)</f>
        <v>0</v>
      </c>
      <c r="BL129" s="18" t="s">
        <v>144</v>
      </c>
      <c r="BM129" s="231" t="s">
        <v>223</v>
      </c>
    </row>
    <row r="130" s="2" customFormat="1">
      <c r="A130" s="40"/>
      <c r="B130" s="41"/>
      <c r="C130" s="42"/>
      <c r="D130" s="233" t="s">
        <v>128</v>
      </c>
      <c r="E130" s="42"/>
      <c r="F130" s="234" t="s">
        <v>224</v>
      </c>
      <c r="G130" s="42"/>
      <c r="H130" s="42"/>
      <c r="I130" s="138"/>
      <c r="J130" s="42"/>
      <c r="K130" s="42"/>
      <c r="L130" s="46"/>
      <c r="M130" s="235"/>
      <c r="N130" s="236"/>
      <c r="O130" s="86"/>
      <c r="P130" s="86"/>
      <c r="Q130" s="86"/>
      <c r="R130" s="86"/>
      <c r="S130" s="86"/>
      <c r="T130" s="87"/>
      <c r="U130" s="40"/>
      <c r="V130" s="40"/>
      <c r="W130" s="40"/>
      <c r="X130" s="40"/>
      <c r="Y130" s="40"/>
      <c r="Z130" s="40"/>
      <c r="AA130" s="40"/>
      <c r="AB130" s="40"/>
      <c r="AC130" s="40"/>
      <c r="AD130" s="40"/>
      <c r="AE130" s="40"/>
      <c r="AT130" s="18" t="s">
        <v>128</v>
      </c>
      <c r="AU130" s="18" t="s">
        <v>137</v>
      </c>
    </row>
    <row r="131" s="2" customFormat="1">
      <c r="A131" s="40"/>
      <c r="B131" s="41"/>
      <c r="C131" s="42"/>
      <c r="D131" s="233" t="s">
        <v>197</v>
      </c>
      <c r="E131" s="42"/>
      <c r="F131" s="237" t="s">
        <v>225</v>
      </c>
      <c r="G131" s="42"/>
      <c r="H131" s="42"/>
      <c r="I131" s="138"/>
      <c r="J131" s="42"/>
      <c r="K131" s="42"/>
      <c r="L131" s="46"/>
      <c r="M131" s="235"/>
      <c r="N131" s="236"/>
      <c r="O131" s="86"/>
      <c r="P131" s="86"/>
      <c r="Q131" s="86"/>
      <c r="R131" s="86"/>
      <c r="S131" s="86"/>
      <c r="T131" s="87"/>
      <c r="U131" s="40"/>
      <c r="V131" s="40"/>
      <c r="W131" s="40"/>
      <c r="X131" s="40"/>
      <c r="Y131" s="40"/>
      <c r="Z131" s="40"/>
      <c r="AA131" s="40"/>
      <c r="AB131" s="40"/>
      <c r="AC131" s="40"/>
      <c r="AD131" s="40"/>
      <c r="AE131" s="40"/>
      <c r="AT131" s="18" t="s">
        <v>197</v>
      </c>
      <c r="AU131" s="18" t="s">
        <v>137</v>
      </c>
    </row>
    <row r="132" s="13" customFormat="1">
      <c r="A132" s="13"/>
      <c r="B132" s="243"/>
      <c r="C132" s="244"/>
      <c r="D132" s="233" t="s">
        <v>189</v>
      </c>
      <c r="E132" s="245" t="s">
        <v>32</v>
      </c>
      <c r="F132" s="246" t="s">
        <v>226</v>
      </c>
      <c r="G132" s="244"/>
      <c r="H132" s="247">
        <v>10.395</v>
      </c>
      <c r="I132" s="248"/>
      <c r="J132" s="244"/>
      <c r="K132" s="244"/>
      <c r="L132" s="249"/>
      <c r="M132" s="250"/>
      <c r="N132" s="251"/>
      <c r="O132" s="251"/>
      <c r="P132" s="251"/>
      <c r="Q132" s="251"/>
      <c r="R132" s="251"/>
      <c r="S132" s="251"/>
      <c r="T132" s="252"/>
      <c r="U132" s="13"/>
      <c r="V132" s="13"/>
      <c r="W132" s="13"/>
      <c r="X132" s="13"/>
      <c r="Y132" s="13"/>
      <c r="Z132" s="13"/>
      <c r="AA132" s="13"/>
      <c r="AB132" s="13"/>
      <c r="AC132" s="13"/>
      <c r="AD132" s="13"/>
      <c r="AE132" s="13"/>
      <c r="AT132" s="253" t="s">
        <v>189</v>
      </c>
      <c r="AU132" s="253" t="s">
        <v>137</v>
      </c>
      <c r="AV132" s="13" t="s">
        <v>88</v>
      </c>
      <c r="AW132" s="13" t="s">
        <v>39</v>
      </c>
      <c r="AX132" s="13" t="s">
        <v>78</v>
      </c>
      <c r="AY132" s="253" t="s">
        <v>118</v>
      </c>
    </row>
    <row r="133" s="13" customFormat="1">
      <c r="A133" s="13"/>
      <c r="B133" s="243"/>
      <c r="C133" s="244"/>
      <c r="D133" s="233" t="s">
        <v>189</v>
      </c>
      <c r="E133" s="245" t="s">
        <v>32</v>
      </c>
      <c r="F133" s="246" t="s">
        <v>227</v>
      </c>
      <c r="G133" s="244"/>
      <c r="H133" s="247">
        <v>3.0289999999999999</v>
      </c>
      <c r="I133" s="248"/>
      <c r="J133" s="244"/>
      <c r="K133" s="244"/>
      <c r="L133" s="249"/>
      <c r="M133" s="250"/>
      <c r="N133" s="251"/>
      <c r="O133" s="251"/>
      <c r="P133" s="251"/>
      <c r="Q133" s="251"/>
      <c r="R133" s="251"/>
      <c r="S133" s="251"/>
      <c r="T133" s="252"/>
      <c r="U133" s="13"/>
      <c r="V133" s="13"/>
      <c r="W133" s="13"/>
      <c r="X133" s="13"/>
      <c r="Y133" s="13"/>
      <c r="Z133" s="13"/>
      <c r="AA133" s="13"/>
      <c r="AB133" s="13"/>
      <c r="AC133" s="13"/>
      <c r="AD133" s="13"/>
      <c r="AE133" s="13"/>
      <c r="AT133" s="253" t="s">
        <v>189</v>
      </c>
      <c r="AU133" s="253" t="s">
        <v>137</v>
      </c>
      <c r="AV133" s="13" t="s">
        <v>88</v>
      </c>
      <c r="AW133" s="13" t="s">
        <v>39</v>
      </c>
      <c r="AX133" s="13" t="s">
        <v>78</v>
      </c>
      <c r="AY133" s="253" t="s">
        <v>118</v>
      </c>
    </row>
    <row r="134" s="13" customFormat="1">
      <c r="A134" s="13"/>
      <c r="B134" s="243"/>
      <c r="C134" s="244"/>
      <c r="D134" s="233" t="s">
        <v>189</v>
      </c>
      <c r="E134" s="245" t="s">
        <v>32</v>
      </c>
      <c r="F134" s="246" t="s">
        <v>228</v>
      </c>
      <c r="G134" s="244"/>
      <c r="H134" s="247">
        <v>2.363</v>
      </c>
      <c r="I134" s="248"/>
      <c r="J134" s="244"/>
      <c r="K134" s="244"/>
      <c r="L134" s="249"/>
      <c r="M134" s="250"/>
      <c r="N134" s="251"/>
      <c r="O134" s="251"/>
      <c r="P134" s="251"/>
      <c r="Q134" s="251"/>
      <c r="R134" s="251"/>
      <c r="S134" s="251"/>
      <c r="T134" s="252"/>
      <c r="U134" s="13"/>
      <c r="V134" s="13"/>
      <c r="W134" s="13"/>
      <c r="X134" s="13"/>
      <c r="Y134" s="13"/>
      <c r="Z134" s="13"/>
      <c r="AA134" s="13"/>
      <c r="AB134" s="13"/>
      <c r="AC134" s="13"/>
      <c r="AD134" s="13"/>
      <c r="AE134" s="13"/>
      <c r="AT134" s="253" t="s">
        <v>189</v>
      </c>
      <c r="AU134" s="253" t="s">
        <v>137</v>
      </c>
      <c r="AV134" s="13" t="s">
        <v>88</v>
      </c>
      <c r="AW134" s="13" t="s">
        <v>39</v>
      </c>
      <c r="AX134" s="13" t="s">
        <v>78</v>
      </c>
      <c r="AY134" s="253" t="s">
        <v>118</v>
      </c>
    </row>
    <row r="135" s="14" customFormat="1">
      <c r="A135" s="14"/>
      <c r="B135" s="254"/>
      <c r="C135" s="255"/>
      <c r="D135" s="233" t="s">
        <v>189</v>
      </c>
      <c r="E135" s="256" t="s">
        <v>32</v>
      </c>
      <c r="F135" s="257" t="s">
        <v>201</v>
      </c>
      <c r="G135" s="255"/>
      <c r="H135" s="258">
        <v>15.786999999999999</v>
      </c>
      <c r="I135" s="259"/>
      <c r="J135" s="255"/>
      <c r="K135" s="255"/>
      <c r="L135" s="260"/>
      <c r="M135" s="261"/>
      <c r="N135" s="262"/>
      <c r="O135" s="262"/>
      <c r="P135" s="262"/>
      <c r="Q135" s="262"/>
      <c r="R135" s="262"/>
      <c r="S135" s="262"/>
      <c r="T135" s="263"/>
      <c r="U135" s="14"/>
      <c r="V135" s="14"/>
      <c r="W135" s="14"/>
      <c r="X135" s="14"/>
      <c r="Y135" s="14"/>
      <c r="Z135" s="14"/>
      <c r="AA135" s="14"/>
      <c r="AB135" s="14"/>
      <c r="AC135" s="14"/>
      <c r="AD135" s="14"/>
      <c r="AE135" s="14"/>
      <c r="AT135" s="264" t="s">
        <v>189</v>
      </c>
      <c r="AU135" s="264" t="s">
        <v>137</v>
      </c>
      <c r="AV135" s="14" t="s">
        <v>144</v>
      </c>
      <c r="AW135" s="14" t="s">
        <v>39</v>
      </c>
      <c r="AX135" s="14" t="s">
        <v>86</v>
      </c>
      <c r="AY135" s="264" t="s">
        <v>118</v>
      </c>
    </row>
    <row r="136" s="12" customFormat="1" ht="20.88" customHeight="1">
      <c r="A136" s="12"/>
      <c r="B136" s="204"/>
      <c r="C136" s="205"/>
      <c r="D136" s="206" t="s">
        <v>77</v>
      </c>
      <c r="E136" s="218" t="s">
        <v>229</v>
      </c>
      <c r="F136" s="218" t="s">
        <v>230</v>
      </c>
      <c r="G136" s="205"/>
      <c r="H136" s="205"/>
      <c r="I136" s="208"/>
      <c r="J136" s="219">
        <f>BK136</f>
        <v>0</v>
      </c>
      <c r="K136" s="205"/>
      <c r="L136" s="210"/>
      <c r="M136" s="211"/>
      <c r="N136" s="212"/>
      <c r="O136" s="212"/>
      <c r="P136" s="213">
        <f>SUM(P137:P151)</f>
        <v>0</v>
      </c>
      <c r="Q136" s="212"/>
      <c r="R136" s="213">
        <f>SUM(R137:R151)</f>
        <v>9.8640000000000008</v>
      </c>
      <c r="S136" s="212"/>
      <c r="T136" s="214">
        <f>SUM(T137:T151)</f>
        <v>0</v>
      </c>
      <c r="U136" s="12"/>
      <c r="V136" s="12"/>
      <c r="W136" s="12"/>
      <c r="X136" s="12"/>
      <c r="Y136" s="12"/>
      <c r="Z136" s="12"/>
      <c r="AA136" s="12"/>
      <c r="AB136" s="12"/>
      <c r="AC136" s="12"/>
      <c r="AD136" s="12"/>
      <c r="AE136" s="12"/>
      <c r="AR136" s="215" t="s">
        <v>86</v>
      </c>
      <c r="AT136" s="216" t="s">
        <v>77</v>
      </c>
      <c r="AU136" s="216" t="s">
        <v>88</v>
      </c>
      <c r="AY136" s="215" t="s">
        <v>118</v>
      </c>
      <c r="BK136" s="217">
        <f>SUM(BK137:BK151)</f>
        <v>0</v>
      </c>
    </row>
    <row r="137" s="2" customFormat="1" ht="16.5" customHeight="1">
      <c r="A137" s="40"/>
      <c r="B137" s="41"/>
      <c r="C137" s="220" t="s">
        <v>231</v>
      </c>
      <c r="D137" s="220" t="s">
        <v>121</v>
      </c>
      <c r="E137" s="221" t="s">
        <v>232</v>
      </c>
      <c r="F137" s="222" t="s">
        <v>233</v>
      </c>
      <c r="G137" s="223" t="s">
        <v>186</v>
      </c>
      <c r="H137" s="224">
        <v>3.1949999999999998</v>
      </c>
      <c r="I137" s="225"/>
      <c r="J137" s="226">
        <f>ROUND(I137*H137,2)</f>
        <v>0</v>
      </c>
      <c r="K137" s="222" t="s">
        <v>125</v>
      </c>
      <c r="L137" s="46"/>
      <c r="M137" s="227" t="s">
        <v>32</v>
      </c>
      <c r="N137" s="228" t="s">
        <v>49</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144</v>
      </c>
      <c r="AT137" s="231" t="s">
        <v>121</v>
      </c>
      <c r="AU137" s="231" t="s">
        <v>137</v>
      </c>
      <c r="AY137" s="18" t="s">
        <v>118</v>
      </c>
      <c r="BE137" s="232">
        <f>IF(N137="základní",J137,0)</f>
        <v>0</v>
      </c>
      <c r="BF137" s="232">
        <f>IF(N137="snížená",J137,0)</f>
        <v>0</v>
      </c>
      <c r="BG137" s="232">
        <f>IF(N137="zákl. přenesená",J137,0)</f>
        <v>0</v>
      </c>
      <c r="BH137" s="232">
        <f>IF(N137="sníž. přenesená",J137,0)</f>
        <v>0</v>
      </c>
      <c r="BI137" s="232">
        <f>IF(N137="nulová",J137,0)</f>
        <v>0</v>
      </c>
      <c r="BJ137" s="18" t="s">
        <v>86</v>
      </c>
      <c r="BK137" s="232">
        <f>ROUND(I137*H137,2)</f>
        <v>0</v>
      </c>
      <c r="BL137" s="18" t="s">
        <v>144</v>
      </c>
      <c r="BM137" s="231" t="s">
        <v>234</v>
      </c>
    </row>
    <row r="138" s="2" customFormat="1">
      <c r="A138" s="40"/>
      <c r="B138" s="41"/>
      <c r="C138" s="42"/>
      <c r="D138" s="233" t="s">
        <v>128</v>
      </c>
      <c r="E138" s="42"/>
      <c r="F138" s="234" t="s">
        <v>235</v>
      </c>
      <c r="G138" s="42"/>
      <c r="H138" s="42"/>
      <c r="I138" s="138"/>
      <c r="J138" s="42"/>
      <c r="K138" s="42"/>
      <c r="L138" s="46"/>
      <c r="M138" s="235"/>
      <c r="N138" s="236"/>
      <c r="O138" s="86"/>
      <c r="P138" s="86"/>
      <c r="Q138" s="86"/>
      <c r="R138" s="86"/>
      <c r="S138" s="86"/>
      <c r="T138" s="87"/>
      <c r="U138" s="40"/>
      <c r="V138" s="40"/>
      <c r="W138" s="40"/>
      <c r="X138" s="40"/>
      <c r="Y138" s="40"/>
      <c r="Z138" s="40"/>
      <c r="AA138" s="40"/>
      <c r="AB138" s="40"/>
      <c r="AC138" s="40"/>
      <c r="AD138" s="40"/>
      <c r="AE138" s="40"/>
      <c r="AT138" s="18" t="s">
        <v>128</v>
      </c>
      <c r="AU138" s="18" t="s">
        <v>137</v>
      </c>
    </row>
    <row r="139" s="2" customFormat="1">
      <c r="A139" s="40"/>
      <c r="B139" s="41"/>
      <c r="C139" s="42"/>
      <c r="D139" s="233" t="s">
        <v>197</v>
      </c>
      <c r="E139" s="42"/>
      <c r="F139" s="237" t="s">
        <v>236</v>
      </c>
      <c r="G139" s="42"/>
      <c r="H139" s="42"/>
      <c r="I139" s="138"/>
      <c r="J139" s="42"/>
      <c r="K139" s="42"/>
      <c r="L139" s="46"/>
      <c r="M139" s="235"/>
      <c r="N139" s="236"/>
      <c r="O139" s="86"/>
      <c r="P139" s="86"/>
      <c r="Q139" s="86"/>
      <c r="R139" s="86"/>
      <c r="S139" s="86"/>
      <c r="T139" s="87"/>
      <c r="U139" s="40"/>
      <c r="V139" s="40"/>
      <c r="W139" s="40"/>
      <c r="X139" s="40"/>
      <c r="Y139" s="40"/>
      <c r="Z139" s="40"/>
      <c r="AA139" s="40"/>
      <c r="AB139" s="40"/>
      <c r="AC139" s="40"/>
      <c r="AD139" s="40"/>
      <c r="AE139" s="40"/>
      <c r="AT139" s="18" t="s">
        <v>197</v>
      </c>
      <c r="AU139" s="18" t="s">
        <v>137</v>
      </c>
    </row>
    <row r="140" s="13" customFormat="1">
      <c r="A140" s="13"/>
      <c r="B140" s="243"/>
      <c r="C140" s="244"/>
      <c r="D140" s="233" t="s">
        <v>189</v>
      </c>
      <c r="E140" s="245" t="s">
        <v>32</v>
      </c>
      <c r="F140" s="246" t="s">
        <v>237</v>
      </c>
      <c r="G140" s="244"/>
      <c r="H140" s="247">
        <v>0.83199999999999996</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189</v>
      </c>
      <c r="AU140" s="253" t="s">
        <v>137</v>
      </c>
      <c r="AV140" s="13" t="s">
        <v>88</v>
      </c>
      <c r="AW140" s="13" t="s">
        <v>39</v>
      </c>
      <c r="AX140" s="13" t="s">
        <v>78</v>
      </c>
      <c r="AY140" s="253" t="s">
        <v>118</v>
      </c>
    </row>
    <row r="141" s="13" customFormat="1">
      <c r="A141" s="13"/>
      <c r="B141" s="243"/>
      <c r="C141" s="244"/>
      <c r="D141" s="233" t="s">
        <v>189</v>
      </c>
      <c r="E141" s="245" t="s">
        <v>32</v>
      </c>
      <c r="F141" s="246" t="s">
        <v>228</v>
      </c>
      <c r="G141" s="244"/>
      <c r="H141" s="247">
        <v>2.363</v>
      </c>
      <c r="I141" s="248"/>
      <c r="J141" s="244"/>
      <c r="K141" s="244"/>
      <c r="L141" s="249"/>
      <c r="M141" s="250"/>
      <c r="N141" s="251"/>
      <c r="O141" s="251"/>
      <c r="P141" s="251"/>
      <c r="Q141" s="251"/>
      <c r="R141" s="251"/>
      <c r="S141" s="251"/>
      <c r="T141" s="252"/>
      <c r="U141" s="13"/>
      <c r="V141" s="13"/>
      <c r="W141" s="13"/>
      <c r="X141" s="13"/>
      <c r="Y141" s="13"/>
      <c r="Z141" s="13"/>
      <c r="AA141" s="13"/>
      <c r="AB141" s="13"/>
      <c r="AC141" s="13"/>
      <c r="AD141" s="13"/>
      <c r="AE141" s="13"/>
      <c r="AT141" s="253" t="s">
        <v>189</v>
      </c>
      <c r="AU141" s="253" t="s">
        <v>137</v>
      </c>
      <c r="AV141" s="13" t="s">
        <v>88</v>
      </c>
      <c r="AW141" s="13" t="s">
        <v>39</v>
      </c>
      <c r="AX141" s="13" t="s">
        <v>78</v>
      </c>
      <c r="AY141" s="253" t="s">
        <v>118</v>
      </c>
    </row>
    <row r="142" s="14" customFormat="1">
      <c r="A142" s="14"/>
      <c r="B142" s="254"/>
      <c r="C142" s="255"/>
      <c r="D142" s="233" t="s">
        <v>189</v>
      </c>
      <c r="E142" s="256" t="s">
        <v>32</v>
      </c>
      <c r="F142" s="257" t="s">
        <v>201</v>
      </c>
      <c r="G142" s="255"/>
      <c r="H142" s="258">
        <v>3.1949999999999998</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189</v>
      </c>
      <c r="AU142" s="264" t="s">
        <v>137</v>
      </c>
      <c r="AV142" s="14" t="s">
        <v>144</v>
      </c>
      <c r="AW142" s="14" t="s">
        <v>39</v>
      </c>
      <c r="AX142" s="14" t="s">
        <v>86</v>
      </c>
      <c r="AY142" s="264" t="s">
        <v>118</v>
      </c>
    </row>
    <row r="143" s="2" customFormat="1" ht="16.5" customHeight="1">
      <c r="A143" s="40"/>
      <c r="B143" s="41"/>
      <c r="C143" s="220" t="s">
        <v>238</v>
      </c>
      <c r="D143" s="220" t="s">
        <v>121</v>
      </c>
      <c r="E143" s="221" t="s">
        <v>239</v>
      </c>
      <c r="F143" s="222" t="s">
        <v>240</v>
      </c>
      <c r="G143" s="223" t="s">
        <v>241</v>
      </c>
      <c r="H143" s="224">
        <v>41.100000000000001</v>
      </c>
      <c r="I143" s="225"/>
      <c r="J143" s="226">
        <f>ROUND(I143*H143,2)</f>
        <v>0</v>
      </c>
      <c r="K143" s="222" t="s">
        <v>125</v>
      </c>
      <c r="L143" s="46"/>
      <c r="M143" s="227" t="s">
        <v>32</v>
      </c>
      <c r="N143" s="228" t="s">
        <v>49</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144</v>
      </c>
      <c r="AT143" s="231" t="s">
        <v>121</v>
      </c>
      <c r="AU143" s="231" t="s">
        <v>137</v>
      </c>
      <c r="AY143" s="18" t="s">
        <v>118</v>
      </c>
      <c r="BE143" s="232">
        <f>IF(N143="základní",J143,0)</f>
        <v>0</v>
      </c>
      <c r="BF143" s="232">
        <f>IF(N143="snížená",J143,0)</f>
        <v>0</v>
      </c>
      <c r="BG143" s="232">
        <f>IF(N143="zákl. přenesená",J143,0)</f>
        <v>0</v>
      </c>
      <c r="BH143" s="232">
        <f>IF(N143="sníž. přenesená",J143,0)</f>
        <v>0</v>
      </c>
      <c r="BI143" s="232">
        <f>IF(N143="nulová",J143,0)</f>
        <v>0</v>
      </c>
      <c r="BJ143" s="18" t="s">
        <v>86</v>
      </c>
      <c r="BK143" s="232">
        <f>ROUND(I143*H143,2)</f>
        <v>0</v>
      </c>
      <c r="BL143" s="18" t="s">
        <v>144</v>
      </c>
      <c r="BM143" s="231" t="s">
        <v>242</v>
      </c>
    </row>
    <row r="144" s="2" customFormat="1">
      <c r="A144" s="40"/>
      <c r="B144" s="41"/>
      <c r="C144" s="42"/>
      <c r="D144" s="233" t="s">
        <v>128</v>
      </c>
      <c r="E144" s="42"/>
      <c r="F144" s="234" t="s">
        <v>243</v>
      </c>
      <c r="G144" s="42"/>
      <c r="H144" s="42"/>
      <c r="I144" s="138"/>
      <c r="J144" s="42"/>
      <c r="K144" s="42"/>
      <c r="L144" s="46"/>
      <c r="M144" s="235"/>
      <c r="N144" s="236"/>
      <c r="O144" s="86"/>
      <c r="P144" s="86"/>
      <c r="Q144" s="86"/>
      <c r="R144" s="86"/>
      <c r="S144" s="86"/>
      <c r="T144" s="87"/>
      <c r="U144" s="40"/>
      <c r="V144" s="40"/>
      <c r="W144" s="40"/>
      <c r="X144" s="40"/>
      <c r="Y144" s="40"/>
      <c r="Z144" s="40"/>
      <c r="AA144" s="40"/>
      <c r="AB144" s="40"/>
      <c r="AC144" s="40"/>
      <c r="AD144" s="40"/>
      <c r="AE144" s="40"/>
      <c r="AT144" s="18" t="s">
        <v>128</v>
      </c>
      <c r="AU144" s="18" t="s">
        <v>137</v>
      </c>
    </row>
    <row r="145" s="2" customFormat="1">
      <c r="A145" s="40"/>
      <c r="B145" s="41"/>
      <c r="C145" s="42"/>
      <c r="D145" s="233" t="s">
        <v>197</v>
      </c>
      <c r="E145" s="42"/>
      <c r="F145" s="237" t="s">
        <v>244</v>
      </c>
      <c r="G145" s="42"/>
      <c r="H145" s="42"/>
      <c r="I145" s="138"/>
      <c r="J145" s="42"/>
      <c r="K145" s="42"/>
      <c r="L145" s="46"/>
      <c r="M145" s="235"/>
      <c r="N145" s="236"/>
      <c r="O145" s="86"/>
      <c r="P145" s="86"/>
      <c r="Q145" s="86"/>
      <c r="R145" s="86"/>
      <c r="S145" s="86"/>
      <c r="T145" s="87"/>
      <c r="U145" s="40"/>
      <c r="V145" s="40"/>
      <c r="W145" s="40"/>
      <c r="X145" s="40"/>
      <c r="Y145" s="40"/>
      <c r="Z145" s="40"/>
      <c r="AA145" s="40"/>
      <c r="AB145" s="40"/>
      <c r="AC145" s="40"/>
      <c r="AD145" s="40"/>
      <c r="AE145" s="40"/>
      <c r="AT145" s="18" t="s">
        <v>197</v>
      </c>
      <c r="AU145" s="18" t="s">
        <v>137</v>
      </c>
    </row>
    <row r="146" s="15" customFormat="1">
      <c r="A146" s="15"/>
      <c r="B146" s="265"/>
      <c r="C146" s="266"/>
      <c r="D146" s="233" t="s">
        <v>189</v>
      </c>
      <c r="E146" s="267" t="s">
        <v>32</v>
      </c>
      <c r="F146" s="268" t="s">
        <v>245</v>
      </c>
      <c r="G146" s="266"/>
      <c r="H146" s="267" t="s">
        <v>32</v>
      </c>
      <c r="I146" s="269"/>
      <c r="J146" s="266"/>
      <c r="K146" s="266"/>
      <c r="L146" s="270"/>
      <c r="M146" s="271"/>
      <c r="N146" s="272"/>
      <c r="O146" s="272"/>
      <c r="P146" s="272"/>
      <c r="Q146" s="272"/>
      <c r="R146" s="272"/>
      <c r="S146" s="272"/>
      <c r="T146" s="273"/>
      <c r="U146" s="15"/>
      <c r="V146" s="15"/>
      <c r="W146" s="15"/>
      <c r="X146" s="15"/>
      <c r="Y146" s="15"/>
      <c r="Z146" s="15"/>
      <c r="AA146" s="15"/>
      <c r="AB146" s="15"/>
      <c r="AC146" s="15"/>
      <c r="AD146" s="15"/>
      <c r="AE146" s="15"/>
      <c r="AT146" s="274" t="s">
        <v>189</v>
      </c>
      <c r="AU146" s="274" t="s">
        <v>137</v>
      </c>
      <c r="AV146" s="15" t="s">
        <v>86</v>
      </c>
      <c r="AW146" s="15" t="s">
        <v>39</v>
      </c>
      <c r="AX146" s="15" t="s">
        <v>78</v>
      </c>
      <c r="AY146" s="274" t="s">
        <v>118</v>
      </c>
    </row>
    <row r="147" s="13" customFormat="1">
      <c r="A147" s="13"/>
      <c r="B147" s="243"/>
      <c r="C147" s="244"/>
      <c r="D147" s="233" t="s">
        <v>189</v>
      </c>
      <c r="E147" s="245" t="s">
        <v>32</v>
      </c>
      <c r="F147" s="246" t="s">
        <v>246</v>
      </c>
      <c r="G147" s="244"/>
      <c r="H147" s="247">
        <v>41.100000000000001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189</v>
      </c>
      <c r="AU147" s="253" t="s">
        <v>137</v>
      </c>
      <c r="AV147" s="13" t="s">
        <v>88</v>
      </c>
      <c r="AW147" s="13" t="s">
        <v>39</v>
      </c>
      <c r="AX147" s="13" t="s">
        <v>86</v>
      </c>
      <c r="AY147" s="253" t="s">
        <v>118</v>
      </c>
    </row>
    <row r="148" s="2" customFormat="1" ht="16.5" customHeight="1">
      <c r="A148" s="40"/>
      <c r="B148" s="41"/>
      <c r="C148" s="275" t="s">
        <v>247</v>
      </c>
      <c r="D148" s="275" t="s">
        <v>248</v>
      </c>
      <c r="E148" s="276" t="s">
        <v>249</v>
      </c>
      <c r="F148" s="277" t="s">
        <v>250</v>
      </c>
      <c r="G148" s="278" t="s">
        <v>251</v>
      </c>
      <c r="H148" s="279">
        <v>9.8640000000000008</v>
      </c>
      <c r="I148" s="280"/>
      <c r="J148" s="281">
        <f>ROUND(I148*H148,2)</f>
        <v>0</v>
      </c>
      <c r="K148" s="277" t="s">
        <v>125</v>
      </c>
      <c r="L148" s="282"/>
      <c r="M148" s="283" t="s">
        <v>32</v>
      </c>
      <c r="N148" s="284" t="s">
        <v>49</v>
      </c>
      <c r="O148" s="86"/>
      <c r="P148" s="229">
        <f>O148*H148</f>
        <v>0</v>
      </c>
      <c r="Q148" s="229">
        <v>1</v>
      </c>
      <c r="R148" s="229">
        <f>Q148*H148</f>
        <v>9.8640000000000008</v>
      </c>
      <c r="S148" s="229">
        <v>0</v>
      </c>
      <c r="T148" s="230">
        <f>S148*H148</f>
        <v>0</v>
      </c>
      <c r="U148" s="40"/>
      <c r="V148" s="40"/>
      <c r="W148" s="40"/>
      <c r="X148" s="40"/>
      <c r="Y148" s="40"/>
      <c r="Z148" s="40"/>
      <c r="AA148" s="40"/>
      <c r="AB148" s="40"/>
      <c r="AC148" s="40"/>
      <c r="AD148" s="40"/>
      <c r="AE148" s="40"/>
      <c r="AR148" s="231" t="s">
        <v>238</v>
      </c>
      <c r="AT148" s="231" t="s">
        <v>248</v>
      </c>
      <c r="AU148" s="231" t="s">
        <v>137</v>
      </c>
      <c r="AY148" s="18" t="s">
        <v>118</v>
      </c>
      <c r="BE148" s="232">
        <f>IF(N148="základní",J148,0)</f>
        <v>0</v>
      </c>
      <c r="BF148" s="232">
        <f>IF(N148="snížená",J148,0)</f>
        <v>0</v>
      </c>
      <c r="BG148" s="232">
        <f>IF(N148="zákl. přenesená",J148,0)</f>
        <v>0</v>
      </c>
      <c r="BH148" s="232">
        <f>IF(N148="sníž. přenesená",J148,0)</f>
        <v>0</v>
      </c>
      <c r="BI148" s="232">
        <f>IF(N148="nulová",J148,0)</f>
        <v>0</v>
      </c>
      <c r="BJ148" s="18" t="s">
        <v>86</v>
      </c>
      <c r="BK148" s="232">
        <f>ROUND(I148*H148,2)</f>
        <v>0</v>
      </c>
      <c r="BL148" s="18" t="s">
        <v>144</v>
      </c>
      <c r="BM148" s="231" t="s">
        <v>252</v>
      </c>
    </row>
    <row r="149" s="2" customFormat="1">
      <c r="A149" s="40"/>
      <c r="B149" s="41"/>
      <c r="C149" s="42"/>
      <c r="D149" s="233" t="s">
        <v>128</v>
      </c>
      <c r="E149" s="42"/>
      <c r="F149" s="234" t="s">
        <v>250</v>
      </c>
      <c r="G149" s="42"/>
      <c r="H149" s="42"/>
      <c r="I149" s="138"/>
      <c r="J149" s="42"/>
      <c r="K149" s="42"/>
      <c r="L149" s="46"/>
      <c r="M149" s="235"/>
      <c r="N149" s="236"/>
      <c r="O149" s="86"/>
      <c r="P149" s="86"/>
      <c r="Q149" s="86"/>
      <c r="R149" s="86"/>
      <c r="S149" s="86"/>
      <c r="T149" s="87"/>
      <c r="U149" s="40"/>
      <c r="V149" s="40"/>
      <c r="W149" s="40"/>
      <c r="X149" s="40"/>
      <c r="Y149" s="40"/>
      <c r="Z149" s="40"/>
      <c r="AA149" s="40"/>
      <c r="AB149" s="40"/>
      <c r="AC149" s="40"/>
      <c r="AD149" s="40"/>
      <c r="AE149" s="40"/>
      <c r="AT149" s="18" t="s">
        <v>128</v>
      </c>
      <c r="AU149" s="18" t="s">
        <v>137</v>
      </c>
    </row>
    <row r="150" s="13" customFormat="1">
      <c r="A150" s="13"/>
      <c r="B150" s="243"/>
      <c r="C150" s="244"/>
      <c r="D150" s="233" t="s">
        <v>189</v>
      </c>
      <c r="E150" s="245" t="s">
        <v>32</v>
      </c>
      <c r="F150" s="246" t="s">
        <v>253</v>
      </c>
      <c r="G150" s="244"/>
      <c r="H150" s="247">
        <v>6.165</v>
      </c>
      <c r="I150" s="248"/>
      <c r="J150" s="244"/>
      <c r="K150" s="244"/>
      <c r="L150" s="249"/>
      <c r="M150" s="250"/>
      <c r="N150" s="251"/>
      <c r="O150" s="251"/>
      <c r="P150" s="251"/>
      <c r="Q150" s="251"/>
      <c r="R150" s="251"/>
      <c r="S150" s="251"/>
      <c r="T150" s="252"/>
      <c r="U150" s="13"/>
      <c r="V150" s="13"/>
      <c r="W150" s="13"/>
      <c r="X150" s="13"/>
      <c r="Y150" s="13"/>
      <c r="Z150" s="13"/>
      <c r="AA150" s="13"/>
      <c r="AB150" s="13"/>
      <c r="AC150" s="13"/>
      <c r="AD150" s="13"/>
      <c r="AE150" s="13"/>
      <c r="AT150" s="253" t="s">
        <v>189</v>
      </c>
      <c r="AU150" s="253" t="s">
        <v>137</v>
      </c>
      <c r="AV150" s="13" t="s">
        <v>88</v>
      </c>
      <c r="AW150" s="13" t="s">
        <v>39</v>
      </c>
      <c r="AX150" s="13" t="s">
        <v>86</v>
      </c>
      <c r="AY150" s="253" t="s">
        <v>118</v>
      </c>
    </row>
    <row r="151" s="13" customFormat="1">
      <c r="A151" s="13"/>
      <c r="B151" s="243"/>
      <c r="C151" s="244"/>
      <c r="D151" s="233" t="s">
        <v>189</v>
      </c>
      <c r="E151" s="244"/>
      <c r="F151" s="246" t="s">
        <v>254</v>
      </c>
      <c r="G151" s="244"/>
      <c r="H151" s="247">
        <v>9.8640000000000008</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189</v>
      </c>
      <c r="AU151" s="253" t="s">
        <v>137</v>
      </c>
      <c r="AV151" s="13" t="s">
        <v>88</v>
      </c>
      <c r="AW151" s="13" t="s">
        <v>4</v>
      </c>
      <c r="AX151" s="13" t="s">
        <v>86</v>
      </c>
      <c r="AY151" s="253" t="s">
        <v>118</v>
      </c>
    </row>
    <row r="152" s="12" customFormat="1" ht="20.88" customHeight="1">
      <c r="A152" s="12"/>
      <c r="B152" s="204"/>
      <c r="C152" s="205"/>
      <c r="D152" s="206" t="s">
        <v>77</v>
      </c>
      <c r="E152" s="218" t="s">
        <v>255</v>
      </c>
      <c r="F152" s="218" t="s">
        <v>256</v>
      </c>
      <c r="G152" s="205"/>
      <c r="H152" s="205"/>
      <c r="I152" s="208"/>
      <c r="J152" s="219">
        <f>BK152</f>
        <v>0</v>
      </c>
      <c r="K152" s="205"/>
      <c r="L152" s="210"/>
      <c r="M152" s="211"/>
      <c r="N152" s="212"/>
      <c r="O152" s="212"/>
      <c r="P152" s="213">
        <f>SUM(P153:P165)</f>
        <v>0</v>
      </c>
      <c r="Q152" s="212"/>
      <c r="R152" s="213">
        <f>SUM(R153:R165)</f>
        <v>0.00061700000000000004</v>
      </c>
      <c r="S152" s="212"/>
      <c r="T152" s="214">
        <f>SUM(T153:T165)</f>
        <v>0</v>
      </c>
      <c r="U152" s="12"/>
      <c r="V152" s="12"/>
      <c r="W152" s="12"/>
      <c r="X152" s="12"/>
      <c r="Y152" s="12"/>
      <c r="Z152" s="12"/>
      <c r="AA152" s="12"/>
      <c r="AB152" s="12"/>
      <c r="AC152" s="12"/>
      <c r="AD152" s="12"/>
      <c r="AE152" s="12"/>
      <c r="AR152" s="215" t="s">
        <v>86</v>
      </c>
      <c r="AT152" s="216" t="s">
        <v>77</v>
      </c>
      <c r="AU152" s="216" t="s">
        <v>88</v>
      </c>
      <c r="AY152" s="215" t="s">
        <v>118</v>
      </c>
      <c r="BK152" s="217">
        <f>SUM(BK153:BK165)</f>
        <v>0</v>
      </c>
    </row>
    <row r="153" s="2" customFormat="1" ht="16.5" customHeight="1">
      <c r="A153" s="40"/>
      <c r="B153" s="41"/>
      <c r="C153" s="220" t="s">
        <v>257</v>
      </c>
      <c r="D153" s="220" t="s">
        <v>121</v>
      </c>
      <c r="E153" s="221" t="s">
        <v>258</v>
      </c>
      <c r="F153" s="222" t="s">
        <v>259</v>
      </c>
      <c r="G153" s="223" t="s">
        <v>241</v>
      </c>
      <c r="H153" s="224">
        <v>69.299999999999997</v>
      </c>
      <c r="I153" s="225"/>
      <c r="J153" s="226">
        <f>ROUND(I153*H153,2)</f>
        <v>0</v>
      </c>
      <c r="K153" s="222" t="s">
        <v>125</v>
      </c>
      <c r="L153" s="46"/>
      <c r="M153" s="227" t="s">
        <v>32</v>
      </c>
      <c r="N153" s="228" t="s">
        <v>49</v>
      </c>
      <c r="O153" s="86"/>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144</v>
      </c>
      <c r="AT153" s="231" t="s">
        <v>121</v>
      </c>
      <c r="AU153" s="231" t="s">
        <v>137</v>
      </c>
      <c r="AY153" s="18" t="s">
        <v>118</v>
      </c>
      <c r="BE153" s="232">
        <f>IF(N153="základní",J153,0)</f>
        <v>0</v>
      </c>
      <c r="BF153" s="232">
        <f>IF(N153="snížená",J153,0)</f>
        <v>0</v>
      </c>
      <c r="BG153" s="232">
        <f>IF(N153="zákl. přenesená",J153,0)</f>
        <v>0</v>
      </c>
      <c r="BH153" s="232">
        <f>IF(N153="sníž. přenesená",J153,0)</f>
        <v>0</v>
      </c>
      <c r="BI153" s="232">
        <f>IF(N153="nulová",J153,0)</f>
        <v>0</v>
      </c>
      <c r="BJ153" s="18" t="s">
        <v>86</v>
      </c>
      <c r="BK153" s="232">
        <f>ROUND(I153*H153,2)</f>
        <v>0</v>
      </c>
      <c r="BL153" s="18" t="s">
        <v>144</v>
      </c>
      <c r="BM153" s="231" t="s">
        <v>260</v>
      </c>
    </row>
    <row r="154" s="2" customFormat="1">
      <c r="A154" s="40"/>
      <c r="B154" s="41"/>
      <c r="C154" s="42"/>
      <c r="D154" s="233" t="s">
        <v>128</v>
      </c>
      <c r="E154" s="42"/>
      <c r="F154" s="234" t="s">
        <v>261</v>
      </c>
      <c r="G154" s="42"/>
      <c r="H154" s="42"/>
      <c r="I154" s="138"/>
      <c r="J154" s="42"/>
      <c r="K154" s="42"/>
      <c r="L154" s="46"/>
      <c r="M154" s="235"/>
      <c r="N154" s="236"/>
      <c r="O154" s="86"/>
      <c r="P154" s="86"/>
      <c r="Q154" s="86"/>
      <c r="R154" s="86"/>
      <c r="S154" s="86"/>
      <c r="T154" s="87"/>
      <c r="U154" s="40"/>
      <c r="V154" s="40"/>
      <c r="W154" s="40"/>
      <c r="X154" s="40"/>
      <c r="Y154" s="40"/>
      <c r="Z154" s="40"/>
      <c r="AA154" s="40"/>
      <c r="AB154" s="40"/>
      <c r="AC154" s="40"/>
      <c r="AD154" s="40"/>
      <c r="AE154" s="40"/>
      <c r="AT154" s="18" t="s">
        <v>128</v>
      </c>
      <c r="AU154" s="18" t="s">
        <v>137</v>
      </c>
    </row>
    <row r="155" s="2" customFormat="1">
      <c r="A155" s="40"/>
      <c r="B155" s="41"/>
      <c r="C155" s="42"/>
      <c r="D155" s="233" t="s">
        <v>197</v>
      </c>
      <c r="E155" s="42"/>
      <c r="F155" s="237" t="s">
        <v>262</v>
      </c>
      <c r="G155" s="42"/>
      <c r="H155" s="42"/>
      <c r="I155" s="138"/>
      <c r="J155" s="42"/>
      <c r="K155" s="42"/>
      <c r="L155" s="46"/>
      <c r="M155" s="235"/>
      <c r="N155" s="236"/>
      <c r="O155" s="86"/>
      <c r="P155" s="86"/>
      <c r="Q155" s="86"/>
      <c r="R155" s="86"/>
      <c r="S155" s="86"/>
      <c r="T155" s="87"/>
      <c r="U155" s="40"/>
      <c r="V155" s="40"/>
      <c r="W155" s="40"/>
      <c r="X155" s="40"/>
      <c r="Y155" s="40"/>
      <c r="Z155" s="40"/>
      <c r="AA155" s="40"/>
      <c r="AB155" s="40"/>
      <c r="AC155" s="40"/>
      <c r="AD155" s="40"/>
      <c r="AE155" s="40"/>
      <c r="AT155" s="18" t="s">
        <v>197</v>
      </c>
      <c r="AU155" s="18" t="s">
        <v>137</v>
      </c>
    </row>
    <row r="156" s="15" customFormat="1">
      <c r="A156" s="15"/>
      <c r="B156" s="265"/>
      <c r="C156" s="266"/>
      <c r="D156" s="233" t="s">
        <v>189</v>
      </c>
      <c r="E156" s="267" t="s">
        <v>32</v>
      </c>
      <c r="F156" s="268" t="s">
        <v>263</v>
      </c>
      <c r="G156" s="266"/>
      <c r="H156" s="267" t="s">
        <v>32</v>
      </c>
      <c r="I156" s="269"/>
      <c r="J156" s="266"/>
      <c r="K156" s="266"/>
      <c r="L156" s="270"/>
      <c r="M156" s="271"/>
      <c r="N156" s="272"/>
      <c r="O156" s="272"/>
      <c r="P156" s="272"/>
      <c r="Q156" s="272"/>
      <c r="R156" s="272"/>
      <c r="S156" s="272"/>
      <c r="T156" s="273"/>
      <c r="U156" s="15"/>
      <c r="V156" s="15"/>
      <c r="W156" s="15"/>
      <c r="X156" s="15"/>
      <c r="Y156" s="15"/>
      <c r="Z156" s="15"/>
      <c r="AA156" s="15"/>
      <c r="AB156" s="15"/>
      <c r="AC156" s="15"/>
      <c r="AD156" s="15"/>
      <c r="AE156" s="15"/>
      <c r="AT156" s="274" t="s">
        <v>189</v>
      </c>
      <c r="AU156" s="274" t="s">
        <v>137</v>
      </c>
      <c r="AV156" s="15" t="s">
        <v>86</v>
      </c>
      <c r="AW156" s="15" t="s">
        <v>39</v>
      </c>
      <c r="AX156" s="15" t="s">
        <v>78</v>
      </c>
      <c r="AY156" s="274" t="s">
        <v>118</v>
      </c>
    </row>
    <row r="157" s="13" customFormat="1">
      <c r="A157" s="13"/>
      <c r="B157" s="243"/>
      <c r="C157" s="244"/>
      <c r="D157" s="233" t="s">
        <v>189</v>
      </c>
      <c r="E157" s="245" t="s">
        <v>32</v>
      </c>
      <c r="F157" s="246" t="s">
        <v>264</v>
      </c>
      <c r="G157" s="244"/>
      <c r="H157" s="247">
        <v>69.299999999999997</v>
      </c>
      <c r="I157" s="248"/>
      <c r="J157" s="244"/>
      <c r="K157" s="244"/>
      <c r="L157" s="249"/>
      <c r="M157" s="250"/>
      <c r="N157" s="251"/>
      <c r="O157" s="251"/>
      <c r="P157" s="251"/>
      <c r="Q157" s="251"/>
      <c r="R157" s="251"/>
      <c r="S157" s="251"/>
      <c r="T157" s="252"/>
      <c r="U157" s="13"/>
      <c r="V157" s="13"/>
      <c r="W157" s="13"/>
      <c r="X157" s="13"/>
      <c r="Y157" s="13"/>
      <c r="Z157" s="13"/>
      <c r="AA157" s="13"/>
      <c r="AB157" s="13"/>
      <c r="AC157" s="13"/>
      <c r="AD157" s="13"/>
      <c r="AE157" s="13"/>
      <c r="AT157" s="253" t="s">
        <v>189</v>
      </c>
      <c r="AU157" s="253" t="s">
        <v>137</v>
      </c>
      <c r="AV157" s="13" t="s">
        <v>88</v>
      </c>
      <c r="AW157" s="13" t="s">
        <v>39</v>
      </c>
      <c r="AX157" s="13" t="s">
        <v>86</v>
      </c>
      <c r="AY157" s="253" t="s">
        <v>118</v>
      </c>
    </row>
    <row r="158" s="2" customFormat="1" ht="16.5" customHeight="1">
      <c r="A158" s="40"/>
      <c r="B158" s="41"/>
      <c r="C158" s="220" t="s">
        <v>265</v>
      </c>
      <c r="D158" s="220" t="s">
        <v>121</v>
      </c>
      <c r="E158" s="221" t="s">
        <v>266</v>
      </c>
      <c r="F158" s="222" t="s">
        <v>267</v>
      </c>
      <c r="G158" s="223" t="s">
        <v>241</v>
      </c>
      <c r="H158" s="224">
        <v>41.100000000000001</v>
      </c>
      <c r="I158" s="225"/>
      <c r="J158" s="226">
        <f>ROUND(I158*H158,2)</f>
        <v>0</v>
      </c>
      <c r="K158" s="222" t="s">
        <v>125</v>
      </c>
      <c r="L158" s="46"/>
      <c r="M158" s="227" t="s">
        <v>32</v>
      </c>
      <c r="N158" s="228" t="s">
        <v>49</v>
      </c>
      <c r="O158" s="86"/>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144</v>
      </c>
      <c r="AT158" s="231" t="s">
        <v>121</v>
      </c>
      <c r="AU158" s="231" t="s">
        <v>137</v>
      </c>
      <c r="AY158" s="18" t="s">
        <v>118</v>
      </c>
      <c r="BE158" s="232">
        <f>IF(N158="základní",J158,0)</f>
        <v>0</v>
      </c>
      <c r="BF158" s="232">
        <f>IF(N158="snížená",J158,0)</f>
        <v>0</v>
      </c>
      <c r="BG158" s="232">
        <f>IF(N158="zákl. přenesená",J158,0)</f>
        <v>0</v>
      </c>
      <c r="BH158" s="232">
        <f>IF(N158="sníž. přenesená",J158,0)</f>
        <v>0</v>
      </c>
      <c r="BI158" s="232">
        <f>IF(N158="nulová",J158,0)</f>
        <v>0</v>
      </c>
      <c r="BJ158" s="18" t="s">
        <v>86</v>
      </c>
      <c r="BK158" s="232">
        <f>ROUND(I158*H158,2)</f>
        <v>0</v>
      </c>
      <c r="BL158" s="18" t="s">
        <v>144</v>
      </c>
      <c r="BM158" s="231" t="s">
        <v>268</v>
      </c>
    </row>
    <row r="159" s="2" customFormat="1">
      <c r="A159" s="40"/>
      <c r="B159" s="41"/>
      <c r="C159" s="42"/>
      <c r="D159" s="233" t="s">
        <v>128</v>
      </c>
      <c r="E159" s="42"/>
      <c r="F159" s="234" t="s">
        <v>269</v>
      </c>
      <c r="G159" s="42"/>
      <c r="H159" s="42"/>
      <c r="I159" s="138"/>
      <c r="J159" s="42"/>
      <c r="K159" s="42"/>
      <c r="L159" s="46"/>
      <c r="M159" s="235"/>
      <c r="N159" s="236"/>
      <c r="O159" s="86"/>
      <c r="P159" s="86"/>
      <c r="Q159" s="86"/>
      <c r="R159" s="86"/>
      <c r="S159" s="86"/>
      <c r="T159" s="87"/>
      <c r="U159" s="40"/>
      <c r="V159" s="40"/>
      <c r="W159" s="40"/>
      <c r="X159" s="40"/>
      <c r="Y159" s="40"/>
      <c r="Z159" s="40"/>
      <c r="AA159" s="40"/>
      <c r="AB159" s="40"/>
      <c r="AC159" s="40"/>
      <c r="AD159" s="40"/>
      <c r="AE159" s="40"/>
      <c r="AT159" s="18" t="s">
        <v>128</v>
      </c>
      <c r="AU159" s="18" t="s">
        <v>137</v>
      </c>
    </row>
    <row r="160" s="2" customFormat="1">
      <c r="A160" s="40"/>
      <c r="B160" s="41"/>
      <c r="C160" s="42"/>
      <c r="D160" s="233" t="s">
        <v>197</v>
      </c>
      <c r="E160" s="42"/>
      <c r="F160" s="237" t="s">
        <v>270</v>
      </c>
      <c r="G160" s="42"/>
      <c r="H160" s="42"/>
      <c r="I160" s="138"/>
      <c r="J160" s="42"/>
      <c r="K160" s="42"/>
      <c r="L160" s="46"/>
      <c r="M160" s="235"/>
      <c r="N160" s="236"/>
      <c r="O160" s="86"/>
      <c r="P160" s="86"/>
      <c r="Q160" s="86"/>
      <c r="R160" s="86"/>
      <c r="S160" s="86"/>
      <c r="T160" s="87"/>
      <c r="U160" s="40"/>
      <c r="V160" s="40"/>
      <c r="W160" s="40"/>
      <c r="X160" s="40"/>
      <c r="Y160" s="40"/>
      <c r="Z160" s="40"/>
      <c r="AA160" s="40"/>
      <c r="AB160" s="40"/>
      <c r="AC160" s="40"/>
      <c r="AD160" s="40"/>
      <c r="AE160" s="40"/>
      <c r="AT160" s="18" t="s">
        <v>197</v>
      </c>
      <c r="AU160" s="18" t="s">
        <v>137</v>
      </c>
    </row>
    <row r="161" s="15" customFormat="1">
      <c r="A161" s="15"/>
      <c r="B161" s="265"/>
      <c r="C161" s="266"/>
      <c r="D161" s="233" t="s">
        <v>189</v>
      </c>
      <c r="E161" s="267" t="s">
        <v>32</v>
      </c>
      <c r="F161" s="268" t="s">
        <v>245</v>
      </c>
      <c r="G161" s="266"/>
      <c r="H161" s="267" t="s">
        <v>32</v>
      </c>
      <c r="I161" s="269"/>
      <c r="J161" s="266"/>
      <c r="K161" s="266"/>
      <c r="L161" s="270"/>
      <c r="M161" s="271"/>
      <c r="N161" s="272"/>
      <c r="O161" s="272"/>
      <c r="P161" s="272"/>
      <c r="Q161" s="272"/>
      <c r="R161" s="272"/>
      <c r="S161" s="272"/>
      <c r="T161" s="273"/>
      <c r="U161" s="15"/>
      <c r="V161" s="15"/>
      <c r="W161" s="15"/>
      <c r="X161" s="15"/>
      <c r="Y161" s="15"/>
      <c r="Z161" s="15"/>
      <c r="AA161" s="15"/>
      <c r="AB161" s="15"/>
      <c r="AC161" s="15"/>
      <c r="AD161" s="15"/>
      <c r="AE161" s="15"/>
      <c r="AT161" s="274" t="s">
        <v>189</v>
      </c>
      <c r="AU161" s="274" t="s">
        <v>137</v>
      </c>
      <c r="AV161" s="15" t="s">
        <v>86</v>
      </c>
      <c r="AW161" s="15" t="s">
        <v>39</v>
      </c>
      <c r="AX161" s="15" t="s">
        <v>78</v>
      </c>
      <c r="AY161" s="274" t="s">
        <v>118</v>
      </c>
    </row>
    <row r="162" s="13" customFormat="1">
      <c r="A162" s="13"/>
      <c r="B162" s="243"/>
      <c r="C162" s="244"/>
      <c r="D162" s="233" t="s">
        <v>189</v>
      </c>
      <c r="E162" s="245" t="s">
        <v>32</v>
      </c>
      <c r="F162" s="246" t="s">
        <v>246</v>
      </c>
      <c r="G162" s="244"/>
      <c r="H162" s="247">
        <v>41.100000000000001</v>
      </c>
      <c r="I162" s="248"/>
      <c r="J162" s="244"/>
      <c r="K162" s="244"/>
      <c r="L162" s="249"/>
      <c r="M162" s="250"/>
      <c r="N162" s="251"/>
      <c r="O162" s="251"/>
      <c r="P162" s="251"/>
      <c r="Q162" s="251"/>
      <c r="R162" s="251"/>
      <c r="S162" s="251"/>
      <c r="T162" s="252"/>
      <c r="U162" s="13"/>
      <c r="V162" s="13"/>
      <c r="W162" s="13"/>
      <c r="X162" s="13"/>
      <c r="Y162" s="13"/>
      <c r="Z162" s="13"/>
      <c r="AA162" s="13"/>
      <c r="AB162" s="13"/>
      <c r="AC162" s="13"/>
      <c r="AD162" s="13"/>
      <c r="AE162" s="13"/>
      <c r="AT162" s="253" t="s">
        <v>189</v>
      </c>
      <c r="AU162" s="253" t="s">
        <v>137</v>
      </c>
      <c r="AV162" s="13" t="s">
        <v>88</v>
      </c>
      <c r="AW162" s="13" t="s">
        <v>39</v>
      </c>
      <c r="AX162" s="13" t="s">
        <v>86</v>
      </c>
      <c r="AY162" s="253" t="s">
        <v>118</v>
      </c>
    </row>
    <row r="163" s="2" customFormat="1" ht="16.5" customHeight="1">
      <c r="A163" s="40"/>
      <c r="B163" s="41"/>
      <c r="C163" s="275" t="s">
        <v>182</v>
      </c>
      <c r="D163" s="275" t="s">
        <v>248</v>
      </c>
      <c r="E163" s="276" t="s">
        <v>271</v>
      </c>
      <c r="F163" s="277" t="s">
        <v>272</v>
      </c>
      <c r="G163" s="278" t="s">
        <v>273</v>
      </c>
      <c r="H163" s="279">
        <v>0.61699999999999999</v>
      </c>
      <c r="I163" s="280"/>
      <c r="J163" s="281">
        <f>ROUND(I163*H163,2)</f>
        <v>0</v>
      </c>
      <c r="K163" s="277" t="s">
        <v>125</v>
      </c>
      <c r="L163" s="282"/>
      <c r="M163" s="283" t="s">
        <v>32</v>
      </c>
      <c r="N163" s="284" t="s">
        <v>49</v>
      </c>
      <c r="O163" s="86"/>
      <c r="P163" s="229">
        <f>O163*H163</f>
        <v>0</v>
      </c>
      <c r="Q163" s="229">
        <v>0.001</v>
      </c>
      <c r="R163" s="229">
        <f>Q163*H163</f>
        <v>0.00061700000000000004</v>
      </c>
      <c r="S163" s="229">
        <v>0</v>
      </c>
      <c r="T163" s="230">
        <f>S163*H163</f>
        <v>0</v>
      </c>
      <c r="U163" s="40"/>
      <c r="V163" s="40"/>
      <c r="W163" s="40"/>
      <c r="X163" s="40"/>
      <c r="Y163" s="40"/>
      <c r="Z163" s="40"/>
      <c r="AA163" s="40"/>
      <c r="AB163" s="40"/>
      <c r="AC163" s="40"/>
      <c r="AD163" s="40"/>
      <c r="AE163" s="40"/>
      <c r="AR163" s="231" t="s">
        <v>238</v>
      </c>
      <c r="AT163" s="231" t="s">
        <v>248</v>
      </c>
      <c r="AU163" s="231" t="s">
        <v>137</v>
      </c>
      <c r="AY163" s="18" t="s">
        <v>118</v>
      </c>
      <c r="BE163" s="232">
        <f>IF(N163="základní",J163,0)</f>
        <v>0</v>
      </c>
      <c r="BF163" s="232">
        <f>IF(N163="snížená",J163,0)</f>
        <v>0</v>
      </c>
      <c r="BG163" s="232">
        <f>IF(N163="zákl. přenesená",J163,0)</f>
        <v>0</v>
      </c>
      <c r="BH163" s="232">
        <f>IF(N163="sníž. přenesená",J163,0)</f>
        <v>0</v>
      </c>
      <c r="BI163" s="232">
        <f>IF(N163="nulová",J163,0)</f>
        <v>0</v>
      </c>
      <c r="BJ163" s="18" t="s">
        <v>86</v>
      </c>
      <c r="BK163" s="232">
        <f>ROUND(I163*H163,2)</f>
        <v>0</v>
      </c>
      <c r="BL163" s="18" t="s">
        <v>144</v>
      </c>
      <c r="BM163" s="231" t="s">
        <v>274</v>
      </c>
    </row>
    <row r="164" s="2" customFormat="1">
      <c r="A164" s="40"/>
      <c r="B164" s="41"/>
      <c r="C164" s="42"/>
      <c r="D164" s="233" t="s">
        <v>128</v>
      </c>
      <c r="E164" s="42"/>
      <c r="F164" s="234" t="s">
        <v>272</v>
      </c>
      <c r="G164" s="42"/>
      <c r="H164" s="42"/>
      <c r="I164" s="138"/>
      <c r="J164" s="42"/>
      <c r="K164" s="42"/>
      <c r="L164" s="46"/>
      <c r="M164" s="235"/>
      <c r="N164" s="236"/>
      <c r="O164" s="86"/>
      <c r="P164" s="86"/>
      <c r="Q164" s="86"/>
      <c r="R164" s="86"/>
      <c r="S164" s="86"/>
      <c r="T164" s="87"/>
      <c r="U164" s="40"/>
      <c r="V164" s="40"/>
      <c r="W164" s="40"/>
      <c r="X164" s="40"/>
      <c r="Y164" s="40"/>
      <c r="Z164" s="40"/>
      <c r="AA164" s="40"/>
      <c r="AB164" s="40"/>
      <c r="AC164" s="40"/>
      <c r="AD164" s="40"/>
      <c r="AE164" s="40"/>
      <c r="AT164" s="18" t="s">
        <v>128</v>
      </c>
      <c r="AU164" s="18" t="s">
        <v>137</v>
      </c>
    </row>
    <row r="165" s="13" customFormat="1">
      <c r="A165" s="13"/>
      <c r="B165" s="243"/>
      <c r="C165" s="244"/>
      <c r="D165" s="233" t="s">
        <v>189</v>
      </c>
      <c r="E165" s="244"/>
      <c r="F165" s="246" t="s">
        <v>275</v>
      </c>
      <c r="G165" s="244"/>
      <c r="H165" s="247">
        <v>0.61699999999999999</v>
      </c>
      <c r="I165" s="248"/>
      <c r="J165" s="244"/>
      <c r="K165" s="244"/>
      <c r="L165" s="249"/>
      <c r="M165" s="250"/>
      <c r="N165" s="251"/>
      <c r="O165" s="251"/>
      <c r="P165" s="251"/>
      <c r="Q165" s="251"/>
      <c r="R165" s="251"/>
      <c r="S165" s="251"/>
      <c r="T165" s="252"/>
      <c r="U165" s="13"/>
      <c r="V165" s="13"/>
      <c r="W165" s="13"/>
      <c r="X165" s="13"/>
      <c r="Y165" s="13"/>
      <c r="Z165" s="13"/>
      <c r="AA165" s="13"/>
      <c r="AB165" s="13"/>
      <c r="AC165" s="13"/>
      <c r="AD165" s="13"/>
      <c r="AE165" s="13"/>
      <c r="AT165" s="253" t="s">
        <v>189</v>
      </c>
      <c r="AU165" s="253" t="s">
        <v>137</v>
      </c>
      <c r="AV165" s="13" t="s">
        <v>88</v>
      </c>
      <c r="AW165" s="13" t="s">
        <v>4</v>
      </c>
      <c r="AX165" s="13" t="s">
        <v>86</v>
      </c>
      <c r="AY165" s="253" t="s">
        <v>118</v>
      </c>
    </row>
    <row r="166" s="12" customFormat="1" ht="22.8" customHeight="1">
      <c r="A166" s="12"/>
      <c r="B166" s="204"/>
      <c r="C166" s="205"/>
      <c r="D166" s="206" t="s">
        <v>77</v>
      </c>
      <c r="E166" s="218" t="s">
        <v>88</v>
      </c>
      <c r="F166" s="218" t="s">
        <v>276</v>
      </c>
      <c r="G166" s="205"/>
      <c r="H166" s="205"/>
      <c r="I166" s="208"/>
      <c r="J166" s="219">
        <f>BK166</f>
        <v>0</v>
      </c>
      <c r="K166" s="205"/>
      <c r="L166" s="210"/>
      <c r="M166" s="211"/>
      <c r="N166" s="212"/>
      <c r="O166" s="212"/>
      <c r="P166" s="213">
        <f>P167+P181</f>
        <v>0</v>
      </c>
      <c r="Q166" s="212"/>
      <c r="R166" s="213">
        <f>R167+R181</f>
        <v>7.7348250199999997</v>
      </c>
      <c r="S166" s="212"/>
      <c r="T166" s="214">
        <f>T167+T181</f>
        <v>0</v>
      </c>
      <c r="U166" s="12"/>
      <c r="V166" s="12"/>
      <c r="W166" s="12"/>
      <c r="X166" s="12"/>
      <c r="Y166" s="12"/>
      <c r="Z166" s="12"/>
      <c r="AA166" s="12"/>
      <c r="AB166" s="12"/>
      <c r="AC166" s="12"/>
      <c r="AD166" s="12"/>
      <c r="AE166" s="12"/>
      <c r="AR166" s="215" t="s">
        <v>86</v>
      </c>
      <c r="AT166" s="216" t="s">
        <v>77</v>
      </c>
      <c r="AU166" s="216" t="s">
        <v>86</v>
      </c>
      <c r="AY166" s="215" t="s">
        <v>118</v>
      </c>
      <c r="BK166" s="217">
        <f>BK167+BK181</f>
        <v>0</v>
      </c>
    </row>
    <row r="167" s="12" customFormat="1" ht="20.88" customHeight="1">
      <c r="A167" s="12"/>
      <c r="B167" s="204"/>
      <c r="C167" s="205"/>
      <c r="D167" s="206" t="s">
        <v>77</v>
      </c>
      <c r="E167" s="218" t="s">
        <v>7</v>
      </c>
      <c r="F167" s="218" t="s">
        <v>277</v>
      </c>
      <c r="G167" s="205"/>
      <c r="H167" s="205"/>
      <c r="I167" s="208"/>
      <c r="J167" s="219">
        <f>BK167</f>
        <v>0</v>
      </c>
      <c r="K167" s="205"/>
      <c r="L167" s="210"/>
      <c r="M167" s="211"/>
      <c r="N167" s="212"/>
      <c r="O167" s="212"/>
      <c r="P167" s="213">
        <f>SUM(P168:P180)</f>
        <v>0</v>
      </c>
      <c r="Q167" s="212"/>
      <c r="R167" s="213">
        <f>SUM(R168:R180)</f>
        <v>2.4030936000000001</v>
      </c>
      <c r="S167" s="212"/>
      <c r="T167" s="214">
        <f>SUM(T168:T180)</f>
        <v>0</v>
      </c>
      <c r="U167" s="12"/>
      <c r="V167" s="12"/>
      <c r="W167" s="12"/>
      <c r="X167" s="12"/>
      <c r="Y167" s="12"/>
      <c r="Z167" s="12"/>
      <c r="AA167" s="12"/>
      <c r="AB167" s="12"/>
      <c r="AC167" s="12"/>
      <c r="AD167" s="12"/>
      <c r="AE167" s="12"/>
      <c r="AR167" s="215" t="s">
        <v>86</v>
      </c>
      <c r="AT167" s="216" t="s">
        <v>77</v>
      </c>
      <c r="AU167" s="216" t="s">
        <v>88</v>
      </c>
      <c r="AY167" s="215" t="s">
        <v>118</v>
      </c>
      <c r="BK167" s="217">
        <f>SUM(BK168:BK180)</f>
        <v>0</v>
      </c>
    </row>
    <row r="168" s="2" customFormat="1" ht="16.5" customHeight="1">
      <c r="A168" s="40"/>
      <c r="B168" s="41"/>
      <c r="C168" s="220" t="s">
        <v>191</v>
      </c>
      <c r="D168" s="220" t="s">
        <v>121</v>
      </c>
      <c r="E168" s="221" t="s">
        <v>278</v>
      </c>
      <c r="F168" s="222" t="s">
        <v>279</v>
      </c>
      <c r="G168" s="223" t="s">
        <v>186</v>
      </c>
      <c r="H168" s="224">
        <v>1.44</v>
      </c>
      <c r="I168" s="225"/>
      <c r="J168" s="226">
        <f>ROUND(I168*H168,2)</f>
        <v>0</v>
      </c>
      <c r="K168" s="222" t="s">
        <v>125</v>
      </c>
      <c r="L168" s="46"/>
      <c r="M168" s="227" t="s">
        <v>32</v>
      </c>
      <c r="N168" s="228" t="s">
        <v>49</v>
      </c>
      <c r="O168" s="86"/>
      <c r="P168" s="229">
        <f>O168*H168</f>
        <v>0</v>
      </c>
      <c r="Q168" s="229">
        <v>1.665</v>
      </c>
      <c r="R168" s="229">
        <f>Q168*H168</f>
        <v>2.3976000000000002</v>
      </c>
      <c r="S168" s="229">
        <v>0</v>
      </c>
      <c r="T168" s="230">
        <f>S168*H168</f>
        <v>0</v>
      </c>
      <c r="U168" s="40"/>
      <c r="V168" s="40"/>
      <c r="W168" s="40"/>
      <c r="X168" s="40"/>
      <c r="Y168" s="40"/>
      <c r="Z168" s="40"/>
      <c r="AA168" s="40"/>
      <c r="AB168" s="40"/>
      <c r="AC168" s="40"/>
      <c r="AD168" s="40"/>
      <c r="AE168" s="40"/>
      <c r="AR168" s="231" t="s">
        <v>144</v>
      </c>
      <c r="AT168" s="231" t="s">
        <v>121</v>
      </c>
      <c r="AU168" s="231" t="s">
        <v>137</v>
      </c>
      <c r="AY168" s="18" t="s">
        <v>118</v>
      </c>
      <c r="BE168" s="232">
        <f>IF(N168="základní",J168,0)</f>
        <v>0</v>
      </c>
      <c r="BF168" s="232">
        <f>IF(N168="snížená",J168,0)</f>
        <v>0</v>
      </c>
      <c r="BG168" s="232">
        <f>IF(N168="zákl. přenesená",J168,0)</f>
        <v>0</v>
      </c>
      <c r="BH168" s="232">
        <f>IF(N168="sníž. přenesená",J168,0)</f>
        <v>0</v>
      </c>
      <c r="BI168" s="232">
        <f>IF(N168="nulová",J168,0)</f>
        <v>0</v>
      </c>
      <c r="BJ168" s="18" t="s">
        <v>86</v>
      </c>
      <c r="BK168" s="232">
        <f>ROUND(I168*H168,2)</f>
        <v>0</v>
      </c>
      <c r="BL168" s="18" t="s">
        <v>144</v>
      </c>
      <c r="BM168" s="231" t="s">
        <v>280</v>
      </c>
    </row>
    <row r="169" s="2" customFormat="1">
      <c r="A169" s="40"/>
      <c r="B169" s="41"/>
      <c r="C169" s="42"/>
      <c r="D169" s="233" t="s">
        <v>128</v>
      </c>
      <c r="E169" s="42"/>
      <c r="F169" s="234" t="s">
        <v>281</v>
      </c>
      <c r="G169" s="42"/>
      <c r="H169" s="42"/>
      <c r="I169" s="138"/>
      <c r="J169" s="42"/>
      <c r="K169" s="42"/>
      <c r="L169" s="46"/>
      <c r="M169" s="235"/>
      <c r="N169" s="236"/>
      <c r="O169" s="86"/>
      <c r="P169" s="86"/>
      <c r="Q169" s="86"/>
      <c r="R169" s="86"/>
      <c r="S169" s="86"/>
      <c r="T169" s="87"/>
      <c r="U169" s="40"/>
      <c r="V169" s="40"/>
      <c r="W169" s="40"/>
      <c r="X169" s="40"/>
      <c r="Y169" s="40"/>
      <c r="Z169" s="40"/>
      <c r="AA169" s="40"/>
      <c r="AB169" s="40"/>
      <c r="AC169" s="40"/>
      <c r="AD169" s="40"/>
      <c r="AE169" s="40"/>
      <c r="AT169" s="18" t="s">
        <v>128</v>
      </c>
      <c r="AU169" s="18" t="s">
        <v>137</v>
      </c>
    </row>
    <row r="170" s="2" customFormat="1">
      <c r="A170" s="40"/>
      <c r="B170" s="41"/>
      <c r="C170" s="42"/>
      <c r="D170" s="233" t="s">
        <v>197</v>
      </c>
      <c r="E170" s="42"/>
      <c r="F170" s="237" t="s">
        <v>282</v>
      </c>
      <c r="G170" s="42"/>
      <c r="H170" s="42"/>
      <c r="I170" s="138"/>
      <c r="J170" s="42"/>
      <c r="K170" s="42"/>
      <c r="L170" s="46"/>
      <c r="M170" s="235"/>
      <c r="N170" s="236"/>
      <c r="O170" s="86"/>
      <c r="P170" s="86"/>
      <c r="Q170" s="86"/>
      <c r="R170" s="86"/>
      <c r="S170" s="86"/>
      <c r="T170" s="87"/>
      <c r="U170" s="40"/>
      <c r="V170" s="40"/>
      <c r="W170" s="40"/>
      <c r="X170" s="40"/>
      <c r="Y170" s="40"/>
      <c r="Z170" s="40"/>
      <c r="AA170" s="40"/>
      <c r="AB170" s="40"/>
      <c r="AC170" s="40"/>
      <c r="AD170" s="40"/>
      <c r="AE170" s="40"/>
      <c r="AT170" s="18" t="s">
        <v>197</v>
      </c>
      <c r="AU170" s="18" t="s">
        <v>137</v>
      </c>
    </row>
    <row r="171" s="15" customFormat="1">
      <c r="A171" s="15"/>
      <c r="B171" s="265"/>
      <c r="C171" s="266"/>
      <c r="D171" s="233" t="s">
        <v>189</v>
      </c>
      <c r="E171" s="267" t="s">
        <v>32</v>
      </c>
      <c r="F171" s="268" t="s">
        <v>283</v>
      </c>
      <c r="G171" s="266"/>
      <c r="H171" s="267" t="s">
        <v>32</v>
      </c>
      <c r="I171" s="269"/>
      <c r="J171" s="266"/>
      <c r="K171" s="266"/>
      <c r="L171" s="270"/>
      <c r="M171" s="271"/>
      <c r="N171" s="272"/>
      <c r="O171" s="272"/>
      <c r="P171" s="272"/>
      <c r="Q171" s="272"/>
      <c r="R171" s="272"/>
      <c r="S171" s="272"/>
      <c r="T171" s="273"/>
      <c r="U171" s="15"/>
      <c r="V171" s="15"/>
      <c r="W171" s="15"/>
      <c r="X171" s="15"/>
      <c r="Y171" s="15"/>
      <c r="Z171" s="15"/>
      <c r="AA171" s="15"/>
      <c r="AB171" s="15"/>
      <c r="AC171" s="15"/>
      <c r="AD171" s="15"/>
      <c r="AE171" s="15"/>
      <c r="AT171" s="274" t="s">
        <v>189</v>
      </c>
      <c r="AU171" s="274" t="s">
        <v>137</v>
      </c>
      <c r="AV171" s="15" t="s">
        <v>86</v>
      </c>
      <c r="AW171" s="15" t="s">
        <v>39</v>
      </c>
      <c r="AX171" s="15" t="s">
        <v>78</v>
      </c>
      <c r="AY171" s="274" t="s">
        <v>118</v>
      </c>
    </row>
    <row r="172" s="13" customFormat="1">
      <c r="A172" s="13"/>
      <c r="B172" s="243"/>
      <c r="C172" s="244"/>
      <c r="D172" s="233" t="s">
        <v>189</v>
      </c>
      <c r="E172" s="245" t="s">
        <v>32</v>
      </c>
      <c r="F172" s="246" t="s">
        <v>284</v>
      </c>
      <c r="G172" s="244"/>
      <c r="H172" s="247">
        <v>1.44</v>
      </c>
      <c r="I172" s="248"/>
      <c r="J172" s="244"/>
      <c r="K172" s="244"/>
      <c r="L172" s="249"/>
      <c r="M172" s="250"/>
      <c r="N172" s="251"/>
      <c r="O172" s="251"/>
      <c r="P172" s="251"/>
      <c r="Q172" s="251"/>
      <c r="R172" s="251"/>
      <c r="S172" s="251"/>
      <c r="T172" s="252"/>
      <c r="U172" s="13"/>
      <c r="V172" s="13"/>
      <c r="W172" s="13"/>
      <c r="X172" s="13"/>
      <c r="Y172" s="13"/>
      <c r="Z172" s="13"/>
      <c r="AA172" s="13"/>
      <c r="AB172" s="13"/>
      <c r="AC172" s="13"/>
      <c r="AD172" s="13"/>
      <c r="AE172" s="13"/>
      <c r="AT172" s="253" t="s">
        <v>189</v>
      </c>
      <c r="AU172" s="253" t="s">
        <v>137</v>
      </c>
      <c r="AV172" s="13" t="s">
        <v>88</v>
      </c>
      <c r="AW172" s="13" t="s">
        <v>39</v>
      </c>
      <c r="AX172" s="13" t="s">
        <v>86</v>
      </c>
      <c r="AY172" s="253" t="s">
        <v>118</v>
      </c>
    </row>
    <row r="173" s="2" customFormat="1" ht="16.5" customHeight="1">
      <c r="A173" s="40"/>
      <c r="B173" s="41"/>
      <c r="C173" s="220" t="s">
        <v>285</v>
      </c>
      <c r="D173" s="220" t="s">
        <v>121</v>
      </c>
      <c r="E173" s="221" t="s">
        <v>286</v>
      </c>
      <c r="F173" s="222" t="s">
        <v>287</v>
      </c>
      <c r="G173" s="223" t="s">
        <v>241</v>
      </c>
      <c r="H173" s="224">
        <v>10.08</v>
      </c>
      <c r="I173" s="225"/>
      <c r="J173" s="226">
        <f>ROUND(I173*H173,2)</f>
        <v>0</v>
      </c>
      <c r="K173" s="222" t="s">
        <v>125</v>
      </c>
      <c r="L173" s="46"/>
      <c r="M173" s="227" t="s">
        <v>32</v>
      </c>
      <c r="N173" s="228" t="s">
        <v>49</v>
      </c>
      <c r="O173" s="86"/>
      <c r="P173" s="229">
        <f>O173*H173</f>
        <v>0</v>
      </c>
      <c r="Q173" s="229">
        <v>0.00017000000000000001</v>
      </c>
      <c r="R173" s="229">
        <f>Q173*H173</f>
        <v>0.0017136000000000002</v>
      </c>
      <c r="S173" s="229">
        <v>0</v>
      </c>
      <c r="T173" s="230">
        <f>S173*H173</f>
        <v>0</v>
      </c>
      <c r="U173" s="40"/>
      <c r="V173" s="40"/>
      <c r="W173" s="40"/>
      <c r="X173" s="40"/>
      <c r="Y173" s="40"/>
      <c r="Z173" s="40"/>
      <c r="AA173" s="40"/>
      <c r="AB173" s="40"/>
      <c r="AC173" s="40"/>
      <c r="AD173" s="40"/>
      <c r="AE173" s="40"/>
      <c r="AR173" s="231" t="s">
        <v>144</v>
      </c>
      <c r="AT173" s="231" t="s">
        <v>121</v>
      </c>
      <c r="AU173" s="231" t="s">
        <v>137</v>
      </c>
      <c r="AY173" s="18" t="s">
        <v>118</v>
      </c>
      <c r="BE173" s="232">
        <f>IF(N173="základní",J173,0)</f>
        <v>0</v>
      </c>
      <c r="BF173" s="232">
        <f>IF(N173="snížená",J173,0)</f>
        <v>0</v>
      </c>
      <c r="BG173" s="232">
        <f>IF(N173="zákl. přenesená",J173,0)</f>
        <v>0</v>
      </c>
      <c r="BH173" s="232">
        <f>IF(N173="sníž. přenesená",J173,0)</f>
        <v>0</v>
      </c>
      <c r="BI173" s="232">
        <f>IF(N173="nulová",J173,0)</f>
        <v>0</v>
      </c>
      <c r="BJ173" s="18" t="s">
        <v>86</v>
      </c>
      <c r="BK173" s="232">
        <f>ROUND(I173*H173,2)</f>
        <v>0</v>
      </c>
      <c r="BL173" s="18" t="s">
        <v>144</v>
      </c>
      <c r="BM173" s="231" t="s">
        <v>288</v>
      </c>
    </row>
    <row r="174" s="2" customFormat="1">
      <c r="A174" s="40"/>
      <c r="B174" s="41"/>
      <c r="C174" s="42"/>
      <c r="D174" s="233" t="s">
        <v>128</v>
      </c>
      <c r="E174" s="42"/>
      <c r="F174" s="234" t="s">
        <v>289</v>
      </c>
      <c r="G174" s="42"/>
      <c r="H174" s="42"/>
      <c r="I174" s="138"/>
      <c r="J174" s="42"/>
      <c r="K174" s="42"/>
      <c r="L174" s="46"/>
      <c r="M174" s="235"/>
      <c r="N174" s="236"/>
      <c r="O174" s="86"/>
      <c r="P174" s="86"/>
      <c r="Q174" s="86"/>
      <c r="R174" s="86"/>
      <c r="S174" s="86"/>
      <c r="T174" s="87"/>
      <c r="U174" s="40"/>
      <c r="V174" s="40"/>
      <c r="W174" s="40"/>
      <c r="X174" s="40"/>
      <c r="Y174" s="40"/>
      <c r="Z174" s="40"/>
      <c r="AA174" s="40"/>
      <c r="AB174" s="40"/>
      <c r="AC174" s="40"/>
      <c r="AD174" s="40"/>
      <c r="AE174" s="40"/>
      <c r="AT174" s="18" t="s">
        <v>128</v>
      </c>
      <c r="AU174" s="18" t="s">
        <v>137</v>
      </c>
    </row>
    <row r="175" s="2" customFormat="1">
      <c r="A175" s="40"/>
      <c r="B175" s="41"/>
      <c r="C175" s="42"/>
      <c r="D175" s="233" t="s">
        <v>197</v>
      </c>
      <c r="E175" s="42"/>
      <c r="F175" s="237" t="s">
        <v>290</v>
      </c>
      <c r="G175" s="42"/>
      <c r="H175" s="42"/>
      <c r="I175" s="138"/>
      <c r="J175" s="42"/>
      <c r="K175" s="42"/>
      <c r="L175" s="46"/>
      <c r="M175" s="235"/>
      <c r="N175" s="236"/>
      <c r="O175" s="86"/>
      <c r="P175" s="86"/>
      <c r="Q175" s="86"/>
      <c r="R175" s="86"/>
      <c r="S175" s="86"/>
      <c r="T175" s="87"/>
      <c r="U175" s="40"/>
      <c r="V175" s="40"/>
      <c r="W175" s="40"/>
      <c r="X175" s="40"/>
      <c r="Y175" s="40"/>
      <c r="Z175" s="40"/>
      <c r="AA175" s="40"/>
      <c r="AB175" s="40"/>
      <c r="AC175" s="40"/>
      <c r="AD175" s="40"/>
      <c r="AE175" s="40"/>
      <c r="AT175" s="18" t="s">
        <v>197</v>
      </c>
      <c r="AU175" s="18" t="s">
        <v>137</v>
      </c>
    </row>
    <row r="176" s="15" customFormat="1">
      <c r="A176" s="15"/>
      <c r="B176" s="265"/>
      <c r="C176" s="266"/>
      <c r="D176" s="233" t="s">
        <v>189</v>
      </c>
      <c r="E176" s="267" t="s">
        <v>32</v>
      </c>
      <c r="F176" s="268" t="s">
        <v>283</v>
      </c>
      <c r="G176" s="266"/>
      <c r="H176" s="267" t="s">
        <v>32</v>
      </c>
      <c r="I176" s="269"/>
      <c r="J176" s="266"/>
      <c r="K176" s="266"/>
      <c r="L176" s="270"/>
      <c r="M176" s="271"/>
      <c r="N176" s="272"/>
      <c r="O176" s="272"/>
      <c r="P176" s="272"/>
      <c r="Q176" s="272"/>
      <c r="R176" s="272"/>
      <c r="S176" s="272"/>
      <c r="T176" s="273"/>
      <c r="U176" s="15"/>
      <c r="V176" s="15"/>
      <c r="W176" s="15"/>
      <c r="X176" s="15"/>
      <c r="Y176" s="15"/>
      <c r="Z176" s="15"/>
      <c r="AA176" s="15"/>
      <c r="AB176" s="15"/>
      <c r="AC176" s="15"/>
      <c r="AD176" s="15"/>
      <c r="AE176" s="15"/>
      <c r="AT176" s="274" t="s">
        <v>189</v>
      </c>
      <c r="AU176" s="274" t="s">
        <v>137</v>
      </c>
      <c r="AV176" s="15" t="s">
        <v>86</v>
      </c>
      <c r="AW176" s="15" t="s">
        <v>39</v>
      </c>
      <c r="AX176" s="15" t="s">
        <v>78</v>
      </c>
      <c r="AY176" s="274" t="s">
        <v>118</v>
      </c>
    </row>
    <row r="177" s="13" customFormat="1">
      <c r="A177" s="13"/>
      <c r="B177" s="243"/>
      <c r="C177" s="244"/>
      <c r="D177" s="233" t="s">
        <v>189</v>
      </c>
      <c r="E177" s="245" t="s">
        <v>32</v>
      </c>
      <c r="F177" s="246" t="s">
        <v>291</v>
      </c>
      <c r="G177" s="244"/>
      <c r="H177" s="247">
        <v>10.08</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189</v>
      </c>
      <c r="AU177" s="253" t="s">
        <v>137</v>
      </c>
      <c r="AV177" s="13" t="s">
        <v>88</v>
      </c>
      <c r="AW177" s="13" t="s">
        <v>39</v>
      </c>
      <c r="AX177" s="13" t="s">
        <v>86</v>
      </c>
      <c r="AY177" s="253" t="s">
        <v>118</v>
      </c>
    </row>
    <row r="178" s="2" customFormat="1" ht="16.5" customHeight="1">
      <c r="A178" s="40"/>
      <c r="B178" s="41"/>
      <c r="C178" s="275" t="s">
        <v>8</v>
      </c>
      <c r="D178" s="275" t="s">
        <v>248</v>
      </c>
      <c r="E178" s="276" t="s">
        <v>292</v>
      </c>
      <c r="F178" s="277" t="s">
        <v>293</v>
      </c>
      <c r="G178" s="278" t="s">
        <v>241</v>
      </c>
      <c r="H178" s="279">
        <v>12.6</v>
      </c>
      <c r="I178" s="280"/>
      <c r="J178" s="281">
        <f>ROUND(I178*H178,2)</f>
        <v>0</v>
      </c>
      <c r="K178" s="277" t="s">
        <v>125</v>
      </c>
      <c r="L178" s="282"/>
      <c r="M178" s="283" t="s">
        <v>32</v>
      </c>
      <c r="N178" s="284" t="s">
        <v>49</v>
      </c>
      <c r="O178" s="86"/>
      <c r="P178" s="229">
        <f>O178*H178</f>
        <v>0</v>
      </c>
      <c r="Q178" s="229">
        <v>0.00029999999999999997</v>
      </c>
      <c r="R178" s="229">
        <f>Q178*H178</f>
        <v>0.0037799999999999995</v>
      </c>
      <c r="S178" s="229">
        <v>0</v>
      </c>
      <c r="T178" s="230">
        <f>S178*H178</f>
        <v>0</v>
      </c>
      <c r="U178" s="40"/>
      <c r="V178" s="40"/>
      <c r="W178" s="40"/>
      <c r="X178" s="40"/>
      <c r="Y178" s="40"/>
      <c r="Z178" s="40"/>
      <c r="AA178" s="40"/>
      <c r="AB178" s="40"/>
      <c r="AC178" s="40"/>
      <c r="AD178" s="40"/>
      <c r="AE178" s="40"/>
      <c r="AR178" s="231" t="s">
        <v>238</v>
      </c>
      <c r="AT178" s="231" t="s">
        <v>248</v>
      </c>
      <c r="AU178" s="231" t="s">
        <v>137</v>
      </c>
      <c r="AY178" s="18" t="s">
        <v>118</v>
      </c>
      <c r="BE178" s="232">
        <f>IF(N178="základní",J178,0)</f>
        <v>0</v>
      </c>
      <c r="BF178" s="232">
        <f>IF(N178="snížená",J178,0)</f>
        <v>0</v>
      </c>
      <c r="BG178" s="232">
        <f>IF(N178="zákl. přenesená",J178,0)</f>
        <v>0</v>
      </c>
      <c r="BH178" s="232">
        <f>IF(N178="sníž. přenesená",J178,0)</f>
        <v>0</v>
      </c>
      <c r="BI178" s="232">
        <f>IF(N178="nulová",J178,0)</f>
        <v>0</v>
      </c>
      <c r="BJ178" s="18" t="s">
        <v>86</v>
      </c>
      <c r="BK178" s="232">
        <f>ROUND(I178*H178,2)</f>
        <v>0</v>
      </c>
      <c r="BL178" s="18" t="s">
        <v>144</v>
      </c>
      <c r="BM178" s="231" t="s">
        <v>294</v>
      </c>
    </row>
    <row r="179" s="2" customFormat="1">
      <c r="A179" s="40"/>
      <c r="B179" s="41"/>
      <c r="C179" s="42"/>
      <c r="D179" s="233" t="s">
        <v>128</v>
      </c>
      <c r="E179" s="42"/>
      <c r="F179" s="234" t="s">
        <v>293</v>
      </c>
      <c r="G179" s="42"/>
      <c r="H179" s="42"/>
      <c r="I179" s="138"/>
      <c r="J179" s="42"/>
      <c r="K179" s="42"/>
      <c r="L179" s="46"/>
      <c r="M179" s="235"/>
      <c r="N179" s="236"/>
      <c r="O179" s="86"/>
      <c r="P179" s="86"/>
      <c r="Q179" s="86"/>
      <c r="R179" s="86"/>
      <c r="S179" s="86"/>
      <c r="T179" s="87"/>
      <c r="U179" s="40"/>
      <c r="V179" s="40"/>
      <c r="W179" s="40"/>
      <c r="X179" s="40"/>
      <c r="Y179" s="40"/>
      <c r="Z179" s="40"/>
      <c r="AA179" s="40"/>
      <c r="AB179" s="40"/>
      <c r="AC179" s="40"/>
      <c r="AD179" s="40"/>
      <c r="AE179" s="40"/>
      <c r="AT179" s="18" t="s">
        <v>128</v>
      </c>
      <c r="AU179" s="18" t="s">
        <v>137</v>
      </c>
    </row>
    <row r="180" s="13" customFormat="1">
      <c r="A180" s="13"/>
      <c r="B180" s="243"/>
      <c r="C180" s="244"/>
      <c r="D180" s="233" t="s">
        <v>189</v>
      </c>
      <c r="E180" s="244"/>
      <c r="F180" s="246" t="s">
        <v>295</v>
      </c>
      <c r="G180" s="244"/>
      <c r="H180" s="247">
        <v>12.6</v>
      </c>
      <c r="I180" s="248"/>
      <c r="J180" s="244"/>
      <c r="K180" s="244"/>
      <c r="L180" s="249"/>
      <c r="M180" s="250"/>
      <c r="N180" s="251"/>
      <c r="O180" s="251"/>
      <c r="P180" s="251"/>
      <c r="Q180" s="251"/>
      <c r="R180" s="251"/>
      <c r="S180" s="251"/>
      <c r="T180" s="252"/>
      <c r="U180" s="13"/>
      <c r="V180" s="13"/>
      <c r="W180" s="13"/>
      <c r="X180" s="13"/>
      <c r="Y180" s="13"/>
      <c r="Z180" s="13"/>
      <c r="AA180" s="13"/>
      <c r="AB180" s="13"/>
      <c r="AC180" s="13"/>
      <c r="AD180" s="13"/>
      <c r="AE180" s="13"/>
      <c r="AT180" s="253" t="s">
        <v>189</v>
      </c>
      <c r="AU180" s="253" t="s">
        <v>137</v>
      </c>
      <c r="AV180" s="13" t="s">
        <v>88</v>
      </c>
      <c r="AW180" s="13" t="s">
        <v>4</v>
      </c>
      <c r="AX180" s="13" t="s">
        <v>86</v>
      </c>
      <c r="AY180" s="253" t="s">
        <v>118</v>
      </c>
    </row>
    <row r="181" s="12" customFormat="1" ht="20.88" customHeight="1">
      <c r="A181" s="12"/>
      <c r="B181" s="204"/>
      <c r="C181" s="205"/>
      <c r="D181" s="206" t="s">
        <v>77</v>
      </c>
      <c r="E181" s="218" t="s">
        <v>296</v>
      </c>
      <c r="F181" s="218" t="s">
        <v>297</v>
      </c>
      <c r="G181" s="205"/>
      <c r="H181" s="205"/>
      <c r="I181" s="208"/>
      <c r="J181" s="219">
        <f>BK181</f>
        <v>0</v>
      </c>
      <c r="K181" s="205"/>
      <c r="L181" s="210"/>
      <c r="M181" s="211"/>
      <c r="N181" s="212"/>
      <c r="O181" s="212"/>
      <c r="P181" s="213">
        <f>SUM(P182:P185)</f>
        <v>0</v>
      </c>
      <c r="Q181" s="212"/>
      <c r="R181" s="213">
        <f>SUM(R182:R185)</f>
        <v>5.3317314199999997</v>
      </c>
      <c r="S181" s="212"/>
      <c r="T181" s="214">
        <f>SUM(T182:T185)</f>
        <v>0</v>
      </c>
      <c r="U181" s="12"/>
      <c r="V181" s="12"/>
      <c r="W181" s="12"/>
      <c r="X181" s="12"/>
      <c r="Y181" s="12"/>
      <c r="Z181" s="12"/>
      <c r="AA181" s="12"/>
      <c r="AB181" s="12"/>
      <c r="AC181" s="12"/>
      <c r="AD181" s="12"/>
      <c r="AE181" s="12"/>
      <c r="AR181" s="215" t="s">
        <v>86</v>
      </c>
      <c r="AT181" s="216" t="s">
        <v>77</v>
      </c>
      <c r="AU181" s="216" t="s">
        <v>88</v>
      </c>
      <c r="AY181" s="215" t="s">
        <v>118</v>
      </c>
      <c r="BK181" s="217">
        <f>SUM(BK182:BK185)</f>
        <v>0</v>
      </c>
    </row>
    <row r="182" s="2" customFormat="1" ht="16.5" customHeight="1">
      <c r="A182" s="40"/>
      <c r="B182" s="41"/>
      <c r="C182" s="220" t="s">
        <v>218</v>
      </c>
      <c r="D182" s="220" t="s">
        <v>121</v>
      </c>
      <c r="E182" s="221" t="s">
        <v>298</v>
      </c>
      <c r="F182" s="222" t="s">
        <v>299</v>
      </c>
      <c r="G182" s="223" t="s">
        <v>186</v>
      </c>
      <c r="H182" s="224">
        <v>2.363</v>
      </c>
      <c r="I182" s="225"/>
      <c r="J182" s="226">
        <f>ROUND(I182*H182,2)</f>
        <v>0</v>
      </c>
      <c r="K182" s="222" t="s">
        <v>125</v>
      </c>
      <c r="L182" s="46"/>
      <c r="M182" s="227" t="s">
        <v>32</v>
      </c>
      <c r="N182" s="228" t="s">
        <v>49</v>
      </c>
      <c r="O182" s="86"/>
      <c r="P182" s="229">
        <f>O182*H182</f>
        <v>0</v>
      </c>
      <c r="Q182" s="229">
        <v>2.2563399999999998</v>
      </c>
      <c r="R182" s="229">
        <f>Q182*H182</f>
        <v>5.3317314199999997</v>
      </c>
      <c r="S182" s="229">
        <v>0</v>
      </c>
      <c r="T182" s="230">
        <f>S182*H182</f>
        <v>0</v>
      </c>
      <c r="U182" s="40"/>
      <c r="V182" s="40"/>
      <c r="W182" s="40"/>
      <c r="X182" s="40"/>
      <c r="Y182" s="40"/>
      <c r="Z182" s="40"/>
      <c r="AA182" s="40"/>
      <c r="AB182" s="40"/>
      <c r="AC182" s="40"/>
      <c r="AD182" s="40"/>
      <c r="AE182" s="40"/>
      <c r="AR182" s="231" t="s">
        <v>144</v>
      </c>
      <c r="AT182" s="231" t="s">
        <v>121</v>
      </c>
      <c r="AU182" s="231" t="s">
        <v>137</v>
      </c>
      <c r="AY182" s="18" t="s">
        <v>118</v>
      </c>
      <c r="BE182" s="232">
        <f>IF(N182="základní",J182,0)</f>
        <v>0</v>
      </c>
      <c r="BF182" s="232">
        <f>IF(N182="snížená",J182,0)</f>
        <v>0</v>
      </c>
      <c r="BG182" s="232">
        <f>IF(N182="zákl. přenesená",J182,0)</f>
        <v>0</v>
      </c>
      <c r="BH182" s="232">
        <f>IF(N182="sníž. přenesená",J182,0)</f>
        <v>0</v>
      </c>
      <c r="BI182" s="232">
        <f>IF(N182="nulová",J182,0)</f>
        <v>0</v>
      </c>
      <c r="BJ182" s="18" t="s">
        <v>86</v>
      </c>
      <c r="BK182" s="232">
        <f>ROUND(I182*H182,2)</f>
        <v>0</v>
      </c>
      <c r="BL182" s="18" t="s">
        <v>144</v>
      </c>
      <c r="BM182" s="231" t="s">
        <v>300</v>
      </c>
    </row>
    <row r="183" s="2" customFormat="1">
      <c r="A183" s="40"/>
      <c r="B183" s="41"/>
      <c r="C183" s="42"/>
      <c r="D183" s="233" t="s">
        <v>128</v>
      </c>
      <c r="E183" s="42"/>
      <c r="F183" s="234" t="s">
        <v>301</v>
      </c>
      <c r="G183" s="42"/>
      <c r="H183" s="42"/>
      <c r="I183" s="138"/>
      <c r="J183" s="42"/>
      <c r="K183" s="42"/>
      <c r="L183" s="46"/>
      <c r="M183" s="235"/>
      <c r="N183" s="236"/>
      <c r="O183" s="86"/>
      <c r="P183" s="86"/>
      <c r="Q183" s="86"/>
      <c r="R183" s="86"/>
      <c r="S183" s="86"/>
      <c r="T183" s="87"/>
      <c r="U183" s="40"/>
      <c r="V183" s="40"/>
      <c r="W183" s="40"/>
      <c r="X183" s="40"/>
      <c r="Y183" s="40"/>
      <c r="Z183" s="40"/>
      <c r="AA183" s="40"/>
      <c r="AB183" s="40"/>
      <c r="AC183" s="40"/>
      <c r="AD183" s="40"/>
      <c r="AE183" s="40"/>
      <c r="AT183" s="18" t="s">
        <v>128</v>
      </c>
      <c r="AU183" s="18" t="s">
        <v>137</v>
      </c>
    </row>
    <row r="184" s="2" customFormat="1">
      <c r="A184" s="40"/>
      <c r="B184" s="41"/>
      <c r="C184" s="42"/>
      <c r="D184" s="233" t="s">
        <v>197</v>
      </c>
      <c r="E184" s="42"/>
      <c r="F184" s="237" t="s">
        <v>302</v>
      </c>
      <c r="G184" s="42"/>
      <c r="H184" s="42"/>
      <c r="I184" s="138"/>
      <c r="J184" s="42"/>
      <c r="K184" s="42"/>
      <c r="L184" s="46"/>
      <c r="M184" s="235"/>
      <c r="N184" s="236"/>
      <c r="O184" s="86"/>
      <c r="P184" s="86"/>
      <c r="Q184" s="86"/>
      <c r="R184" s="86"/>
      <c r="S184" s="86"/>
      <c r="T184" s="87"/>
      <c r="U184" s="40"/>
      <c r="V184" s="40"/>
      <c r="W184" s="40"/>
      <c r="X184" s="40"/>
      <c r="Y184" s="40"/>
      <c r="Z184" s="40"/>
      <c r="AA184" s="40"/>
      <c r="AB184" s="40"/>
      <c r="AC184" s="40"/>
      <c r="AD184" s="40"/>
      <c r="AE184" s="40"/>
      <c r="AT184" s="18" t="s">
        <v>197</v>
      </c>
      <c r="AU184" s="18" t="s">
        <v>137</v>
      </c>
    </row>
    <row r="185" s="13" customFormat="1">
      <c r="A185" s="13"/>
      <c r="B185" s="243"/>
      <c r="C185" s="244"/>
      <c r="D185" s="233" t="s">
        <v>189</v>
      </c>
      <c r="E185" s="245" t="s">
        <v>32</v>
      </c>
      <c r="F185" s="246" t="s">
        <v>303</v>
      </c>
      <c r="G185" s="244"/>
      <c r="H185" s="247">
        <v>2.363</v>
      </c>
      <c r="I185" s="248"/>
      <c r="J185" s="244"/>
      <c r="K185" s="244"/>
      <c r="L185" s="249"/>
      <c r="M185" s="250"/>
      <c r="N185" s="251"/>
      <c r="O185" s="251"/>
      <c r="P185" s="251"/>
      <c r="Q185" s="251"/>
      <c r="R185" s="251"/>
      <c r="S185" s="251"/>
      <c r="T185" s="252"/>
      <c r="U185" s="13"/>
      <c r="V185" s="13"/>
      <c r="W185" s="13"/>
      <c r="X185" s="13"/>
      <c r="Y185" s="13"/>
      <c r="Z185" s="13"/>
      <c r="AA185" s="13"/>
      <c r="AB185" s="13"/>
      <c r="AC185" s="13"/>
      <c r="AD185" s="13"/>
      <c r="AE185" s="13"/>
      <c r="AT185" s="253" t="s">
        <v>189</v>
      </c>
      <c r="AU185" s="253" t="s">
        <v>137</v>
      </c>
      <c r="AV185" s="13" t="s">
        <v>88</v>
      </c>
      <c r="AW185" s="13" t="s">
        <v>39</v>
      </c>
      <c r="AX185" s="13" t="s">
        <v>86</v>
      </c>
      <c r="AY185" s="253" t="s">
        <v>118</v>
      </c>
    </row>
    <row r="186" s="12" customFormat="1" ht="22.8" customHeight="1">
      <c r="A186" s="12"/>
      <c r="B186" s="204"/>
      <c r="C186" s="205"/>
      <c r="D186" s="206" t="s">
        <v>77</v>
      </c>
      <c r="E186" s="218" t="s">
        <v>117</v>
      </c>
      <c r="F186" s="218" t="s">
        <v>304</v>
      </c>
      <c r="G186" s="205"/>
      <c r="H186" s="205"/>
      <c r="I186" s="208"/>
      <c r="J186" s="219">
        <f>BK186</f>
        <v>0</v>
      </c>
      <c r="K186" s="205"/>
      <c r="L186" s="210"/>
      <c r="M186" s="211"/>
      <c r="N186" s="212"/>
      <c r="O186" s="212"/>
      <c r="P186" s="213">
        <f>P187+P196</f>
        <v>0</v>
      </c>
      <c r="Q186" s="212"/>
      <c r="R186" s="213">
        <f>R187+R196</f>
        <v>16.83258</v>
      </c>
      <c r="S186" s="212"/>
      <c r="T186" s="214">
        <f>T187+T196</f>
        <v>0</v>
      </c>
      <c r="U186" s="12"/>
      <c r="V186" s="12"/>
      <c r="W186" s="12"/>
      <c r="X186" s="12"/>
      <c r="Y186" s="12"/>
      <c r="Z186" s="12"/>
      <c r="AA186" s="12"/>
      <c r="AB186" s="12"/>
      <c r="AC186" s="12"/>
      <c r="AD186" s="12"/>
      <c r="AE186" s="12"/>
      <c r="AR186" s="215" t="s">
        <v>86</v>
      </c>
      <c r="AT186" s="216" t="s">
        <v>77</v>
      </c>
      <c r="AU186" s="216" t="s">
        <v>86</v>
      </c>
      <c r="AY186" s="215" t="s">
        <v>118</v>
      </c>
      <c r="BK186" s="217">
        <f>BK187+BK196</f>
        <v>0</v>
      </c>
    </row>
    <row r="187" s="12" customFormat="1" ht="20.88" customHeight="1">
      <c r="A187" s="12"/>
      <c r="B187" s="204"/>
      <c r="C187" s="205"/>
      <c r="D187" s="206" t="s">
        <v>77</v>
      </c>
      <c r="E187" s="218" t="s">
        <v>305</v>
      </c>
      <c r="F187" s="218" t="s">
        <v>306</v>
      </c>
      <c r="G187" s="205"/>
      <c r="H187" s="205"/>
      <c r="I187" s="208"/>
      <c r="J187" s="219">
        <f>BK187</f>
        <v>0</v>
      </c>
      <c r="K187" s="205"/>
      <c r="L187" s="210"/>
      <c r="M187" s="211"/>
      <c r="N187" s="212"/>
      <c r="O187" s="212"/>
      <c r="P187" s="213">
        <f>SUM(P188:P195)</f>
        <v>0</v>
      </c>
      <c r="Q187" s="212"/>
      <c r="R187" s="213">
        <f>SUM(R188:R195)</f>
        <v>10.688645999999999</v>
      </c>
      <c r="S187" s="212"/>
      <c r="T187" s="214">
        <f>SUM(T188:T195)</f>
        <v>0</v>
      </c>
      <c r="U187" s="12"/>
      <c r="V187" s="12"/>
      <c r="W187" s="12"/>
      <c r="X187" s="12"/>
      <c r="Y187" s="12"/>
      <c r="Z187" s="12"/>
      <c r="AA187" s="12"/>
      <c r="AB187" s="12"/>
      <c r="AC187" s="12"/>
      <c r="AD187" s="12"/>
      <c r="AE187" s="12"/>
      <c r="AR187" s="215" t="s">
        <v>86</v>
      </c>
      <c r="AT187" s="216" t="s">
        <v>77</v>
      </c>
      <c r="AU187" s="216" t="s">
        <v>88</v>
      </c>
      <c r="AY187" s="215" t="s">
        <v>118</v>
      </c>
      <c r="BK187" s="217">
        <f>SUM(BK188:BK195)</f>
        <v>0</v>
      </c>
    </row>
    <row r="188" s="2" customFormat="1" ht="16.5" customHeight="1">
      <c r="A188" s="40"/>
      <c r="B188" s="41"/>
      <c r="C188" s="220" t="s">
        <v>229</v>
      </c>
      <c r="D188" s="220" t="s">
        <v>121</v>
      </c>
      <c r="E188" s="221" t="s">
        <v>307</v>
      </c>
      <c r="F188" s="222" t="s">
        <v>308</v>
      </c>
      <c r="G188" s="223" t="s">
        <v>241</v>
      </c>
      <c r="H188" s="224">
        <v>28.199999999999999</v>
      </c>
      <c r="I188" s="225"/>
      <c r="J188" s="226">
        <f>ROUND(I188*H188,2)</f>
        <v>0</v>
      </c>
      <c r="K188" s="222" t="s">
        <v>125</v>
      </c>
      <c r="L188" s="46"/>
      <c r="M188" s="227" t="s">
        <v>32</v>
      </c>
      <c r="N188" s="228" t="s">
        <v>49</v>
      </c>
      <c r="O188" s="86"/>
      <c r="P188" s="229">
        <f>O188*H188</f>
        <v>0</v>
      </c>
      <c r="Q188" s="229">
        <v>0.29899999999999999</v>
      </c>
      <c r="R188" s="229">
        <f>Q188*H188</f>
        <v>8.4317999999999991</v>
      </c>
      <c r="S188" s="229">
        <v>0</v>
      </c>
      <c r="T188" s="230">
        <f>S188*H188</f>
        <v>0</v>
      </c>
      <c r="U188" s="40"/>
      <c r="V188" s="40"/>
      <c r="W188" s="40"/>
      <c r="X188" s="40"/>
      <c r="Y188" s="40"/>
      <c r="Z188" s="40"/>
      <c r="AA188" s="40"/>
      <c r="AB188" s="40"/>
      <c r="AC188" s="40"/>
      <c r="AD188" s="40"/>
      <c r="AE188" s="40"/>
      <c r="AR188" s="231" t="s">
        <v>144</v>
      </c>
      <c r="AT188" s="231" t="s">
        <v>121</v>
      </c>
      <c r="AU188" s="231" t="s">
        <v>137</v>
      </c>
      <c r="AY188" s="18" t="s">
        <v>118</v>
      </c>
      <c r="BE188" s="232">
        <f>IF(N188="základní",J188,0)</f>
        <v>0</v>
      </c>
      <c r="BF188" s="232">
        <f>IF(N188="snížená",J188,0)</f>
        <v>0</v>
      </c>
      <c r="BG188" s="232">
        <f>IF(N188="zákl. přenesená",J188,0)</f>
        <v>0</v>
      </c>
      <c r="BH188" s="232">
        <f>IF(N188="sníž. přenesená",J188,0)</f>
        <v>0</v>
      </c>
      <c r="BI188" s="232">
        <f>IF(N188="nulová",J188,0)</f>
        <v>0</v>
      </c>
      <c r="BJ188" s="18" t="s">
        <v>86</v>
      </c>
      <c r="BK188" s="232">
        <f>ROUND(I188*H188,2)</f>
        <v>0</v>
      </c>
      <c r="BL188" s="18" t="s">
        <v>144</v>
      </c>
      <c r="BM188" s="231" t="s">
        <v>309</v>
      </c>
    </row>
    <row r="189" s="2" customFormat="1">
      <c r="A189" s="40"/>
      <c r="B189" s="41"/>
      <c r="C189" s="42"/>
      <c r="D189" s="233" t="s">
        <v>128</v>
      </c>
      <c r="E189" s="42"/>
      <c r="F189" s="234" t="s">
        <v>310</v>
      </c>
      <c r="G189" s="42"/>
      <c r="H189" s="42"/>
      <c r="I189" s="138"/>
      <c r="J189" s="42"/>
      <c r="K189" s="42"/>
      <c r="L189" s="46"/>
      <c r="M189" s="235"/>
      <c r="N189" s="236"/>
      <c r="O189" s="86"/>
      <c r="P189" s="86"/>
      <c r="Q189" s="86"/>
      <c r="R189" s="86"/>
      <c r="S189" s="86"/>
      <c r="T189" s="87"/>
      <c r="U189" s="40"/>
      <c r="V189" s="40"/>
      <c r="W189" s="40"/>
      <c r="X189" s="40"/>
      <c r="Y189" s="40"/>
      <c r="Z189" s="40"/>
      <c r="AA189" s="40"/>
      <c r="AB189" s="40"/>
      <c r="AC189" s="40"/>
      <c r="AD189" s="40"/>
      <c r="AE189" s="40"/>
      <c r="AT189" s="18" t="s">
        <v>128</v>
      </c>
      <c r="AU189" s="18" t="s">
        <v>137</v>
      </c>
    </row>
    <row r="190" s="15" customFormat="1">
      <c r="A190" s="15"/>
      <c r="B190" s="265"/>
      <c r="C190" s="266"/>
      <c r="D190" s="233" t="s">
        <v>189</v>
      </c>
      <c r="E190" s="267" t="s">
        <v>32</v>
      </c>
      <c r="F190" s="268" t="s">
        <v>311</v>
      </c>
      <c r="G190" s="266"/>
      <c r="H190" s="267" t="s">
        <v>32</v>
      </c>
      <c r="I190" s="269"/>
      <c r="J190" s="266"/>
      <c r="K190" s="266"/>
      <c r="L190" s="270"/>
      <c r="M190" s="271"/>
      <c r="N190" s="272"/>
      <c r="O190" s="272"/>
      <c r="P190" s="272"/>
      <c r="Q190" s="272"/>
      <c r="R190" s="272"/>
      <c r="S190" s="272"/>
      <c r="T190" s="273"/>
      <c r="U190" s="15"/>
      <c r="V190" s="15"/>
      <c r="W190" s="15"/>
      <c r="X190" s="15"/>
      <c r="Y190" s="15"/>
      <c r="Z190" s="15"/>
      <c r="AA190" s="15"/>
      <c r="AB190" s="15"/>
      <c r="AC190" s="15"/>
      <c r="AD190" s="15"/>
      <c r="AE190" s="15"/>
      <c r="AT190" s="274" t="s">
        <v>189</v>
      </c>
      <c r="AU190" s="274" t="s">
        <v>137</v>
      </c>
      <c r="AV190" s="15" t="s">
        <v>86</v>
      </c>
      <c r="AW190" s="15" t="s">
        <v>39</v>
      </c>
      <c r="AX190" s="15" t="s">
        <v>78</v>
      </c>
      <c r="AY190" s="274" t="s">
        <v>118</v>
      </c>
    </row>
    <row r="191" s="13" customFormat="1">
      <c r="A191" s="13"/>
      <c r="B191" s="243"/>
      <c r="C191" s="244"/>
      <c r="D191" s="233" t="s">
        <v>189</v>
      </c>
      <c r="E191" s="245" t="s">
        <v>32</v>
      </c>
      <c r="F191" s="246" t="s">
        <v>312</v>
      </c>
      <c r="G191" s="244"/>
      <c r="H191" s="247">
        <v>28.199999999999999</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189</v>
      </c>
      <c r="AU191" s="253" t="s">
        <v>137</v>
      </c>
      <c r="AV191" s="13" t="s">
        <v>88</v>
      </c>
      <c r="AW191" s="13" t="s">
        <v>39</v>
      </c>
      <c r="AX191" s="13" t="s">
        <v>86</v>
      </c>
      <c r="AY191" s="253" t="s">
        <v>118</v>
      </c>
    </row>
    <row r="192" s="2" customFormat="1" ht="16.5" customHeight="1">
      <c r="A192" s="40"/>
      <c r="B192" s="41"/>
      <c r="C192" s="220" t="s">
        <v>255</v>
      </c>
      <c r="D192" s="220" t="s">
        <v>121</v>
      </c>
      <c r="E192" s="221" t="s">
        <v>313</v>
      </c>
      <c r="F192" s="222" t="s">
        <v>314</v>
      </c>
      <c r="G192" s="223" t="s">
        <v>241</v>
      </c>
      <c r="H192" s="224">
        <v>28.199999999999999</v>
      </c>
      <c r="I192" s="225"/>
      <c r="J192" s="226">
        <f>ROUND(I192*H192,2)</f>
        <v>0</v>
      </c>
      <c r="K192" s="222" t="s">
        <v>125</v>
      </c>
      <c r="L192" s="46"/>
      <c r="M192" s="227" t="s">
        <v>32</v>
      </c>
      <c r="N192" s="228" t="s">
        <v>49</v>
      </c>
      <c r="O192" s="86"/>
      <c r="P192" s="229">
        <f>O192*H192</f>
        <v>0</v>
      </c>
      <c r="Q192" s="229">
        <v>0.080030000000000004</v>
      </c>
      <c r="R192" s="229">
        <f>Q192*H192</f>
        <v>2.2568459999999999</v>
      </c>
      <c r="S192" s="229">
        <v>0</v>
      </c>
      <c r="T192" s="230">
        <f>S192*H192</f>
        <v>0</v>
      </c>
      <c r="U192" s="40"/>
      <c r="V192" s="40"/>
      <c r="W192" s="40"/>
      <c r="X192" s="40"/>
      <c r="Y192" s="40"/>
      <c r="Z192" s="40"/>
      <c r="AA192" s="40"/>
      <c r="AB192" s="40"/>
      <c r="AC192" s="40"/>
      <c r="AD192" s="40"/>
      <c r="AE192" s="40"/>
      <c r="AR192" s="231" t="s">
        <v>144</v>
      </c>
      <c r="AT192" s="231" t="s">
        <v>121</v>
      </c>
      <c r="AU192" s="231" t="s">
        <v>137</v>
      </c>
      <c r="AY192" s="18" t="s">
        <v>118</v>
      </c>
      <c r="BE192" s="232">
        <f>IF(N192="základní",J192,0)</f>
        <v>0</v>
      </c>
      <c r="BF192" s="232">
        <f>IF(N192="snížená",J192,0)</f>
        <v>0</v>
      </c>
      <c r="BG192" s="232">
        <f>IF(N192="zákl. přenesená",J192,0)</f>
        <v>0</v>
      </c>
      <c r="BH192" s="232">
        <f>IF(N192="sníž. přenesená",J192,0)</f>
        <v>0</v>
      </c>
      <c r="BI192" s="232">
        <f>IF(N192="nulová",J192,0)</f>
        <v>0</v>
      </c>
      <c r="BJ192" s="18" t="s">
        <v>86</v>
      </c>
      <c r="BK192" s="232">
        <f>ROUND(I192*H192,2)</f>
        <v>0</v>
      </c>
      <c r="BL192" s="18" t="s">
        <v>144</v>
      </c>
      <c r="BM192" s="231" t="s">
        <v>315</v>
      </c>
    </row>
    <row r="193" s="2" customFormat="1">
      <c r="A193" s="40"/>
      <c r="B193" s="41"/>
      <c r="C193" s="42"/>
      <c r="D193" s="233" t="s">
        <v>128</v>
      </c>
      <c r="E193" s="42"/>
      <c r="F193" s="234" t="s">
        <v>316</v>
      </c>
      <c r="G193" s="42"/>
      <c r="H193" s="42"/>
      <c r="I193" s="138"/>
      <c r="J193" s="42"/>
      <c r="K193" s="42"/>
      <c r="L193" s="46"/>
      <c r="M193" s="235"/>
      <c r="N193" s="236"/>
      <c r="O193" s="86"/>
      <c r="P193" s="86"/>
      <c r="Q193" s="86"/>
      <c r="R193" s="86"/>
      <c r="S193" s="86"/>
      <c r="T193" s="87"/>
      <c r="U193" s="40"/>
      <c r="V193" s="40"/>
      <c r="W193" s="40"/>
      <c r="X193" s="40"/>
      <c r="Y193" s="40"/>
      <c r="Z193" s="40"/>
      <c r="AA193" s="40"/>
      <c r="AB193" s="40"/>
      <c r="AC193" s="40"/>
      <c r="AD193" s="40"/>
      <c r="AE193" s="40"/>
      <c r="AT193" s="18" t="s">
        <v>128</v>
      </c>
      <c r="AU193" s="18" t="s">
        <v>137</v>
      </c>
    </row>
    <row r="194" s="15" customFormat="1">
      <c r="A194" s="15"/>
      <c r="B194" s="265"/>
      <c r="C194" s="266"/>
      <c r="D194" s="233" t="s">
        <v>189</v>
      </c>
      <c r="E194" s="267" t="s">
        <v>32</v>
      </c>
      <c r="F194" s="268" t="s">
        <v>311</v>
      </c>
      <c r="G194" s="266"/>
      <c r="H194" s="267" t="s">
        <v>32</v>
      </c>
      <c r="I194" s="269"/>
      <c r="J194" s="266"/>
      <c r="K194" s="266"/>
      <c r="L194" s="270"/>
      <c r="M194" s="271"/>
      <c r="N194" s="272"/>
      <c r="O194" s="272"/>
      <c r="P194" s="272"/>
      <c r="Q194" s="272"/>
      <c r="R194" s="272"/>
      <c r="S194" s="272"/>
      <c r="T194" s="273"/>
      <c r="U194" s="15"/>
      <c r="V194" s="15"/>
      <c r="W194" s="15"/>
      <c r="X194" s="15"/>
      <c r="Y194" s="15"/>
      <c r="Z194" s="15"/>
      <c r="AA194" s="15"/>
      <c r="AB194" s="15"/>
      <c r="AC194" s="15"/>
      <c r="AD194" s="15"/>
      <c r="AE194" s="15"/>
      <c r="AT194" s="274" t="s">
        <v>189</v>
      </c>
      <c r="AU194" s="274" t="s">
        <v>137</v>
      </c>
      <c r="AV194" s="15" t="s">
        <v>86</v>
      </c>
      <c r="AW194" s="15" t="s">
        <v>39</v>
      </c>
      <c r="AX194" s="15" t="s">
        <v>78</v>
      </c>
      <c r="AY194" s="274" t="s">
        <v>118</v>
      </c>
    </row>
    <row r="195" s="13" customFormat="1">
      <c r="A195" s="13"/>
      <c r="B195" s="243"/>
      <c r="C195" s="244"/>
      <c r="D195" s="233" t="s">
        <v>189</v>
      </c>
      <c r="E195" s="245" t="s">
        <v>32</v>
      </c>
      <c r="F195" s="246" t="s">
        <v>317</v>
      </c>
      <c r="G195" s="244"/>
      <c r="H195" s="247">
        <v>28.199999999999999</v>
      </c>
      <c r="I195" s="248"/>
      <c r="J195" s="244"/>
      <c r="K195" s="244"/>
      <c r="L195" s="249"/>
      <c r="M195" s="250"/>
      <c r="N195" s="251"/>
      <c r="O195" s="251"/>
      <c r="P195" s="251"/>
      <c r="Q195" s="251"/>
      <c r="R195" s="251"/>
      <c r="S195" s="251"/>
      <c r="T195" s="252"/>
      <c r="U195" s="13"/>
      <c r="V195" s="13"/>
      <c r="W195" s="13"/>
      <c r="X195" s="13"/>
      <c r="Y195" s="13"/>
      <c r="Z195" s="13"/>
      <c r="AA195" s="13"/>
      <c r="AB195" s="13"/>
      <c r="AC195" s="13"/>
      <c r="AD195" s="13"/>
      <c r="AE195" s="13"/>
      <c r="AT195" s="253" t="s">
        <v>189</v>
      </c>
      <c r="AU195" s="253" t="s">
        <v>137</v>
      </c>
      <c r="AV195" s="13" t="s">
        <v>88</v>
      </c>
      <c r="AW195" s="13" t="s">
        <v>39</v>
      </c>
      <c r="AX195" s="13" t="s">
        <v>86</v>
      </c>
      <c r="AY195" s="253" t="s">
        <v>118</v>
      </c>
    </row>
    <row r="196" s="12" customFormat="1" ht="20.88" customHeight="1">
      <c r="A196" s="12"/>
      <c r="B196" s="204"/>
      <c r="C196" s="205"/>
      <c r="D196" s="206" t="s">
        <v>77</v>
      </c>
      <c r="E196" s="218" t="s">
        <v>318</v>
      </c>
      <c r="F196" s="218" t="s">
        <v>319</v>
      </c>
      <c r="G196" s="205"/>
      <c r="H196" s="205"/>
      <c r="I196" s="208"/>
      <c r="J196" s="219">
        <f>BK196</f>
        <v>0</v>
      </c>
      <c r="K196" s="205"/>
      <c r="L196" s="210"/>
      <c r="M196" s="211"/>
      <c r="N196" s="212"/>
      <c r="O196" s="212"/>
      <c r="P196" s="213">
        <f>SUM(P197:P204)</f>
        <v>0</v>
      </c>
      <c r="Q196" s="212"/>
      <c r="R196" s="213">
        <f>SUM(R197:R204)</f>
        <v>6.1439339999999998</v>
      </c>
      <c r="S196" s="212"/>
      <c r="T196" s="214">
        <f>SUM(T197:T204)</f>
        <v>0</v>
      </c>
      <c r="U196" s="12"/>
      <c r="V196" s="12"/>
      <c r="W196" s="12"/>
      <c r="X196" s="12"/>
      <c r="Y196" s="12"/>
      <c r="Z196" s="12"/>
      <c r="AA196" s="12"/>
      <c r="AB196" s="12"/>
      <c r="AC196" s="12"/>
      <c r="AD196" s="12"/>
      <c r="AE196" s="12"/>
      <c r="AR196" s="215" t="s">
        <v>86</v>
      </c>
      <c r="AT196" s="216" t="s">
        <v>77</v>
      </c>
      <c r="AU196" s="216" t="s">
        <v>88</v>
      </c>
      <c r="AY196" s="215" t="s">
        <v>118</v>
      </c>
      <c r="BK196" s="217">
        <f>SUM(BK197:BK204)</f>
        <v>0</v>
      </c>
    </row>
    <row r="197" s="2" customFormat="1" ht="16.5" customHeight="1">
      <c r="A197" s="40"/>
      <c r="B197" s="41"/>
      <c r="C197" s="220" t="s">
        <v>320</v>
      </c>
      <c r="D197" s="220" t="s">
        <v>121</v>
      </c>
      <c r="E197" s="221" t="s">
        <v>321</v>
      </c>
      <c r="F197" s="222" t="s">
        <v>322</v>
      </c>
      <c r="G197" s="223" t="s">
        <v>241</v>
      </c>
      <c r="H197" s="224">
        <v>28.199999999999999</v>
      </c>
      <c r="I197" s="225"/>
      <c r="J197" s="226">
        <f>ROUND(I197*H197,2)</f>
        <v>0</v>
      </c>
      <c r="K197" s="222" t="s">
        <v>125</v>
      </c>
      <c r="L197" s="46"/>
      <c r="M197" s="227" t="s">
        <v>32</v>
      </c>
      <c r="N197" s="228" t="s">
        <v>49</v>
      </c>
      <c r="O197" s="86"/>
      <c r="P197" s="229">
        <f>O197*H197</f>
        <v>0</v>
      </c>
      <c r="Q197" s="229">
        <v>0.084250000000000005</v>
      </c>
      <c r="R197" s="229">
        <f>Q197*H197</f>
        <v>2.3758500000000002</v>
      </c>
      <c r="S197" s="229">
        <v>0</v>
      </c>
      <c r="T197" s="230">
        <f>S197*H197</f>
        <v>0</v>
      </c>
      <c r="U197" s="40"/>
      <c r="V197" s="40"/>
      <c r="W197" s="40"/>
      <c r="X197" s="40"/>
      <c r="Y197" s="40"/>
      <c r="Z197" s="40"/>
      <c r="AA197" s="40"/>
      <c r="AB197" s="40"/>
      <c r="AC197" s="40"/>
      <c r="AD197" s="40"/>
      <c r="AE197" s="40"/>
      <c r="AR197" s="231" t="s">
        <v>144</v>
      </c>
      <c r="AT197" s="231" t="s">
        <v>121</v>
      </c>
      <c r="AU197" s="231" t="s">
        <v>137</v>
      </c>
      <c r="AY197" s="18" t="s">
        <v>118</v>
      </c>
      <c r="BE197" s="232">
        <f>IF(N197="základní",J197,0)</f>
        <v>0</v>
      </c>
      <c r="BF197" s="232">
        <f>IF(N197="snížená",J197,0)</f>
        <v>0</v>
      </c>
      <c r="BG197" s="232">
        <f>IF(N197="zákl. přenesená",J197,0)</f>
        <v>0</v>
      </c>
      <c r="BH197" s="232">
        <f>IF(N197="sníž. přenesená",J197,0)</f>
        <v>0</v>
      </c>
      <c r="BI197" s="232">
        <f>IF(N197="nulová",J197,0)</f>
        <v>0</v>
      </c>
      <c r="BJ197" s="18" t="s">
        <v>86</v>
      </c>
      <c r="BK197" s="232">
        <f>ROUND(I197*H197,2)</f>
        <v>0</v>
      </c>
      <c r="BL197" s="18" t="s">
        <v>144</v>
      </c>
      <c r="BM197" s="231" t="s">
        <v>323</v>
      </c>
    </row>
    <row r="198" s="2" customFormat="1">
      <c r="A198" s="40"/>
      <c r="B198" s="41"/>
      <c r="C198" s="42"/>
      <c r="D198" s="233" t="s">
        <v>128</v>
      </c>
      <c r="E198" s="42"/>
      <c r="F198" s="234" t="s">
        <v>324</v>
      </c>
      <c r="G198" s="42"/>
      <c r="H198" s="42"/>
      <c r="I198" s="138"/>
      <c r="J198" s="42"/>
      <c r="K198" s="42"/>
      <c r="L198" s="46"/>
      <c r="M198" s="235"/>
      <c r="N198" s="236"/>
      <c r="O198" s="86"/>
      <c r="P198" s="86"/>
      <c r="Q198" s="86"/>
      <c r="R198" s="86"/>
      <c r="S198" s="86"/>
      <c r="T198" s="87"/>
      <c r="U198" s="40"/>
      <c r="V198" s="40"/>
      <c r="W198" s="40"/>
      <c r="X198" s="40"/>
      <c r="Y198" s="40"/>
      <c r="Z198" s="40"/>
      <c r="AA198" s="40"/>
      <c r="AB198" s="40"/>
      <c r="AC198" s="40"/>
      <c r="AD198" s="40"/>
      <c r="AE198" s="40"/>
      <c r="AT198" s="18" t="s">
        <v>128</v>
      </c>
      <c r="AU198" s="18" t="s">
        <v>137</v>
      </c>
    </row>
    <row r="199" s="2" customFormat="1">
      <c r="A199" s="40"/>
      <c r="B199" s="41"/>
      <c r="C199" s="42"/>
      <c r="D199" s="233" t="s">
        <v>197</v>
      </c>
      <c r="E199" s="42"/>
      <c r="F199" s="237" t="s">
        <v>325</v>
      </c>
      <c r="G199" s="42"/>
      <c r="H199" s="42"/>
      <c r="I199" s="138"/>
      <c r="J199" s="42"/>
      <c r="K199" s="42"/>
      <c r="L199" s="46"/>
      <c r="M199" s="235"/>
      <c r="N199" s="236"/>
      <c r="O199" s="86"/>
      <c r="P199" s="86"/>
      <c r="Q199" s="86"/>
      <c r="R199" s="86"/>
      <c r="S199" s="86"/>
      <c r="T199" s="87"/>
      <c r="U199" s="40"/>
      <c r="V199" s="40"/>
      <c r="W199" s="40"/>
      <c r="X199" s="40"/>
      <c r="Y199" s="40"/>
      <c r="Z199" s="40"/>
      <c r="AA199" s="40"/>
      <c r="AB199" s="40"/>
      <c r="AC199" s="40"/>
      <c r="AD199" s="40"/>
      <c r="AE199" s="40"/>
      <c r="AT199" s="18" t="s">
        <v>197</v>
      </c>
      <c r="AU199" s="18" t="s">
        <v>137</v>
      </c>
    </row>
    <row r="200" s="15" customFormat="1">
      <c r="A200" s="15"/>
      <c r="B200" s="265"/>
      <c r="C200" s="266"/>
      <c r="D200" s="233" t="s">
        <v>189</v>
      </c>
      <c r="E200" s="267" t="s">
        <v>32</v>
      </c>
      <c r="F200" s="268" t="s">
        <v>311</v>
      </c>
      <c r="G200" s="266"/>
      <c r="H200" s="267" t="s">
        <v>32</v>
      </c>
      <c r="I200" s="269"/>
      <c r="J200" s="266"/>
      <c r="K200" s="266"/>
      <c r="L200" s="270"/>
      <c r="M200" s="271"/>
      <c r="N200" s="272"/>
      <c r="O200" s="272"/>
      <c r="P200" s="272"/>
      <c r="Q200" s="272"/>
      <c r="R200" s="272"/>
      <c r="S200" s="272"/>
      <c r="T200" s="273"/>
      <c r="U200" s="15"/>
      <c r="V200" s="15"/>
      <c r="W200" s="15"/>
      <c r="X200" s="15"/>
      <c r="Y200" s="15"/>
      <c r="Z200" s="15"/>
      <c r="AA200" s="15"/>
      <c r="AB200" s="15"/>
      <c r="AC200" s="15"/>
      <c r="AD200" s="15"/>
      <c r="AE200" s="15"/>
      <c r="AT200" s="274" t="s">
        <v>189</v>
      </c>
      <c r="AU200" s="274" t="s">
        <v>137</v>
      </c>
      <c r="AV200" s="15" t="s">
        <v>86</v>
      </c>
      <c r="AW200" s="15" t="s">
        <v>39</v>
      </c>
      <c r="AX200" s="15" t="s">
        <v>78</v>
      </c>
      <c r="AY200" s="274" t="s">
        <v>118</v>
      </c>
    </row>
    <row r="201" s="13" customFormat="1">
      <c r="A201" s="13"/>
      <c r="B201" s="243"/>
      <c r="C201" s="244"/>
      <c r="D201" s="233" t="s">
        <v>189</v>
      </c>
      <c r="E201" s="245" t="s">
        <v>32</v>
      </c>
      <c r="F201" s="246" t="s">
        <v>326</v>
      </c>
      <c r="G201" s="244"/>
      <c r="H201" s="247">
        <v>28.199999999999999</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189</v>
      </c>
      <c r="AU201" s="253" t="s">
        <v>137</v>
      </c>
      <c r="AV201" s="13" t="s">
        <v>88</v>
      </c>
      <c r="AW201" s="13" t="s">
        <v>39</v>
      </c>
      <c r="AX201" s="13" t="s">
        <v>86</v>
      </c>
      <c r="AY201" s="253" t="s">
        <v>118</v>
      </c>
    </row>
    <row r="202" s="2" customFormat="1" ht="16.5" customHeight="1">
      <c r="A202" s="40"/>
      <c r="B202" s="41"/>
      <c r="C202" s="275" t="s">
        <v>327</v>
      </c>
      <c r="D202" s="275" t="s">
        <v>248</v>
      </c>
      <c r="E202" s="276" t="s">
        <v>328</v>
      </c>
      <c r="F202" s="277" t="s">
        <v>329</v>
      </c>
      <c r="G202" s="278" t="s">
        <v>241</v>
      </c>
      <c r="H202" s="279">
        <v>28.763999999999999</v>
      </c>
      <c r="I202" s="280"/>
      <c r="J202" s="281">
        <f>ROUND(I202*H202,2)</f>
        <v>0</v>
      </c>
      <c r="K202" s="277" t="s">
        <v>125</v>
      </c>
      <c r="L202" s="282"/>
      <c r="M202" s="283" t="s">
        <v>32</v>
      </c>
      <c r="N202" s="284" t="s">
        <v>49</v>
      </c>
      <c r="O202" s="86"/>
      <c r="P202" s="229">
        <f>O202*H202</f>
        <v>0</v>
      </c>
      <c r="Q202" s="229">
        <v>0.13100000000000001</v>
      </c>
      <c r="R202" s="229">
        <f>Q202*H202</f>
        <v>3.768084</v>
      </c>
      <c r="S202" s="229">
        <v>0</v>
      </c>
      <c r="T202" s="230">
        <f>S202*H202</f>
        <v>0</v>
      </c>
      <c r="U202" s="40"/>
      <c r="V202" s="40"/>
      <c r="W202" s="40"/>
      <c r="X202" s="40"/>
      <c r="Y202" s="40"/>
      <c r="Z202" s="40"/>
      <c r="AA202" s="40"/>
      <c r="AB202" s="40"/>
      <c r="AC202" s="40"/>
      <c r="AD202" s="40"/>
      <c r="AE202" s="40"/>
      <c r="AR202" s="231" t="s">
        <v>238</v>
      </c>
      <c r="AT202" s="231" t="s">
        <v>248</v>
      </c>
      <c r="AU202" s="231" t="s">
        <v>137</v>
      </c>
      <c r="AY202" s="18" t="s">
        <v>118</v>
      </c>
      <c r="BE202" s="232">
        <f>IF(N202="základní",J202,0)</f>
        <v>0</v>
      </c>
      <c r="BF202" s="232">
        <f>IF(N202="snížená",J202,0)</f>
        <v>0</v>
      </c>
      <c r="BG202" s="232">
        <f>IF(N202="zákl. přenesená",J202,0)</f>
        <v>0</v>
      </c>
      <c r="BH202" s="232">
        <f>IF(N202="sníž. přenesená",J202,0)</f>
        <v>0</v>
      </c>
      <c r="BI202" s="232">
        <f>IF(N202="nulová",J202,0)</f>
        <v>0</v>
      </c>
      <c r="BJ202" s="18" t="s">
        <v>86</v>
      </c>
      <c r="BK202" s="232">
        <f>ROUND(I202*H202,2)</f>
        <v>0</v>
      </c>
      <c r="BL202" s="18" t="s">
        <v>144</v>
      </c>
      <c r="BM202" s="231" t="s">
        <v>330</v>
      </c>
    </row>
    <row r="203" s="2" customFormat="1">
      <c r="A203" s="40"/>
      <c r="B203" s="41"/>
      <c r="C203" s="42"/>
      <c r="D203" s="233" t="s">
        <v>128</v>
      </c>
      <c r="E203" s="42"/>
      <c r="F203" s="234" t="s">
        <v>329</v>
      </c>
      <c r="G203" s="42"/>
      <c r="H203" s="42"/>
      <c r="I203" s="138"/>
      <c r="J203" s="42"/>
      <c r="K203" s="42"/>
      <c r="L203" s="46"/>
      <c r="M203" s="235"/>
      <c r="N203" s="236"/>
      <c r="O203" s="86"/>
      <c r="P203" s="86"/>
      <c r="Q203" s="86"/>
      <c r="R203" s="86"/>
      <c r="S203" s="86"/>
      <c r="T203" s="87"/>
      <c r="U203" s="40"/>
      <c r="V203" s="40"/>
      <c r="W203" s="40"/>
      <c r="X203" s="40"/>
      <c r="Y203" s="40"/>
      <c r="Z203" s="40"/>
      <c r="AA203" s="40"/>
      <c r="AB203" s="40"/>
      <c r="AC203" s="40"/>
      <c r="AD203" s="40"/>
      <c r="AE203" s="40"/>
      <c r="AT203" s="18" t="s">
        <v>128</v>
      </c>
      <c r="AU203" s="18" t="s">
        <v>137</v>
      </c>
    </row>
    <row r="204" s="13" customFormat="1">
      <c r="A204" s="13"/>
      <c r="B204" s="243"/>
      <c r="C204" s="244"/>
      <c r="D204" s="233" t="s">
        <v>189</v>
      </c>
      <c r="E204" s="244"/>
      <c r="F204" s="246" t="s">
        <v>331</v>
      </c>
      <c r="G204" s="244"/>
      <c r="H204" s="247">
        <v>28.763999999999999</v>
      </c>
      <c r="I204" s="248"/>
      <c r="J204" s="244"/>
      <c r="K204" s="244"/>
      <c r="L204" s="249"/>
      <c r="M204" s="250"/>
      <c r="N204" s="251"/>
      <c r="O204" s="251"/>
      <c r="P204" s="251"/>
      <c r="Q204" s="251"/>
      <c r="R204" s="251"/>
      <c r="S204" s="251"/>
      <c r="T204" s="252"/>
      <c r="U204" s="13"/>
      <c r="V204" s="13"/>
      <c r="W204" s="13"/>
      <c r="X204" s="13"/>
      <c r="Y204" s="13"/>
      <c r="Z204" s="13"/>
      <c r="AA204" s="13"/>
      <c r="AB204" s="13"/>
      <c r="AC204" s="13"/>
      <c r="AD204" s="13"/>
      <c r="AE204" s="13"/>
      <c r="AT204" s="253" t="s">
        <v>189</v>
      </c>
      <c r="AU204" s="253" t="s">
        <v>137</v>
      </c>
      <c r="AV204" s="13" t="s">
        <v>88</v>
      </c>
      <c r="AW204" s="13" t="s">
        <v>4</v>
      </c>
      <c r="AX204" s="13" t="s">
        <v>86</v>
      </c>
      <c r="AY204" s="253" t="s">
        <v>118</v>
      </c>
    </row>
    <row r="205" s="12" customFormat="1" ht="22.8" customHeight="1">
      <c r="A205" s="12"/>
      <c r="B205" s="204"/>
      <c r="C205" s="205"/>
      <c r="D205" s="206" t="s">
        <v>77</v>
      </c>
      <c r="E205" s="218" t="s">
        <v>247</v>
      </c>
      <c r="F205" s="218" t="s">
        <v>332</v>
      </c>
      <c r="G205" s="205"/>
      <c r="H205" s="205"/>
      <c r="I205" s="208"/>
      <c r="J205" s="219">
        <f>BK205</f>
        <v>0</v>
      </c>
      <c r="K205" s="205"/>
      <c r="L205" s="210"/>
      <c r="M205" s="211"/>
      <c r="N205" s="212"/>
      <c r="O205" s="212"/>
      <c r="P205" s="213">
        <f>P206+P215+P223</f>
        <v>0</v>
      </c>
      <c r="Q205" s="212"/>
      <c r="R205" s="213">
        <f>R206+R215+R223</f>
        <v>3.860033</v>
      </c>
      <c r="S205" s="212"/>
      <c r="T205" s="214">
        <f>T206+T215+T223</f>
        <v>0.96399999999999997</v>
      </c>
      <c r="U205" s="12"/>
      <c r="V205" s="12"/>
      <c r="W205" s="12"/>
      <c r="X205" s="12"/>
      <c r="Y205" s="12"/>
      <c r="Z205" s="12"/>
      <c r="AA205" s="12"/>
      <c r="AB205" s="12"/>
      <c r="AC205" s="12"/>
      <c r="AD205" s="12"/>
      <c r="AE205" s="12"/>
      <c r="AR205" s="215" t="s">
        <v>86</v>
      </c>
      <c r="AT205" s="216" t="s">
        <v>77</v>
      </c>
      <c r="AU205" s="216" t="s">
        <v>86</v>
      </c>
      <c r="AY205" s="215" t="s">
        <v>118</v>
      </c>
      <c r="BK205" s="217">
        <f>BK206+BK215+BK223</f>
        <v>0</v>
      </c>
    </row>
    <row r="206" s="12" customFormat="1" ht="20.88" customHeight="1">
      <c r="A206" s="12"/>
      <c r="B206" s="204"/>
      <c r="C206" s="205"/>
      <c r="D206" s="206" t="s">
        <v>77</v>
      </c>
      <c r="E206" s="218" t="s">
        <v>333</v>
      </c>
      <c r="F206" s="218" t="s">
        <v>334</v>
      </c>
      <c r="G206" s="205"/>
      <c r="H206" s="205"/>
      <c r="I206" s="208"/>
      <c r="J206" s="219">
        <f>BK206</f>
        <v>0</v>
      </c>
      <c r="K206" s="205"/>
      <c r="L206" s="210"/>
      <c r="M206" s="211"/>
      <c r="N206" s="212"/>
      <c r="O206" s="212"/>
      <c r="P206" s="213">
        <f>SUM(P207:P214)</f>
        <v>0</v>
      </c>
      <c r="Q206" s="212"/>
      <c r="R206" s="213">
        <f>SUM(R207:R214)</f>
        <v>2.7430330000000001</v>
      </c>
      <c r="S206" s="212"/>
      <c r="T206" s="214">
        <f>SUM(T207:T214)</f>
        <v>0</v>
      </c>
      <c r="U206" s="12"/>
      <c r="V206" s="12"/>
      <c r="W206" s="12"/>
      <c r="X206" s="12"/>
      <c r="Y206" s="12"/>
      <c r="Z206" s="12"/>
      <c r="AA206" s="12"/>
      <c r="AB206" s="12"/>
      <c r="AC206" s="12"/>
      <c r="AD206" s="12"/>
      <c r="AE206" s="12"/>
      <c r="AR206" s="215" t="s">
        <v>86</v>
      </c>
      <c r="AT206" s="216" t="s">
        <v>77</v>
      </c>
      <c r="AU206" s="216" t="s">
        <v>88</v>
      </c>
      <c r="AY206" s="215" t="s">
        <v>118</v>
      </c>
      <c r="BK206" s="217">
        <f>SUM(BK207:BK214)</f>
        <v>0</v>
      </c>
    </row>
    <row r="207" s="2" customFormat="1" ht="16.5" customHeight="1">
      <c r="A207" s="40"/>
      <c r="B207" s="41"/>
      <c r="C207" s="220" t="s">
        <v>7</v>
      </c>
      <c r="D207" s="220" t="s">
        <v>121</v>
      </c>
      <c r="E207" s="221" t="s">
        <v>335</v>
      </c>
      <c r="F207" s="222" t="s">
        <v>336</v>
      </c>
      <c r="G207" s="223" t="s">
        <v>337</v>
      </c>
      <c r="H207" s="224">
        <v>21.18</v>
      </c>
      <c r="I207" s="225"/>
      <c r="J207" s="226">
        <f>ROUND(I207*H207,2)</f>
        <v>0</v>
      </c>
      <c r="K207" s="222" t="s">
        <v>125</v>
      </c>
      <c r="L207" s="46"/>
      <c r="M207" s="227" t="s">
        <v>32</v>
      </c>
      <c r="N207" s="228" t="s">
        <v>49</v>
      </c>
      <c r="O207" s="86"/>
      <c r="P207" s="229">
        <f>O207*H207</f>
        <v>0</v>
      </c>
      <c r="Q207" s="229">
        <v>0.10095</v>
      </c>
      <c r="R207" s="229">
        <f>Q207*H207</f>
        <v>2.1381209999999999</v>
      </c>
      <c r="S207" s="229">
        <v>0</v>
      </c>
      <c r="T207" s="230">
        <f>S207*H207</f>
        <v>0</v>
      </c>
      <c r="U207" s="40"/>
      <c r="V207" s="40"/>
      <c r="W207" s="40"/>
      <c r="X207" s="40"/>
      <c r="Y207" s="40"/>
      <c r="Z207" s="40"/>
      <c r="AA207" s="40"/>
      <c r="AB207" s="40"/>
      <c r="AC207" s="40"/>
      <c r="AD207" s="40"/>
      <c r="AE207" s="40"/>
      <c r="AR207" s="231" t="s">
        <v>144</v>
      </c>
      <c r="AT207" s="231" t="s">
        <v>121</v>
      </c>
      <c r="AU207" s="231" t="s">
        <v>137</v>
      </c>
      <c r="AY207" s="18" t="s">
        <v>118</v>
      </c>
      <c r="BE207" s="232">
        <f>IF(N207="základní",J207,0)</f>
        <v>0</v>
      </c>
      <c r="BF207" s="232">
        <f>IF(N207="snížená",J207,0)</f>
        <v>0</v>
      </c>
      <c r="BG207" s="232">
        <f>IF(N207="zákl. přenesená",J207,0)</f>
        <v>0</v>
      </c>
      <c r="BH207" s="232">
        <f>IF(N207="sníž. přenesená",J207,0)</f>
        <v>0</v>
      </c>
      <c r="BI207" s="232">
        <f>IF(N207="nulová",J207,0)</f>
        <v>0</v>
      </c>
      <c r="BJ207" s="18" t="s">
        <v>86</v>
      </c>
      <c r="BK207" s="232">
        <f>ROUND(I207*H207,2)</f>
        <v>0</v>
      </c>
      <c r="BL207" s="18" t="s">
        <v>144</v>
      </c>
      <c r="BM207" s="231" t="s">
        <v>338</v>
      </c>
    </row>
    <row r="208" s="2" customFormat="1">
      <c r="A208" s="40"/>
      <c r="B208" s="41"/>
      <c r="C208" s="42"/>
      <c r="D208" s="233" t="s">
        <v>128</v>
      </c>
      <c r="E208" s="42"/>
      <c r="F208" s="234" t="s">
        <v>339</v>
      </c>
      <c r="G208" s="42"/>
      <c r="H208" s="42"/>
      <c r="I208" s="138"/>
      <c r="J208" s="42"/>
      <c r="K208" s="42"/>
      <c r="L208" s="46"/>
      <c r="M208" s="235"/>
      <c r="N208" s="236"/>
      <c r="O208" s="86"/>
      <c r="P208" s="86"/>
      <c r="Q208" s="86"/>
      <c r="R208" s="86"/>
      <c r="S208" s="86"/>
      <c r="T208" s="87"/>
      <c r="U208" s="40"/>
      <c r="V208" s="40"/>
      <c r="W208" s="40"/>
      <c r="X208" s="40"/>
      <c r="Y208" s="40"/>
      <c r="Z208" s="40"/>
      <c r="AA208" s="40"/>
      <c r="AB208" s="40"/>
      <c r="AC208" s="40"/>
      <c r="AD208" s="40"/>
      <c r="AE208" s="40"/>
      <c r="AT208" s="18" t="s">
        <v>128</v>
      </c>
      <c r="AU208" s="18" t="s">
        <v>137</v>
      </c>
    </row>
    <row r="209" s="2" customFormat="1">
      <c r="A209" s="40"/>
      <c r="B209" s="41"/>
      <c r="C209" s="42"/>
      <c r="D209" s="233" t="s">
        <v>197</v>
      </c>
      <c r="E209" s="42"/>
      <c r="F209" s="237" t="s">
        <v>340</v>
      </c>
      <c r="G209" s="42"/>
      <c r="H209" s="42"/>
      <c r="I209" s="138"/>
      <c r="J209" s="42"/>
      <c r="K209" s="42"/>
      <c r="L209" s="46"/>
      <c r="M209" s="235"/>
      <c r="N209" s="236"/>
      <c r="O209" s="86"/>
      <c r="P209" s="86"/>
      <c r="Q209" s="86"/>
      <c r="R209" s="86"/>
      <c r="S209" s="86"/>
      <c r="T209" s="87"/>
      <c r="U209" s="40"/>
      <c r="V209" s="40"/>
      <c r="W209" s="40"/>
      <c r="X209" s="40"/>
      <c r="Y209" s="40"/>
      <c r="Z209" s="40"/>
      <c r="AA209" s="40"/>
      <c r="AB209" s="40"/>
      <c r="AC209" s="40"/>
      <c r="AD209" s="40"/>
      <c r="AE209" s="40"/>
      <c r="AT209" s="18" t="s">
        <v>197</v>
      </c>
      <c r="AU209" s="18" t="s">
        <v>137</v>
      </c>
    </row>
    <row r="210" s="15" customFormat="1">
      <c r="A210" s="15"/>
      <c r="B210" s="265"/>
      <c r="C210" s="266"/>
      <c r="D210" s="233" t="s">
        <v>189</v>
      </c>
      <c r="E210" s="267" t="s">
        <v>32</v>
      </c>
      <c r="F210" s="268" t="s">
        <v>341</v>
      </c>
      <c r="G210" s="266"/>
      <c r="H210" s="267" t="s">
        <v>32</v>
      </c>
      <c r="I210" s="269"/>
      <c r="J210" s="266"/>
      <c r="K210" s="266"/>
      <c r="L210" s="270"/>
      <c r="M210" s="271"/>
      <c r="N210" s="272"/>
      <c r="O210" s="272"/>
      <c r="P210" s="272"/>
      <c r="Q210" s="272"/>
      <c r="R210" s="272"/>
      <c r="S210" s="272"/>
      <c r="T210" s="273"/>
      <c r="U210" s="15"/>
      <c r="V210" s="15"/>
      <c r="W210" s="15"/>
      <c r="X210" s="15"/>
      <c r="Y210" s="15"/>
      <c r="Z210" s="15"/>
      <c r="AA210" s="15"/>
      <c r="AB210" s="15"/>
      <c r="AC210" s="15"/>
      <c r="AD210" s="15"/>
      <c r="AE210" s="15"/>
      <c r="AT210" s="274" t="s">
        <v>189</v>
      </c>
      <c r="AU210" s="274" t="s">
        <v>137</v>
      </c>
      <c r="AV210" s="15" t="s">
        <v>86</v>
      </c>
      <c r="AW210" s="15" t="s">
        <v>39</v>
      </c>
      <c r="AX210" s="15" t="s">
        <v>78</v>
      </c>
      <c r="AY210" s="274" t="s">
        <v>118</v>
      </c>
    </row>
    <row r="211" s="13" customFormat="1">
      <c r="A211" s="13"/>
      <c r="B211" s="243"/>
      <c r="C211" s="244"/>
      <c r="D211" s="233" t="s">
        <v>189</v>
      </c>
      <c r="E211" s="245" t="s">
        <v>32</v>
      </c>
      <c r="F211" s="246" t="s">
        <v>342</v>
      </c>
      <c r="G211" s="244"/>
      <c r="H211" s="247">
        <v>21.18</v>
      </c>
      <c r="I211" s="248"/>
      <c r="J211" s="244"/>
      <c r="K211" s="244"/>
      <c r="L211" s="249"/>
      <c r="M211" s="250"/>
      <c r="N211" s="251"/>
      <c r="O211" s="251"/>
      <c r="P211" s="251"/>
      <c r="Q211" s="251"/>
      <c r="R211" s="251"/>
      <c r="S211" s="251"/>
      <c r="T211" s="252"/>
      <c r="U211" s="13"/>
      <c r="V211" s="13"/>
      <c r="W211" s="13"/>
      <c r="X211" s="13"/>
      <c r="Y211" s="13"/>
      <c r="Z211" s="13"/>
      <c r="AA211" s="13"/>
      <c r="AB211" s="13"/>
      <c r="AC211" s="13"/>
      <c r="AD211" s="13"/>
      <c r="AE211" s="13"/>
      <c r="AT211" s="253" t="s">
        <v>189</v>
      </c>
      <c r="AU211" s="253" t="s">
        <v>137</v>
      </c>
      <c r="AV211" s="13" t="s">
        <v>88</v>
      </c>
      <c r="AW211" s="13" t="s">
        <v>39</v>
      </c>
      <c r="AX211" s="13" t="s">
        <v>86</v>
      </c>
      <c r="AY211" s="253" t="s">
        <v>118</v>
      </c>
    </row>
    <row r="212" s="2" customFormat="1" ht="16.5" customHeight="1">
      <c r="A212" s="40"/>
      <c r="B212" s="41"/>
      <c r="C212" s="275" t="s">
        <v>343</v>
      </c>
      <c r="D212" s="275" t="s">
        <v>248</v>
      </c>
      <c r="E212" s="276" t="s">
        <v>344</v>
      </c>
      <c r="F212" s="277" t="s">
        <v>345</v>
      </c>
      <c r="G212" s="278" t="s">
        <v>337</v>
      </c>
      <c r="H212" s="279">
        <v>21.603999999999999</v>
      </c>
      <c r="I212" s="280"/>
      <c r="J212" s="281">
        <f>ROUND(I212*H212,2)</f>
        <v>0</v>
      </c>
      <c r="K212" s="277" t="s">
        <v>125</v>
      </c>
      <c r="L212" s="282"/>
      <c r="M212" s="283" t="s">
        <v>32</v>
      </c>
      <c r="N212" s="284" t="s">
        <v>49</v>
      </c>
      <c r="O212" s="86"/>
      <c r="P212" s="229">
        <f>O212*H212</f>
        <v>0</v>
      </c>
      <c r="Q212" s="229">
        <v>0.028000000000000001</v>
      </c>
      <c r="R212" s="229">
        <f>Q212*H212</f>
        <v>0.60491200000000001</v>
      </c>
      <c r="S212" s="229">
        <v>0</v>
      </c>
      <c r="T212" s="230">
        <f>S212*H212</f>
        <v>0</v>
      </c>
      <c r="U212" s="40"/>
      <c r="V212" s="40"/>
      <c r="W212" s="40"/>
      <c r="X212" s="40"/>
      <c r="Y212" s="40"/>
      <c r="Z212" s="40"/>
      <c r="AA212" s="40"/>
      <c r="AB212" s="40"/>
      <c r="AC212" s="40"/>
      <c r="AD212" s="40"/>
      <c r="AE212" s="40"/>
      <c r="AR212" s="231" t="s">
        <v>238</v>
      </c>
      <c r="AT212" s="231" t="s">
        <v>248</v>
      </c>
      <c r="AU212" s="231" t="s">
        <v>137</v>
      </c>
      <c r="AY212" s="18" t="s">
        <v>118</v>
      </c>
      <c r="BE212" s="232">
        <f>IF(N212="základní",J212,0)</f>
        <v>0</v>
      </c>
      <c r="BF212" s="232">
        <f>IF(N212="snížená",J212,0)</f>
        <v>0</v>
      </c>
      <c r="BG212" s="232">
        <f>IF(N212="zákl. přenesená",J212,0)</f>
        <v>0</v>
      </c>
      <c r="BH212" s="232">
        <f>IF(N212="sníž. přenesená",J212,0)</f>
        <v>0</v>
      </c>
      <c r="BI212" s="232">
        <f>IF(N212="nulová",J212,0)</f>
        <v>0</v>
      </c>
      <c r="BJ212" s="18" t="s">
        <v>86</v>
      </c>
      <c r="BK212" s="232">
        <f>ROUND(I212*H212,2)</f>
        <v>0</v>
      </c>
      <c r="BL212" s="18" t="s">
        <v>144</v>
      </c>
      <c r="BM212" s="231" t="s">
        <v>346</v>
      </c>
    </row>
    <row r="213" s="2" customFormat="1">
      <c r="A213" s="40"/>
      <c r="B213" s="41"/>
      <c r="C213" s="42"/>
      <c r="D213" s="233" t="s">
        <v>128</v>
      </c>
      <c r="E213" s="42"/>
      <c r="F213" s="234" t="s">
        <v>345</v>
      </c>
      <c r="G213" s="42"/>
      <c r="H213" s="42"/>
      <c r="I213" s="138"/>
      <c r="J213" s="42"/>
      <c r="K213" s="42"/>
      <c r="L213" s="46"/>
      <c r="M213" s="235"/>
      <c r="N213" s="236"/>
      <c r="O213" s="86"/>
      <c r="P213" s="86"/>
      <c r="Q213" s="86"/>
      <c r="R213" s="86"/>
      <c r="S213" s="86"/>
      <c r="T213" s="87"/>
      <c r="U213" s="40"/>
      <c r="V213" s="40"/>
      <c r="W213" s="40"/>
      <c r="X213" s="40"/>
      <c r="Y213" s="40"/>
      <c r="Z213" s="40"/>
      <c r="AA213" s="40"/>
      <c r="AB213" s="40"/>
      <c r="AC213" s="40"/>
      <c r="AD213" s="40"/>
      <c r="AE213" s="40"/>
      <c r="AT213" s="18" t="s">
        <v>128</v>
      </c>
      <c r="AU213" s="18" t="s">
        <v>137</v>
      </c>
    </row>
    <row r="214" s="13" customFormat="1">
      <c r="A214" s="13"/>
      <c r="B214" s="243"/>
      <c r="C214" s="244"/>
      <c r="D214" s="233" t="s">
        <v>189</v>
      </c>
      <c r="E214" s="244"/>
      <c r="F214" s="246" t="s">
        <v>347</v>
      </c>
      <c r="G214" s="244"/>
      <c r="H214" s="247">
        <v>21.603999999999999</v>
      </c>
      <c r="I214" s="248"/>
      <c r="J214" s="244"/>
      <c r="K214" s="244"/>
      <c r="L214" s="249"/>
      <c r="M214" s="250"/>
      <c r="N214" s="251"/>
      <c r="O214" s="251"/>
      <c r="P214" s="251"/>
      <c r="Q214" s="251"/>
      <c r="R214" s="251"/>
      <c r="S214" s="251"/>
      <c r="T214" s="252"/>
      <c r="U214" s="13"/>
      <c r="V214" s="13"/>
      <c r="W214" s="13"/>
      <c r="X214" s="13"/>
      <c r="Y214" s="13"/>
      <c r="Z214" s="13"/>
      <c r="AA214" s="13"/>
      <c r="AB214" s="13"/>
      <c r="AC214" s="13"/>
      <c r="AD214" s="13"/>
      <c r="AE214" s="13"/>
      <c r="AT214" s="253" t="s">
        <v>189</v>
      </c>
      <c r="AU214" s="253" t="s">
        <v>137</v>
      </c>
      <c r="AV214" s="13" t="s">
        <v>88</v>
      </c>
      <c r="AW214" s="13" t="s">
        <v>4</v>
      </c>
      <c r="AX214" s="13" t="s">
        <v>86</v>
      </c>
      <c r="AY214" s="253" t="s">
        <v>118</v>
      </c>
    </row>
    <row r="215" s="12" customFormat="1" ht="20.88" customHeight="1">
      <c r="A215" s="12"/>
      <c r="B215" s="204"/>
      <c r="C215" s="205"/>
      <c r="D215" s="206" t="s">
        <v>77</v>
      </c>
      <c r="E215" s="218" t="s">
        <v>348</v>
      </c>
      <c r="F215" s="218" t="s">
        <v>349</v>
      </c>
      <c r="G215" s="205"/>
      <c r="H215" s="205"/>
      <c r="I215" s="208"/>
      <c r="J215" s="219">
        <f>BK215</f>
        <v>0</v>
      </c>
      <c r="K215" s="205"/>
      <c r="L215" s="210"/>
      <c r="M215" s="211"/>
      <c r="N215" s="212"/>
      <c r="O215" s="212"/>
      <c r="P215" s="213">
        <f>SUM(P216:P222)</f>
        <v>0</v>
      </c>
      <c r="Q215" s="212"/>
      <c r="R215" s="213">
        <f>SUM(R216:R222)</f>
        <v>1.117</v>
      </c>
      <c r="S215" s="212"/>
      <c r="T215" s="214">
        <f>SUM(T216:T222)</f>
        <v>0</v>
      </c>
      <c r="U215" s="12"/>
      <c r="V215" s="12"/>
      <c r="W215" s="12"/>
      <c r="X215" s="12"/>
      <c r="Y215" s="12"/>
      <c r="Z215" s="12"/>
      <c r="AA215" s="12"/>
      <c r="AB215" s="12"/>
      <c r="AC215" s="12"/>
      <c r="AD215" s="12"/>
      <c r="AE215" s="12"/>
      <c r="AR215" s="215" t="s">
        <v>86</v>
      </c>
      <c r="AT215" s="216" t="s">
        <v>77</v>
      </c>
      <c r="AU215" s="216" t="s">
        <v>88</v>
      </c>
      <c r="AY215" s="215" t="s">
        <v>118</v>
      </c>
      <c r="BK215" s="217">
        <f>SUM(BK216:BK222)</f>
        <v>0</v>
      </c>
    </row>
    <row r="216" s="2" customFormat="1" ht="16.5" customHeight="1">
      <c r="A216" s="40"/>
      <c r="B216" s="41"/>
      <c r="C216" s="220" t="s">
        <v>350</v>
      </c>
      <c r="D216" s="220" t="s">
        <v>121</v>
      </c>
      <c r="E216" s="221" t="s">
        <v>351</v>
      </c>
      <c r="F216" s="222" t="s">
        <v>352</v>
      </c>
      <c r="G216" s="223" t="s">
        <v>353</v>
      </c>
      <c r="H216" s="224">
        <v>2</v>
      </c>
      <c r="I216" s="225"/>
      <c r="J216" s="226">
        <f>ROUND(I216*H216,2)</f>
        <v>0</v>
      </c>
      <c r="K216" s="222" t="s">
        <v>125</v>
      </c>
      <c r="L216" s="46"/>
      <c r="M216" s="227" t="s">
        <v>32</v>
      </c>
      <c r="N216" s="228" t="s">
        <v>49</v>
      </c>
      <c r="O216" s="86"/>
      <c r="P216" s="229">
        <f>O216*H216</f>
        <v>0</v>
      </c>
      <c r="Q216" s="229">
        <v>0.35743999999999998</v>
      </c>
      <c r="R216" s="229">
        <f>Q216*H216</f>
        <v>0.71487999999999996</v>
      </c>
      <c r="S216" s="229">
        <v>0</v>
      </c>
      <c r="T216" s="230">
        <f>S216*H216</f>
        <v>0</v>
      </c>
      <c r="U216" s="40"/>
      <c r="V216" s="40"/>
      <c r="W216" s="40"/>
      <c r="X216" s="40"/>
      <c r="Y216" s="40"/>
      <c r="Z216" s="40"/>
      <c r="AA216" s="40"/>
      <c r="AB216" s="40"/>
      <c r="AC216" s="40"/>
      <c r="AD216" s="40"/>
      <c r="AE216" s="40"/>
      <c r="AR216" s="231" t="s">
        <v>144</v>
      </c>
      <c r="AT216" s="231" t="s">
        <v>121</v>
      </c>
      <c r="AU216" s="231" t="s">
        <v>137</v>
      </c>
      <c r="AY216" s="18" t="s">
        <v>118</v>
      </c>
      <c r="BE216" s="232">
        <f>IF(N216="základní",J216,0)</f>
        <v>0</v>
      </c>
      <c r="BF216" s="232">
        <f>IF(N216="snížená",J216,0)</f>
        <v>0</v>
      </c>
      <c r="BG216" s="232">
        <f>IF(N216="zákl. přenesená",J216,0)</f>
        <v>0</v>
      </c>
      <c r="BH216" s="232">
        <f>IF(N216="sníž. přenesená",J216,0)</f>
        <v>0</v>
      </c>
      <c r="BI216" s="232">
        <f>IF(N216="nulová",J216,0)</f>
        <v>0</v>
      </c>
      <c r="BJ216" s="18" t="s">
        <v>86</v>
      </c>
      <c r="BK216" s="232">
        <f>ROUND(I216*H216,2)</f>
        <v>0</v>
      </c>
      <c r="BL216" s="18" t="s">
        <v>144</v>
      </c>
      <c r="BM216" s="231" t="s">
        <v>354</v>
      </c>
    </row>
    <row r="217" s="2" customFormat="1">
      <c r="A217" s="40"/>
      <c r="B217" s="41"/>
      <c r="C217" s="42"/>
      <c r="D217" s="233" t="s">
        <v>128</v>
      </c>
      <c r="E217" s="42"/>
      <c r="F217" s="234" t="s">
        <v>355</v>
      </c>
      <c r="G217" s="42"/>
      <c r="H217" s="42"/>
      <c r="I217" s="138"/>
      <c r="J217" s="42"/>
      <c r="K217" s="42"/>
      <c r="L217" s="46"/>
      <c r="M217" s="235"/>
      <c r="N217" s="236"/>
      <c r="O217" s="86"/>
      <c r="P217" s="86"/>
      <c r="Q217" s="86"/>
      <c r="R217" s="86"/>
      <c r="S217" s="86"/>
      <c r="T217" s="87"/>
      <c r="U217" s="40"/>
      <c r="V217" s="40"/>
      <c r="W217" s="40"/>
      <c r="X217" s="40"/>
      <c r="Y217" s="40"/>
      <c r="Z217" s="40"/>
      <c r="AA217" s="40"/>
      <c r="AB217" s="40"/>
      <c r="AC217" s="40"/>
      <c r="AD217" s="40"/>
      <c r="AE217" s="40"/>
      <c r="AT217" s="18" t="s">
        <v>128</v>
      </c>
      <c r="AU217" s="18" t="s">
        <v>137</v>
      </c>
    </row>
    <row r="218" s="2" customFormat="1">
      <c r="A218" s="40"/>
      <c r="B218" s="41"/>
      <c r="C218" s="42"/>
      <c r="D218" s="233" t="s">
        <v>197</v>
      </c>
      <c r="E218" s="42"/>
      <c r="F218" s="237" t="s">
        <v>356</v>
      </c>
      <c r="G218" s="42"/>
      <c r="H218" s="42"/>
      <c r="I218" s="138"/>
      <c r="J218" s="42"/>
      <c r="K218" s="42"/>
      <c r="L218" s="46"/>
      <c r="M218" s="235"/>
      <c r="N218" s="236"/>
      <c r="O218" s="86"/>
      <c r="P218" s="86"/>
      <c r="Q218" s="86"/>
      <c r="R218" s="86"/>
      <c r="S218" s="86"/>
      <c r="T218" s="87"/>
      <c r="U218" s="40"/>
      <c r="V218" s="40"/>
      <c r="W218" s="40"/>
      <c r="X218" s="40"/>
      <c r="Y218" s="40"/>
      <c r="Z218" s="40"/>
      <c r="AA218" s="40"/>
      <c r="AB218" s="40"/>
      <c r="AC218" s="40"/>
      <c r="AD218" s="40"/>
      <c r="AE218" s="40"/>
      <c r="AT218" s="18" t="s">
        <v>197</v>
      </c>
      <c r="AU218" s="18" t="s">
        <v>137</v>
      </c>
    </row>
    <row r="219" s="13" customFormat="1">
      <c r="A219" s="13"/>
      <c r="B219" s="243"/>
      <c r="C219" s="244"/>
      <c r="D219" s="233" t="s">
        <v>189</v>
      </c>
      <c r="E219" s="245" t="s">
        <v>32</v>
      </c>
      <c r="F219" s="246" t="s">
        <v>357</v>
      </c>
      <c r="G219" s="244"/>
      <c r="H219" s="247">
        <v>2</v>
      </c>
      <c r="I219" s="248"/>
      <c r="J219" s="244"/>
      <c r="K219" s="244"/>
      <c r="L219" s="249"/>
      <c r="M219" s="250"/>
      <c r="N219" s="251"/>
      <c r="O219" s="251"/>
      <c r="P219" s="251"/>
      <c r="Q219" s="251"/>
      <c r="R219" s="251"/>
      <c r="S219" s="251"/>
      <c r="T219" s="252"/>
      <c r="U219" s="13"/>
      <c r="V219" s="13"/>
      <c r="W219" s="13"/>
      <c r="X219" s="13"/>
      <c r="Y219" s="13"/>
      <c r="Z219" s="13"/>
      <c r="AA219" s="13"/>
      <c r="AB219" s="13"/>
      <c r="AC219" s="13"/>
      <c r="AD219" s="13"/>
      <c r="AE219" s="13"/>
      <c r="AT219" s="253" t="s">
        <v>189</v>
      </c>
      <c r="AU219" s="253" t="s">
        <v>137</v>
      </c>
      <c r="AV219" s="13" t="s">
        <v>88</v>
      </c>
      <c r="AW219" s="13" t="s">
        <v>39</v>
      </c>
      <c r="AX219" s="13" t="s">
        <v>86</v>
      </c>
      <c r="AY219" s="253" t="s">
        <v>118</v>
      </c>
    </row>
    <row r="220" s="2" customFormat="1" ht="16.5" customHeight="1">
      <c r="A220" s="40"/>
      <c r="B220" s="41"/>
      <c r="C220" s="275" t="s">
        <v>358</v>
      </c>
      <c r="D220" s="275" t="s">
        <v>248</v>
      </c>
      <c r="E220" s="276" t="s">
        <v>359</v>
      </c>
      <c r="F220" s="277" t="s">
        <v>360</v>
      </c>
      <c r="G220" s="278" t="s">
        <v>186</v>
      </c>
      <c r="H220" s="279">
        <v>0.17999999999999999</v>
      </c>
      <c r="I220" s="280"/>
      <c r="J220" s="281">
        <f>ROUND(I220*H220,2)</f>
        <v>0</v>
      </c>
      <c r="K220" s="277" t="s">
        <v>125</v>
      </c>
      <c r="L220" s="282"/>
      <c r="M220" s="283" t="s">
        <v>32</v>
      </c>
      <c r="N220" s="284" t="s">
        <v>49</v>
      </c>
      <c r="O220" s="86"/>
      <c r="P220" s="229">
        <f>O220*H220</f>
        <v>0</v>
      </c>
      <c r="Q220" s="229">
        <v>2.234</v>
      </c>
      <c r="R220" s="229">
        <f>Q220*H220</f>
        <v>0.40211999999999998</v>
      </c>
      <c r="S220" s="229">
        <v>0</v>
      </c>
      <c r="T220" s="230">
        <f>S220*H220</f>
        <v>0</v>
      </c>
      <c r="U220" s="40"/>
      <c r="V220" s="40"/>
      <c r="W220" s="40"/>
      <c r="X220" s="40"/>
      <c r="Y220" s="40"/>
      <c r="Z220" s="40"/>
      <c r="AA220" s="40"/>
      <c r="AB220" s="40"/>
      <c r="AC220" s="40"/>
      <c r="AD220" s="40"/>
      <c r="AE220" s="40"/>
      <c r="AR220" s="231" t="s">
        <v>238</v>
      </c>
      <c r="AT220" s="231" t="s">
        <v>248</v>
      </c>
      <c r="AU220" s="231" t="s">
        <v>137</v>
      </c>
      <c r="AY220" s="18" t="s">
        <v>118</v>
      </c>
      <c r="BE220" s="232">
        <f>IF(N220="základní",J220,0)</f>
        <v>0</v>
      </c>
      <c r="BF220" s="232">
        <f>IF(N220="snížená",J220,0)</f>
        <v>0</v>
      </c>
      <c r="BG220" s="232">
        <f>IF(N220="zákl. přenesená",J220,0)</f>
        <v>0</v>
      </c>
      <c r="BH220" s="232">
        <f>IF(N220="sníž. přenesená",J220,0)</f>
        <v>0</v>
      </c>
      <c r="BI220" s="232">
        <f>IF(N220="nulová",J220,0)</f>
        <v>0</v>
      </c>
      <c r="BJ220" s="18" t="s">
        <v>86</v>
      </c>
      <c r="BK220" s="232">
        <f>ROUND(I220*H220,2)</f>
        <v>0</v>
      </c>
      <c r="BL220" s="18" t="s">
        <v>144</v>
      </c>
      <c r="BM220" s="231" t="s">
        <v>361</v>
      </c>
    </row>
    <row r="221" s="2" customFormat="1">
      <c r="A221" s="40"/>
      <c r="B221" s="41"/>
      <c r="C221" s="42"/>
      <c r="D221" s="233" t="s">
        <v>128</v>
      </c>
      <c r="E221" s="42"/>
      <c r="F221" s="234" t="s">
        <v>360</v>
      </c>
      <c r="G221" s="42"/>
      <c r="H221" s="42"/>
      <c r="I221" s="138"/>
      <c r="J221" s="42"/>
      <c r="K221" s="42"/>
      <c r="L221" s="46"/>
      <c r="M221" s="235"/>
      <c r="N221" s="236"/>
      <c r="O221" s="86"/>
      <c r="P221" s="86"/>
      <c r="Q221" s="86"/>
      <c r="R221" s="86"/>
      <c r="S221" s="86"/>
      <c r="T221" s="87"/>
      <c r="U221" s="40"/>
      <c r="V221" s="40"/>
      <c r="W221" s="40"/>
      <c r="X221" s="40"/>
      <c r="Y221" s="40"/>
      <c r="Z221" s="40"/>
      <c r="AA221" s="40"/>
      <c r="AB221" s="40"/>
      <c r="AC221" s="40"/>
      <c r="AD221" s="40"/>
      <c r="AE221" s="40"/>
      <c r="AT221" s="18" t="s">
        <v>128</v>
      </c>
      <c r="AU221" s="18" t="s">
        <v>137</v>
      </c>
    </row>
    <row r="222" s="13" customFormat="1">
      <c r="A222" s="13"/>
      <c r="B222" s="243"/>
      <c r="C222" s="244"/>
      <c r="D222" s="233" t="s">
        <v>189</v>
      </c>
      <c r="E222" s="245" t="s">
        <v>32</v>
      </c>
      <c r="F222" s="246" t="s">
        <v>362</v>
      </c>
      <c r="G222" s="244"/>
      <c r="H222" s="247">
        <v>0.17999999999999999</v>
      </c>
      <c r="I222" s="248"/>
      <c r="J222" s="244"/>
      <c r="K222" s="244"/>
      <c r="L222" s="249"/>
      <c r="M222" s="250"/>
      <c r="N222" s="251"/>
      <c r="O222" s="251"/>
      <c r="P222" s="251"/>
      <c r="Q222" s="251"/>
      <c r="R222" s="251"/>
      <c r="S222" s="251"/>
      <c r="T222" s="252"/>
      <c r="U222" s="13"/>
      <c r="V222" s="13"/>
      <c r="W222" s="13"/>
      <c r="X222" s="13"/>
      <c r="Y222" s="13"/>
      <c r="Z222" s="13"/>
      <c r="AA222" s="13"/>
      <c r="AB222" s="13"/>
      <c r="AC222" s="13"/>
      <c r="AD222" s="13"/>
      <c r="AE222" s="13"/>
      <c r="AT222" s="253" t="s">
        <v>189</v>
      </c>
      <c r="AU222" s="253" t="s">
        <v>137</v>
      </c>
      <c r="AV222" s="13" t="s">
        <v>88</v>
      </c>
      <c r="AW222" s="13" t="s">
        <v>39</v>
      </c>
      <c r="AX222" s="13" t="s">
        <v>86</v>
      </c>
      <c r="AY222" s="253" t="s">
        <v>118</v>
      </c>
    </row>
    <row r="223" s="12" customFormat="1" ht="20.88" customHeight="1">
      <c r="A223" s="12"/>
      <c r="B223" s="204"/>
      <c r="C223" s="205"/>
      <c r="D223" s="206" t="s">
        <v>77</v>
      </c>
      <c r="E223" s="218" t="s">
        <v>363</v>
      </c>
      <c r="F223" s="218" t="s">
        <v>364</v>
      </c>
      <c r="G223" s="205"/>
      <c r="H223" s="205"/>
      <c r="I223" s="208"/>
      <c r="J223" s="219">
        <f>BK223</f>
        <v>0</v>
      </c>
      <c r="K223" s="205"/>
      <c r="L223" s="210"/>
      <c r="M223" s="211"/>
      <c r="N223" s="212"/>
      <c r="O223" s="212"/>
      <c r="P223" s="213">
        <f>SUM(P224:P227)</f>
        <v>0</v>
      </c>
      <c r="Q223" s="212"/>
      <c r="R223" s="213">
        <f>SUM(R224:R227)</f>
        <v>0</v>
      </c>
      <c r="S223" s="212"/>
      <c r="T223" s="214">
        <f>SUM(T224:T227)</f>
        <v>0.96399999999999997</v>
      </c>
      <c r="U223" s="12"/>
      <c r="V223" s="12"/>
      <c r="W223" s="12"/>
      <c r="X223" s="12"/>
      <c r="Y223" s="12"/>
      <c r="Z223" s="12"/>
      <c r="AA223" s="12"/>
      <c r="AB223" s="12"/>
      <c r="AC223" s="12"/>
      <c r="AD223" s="12"/>
      <c r="AE223" s="12"/>
      <c r="AR223" s="215" t="s">
        <v>86</v>
      </c>
      <c r="AT223" s="216" t="s">
        <v>77</v>
      </c>
      <c r="AU223" s="216" t="s">
        <v>88</v>
      </c>
      <c r="AY223" s="215" t="s">
        <v>118</v>
      </c>
      <c r="BK223" s="217">
        <f>SUM(BK224:BK227)</f>
        <v>0</v>
      </c>
    </row>
    <row r="224" s="2" customFormat="1" ht="16.5" customHeight="1">
      <c r="A224" s="40"/>
      <c r="B224" s="41"/>
      <c r="C224" s="220" t="s">
        <v>365</v>
      </c>
      <c r="D224" s="220" t="s">
        <v>121</v>
      </c>
      <c r="E224" s="221" t="s">
        <v>366</v>
      </c>
      <c r="F224" s="222" t="s">
        <v>367</v>
      </c>
      <c r="G224" s="223" t="s">
        <v>353</v>
      </c>
      <c r="H224" s="224">
        <v>2</v>
      </c>
      <c r="I224" s="225"/>
      <c r="J224" s="226">
        <f>ROUND(I224*H224,2)</f>
        <v>0</v>
      </c>
      <c r="K224" s="222" t="s">
        <v>125</v>
      </c>
      <c r="L224" s="46"/>
      <c r="M224" s="227" t="s">
        <v>32</v>
      </c>
      <c r="N224" s="228" t="s">
        <v>49</v>
      </c>
      <c r="O224" s="86"/>
      <c r="P224" s="229">
        <f>O224*H224</f>
        <v>0</v>
      </c>
      <c r="Q224" s="229">
        <v>0</v>
      </c>
      <c r="R224" s="229">
        <f>Q224*H224</f>
        <v>0</v>
      </c>
      <c r="S224" s="229">
        <v>0.48199999999999998</v>
      </c>
      <c r="T224" s="230">
        <f>S224*H224</f>
        <v>0.96399999999999997</v>
      </c>
      <c r="U224" s="40"/>
      <c r="V224" s="40"/>
      <c r="W224" s="40"/>
      <c r="X224" s="40"/>
      <c r="Y224" s="40"/>
      <c r="Z224" s="40"/>
      <c r="AA224" s="40"/>
      <c r="AB224" s="40"/>
      <c r="AC224" s="40"/>
      <c r="AD224" s="40"/>
      <c r="AE224" s="40"/>
      <c r="AR224" s="231" t="s">
        <v>144</v>
      </c>
      <c r="AT224" s="231" t="s">
        <v>121</v>
      </c>
      <c r="AU224" s="231" t="s">
        <v>137</v>
      </c>
      <c r="AY224" s="18" t="s">
        <v>118</v>
      </c>
      <c r="BE224" s="232">
        <f>IF(N224="základní",J224,0)</f>
        <v>0</v>
      </c>
      <c r="BF224" s="232">
        <f>IF(N224="snížená",J224,0)</f>
        <v>0</v>
      </c>
      <c r="BG224" s="232">
        <f>IF(N224="zákl. přenesená",J224,0)</f>
        <v>0</v>
      </c>
      <c r="BH224" s="232">
        <f>IF(N224="sníž. přenesená",J224,0)</f>
        <v>0</v>
      </c>
      <c r="BI224" s="232">
        <f>IF(N224="nulová",J224,0)</f>
        <v>0</v>
      </c>
      <c r="BJ224" s="18" t="s">
        <v>86</v>
      </c>
      <c r="BK224" s="232">
        <f>ROUND(I224*H224,2)</f>
        <v>0</v>
      </c>
      <c r="BL224" s="18" t="s">
        <v>144</v>
      </c>
      <c r="BM224" s="231" t="s">
        <v>368</v>
      </c>
    </row>
    <row r="225" s="2" customFormat="1">
      <c r="A225" s="40"/>
      <c r="B225" s="41"/>
      <c r="C225" s="42"/>
      <c r="D225" s="233" t="s">
        <v>128</v>
      </c>
      <c r="E225" s="42"/>
      <c r="F225" s="234" t="s">
        <v>369</v>
      </c>
      <c r="G225" s="42"/>
      <c r="H225" s="42"/>
      <c r="I225" s="138"/>
      <c r="J225" s="42"/>
      <c r="K225" s="42"/>
      <c r="L225" s="46"/>
      <c r="M225" s="235"/>
      <c r="N225" s="236"/>
      <c r="O225" s="86"/>
      <c r="P225" s="86"/>
      <c r="Q225" s="86"/>
      <c r="R225" s="86"/>
      <c r="S225" s="86"/>
      <c r="T225" s="87"/>
      <c r="U225" s="40"/>
      <c r="V225" s="40"/>
      <c r="W225" s="40"/>
      <c r="X225" s="40"/>
      <c r="Y225" s="40"/>
      <c r="Z225" s="40"/>
      <c r="AA225" s="40"/>
      <c r="AB225" s="40"/>
      <c r="AC225" s="40"/>
      <c r="AD225" s="40"/>
      <c r="AE225" s="40"/>
      <c r="AT225" s="18" t="s">
        <v>128</v>
      </c>
      <c r="AU225" s="18" t="s">
        <v>137</v>
      </c>
    </row>
    <row r="226" s="2" customFormat="1">
      <c r="A226" s="40"/>
      <c r="B226" s="41"/>
      <c r="C226" s="42"/>
      <c r="D226" s="233" t="s">
        <v>197</v>
      </c>
      <c r="E226" s="42"/>
      <c r="F226" s="237" t="s">
        <v>370</v>
      </c>
      <c r="G226" s="42"/>
      <c r="H226" s="42"/>
      <c r="I226" s="138"/>
      <c r="J226" s="42"/>
      <c r="K226" s="42"/>
      <c r="L226" s="46"/>
      <c r="M226" s="235"/>
      <c r="N226" s="236"/>
      <c r="O226" s="86"/>
      <c r="P226" s="86"/>
      <c r="Q226" s="86"/>
      <c r="R226" s="86"/>
      <c r="S226" s="86"/>
      <c r="T226" s="87"/>
      <c r="U226" s="40"/>
      <c r="V226" s="40"/>
      <c r="W226" s="40"/>
      <c r="X226" s="40"/>
      <c r="Y226" s="40"/>
      <c r="Z226" s="40"/>
      <c r="AA226" s="40"/>
      <c r="AB226" s="40"/>
      <c r="AC226" s="40"/>
      <c r="AD226" s="40"/>
      <c r="AE226" s="40"/>
      <c r="AT226" s="18" t="s">
        <v>197</v>
      </c>
      <c r="AU226" s="18" t="s">
        <v>137</v>
      </c>
    </row>
    <row r="227" s="13" customFormat="1">
      <c r="A227" s="13"/>
      <c r="B227" s="243"/>
      <c r="C227" s="244"/>
      <c r="D227" s="233" t="s">
        <v>189</v>
      </c>
      <c r="E227" s="245" t="s">
        <v>32</v>
      </c>
      <c r="F227" s="246" t="s">
        <v>371</v>
      </c>
      <c r="G227" s="244"/>
      <c r="H227" s="247">
        <v>2</v>
      </c>
      <c r="I227" s="248"/>
      <c r="J227" s="244"/>
      <c r="K227" s="244"/>
      <c r="L227" s="249"/>
      <c r="M227" s="250"/>
      <c r="N227" s="251"/>
      <c r="O227" s="251"/>
      <c r="P227" s="251"/>
      <c r="Q227" s="251"/>
      <c r="R227" s="251"/>
      <c r="S227" s="251"/>
      <c r="T227" s="252"/>
      <c r="U227" s="13"/>
      <c r="V227" s="13"/>
      <c r="W227" s="13"/>
      <c r="X227" s="13"/>
      <c r="Y227" s="13"/>
      <c r="Z227" s="13"/>
      <c r="AA227" s="13"/>
      <c r="AB227" s="13"/>
      <c r="AC227" s="13"/>
      <c r="AD227" s="13"/>
      <c r="AE227" s="13"/>
      <c r="AT227" s="253" t="s">
        <v>189</v>
      </c>
      <c r="AU227" s="253" t="s">
        <v>137</v>
      </c>
      <c r="AV227" s="13" t="s">
        <v>88</v>
      </c>
      <c r="AW227" s="13" t="s">
        <v>39</v>
      </c>
      <c r="AX227" s="13" t="s">
        <v>86</v>
      </c>
      <c r="AY227" s="253" t="s">
        <v>118</v>
      </c>
    </row>
    <row r="228" s="12" customFormat="1" ht="22.8" customHeight="1">
      <c r="A228" s="12"/>
      <c r="B228" s="204"/>
      <c r="C228" s="205"/>
      <c r="D228" s="206" t="s">
        <v>77</v>
      </c>
      <c r="E228" s="218" t="s">
        <v>372</v>
      </c>
      <c r="F228" s="218" t="s">
        <v>373</v>
      </c>
      <c r="G228" s="205"/>
      <c r="H228" s="205"/>
      <c r="I228" s="208"/>
      <c r="J228" s="219">
        <f>BK228</f>
        <v>0</v>
      </c>
      <c r="K228" s="205"/>
      <c r="L228" s="210"/>
      <c r="M228" s="211"/>
      <c r="N228" s="212"/>
      <c r="O228" s="212"/>
      <c r="P228" s="213">
        <f>SUM(P229:P238)</f>
        <v>0</v>
      </c>
      <c r="Q228" s="212"/>
      <c r="R228" s="213">
        <f>SUM(R229:R238)</f>
        <v>0</v>
      </c>
      <c r="S228" s="212"/>
      <c r="T228" s="214">
        <f>SUM(T229:T238)</f>
        <v>0</v>
      </c>
      <c r="U228" s="12"/>
      <c r="V228" s="12"/>
      <c r="W228" s="12"/>
      <c r="X228" s="12"/>
      <c r="Y228" s="12"/>
      <c r="Z228" s="12"/>
      <c r="AA228" s="12"/>
      <c r="AB228" s="12"/>
      <c r="AC228" s="12"/>
      <c r="AD228" s="12"/>
      <c r="AE228" s="12"/>
      <c r="AR228" s="215" t="s">
        <v>86</v>
      </c>
      <c r="AT228" s="216" t="s">
        <v>77</v>
      </c>
      <c r="AU228" s="216" t="s">
        <v>86</v>
      </c>
      <c r="AY228" s="215" t="s">
        <v>118</v>
      </c>
      <c r="BK228" s="217">
        <f>SUM(BK229:BK238)</f>
        <v>0</v>
      </c>
    </row>
    <row r="229" s="2" customFormat="1" ht="16.5" customHeight="1">
      <c r="A229" s="40"/>
      <c r="B229" s="41"/>
      <c r="C229" s="220" t="s">
        <v>374</v>
      </c>
      <c r="D229" s="220" t="s">
        <v>121</v>
      </c>
      <c r="E229" s="221" t="s">
        <v>375</v>
      </c>
      <c r="F229" s="222" t="s">
        <v>376</v>
      </c>
      <c r="G229" s="223" t="s">
        <v>251</v>
      </c>
      <c r="H229" s="224">
        <v>0.96399999999999997</v>
      </c>
      <c r="I229" s="225"/>
      <c r="J229" s="226">
        <f>ROUND(I229*H229,2)</f>
        <v>0</v>
      </c>
      <c r="K229" s="222" t="s">
        <v>125</v>
      </c>
      <c r="L229" s="46"/>
      <c r="M229" s="227" t="s">
        <v>32</v>
      </c>
      <c r="N229" s="228" t="s">
        <v>49</v>
      </c>
      <c r="O229" s="86"/>
      <c r="P229" s="229">
        <f>O229*H229</f>
        <v>0</v>
      </c>
      <c r="Q229" s="229">
        <v>0</v>
      </c>
      <c r="R229" s="229">
        <f>Q229*H229</f>
        <v>0</v>
      </c>
      <c r="S229" s="229">
        <v>0</v>
      </c>
      <c r="T229" s="230">
        <f>S229*H229</f>
        <v>0</v>
      </c>
      <c r="U229" s="40"/>
      <c r="V229" s="40"/>
      <c r="W229" s="40"/>
      <c r="X229" s="40"/>
      <c r="Y229" s="40"/>
      <c r="Z229" s="40"/>
      <c r="AA229" s="40"/>
      <c r="AB229" s="40"/>
      <c r="AC229" s="40"/>
      <c r="AD229" s="40"/>
      <c r="AE229" s="40"/>
      <c r="AR229" s="231" t="s">
        <v>144</v>
      </c>
      <c r="AT229" s="231" t="s">
        <v>121</v>
      </c>
      <c r="AU229" s="231" t="s">
        <v>88</v>
      </c>
      <c r="AY229" s="18" t="s">
        <v>118</v>
      </c>
      <c r="BE229" s="232">
        <f>IF(N229="základní",J229,0)</f>
        <v>0</v>
      </c>
      <c r="BF229" s="232">
        <f>IF(N229="snížená",J229,0)</f>
        <v>0</v>
      </c>
      <c r="BG229" s="232">
        <f>IF(N229="zákl. přenesená",J229,0)</f>
        <v>0</v>
      </c>
      <c r="BH229" s="232">
        <f>IF(N229="sníž. přenesená",J229,0)</f>
        <v>0</v>
      </c>
      <c r="BI229" s="232">
        <f>IF(N229="nulová",J229,0)</f>
        <v>0</v>
      </c>
      <c r="BJ229" s="18" t="s">
        <v>86</v>
      </c>
      <c r="BK229" s="232">
        <f>ROUND(I229*H229,2)</f>
        <v>0</v>
      </c>
      <c r="BL229" s="18" t="s">
        <v>144</v>
      </c>
      <c r="BM229" s="231" t="s">
        <v>377</v>
      </c>
    </row>
    <row r="230" s="2" customFormat="1">
      <c r="A230" s="40"/>
      <c r="B230" s="41"/>
      <c r="C230" s="42"/>
      <c r="D230" s="233" t="s">
        <v>128</v>
      </c>
      <c r="E230" s="42"/>
      <c r="F230" s="234" t="s">
        <v>378</v>
      </c>
      <c r="G230" s="42"/>
      <c r="H230" s="42"/>
      <c r="I230" s="138"/>
      <c r="J230" s="42"/>
      <c r="K230" s="42"/>
      <c r="L230" s="46"/>
      <c r="M230" s="235"/>
      <c r="N230" s="236"/>
      <c r="O230" s="86"/>
      <c r="P230" s="86"/>
      <c r="Q230" s="86"/>
      <c r="R230" s="86"/>
      <c r="S230" s="86"/>
      <c r="T230" s="87"/>
      <c r="U230" s="40"/>
      <c r="V230" s="40"/>
      <c r="W230" s="40"/>
      <c r="X230" s="40"/>
      <c r="Y230" s="40"/>
      <c r="Z230" s="40"/>
      <c r="AA230" s="40"/>
      <c r="AB230" s="40"/>
      <c r="AC230" s="40"/>
      <c r="AD230" s="40"/>
      <c r="AE230" s="40"/>
      <c r="AT230" s="18" t="s">
        <v>128</v>
      </c>
      <c r="AU230" s="18" t="s">
        <v>88</v>
      </c>
    </row>
    <row r="231" s="2" customFormat="1">
      <c r="A231" s="40"/>
      <c r="B231" s="41"/>
      <c r="C231" s="42"/>
      <c r="D231" s="233" t="s">
        <v>197</v>
      </c>
      <c r="E231" s="42"/>
      <c r="F231" s="237" t="s">
        <v>379</v>
      </c>
      <c r="G231" s="42"/>
      <c r="H231" s="42"/>
      <c r="I231" s="138"/>
      <c r="J231" s="42"/>
      <c r="K231" s="42"/>
      <c r="L231" s="46"/>
      <c r="M231" s="235"/>
      <c r="N231" s="236"/>
      <c r="O231" s="86"/>
      <c r="P231" s="86"/>
      <c r="Q231" s="86"/>
      <c r="R231" s="86"/>
      <c r="S231" s="86"/>
      <c r="T231" s="87"/>
      <c r="U231" s="40"/>
      <c r="V231" s="40"/>
      <c r="W231" s="40"/>
      <c r="X231" s="40"/>
      <c r="Y231" s="40"/>
      <c r="Z231" s="40"/>
      <c r="AA231" s="40"/>
      <c r="AB231" s="40"/>
      <c r="AC231" s="40"/>
      <c r="AD231" s="40"/>
      <c r="AE231" s="40"/>
      <c r="AT231" s="18" t="s">
        <v>197</v>
      </c>
      <c r="AU231" s="18" t="s">
        <v>88</v>
      </c>
    </row>
    <row r="232" s="2" customFormat="1" ht="16.5" customHeight="1">
      <c r="A232" s="40"/>
      <c r="B232" s="41"/>
      <c r="C232" s="220" t="s">
        <v>296</v>
      </c>
      <c r="D232" s="220" t="s">
        <v>121</v>
      </c>
      <c r="E232" s="221" t="s">
        <v>380</v>
      </c>
      <c r="F232" s="222" t="s">
        <v>381</v>
      </c>
      <c r="G232" s="223" t="s">
        <v>251</v>
      </c>
      <c r="H232" s="224">
        <v>9.6400000000000006</v>
      </c>
      <c r="I232" s="225"/>
      <c r="J232" s="226">
        <f>ROUND(I232*H232,2)</f>
        <v>0</v>
      </c>
      <c r="K232" s="222" t="s">
        <v>125</v>
      </c>
      <c r="L232" s="46"/>
      <c r="M232" s="227" t="s">
        <v>32</v>
      </c>
      <c r="N232" s="228" t="s">
        <v>49</v>
      </c>
      <c r="O232" s="86"/>
      <c r="P232" s="229">
        <f>O232*H232</f>
        <v>0</v>
      </c>
      <c r="Q232" s="229">
        <v>0</v>
      </c>
      <c r="R232" s="229">
        <f>Q232*H232</f>
        <v>0</v>
      </c>
      <c r="S232" s="229">
        <v>0</v>
      </c>
      <c r="T232" s="230">
        <f>S232*H232</f>
        <v>0</v>
      </c>
      <c r="U232" s="40"/>
      <c r="V232" s="40"/>
      <c r="W232" s="40"/>
      <c r="X232" s="40"/>
      <c r="Y232" s="40"/>
      <c r="Z232" s="40"/>
      <c r="AA232" s="40"/>
      <c r="AB232" s="40"/>
      <c r="AC232" s="40"/>
      <c r="AD232" s="40"/>
      <c r="AE232" s="40"/>
      <c r="AR232" s="231" t="s">
        <v>144</v>
      </c>
      <c r="AT232" s="231" t="s">
        <v>121</v>
      </c>
      <c r="AU232" s="231" t="s">
        <v>88</v>
      </c>
      <c r="AY232" s="18" t="s">
        <v>118</v>
      </c>
      <c r="BE232" s="232">
        <f>IF(N232="základní",J232,0)</f>
        <v>0</v>
      </c>
      <c r="BF232" s="232">
        <f>IF(N232="snížená",J232,0)</f>
        <v>0</v>
      </c>
      <c r="BG232" s="232">
        <f>IF(N232="zákl. přenesená",J232,0)</f>
        <v>0</v>
      </c>
      <c r="BH232" s="232">
        <f>IF(N232="sníž. přenesená",J232,0)</f>
        <v>0</v>
      </c>
      <c r="BI232" s="232">
        <f>IF(N232="nulová",J232,0)</f>
        <v>0</v>
      </c>
      <c r="BJ232" s="18" t="s">
        <v>86</v>
      </c>
      <c r="BK232" s="232">
        <f>ROUND(I232*H232,2)</f>
        <v>0</v>
      </c>
      <c r="BL232" s="18" t="s">
        <v>144</v>
      </c>
      <c r="BM232" s="231" t="s">
        <v>382</v>
      </c>
    </row>
    <row r="233" s="2" customFormat="1">
      <c r="A233" s="40"/>
      <c r="B233" s="41"/>
      <c r="C233" s="42"/>
      <c r="D233" s="233" t="s">
        <v>128</v>
      </c>
      <c r="E233" s="42"/>
      <c r="F233" s="234" t="s">
        <v>383</v>
      </c>
      <c r="G233" s="42"/>
      <c r="H233" s="42"/>
      <c r="I233" s="138"/>
      <c r="J233" s="42"/>
      <c r="K233" s="42"/>
      <c r="L233" s="46"/>
      <c r="M233" s="235"/>
      <c r="N233" s="236"/>
      <c r="O233" s="86"/>
      <c r="P233" s="86"/>
      <c r="Q233" s="86"/>
      <c r="R233" s="86"/>
      <c r="S233" s="86"/>
      <c r="T233" s="87"/>
      <c r="U233" s="40"/>
      <c r="V233" s="40"/>
      <c r="W233" s="40"/>
      <c r="X233" s="40"/>
      <c r="Y233" s="40"/>
      <c r="Z233" s="40"/>
      <c r="AA233" s="40"/>
      <c r="AB233" s="40"/>
      <c r="AC233" s="40"/>
      <c r="AD233" s="40"/>
      <c r="AE233" s="40"/>
      <c r="AT233" s="18" t="s">
        <v>128</v>
      </c>
      <c r="AU233" s="18" t="s">
        <v>88</v>
      </c>
    </row>
    <row r="234" s="2" customFormat="1">
      <c r="A234" s="40"/>
      <c r="B234" s="41"/>
      <c r="C234" s="42"/>
      <c r="D234" s="233" t="s">
        <v>197</v>
      </c>
      <c r="E234" s="42"/>
      <c r="F234" s="237" t="s">
        <v>379</v>
      </c>
      <c r="G234" s="42"/>
      <c r="H234" s="42"/>
      <c r="I234" s="138"/>
      <c r="J234" s="42"/>
      <c r="K234" s="42"/>
      <c r="L234" s="46"/>
      <c r="M234" s="235"/>
      <c r="N234" s="236"/>
      <c r="O234" s="86"/>
      <c r="P234" s="86"/>
      <c r="Q234" s="86"/>
      <c r="R234" s="86"/>
      <c r="S234" s="86"/>
      <c r="T234" s="87"/>
      <c r="U234" s="40"/>
      <c r="V234" s="40"/>
      <c r="W234" s="40"/>
      <c r="X234" s="40"/>
      <c r="Y234" s="40"/>
      <c r="Z234" s="40"/>
      <c r="AA234" s="40"/>
      <c r="AB234" s="40"/>
      <c r="AC234" s="40"/>
      <c r="AD234" s="40"/>
      <c r="AE234" s="40"/>
      <c r="AT234" s="18" t="s">
        <v>197</v>
      </c>
      <c r="AU234" s="18" t="s">
        <v>88</v>
      </c>
    </row>
    <row r="235" s="13" customFormat="1">
      <c r="A235" s="13"/>
      <c r="B235" s="243"/>
      <c r="C235" s="244"/>
      <c r="D235" s="233" t="s">
        <v>189</v>
      </c>
      <c r="E235" s="244"/>
      <c r="F235" s="246" t="s">
        <v>384</v>
      </c>
      <c r="G235" s="244"/>
      <c r="H235" s="247">
        <v>9.6400000000000006</v>
      </c>
      <c r="I235" s="248"/>
      <c r="J235" s="244"/>
      <c r="K235" s="244"/>
      <c r="L235" s="249"/>
      <c r="M235" s="250"/>
      <c r="N235" s="251"/>
      <c r="O235" s="251"/>
      <c r="P235" s="251"/>
      <c r="Q235" s="251"/>
      <c r="R235" s="251"/>
      <c r="S235" s="251"/>
      <c r="T235" s="252"/>
      <c r="U235" s="13"/>
      <c r="V235" s="13"/>
      <c r="W235" s="13"/>
      <c r="X235" s="13"/>
      <c r="Y235" s="13"/>
      <c r="Z235" s="13"/>
      <c r="AA235" s="13"/>
      <c r="AB235" s="13"/>
      <c r="AC235" s="13"/>
      <c r="AD235" s="13"/>
      <c r="AE235" s="13"/>
      <c r="AT235" s="253" t="s">
        <v>189</v>
      </c>
      <c r="AU235" s="253" t="s">
        <v>88</v>
      </c>
      <c r="AV235" s="13" t="s">
        <v>88</v>
      </c>
      <c r="AW235" s="13" t="s">
        <v>4</v>
      </c>
      <c r="AX235" s="13" t="s">
        <v>86</v>
      </c>
      <c r="AY235" s="253" t="s">
        <v>118</v>
      </c>
    </row>
    <row r="236" s="2" customFormat="1" ht="16.5" customHeight="1">
      <c r="A236" s="40"/>
      <c r="B236" s="41"/>
      <c r="C236" s="220" t="s">
        <v>385</v>
      </c>
      <c r="D236" s="220" t="s">
        <v>121</v>
      </c>
      <c r="E236" s="221" t="s">
        <v>386</v>
      </c>
      <c r="F236" s="222" t="s">
        <v>387</v>
      </c>
      <c r="G236" s="223" t="s">
        <v>251</v>
      </c>
      <c r="H236" s="224">
        <v>0.96399999999999997</v>
      </c>
      <c r="I236" s="225"/>
      <c r="J236" s="226">
        <f>ROUND(I236*H236,2)</f>
        <v>0</v>
      </c>
      <c r="K236" s="222" t="s">
        <v>125</v>
      </c>
      <c r="L236" s="46"/>
      <c r="M236" s="227" t="s">
        <v>32</v>
      </c>
      <c r="N236" s="228" t="s">
        <v>49</v>
      </c>
      <c r="O236" s="86"/>
      <c r="P236" s="229">
        <f>O236*H236</f>
        <v>0</v>
      </c>
      <c r="Q236" s="229">
        <v>0</v>
      </c>
      <c r="R236" s="229">
        <f>Q236*H236</f>
        <v>0</v>
      </c>
      <c r="S236" s="229">
        <v>0</v>
      </c>
      <c r="T236" s="230">
        <f>S236*H236</f>
        <v>0</v>
      </c>
      <c r="U236" s="40"/>
      <c r="V236" s="40"/>
      <c r="W236" s="40"/>
      <c r="X236" s="40"/>
      <c r="Y236" s="40"/>
      <c r="Z236" s="40"/>
      <c r="AA236" s="40"/>
      <c r="AB236" s="40"/>
      <c r="AC236" s="40"/>
      <c r="AD236" s="40"/>
      <c r="AE236" s="40"/>
      <c r="AR236" s="231" t="s">
        <v>144</v>
      </c>
      <c r="AT236" s="231" t="s">
        <v>121</v>
      </c>
      <c r="AU236" s="231" t="s">
        <v>88</v>
      </c>
      <c r="AY236" s="18" t="s">
        <v>118</v>
      </c>
      <c r="BE236" s="232">
        <f>IF(N236="základní",J236,0)</f>
        <v>0</v>
      </c>
      <c r="BF236" s="232">
        <f>IF(N236="snížená",J236,0)</f>
        <v>0</v>
      </c>
      <c r="BG236" s="232">
        <f>IF(N236="zákl. přenesená",J236,0)</f>
        <v>0</v>
      </c>
      <c r="BH236" s="232">
        <f>IF(N236="sníž. přenesená",J236,0)</f>
        <v>0</v>
      </c>
      <c r="BI236" s="232">
        <f>IF(N236="nulová",J236,0)</f>
        <v>0</v>
      </c>
      <c r="BJ236" s="18" t="s">
        <v>86</v>
      </c>
      <c r="BK236" s="232">
        <f>ROUND(I236*H236,2)</f>
        <v>0</v>
      </c>
      <c r="BL236" s="18" t="s">
        <v>144</v>
      </c>
      <c r="BM236" s="231" t="s">
        <v>388</v>
      </c>
    </row>
    <row r="237" s="2" customFormat="1">
      <c r="A237" s="40"/>
      <c r="B237" s="41"/>
      <c r="C237" s="42"/>
      <c r="D237" s="233" t="s">
        <v>128</v>
      </c>
      <c r="E237" s="42"/>
      <c r="F237" s="234" t="s">
        <v>389</v>
      </c>
      <c r="G237" s="42"/>
      <c r="H237" s="42"/>
      <c r="I237" s="138"/>
      <c r="J237" s="42"/>
      <c r="K237" s="42"/>
      <c r="L237" s="46"/>
      <c r="M237" s="235"/>
      <c r="N237" s="236"/>
      <c r="O237" s="86"/>
      <c r="P237" s="86"/>
      <c r="Q237" s="86"/>
      <c r="R237" s="86"/>
      <c r="S237" s="86"/>
      <c r="T237" s="87"/>
      <c r="U237" s="40"/>
      <c r="V237" s="40"/>
      <c r="W237" s="40"/>
      <c r="X237" s="40"/>
      <c r="Y237" s="40"/>
      <c r="Z237" s="40"/>
      <c r="AA237" s="40"/>
      <c r="AB237" s="40"/>
      <c r="AC237" s="40"/>
      <c r="AD237" s="40"/>
      <c r="AE237" s="40"/>
      <c r="AT237" s="18" t="s">
        <v>128</v>
      </c>
      <c r="AU237" s="18" t="s">
        <v>88</v>
      </c>
    </row>
    <row r="238" s="2" customFormat="1">
      <c r="A238" s="40"/>
      <c r="B238" s="41"/>
      <c r="C238" s="42"/>
      <c r="D238" s="233" t="s">
        <v>197</v>
      </c>
      <c r="E238" s="42"/>
      <c r="F238" s="237" t="s">
        <v>390</v>
      </c>
      <c r="G238" s="42"/>
      <c r="H238" s="42"/>
      <c r="I238" s="138"/>
      <c r="J238" s="42"/>
      <c r="K238" s="42"/>
      <c r="L238" s="46"/>
      <c r="M238" s="235"/>
      <c r="N238" s="236"/>
      <c r="O238" s="86"/>
      <c r="P238" s="86"/>
      <c r="Q238" s="86"/>
      <c r="R238" s="86"/>
      <c r="S238" s="86"/>
      <c r="T238" s="87"/>
      <c r="U238" s="40"/>
      <c r="V238" s="40"/>
      <c r="W238" s="40"/>
      <c r="X238" s="40"/>
      <c r="Y238" s="40"/>
      <c r="Z238" s="40"/>
      <c r="AA238" s="40"/>
      <c r="AB238" s="40"/>
      <c r="AC238" s="40"/>
      <c r="AD238" s="40"/>
      <c r="AE238" s="40"/>
      <c r="AT238" s="18" t="s">
        <v>197</v>
      </c>
      <c r="AU238" s="18" t="s">
        <v>88</v>
      </c>
    </row>
    <row r="239" s="12" customFormat="1" ht="22.8" customHeight="1">
      <c r="A239" s="12"/>
      <c r="B239" s="204"/>
      <c r="C239" s="205"/>
      <c r="D239" s="206" t="s">
        <v>77</v>
      </c>
      <c r="E239" s="218" t="s">
        <v>391</v>
      </c>
      <c r="F239" s="218" t="s">
        <v>392</v>
      </c>
      <c r="G239" s="205"/>
      <c r="H239" s="205"/>
      <c r="I239" s="208"/>
      <c r="J239" s="219">
        <f>BK239</f>
        <v>0</v>
      </c>
      <c r="K239" s="205"/>
      <c r="L239" s="210"/>
      <c r="M239" s="211"/>
      <c r="N239" s="212"/>
      <c r="O239" s="212"/>
      <c r="P239" s="213">
        <f>SUM(P240:P242)</f>
        <v>0</v>
      </c>
      <c r="Q239" s="212"/>
      <c r="R239" s="213">
        <f>SUM(R240:R242)</f>
        <v>0</v>
      </c>
      <c r="S239" s="212"/>
      <c r="T239" s="214">
        <f>SUM(T240:T242)</f>
        <v>0</v>
      </c>
      <c r="U239" s="12"/>
      <c r="V239" s="12"/>
      <c r="W239" s="12"/>
      <c r="X239" s="12"/>
      <c r="Y239" s="12"/>
      <c r="Z239" s="12"/>
      <c r="AA239" s="12"/>
      <c r="AB239" s="12"/>
      <c r="AC239" s="12"/>
      <c r="AD239" s="12"/>
      <c r="AE239" s="12"/>
      <c r="AR239" s="215" t="s">
        <v>86</v>
      </c>
      <c r="AT239" s="216" t="s">
        <v>77</v>
      </c>
      <c r="AU239" s="216" t="s">
        <v>86</v>
      </c>
      <c r="AY239" s="215" t="s">
        <v>118</v>
      </c>
      <c r="BK239" s="217">
        <f>SUM(BK240:BK242)</f>
        <v>0</v>
      </c>
    </row>
    <row r="240" s="2" customFormat="1" ht="16.5" customHeight="1">
      <c r="A240" s="40"/>
      <c r="B240" s="41"/>
      <c r="C240" s="220" t="s">
        <v>393</v>
      </c>
      <c r="D240" s="220" t="s">
        <v>121</v>
      </c>
      <c r="E240" s="221" t="s">
        <v>394</v>
      </c>
      <c r="F240" s="222" t="s">
        <v>395</v>
      </c>
      <c r="G240" s="223" t="s">
        <v>251</v>
      </c>
      <c r="H240" s="224">
        <v>38.292000000000002</v>
      </c>
      <c r="I240" s="225"/>
      <c r="J240" s="226">
        <f>ROUND(I240*H240,2)</f>
        <v>0</v>
      </c>
      <c r="K240" s="222" t="s">
        <v>125</v>
      </c>
      <c r="L240" s="46"/>
      <c r="M240" s="227" t="s">
        <v>32</v>
      </c>
      <c r="N240" s="228" t="s">
        <v>49</v>
      </c>
      <c r="O240" s="86"/>
      <c r="P240" s="229">
        <f>O240*H240</f>
        <v>0</v>
      </c>
      <c r="Q240" s="229">
        <v>0</v>
      </c>
      <c r="R240" s="229">
        <f>Q240*H240</f>
        <v>0</v>
      </c>
      <c r="S240" s="229">
        <v>0</v>
      </c>
      <c r="T240" s="230">
        <f>S240*H240</f>
        <v>0</v>
      </c>
      <c r="U240" s="40"/>
      <c r="V240" s="40"/>
      <c r="W240" s="40"/>
      <c r="X240" s="40"/>
      <c r="Y240" s="40"/>
      <c r="Z240" s="40"/>
      <c r="AA240" s="40"/>
      <c r="AB240" s="40"/>
      <c r="AC240" s="40"/>
      <c r="AD240" s="40"/>
      <c r="AE240" s="40"/>
      <c r="AR240" s="231" t="s">
        <v>144</v>
      </c>
      <c r="AT240" s="231" t="s">
        <v>121</v>
      </c>
      <c r="AU240" s="231" t="s">
        <v>88</v>
      </c>
      <c r="AY240" s="18" t="s">
        <v>118</v>
      </c>
      <c r="BE240" s="232">
        <f>IF(N240="základní",J240,0)</f>
        <v>0</v>
      </c>
      <c r="BF240" s="232">
        <f>IF(N240="snížená",J240,0)</f>
        <v>0</v>
      </c>
      <c r="BG240" s="232">
        <f>IF(N240="zákl. přenesená",J240,0)</f>
        <v>0</v>
      </c>
      <c r="BH240" s="232">
        <f>IF(N240="sníž. přenesená",J240,0)</f>
        <v>0</v>
      </c>
      <c r="BI240" s="232">
        <f>IF(N240="nulová",J240,0)</f>
        <v>0</v>
      </c>
      <c r="BJ240" s="18" t="s">
        <v>86</v>
      </c>
      <c r="BK240" s="232">
        <f>ROUND(I240*H240,2)</f>
        <v>0</v>
      </c>
      <c r="BL240" s="18" t="s">
        <v>144</v>
      </c>
      <c r="BM240" s="231" t="s">
        <v>396</v>
      </c>
    </row>
    <row r="241" s="2" customFormat="1">
      <c r="A241" s="40"/>
      <c r="B241" s="41"/>
      <c r="C241" s="42"/>
      <c r="D241" s="233" t="s">
        <v>128</v>
      </c>
      <c r="E241" s="42"/>
      <c r="F241" s="234" t="s">
        <v>397</v>
      </c>
      <c r="G241" s="42"/>
      <c r="H241" s="42"/>
      <c r="I241" s="138"/>
      <c r="J241" s="42"/>
      <c r="K241" s="42"/>
      <c r="L241" s="46"/>
      <c r="M241" s="235"/>
      <c r="N241" s="236"/>
      <c r="O241" s="86"/>
      <c r="P241" s="86"/>
      <c r="Q241" s="86"/>
      <c r="R241" s="86"/>
      <c r="S241" s="86"/>
      <c r="T241" s="87"/>
      <c r="U241" s="40"/>
      <c r="V241" s="40"/>
      <c r="W241" s="40"/>
      <c r="X241" s="40"/>
      <c r="Y241" s="40"/>
      <c r="Z241" s="40"/>
      <c r="AA241" s="40"/>
      <c r="AB241" s="40"/>
      <c r="AC241" s="40"/>
      <c r="AD241" s="40"/>
      <c r="AE241" s="40"/>
      <c r="AT241" s="18" t="s">
        <v>128</v>
      </c>
      <c r="AU241" s="18" t="s">
        <v>88</v>
      </c>
    </row>
    <row r="242" s="2" customFormat="1">
      <c r="A242" s="40"/>
      <c r="B242" s="41"/>
      <c r="C242" s="42"/>
      <c r="D242" s="233" t="s">
        <v>197</v>
      </c>
      <c r="E242" s="42"/>
      <c r="F242" s="237" t="s">
        <v>398</v>
      </c>
      <c r="G242" s="42"/>
      <c r="H242" s="42"/>
      <c r="I242" s="138"/>
      <c r="J242" s="42"/>
      <c r="K242" s="42"/>
      <c r="L242" s="46"/>
      <c r="M242" s="235"/>
      <c r="N242" s="236"/>
      <c r="O242" s="86"/>
      <c r="P242" s="86"/>
      <c r="Q242" s="86"/>
      <c r="R242" s="86"/>
      <c r="S242" s="86"/>
      <c r="T242" s="87"/>
      <c r="U242" s="40"/>
      <c r="V242" s="40"/>
      <c r="W242" s="40"/>
      <c r="X242" s="40"/>
      <c r="Y242" s="40"/>
      <c r="Z242" s="40"/>
      <c r="AA242" s="40"/>
      <c r="AB242" s="40"/>
      <c r="AC242" s="40"/>
      <c r="AD242" s="40"/>
      <c r="AE242" s="40"/>
      <c r="AT242" s="18" t="s">
        <v>197</v>
      </c>
      <c r="AU242" s="18" t="s">
        <v>88</v>
      </c>
    </row>
    <row r="243" s="12" customFormat="1" ht="25.92" customHeight="1">
      <c r="A243" s="12"/>
      <c r="B243" s="204"/>
      <c r="C243" s="205"/>
      <c r="D243" s="206" t="s">
        <v>77</v>
      </c>
      <c r="E243" s="207" t="s">
        <v>399</v>
      </c>
      <c r="F243" s="207" t="s">
        <v>400</v>
      </c>
      <c r="G243" s="205"/>
      <c r="H243" s="205"/>
      <c r="I243" s="208"/>
      <c r="J243" s="209">
        <f>BK243</f>
        <v>0</v>
      </c>
      <c r="K243" s="205"/>
      <c r="L243" s="210"/>
      <c r="M243" s="211"/>
      <c r="N243" s="212"/>
      <c r="O243" s="212"/>
      <c r="P243" s="213">
        <f>P244+P325+P344</f>
        <v>0</v>
      </c>
      <c r="Q243" s="212"/>
      <c r="R243" s="213">
        <f>R244+R325+R344</f>
        <v>1.5509408800000002</v>
      </c>
      <c r="S243" s="212"/>
      <c r="T243" s="214">
        <f>T244+T325+T344</f>
        <v>0</v>
      </c>
      <c r="U243" s="12"/>
      <c r="V243" s="12"/>
      <c r="W243" s="12"/>
      <c r="X243" s="12"/>
      <c r="Y243" s="12"/>
      <c r="Z243" s="12"/>
      <c r="AA243" s="12"/>
      <c r="AB243" s="12"/>
      <c r="AC243" s="12"/>
      <c r="AD243" s="12"/>
      <c r="AE243" s="12"/>
      <c r="AR243" s="215" t="s">
        <v>88</v>
      </c>
      <c r="AT243" s="216" t="s">
        <v>77</v>
      </c>
      <c r="AU243" s="216" t="s">
        <v>78</v>
      </c>
      <c r="AY243" s="215" t="s">
        <v>118</v>
      </c>
      <c r="BK243" s="217">
        <f>BK244+BK325+BK344</f>
        <v>0</v>
      </c>
    </row>
    <row r="244" s="12" customFormat="1" ht="22.8" customHeight="1">
      <c r="A244" s="12"/>
      <c r="B244" s="204"/>
      <c r="C244" s="205"/>
      <c r="D244" s="206" t="s">
        <v>77</v>
      </c>
      <c r="E244" s="218" t="s">
        <v>401</v>
      </c>
      <c r="F244" s="218" t="s">
        <v>402</v>
      </c>
      <c r="G244" s="205"/>
      <c r="H244" s="205"/>
      <c r="I244" s="208"/>
      <c r="J244" s="219">
        <f>BK244</f>
        <v>0</v>
      </c>
      <c r="K244" s="205"/>
      <c r="L244" s="210"/>
      <c r="M244" s="211"/>
      <c r="N244" s="212"/>
      <c r="O244" s="212"/>
      <c r="P244" s="213">
        <f>SUM(P245:P324)</f>
        <v>0</v>
      </c>
      <c r="Q244" s="212"/>
      <c r="R244" s="213">
        <f>SUM(R245:R324)</f>
        <v>1.2901628800000002</v>
      </c>
      <c r="S244" s="212"/>
      <c r="T244" s="214">
        <f>SUM(T245:T324)</f>
        <v>0</v>
      </c>
      <c r="U244" s="12"/>
      <c r="V244" s="12"/>
      <c r="W244" s="12"/>
      <c r="X244" s="12"/>
      <c r="Y244" s="12"/>
      <c r="Z244" s="12"/>
      <c r="AA244" s="12"/>
      <c r="AB244" s="12"/>
      <c r="AC244" s="12"/>
      <c r="AD244" s="12"/>
      <c r="AE244" s="12"/>
      <c r="AR244" s="215" t="s">
        <v>88</v>
      </c>
      <c r="AT244" s="216" t="s">
        <v>77</v>
      </c>
      <c r="AU244" s="216" t="s">
        <v>86</v>
      </c>
      <c r="AY244" s="215" t="s">
        <v>118</v>
      </c>
      <c r="BK244" s="217">
        <f>SUM(BK245:BK324)</f>
        <v>0</v>
      </c>
    </row>
    <row r="245" s="2" customFormat="1" ht="16.5" customHeight="1">
      <c r="A245" s="40"/>
      <c r="B245" s="41"/>
      <c r="C245" s="220" t="s">
        <v>403</v>
      </c>
      <c r="D245" s="220" t="s">
        <v>121</v>
      </c>
      <c r="E245" s="221" t="s">
        <v>404</v>
      </c>
      <c r="F245" s="222" t="s">
        <v>405</v>
      </c>
      <c r="G245" s="223" t="s">
        <v>186</v>
      </c>
      <c r="H245" s="224">
        <v>1.3700000000000001</v>
      </c>
      <c r="I245" s="225"/>
      <c r="J245" s="226">
        <f>ROUND(I245*H245,2)</f>
        <v>0</v>
      </c>
      <c r="K245" s="222" t="s">
        <v>125</v>
      </c>
      <c r="L245" s="46"/>
      <c r="M245" s="227" t="s">
        <v>32</v>
      </c>
      <c r="N245" s="228" t="s">
        <v>49</v>
      </c>
      <c r="O245" s="86"/>
      <c r="P245" s="229">
        <f>O245*H245</f>
        <v>0</v>
      </c>
      <c r="Q245" s="229">
        <v>0.00189</v>
      </c>
      <c r="R245" s="229">
        <f>Q245*H245</f>
        <v>0.0025893000000000001</v>
      </c>
      <c r="S245" s="229">
        <v>0</v>
      </c>
      <c r="T245" s="230">
        <f>S245*H245</f>
        <v>0</v>
      </c>
      <c r="U245" s="40"/>
      <c r="V245" s="40"/>
      <c r="W245" s="40"/>
      <c r="X245" s="40"/>
      <c r="Y245" s="40"/>
      <c r="Z245" s="40"/>
      <c r="AA245" s="40"/>
      <c r="AB245" s="40"/>
      <c r="AC245" s="40"/>
      <c r="AD245" s="40"/>
      <c r="AE245" s="40"/>
      <c r="AR245" s="231" t="s">
        <v>218</v>
      </c>
      <c r="AT245" s="231" t="s">
        <v>121</v>
      </c>
      <c r="AU245" s="231" t="s">
        <v>88</v>
      </c>
      <c r="AY245" s="18" t="s">
        <v>118</v>
      </c>
      <c r="BE245" s="232">
        <f>IF(N245="základní",J245,0)</f>
        <v>0</v>
      </c>
      <c r="BF245" s="232">
        <f>IF(N245="snížená",J245,0)</f>
        <v>0</v>
      </c>
      <c r="BG245" s="232">
        <f>IF(N245="zákl. přenesená",J245,0)</f>
        <v>0</v>
      </c>
      <c r="BH245" s="232">
        <f>IF(N245="sníž. přenesená",J245,0)</f>
        <v>0</v>
      </c>
      <c r="BI245" s="232">
        <f>IF(N245="nulová",J245,0)</f>
        <v>0</v>
      </c>
      <c r="BJ245" s="18" t="s">
        <v>86</v>
      </c>
      <c r="BK245" s="232">
        <f>ROUND(I245*H245,2)</f>
        <v>0</v>
      </c>
      <c r="BL245" s="18" t="s">
        <v>218</v>
      </c>
      <c r="BM245" s="231" t="s">
        <v>406</v>
      </c>
    </row>
    <row r="246" s="2" customFormat="1">
      <c r="A246" s="40"/>
      <c r="B246" s="41"/>
      <c r="C246" s="42"/>
      <c r="D246" s="233" t="s">
        <v>128</v>
      </c>
      <c r="E246" s="42"/>
      <c r="F246" s="234" t="s">
        <v>407</v>
      </c>
      <c r="G246" s="42"/>
      <c r="H246" s="42"/>
      <c r="I246" s="138"/>
      <c r="J246" s="42"/>
      <c r="K246" s="42"/>
      <c r="L246" s="46"/>
      <c r="M246" s="235"/>
      <c r="N246" s="236"/>
      <c r="O246" s="86"/>
      <c r="P246" s="86"/>
      <c r="Q246" s="86"/>
      <c r="R246" s="86"/>
      <c r="S246" s="86"/>
      <c r="T246" s="87"/>
      <c r="U246" s="40"/>
      <c r="V246" s="40"/>
      <c r="W246" s="40"/>
      <c r="X246" s="40"/>
      <c r="Y246" s="40"/>
      <c r="Z246" s="40"/>
      <c r="AA246" s="40"/>
      <c r="AB246" s="40"/>
      <c r="AC246" s="40"/>
      <c r="AD246" s="40"/>
      <c r="AE246" s="40"/>
      <c r="AT246" s="18" t="s">
        <v>128</v>
      </c>
      <c r="AU246" s="18" t="s">
        <v>88</v>
      </c>
    </row>
    <row r="247" s="2" customFormat="1">
      <c r="A247" s="40"/>
      <c r="B247" s="41"/>
      <c r="C247" s="42"/>
      <c r="D247" s="233" t="s">
        <v>197</v>
      </c>
      <c r="E247" s="42"/>
      <c r="F247" s="237" t="s">
        <v>408</v>
      </c>
      <c r="G247" s="42"/>
      <c r="H247" s="42"/>
      <c r="I247" s="138"/>
      <c r="J247" s="42"/>
      <c r="K247" s="42"/>
      <c r="L247" s="46"/>
      <c r="M247" s="235"/>
      <c r="N247" s="236"/>
      <c r="O247" s="86"/>
      <c r="P247" s="86"/>
      <c r="Q247" s="86"/>
      <c r="R247" s="86"/>
      <c r="S247" s="86"/>
      <c r="T247" s="87"/>
      <c r="U247" s="40"/>
      <c r="V247" s="40"/>
      <c r="W247" s="40"/>
      <c r="X247" s="40"/>
      <c r="Y247" s="40"/>
      <c r="Z247" s="40"/>
      <c r="AA247" s="40"/>
      <c r="AB247" s="40"/>
      <c r="AC247" s="40"/>
      <c r="AD247" s="40"/>
      <c r="AE247" s="40"/>
      <c r="AT247" s="18" t="s">
        <v>197</v>
      </c>
      <c r="AU247" s="18" t="s">
        <v>88</v>
      </c>
    </row>
    <row r="248" s="2" customFormat="1" ht="16.5" customHeight="1">
      <c r="A248" s="40"/>
      <c r="B248" s="41"/>
      <c r="C248" s="220" t="s">
        <v>409</v>
      </c>
      <c r="D248" s="220" t="s">
        <v>121</v>
      </c>
      <c r="E248" s="221" t="s">
        <v>410</v>
      </c>
      <c r="F248" s="222" t="s">
        <v>411</v>
      </c>
      <c r="G248" s="223" t="s">
        <v>337</v>
      </c>
      <c r="H248" s="224">
        <v>43.960000000000001</v>
      </c>
      <c r="I248" s="225"/>
      <c r="J248" s="226">
        <f>ROUND(I248*H248,2)</f>
        <v>0</v>
      </c>
      <c r="K248" s="222" t="s">
        <v>125</v>
      </c>
      <c r="L248" s="46"/>
      <c r="M248" s="227" t="s">
        <v>32</v>
      </c>
      <c r="N248" s="228" t="s">
        <v>49</v>
      </c>
      <c r="O248" s="86"/>
      <c r="P248" s="229">
        <f>O248*H248</f>
        <v>0</v>
      </c>
      <c r="Q248" s="229">
        <v>0</v>
      </c>
      <c r="R248" s="229">
        <f>Q248*H248</f>
        <v>0</v>
      </c>
      <c r="S248" s="229">
        <v>0</v>
      </c>
      <c r="T248" s="230">
        <f>S248*H248</f>
        <v>0</v>
      </c>
      <c r="U248" s="40"/>
      <c r="V248" s="40"/>
      <c r="W248" s="40"/>
      <c r="X248" s="40"/>
      <c r="Y248" s="40"/>
      <c r="Z248" s="40"/>
      <c r="AA248" s="40"/>
      <c r="AB248" s="40"/>
      <c r="AC248" s="40"/>
      <c r="AD248" s="40"/>
      <c r="AE248" s="40"/>
      <c r="AR248" s="231" t="s">
        <v>218</v>
      </c>
      <c r="AT248" s="231" t="s">
        <v>121</v>
      </c>
      <c r="AU248" s="231" t="s">
        <v>88</v>
      </c>
      <c r="AY248" s="18" t="s">
        <v>118</v>
      </c>
      <c r="BE248" s="232">
        <f>IF(N248="základní",J248,0)</f>
        <v>0</v>
      </c>
      <c r="BF248" s="232">
        <f>IF(N248="snížená",J248,0)</f>
        <v>0</v>
      </c>
      <c r="BG248" s="232">
        <f>IF(N248="zákl. přenesená",J248,0)</f>
        <v>0</v>
      </c>
      <c r="BH248" s="232">
        <f>IF(N248="sníž. přenesená",J248,0)</f>
        <v>0</v>
      </c>
      <c r="BI248" s="232">
        <f>IF(N248="nulová",J248,0)</f>
        <v>0</v>
      </c>
      <c r="BJ248" s="18" t="s">
        <v>86</v>
      </c>
      <c r="BK248" s="232">
        <f>ROUND(I248*H248,2)</f>
        <v>0</v>
      </c>
      <c r="BL248" s="18" t="s">
        <v>218</v>
      </c>
      <c r="BM248" s="231" t="s">
        <v>412</v>
      </c>
    </row>
    <row r="249" s="2" customFormat="1">
      <c r="A249" s="40"/>
      <c r="B249" s="41"/>
      <c r="C249" s="42"/>
      <c r="D249" s="233" t="s">
        <v>128</v>
      </c>
      <c r="E249" s="42"/>
      <c r="F249" s="234" t="s">
        <v>413</v>
      </c>
      <c r="G249" s="42"/>
      <c r="H249" s="42"/>
      <c r="I249" s="138"/>
      <c r="J249" s="42"/>
      <c r="K249" s="42"/>
      <c r="L249" s="46"/>
      <c r="M249" s="235"/>
      <c r="N249" s="236"/>
      <c r="O249" s="86"/>
      <c r="P249" s="86"/>
      <c r="Q249" s="86"/>
      <c r="R249" s="86"/>
      <c r="S249" s="86"/>
      <c r="T249" s="87"/>
      <c r="U249" s="40"/>
      <c r="V249" s="40"/>
      <c r="W249" s="40"/>
      <c r="X249" s="40"/>
      <c r="Y249" s="40"/>
      <c r="Z249" s="40"/>
      <c r="AA249" s="40"/>
      <c r="AB249" s="40"/>
      <c r="AC249" s="40"/>
      <c r="AD249" s="40"/>
      <c r="AE249" s="40"/>
      <c r="AT249" s="18" t="s">
        <v>128</v>
      </c>
      <c r="AU249" s="18" t="s">
        <v>88</v>
      </c>
    </row>
    <row r="250" s="2" customFormat="1">
      <c r="A250" s="40"/>
      <c r="B250" s="41"/>
      <c r="C250" s="42"/>
      <c r="D250" s="233" t="s">
        <v>197</v>
      </c>
      <c r="E250" s="42"/>
      <c r="F250" s="237" t="s">
        <v>414</v>
      </c>
      <c r="G250" s="42"/>
      <c r="H250" s="42"/>
      <c r="I250" s="138"/>
      <c r="J250" s="42"/>
      <c r="K250" s="42"/>
      <c r="L250" s="46"/>
      <c r="M250" s="235"/>
      <c r="N250" s="236"/>
      <c r="O250" s="86"/>
      <c r="P250" s="86"/>
      <c r="Q250" s="86"/>
      <c r="R250" s="86"/>
      <c r="S250" s="86"/>
      <c r="T250" s="87"/>
      <c r="U250" s="40"/>
      <c r="V250" s="40"/>
      <c r="W250" s="40"/>
      <c r="X250" s="40"/>
      <c r="Y250" s="40"/>
      <c r="Z250" s="40"/>
      <c r="AA250" s="40"/>
      <c r="AB250" s="40"/>
      <c r="AC250" s="40"/>
      <c r="AD250" s="40"/>
      <c r="AE250" s="40"/>
      <c r="AT250" s="18" t="s">
        <v>197</v>
      </c>
      <c r="AU250" s="18" t="s">
        <v>88</v>
      </c>
    </row>
    <row r="251" s="15" customFormat="1">
      <c r="A251" s="15"/>
      <c r="B251" s="265"/>
      <c r="C251" s="266"/>
      <c r="D251" s="233" t="s">
        <v>189</v>
      </c>
      <c r="E251" s="267" t="s">
        <v>32</v>
      </c>
      <c r="F251" s="268" t="s">
        <v>415</v>
      </c>
      <c r="G251" s="266"/>
      <c r="H251" s="267" t="s">
        <v>32</v>
      </c>
      <c r="I251" s="269"/>
      <c r="J251" s="266"/>
      <c r="K251" s="266"/>
      <c r="L251" s="270"/>
      <c r="M251" s="271"/>
      <c r="N251" s="272"/>
      <c r="O251" s="272"/>
      <c r="P251" s="272"/>
      <c r="Q251" s="272"/>
      <c r="R251" s="272"/>
      <c r="S251" s="272"/>
      <c r="T251" s="273"/>
      <c r="U251" s="15"/>
      <c r="V251" s="15"/>
      <c r="W251" s="15"/>
      <c r="X251" s="15"/>
      <c r="Y251" s="15"/>
      <c r="Z251" s="15"/>
      <c r="AA251" s="15"/>
      <c r="AB251" s="15"/>
      <c r="AC251" s="15"/>
      <c r="AD251" s="15"/>
      <c r="AE251" s="15"/>
      <c r="AT251" s="274" t="s">
        <v>189</v>
      </c>
      <c r="AU251" s="274" t="s">
        <v>88</v>
      </c>
      <c r="AV251" s="15" t="s">
        <v>86</v>
      </c>
      <c r="AW251" s="15" t="s">
        <v>39</v>
      </c>
      <c r="AX251" s="15" t="s">
        <v>78</v>
      </c>
      <c r="AY251" s="274" t="s">
        <v>118</v>
      </c>
    </row>
    <row r="252" s="13" customFormat="1">
      <c r="A252" s="13"/>
      <c r="B252" s="243"/>
      <c r="C252" s="244"/>
      <c r="D252" s="233" t="s">
        <v>189</v>
      </c>
      <c r="E252" s="245" t="s">
        <v>32</v>
      </c>
      <c r="F252" s="246" t="s">
        <v>416</v>
      </c>
      <c r="G252" s="244"/>
      <c r="H252" s="247">
        <v>30.870000000000001</v>
      </c>
      <c r="I252" s="248"/>
      <c r="J252" s="244"/>
      <c r="K252" s="244"/>
      <c r="L252" s="249"/>
      <c r="M252" s="250"/>
      <c r="N252" s="251"/>
      <c r="O252" s="251"/>
      <c r="P252" s="251"/>
      <c r="Q252" s="251"/>
      <c r="R252" s="251"/>
      <c r="S252" s="251"/>
      <c r="T252" s="252"/>
      <c r="U252" s="13"/>
      <c r="V252" s="13"/>
      <c r="W252" s="13"/>
      <c r="X252" s="13"/>
      <c r="Y252" s="13"/>
      <c r="Z252" s="13"/>
      <c r="AA252" s="13"/>
      <c r="AB252" s="13"/>
      <c r="AC252" s="13"/>
      <c r="AD252" s="13"/>
      <c r="AE252" s="13"/>
      <c r="AT252" s="253" t="s">
        <v>189</v>
      </c>
      <c r="AU252" s="253" t="s">
        <v>88</v>
      </c>
      <c r="AV252" s="13" t="s">
        <v>88</v>
      </c>
      <c r="AW252" s="13" t="s">
        <v>39</v>
      </c>
      <c r="AX252" s="13" t="s">
        <v>78</v>
      </c>
      <c r="AY252" s="253" t="s">
        <v>118</v>
      </c>
    </row>
    <row r="253" s="13" customFormat="1">
      <c r="A253" s="13"/>
      <c r="B253" s="243"/>
      <c r="C253" s="244"/>
      <c r="D253" s="233" t="s">
        <v>189</v>
      </c>
      <c r="E253" s="245" t="s">
        <v>32</v>
      </c>
      <c r="F253" s="246" t="s">
        <v>417</v>
      </c>
      <c r="G253" s="244"/>
      <c r="H253" s="247">
        <v>13.09</v>
      </c>
      <c r="I253" s="248"/>
      <c r="J253" s="244"/>
      <c r="K253" s="244"/>
      <c r="L253" s="249"/>
      <c r="M253" s="250"/>
      <c r="N253" s="251"/>
      <c r="O253" s="251"/>
      <c r="P253" s="251"/>
      <c r="Q253" s="251"/>
      <c r="R253" s="251"/>
      <c r="S253" s="251"/>
      <c r="T253" s="252"/>
      <c r="U253" s="13"/>
      <c r="V253" s="13"/>
      <c r="W253" s="13"/>
      <c r="X253" s="13"/>
      <c r="Y253" s="13"/>
      <c r="Z253" s="13"/>
      <c r="AA253" s="13"/>
      <c r="AB253" s="13"/>
      <c r="AC253" s="13"/>
      <c r="AD253" s="13"/>
      <c r="AE253" s="13"/>
      <c r="AT253" s="253" t="s">
        <v>189</v>
      </c>
      <c r="AU253" s="253" t="s">
        <v>88</v>
      </c>
      <c r="AV253" s="13" t="s">
        <v>88</v>
      </c>
      <c r="AW253" s="13" t="s">
        <v>39</v>
      </c>
      <c r="AX253" s="13" t="s">
        <v>78</v>
      </c>
      <c r="AY253" s="253" t="s">
        <v>118</v>
      </c>
    </row>
    <row r="254" s="14" customFormat="1">
      <c r="A254" s="14"/>
      <c r="B254" s="254"/>
      <c r="C254" s="255"/>
      <c r="D254" s="233" t="s">
        <v>189</v>
      </c>
      <c r="E254" s="256" t="s">
        <v>32</v>
      </c>
      <c r="F254" s="257" t="s">
        <v>201</v>
      </c>
      <c r="G254" s="255"/>
      <c r="H254" s="258">
        <v>43.960000000000001</v>
      </c>
      <c r="I254" s="259"/>
      <c r="J254" s="255"/>
      <c r="K254" s="255"/>
      <c r="L254" s="260"/>
      <c r="M254" s="261"/>
      <c r="N254" s="262"/>
      <c r="O254" s="262"/>
      <c r="P254" s="262"/>
      <c r="Q254" s="262"/>
      <c r="R254" s="262"/>
      <c r="S254" s="262"/>
      <c r="T254" s="263"/>
      <c r="U254" s="14"/>
      <c r="V254" s="14"/>
      <c r="W254" s="14"/>
      <c r="X254" s="14"/>
      <c r="Y254" s="14"/>
      <c r="Z254" s="14"/>
      <c r="AA254" s="14"/>
      <c r="AB254" s="14"/>
      <c r="AC254" s="14"/>
      <c r="AD254" s="14"/>
      <c r="AE254" s="14"/>
      <c r="AT254" s="264" t="s">
        <v>189</v>
      </c>
      <c r="AU254" s="264" t="s">
        <v>88</v>
      </c>
      <c r="AV254" s="14" t="s">
        <v>144</v>
      </c>
      <c r="AW254" s="14" t="s">
        <v>39</v>
      </c>
      <c r="AX254" s="14" t="s">
        <v>86</v>
      </c>
      <c r="AY254" s="264" t="s">
        <v>118</v>
      </c>
    </row>
    <row r="255" s="2" customFormat="1" ht="16.5" customHeight="1">
      <c r="A255" s="40"/>
      <c r="B255" s="41"/>
      <c r="C255" s="275" t="s">
        <v>418</v>
      </c>
      <c r="D255" s="275" t="s">
        <v>248</v>
      </c>
      <c r="E255" s="276" t="s">
        <v>419</v>
      </c>
      <c r="F255" s="277" t="s">
        <v>420</v>
      </c>
      <c r="G255" s="278" t="s">
        <v>186</v>
      </c>
      <c r="H255" s="279">
        <v>0.54100000000000004</v>
      </c>
      <c r="I255" s="280"/>
      <c r="J255" s="281">
        <f>ROUND(I255*H255,2)</f>
        <v>0</v>
      </c>
      <c r="K255" s="277" t="s">
        <v>125</v>
      </c>
      <c r="L255" s="282"/>
      <c r="M255" s="283" t="s">
        <v>32</v>
      </c>
      <c r="N255" s="284" t="s">
        <v>49</v>
      </c>
      <c r="O255" s="86"/>
      <c r="P255" s="229">
        <f>O255*H255</f>
        <v>0</v>
      </c>
      <c r="Q255" s="229">
        <v>0.55000000000000004</v>
      </c>
      <c r="R255" s="229">
        <f>Q255*H255</f>
        <v>0.29755000000000004</v>
      </c>
      <c r="S255" s="229">
        <v>0</v>
      </c>
      <c r="T255" s="230">
        <f>S255*H255</f>
        <v>0</v>
      </c>
      <c r="U255" s="40"/>
      <c r="V255" s="40"/>
      <c r="W255" s="40"/>
      <c r="X255" s="40"/>
      <c r="Y255" s="40"/>
      <c r="Z255" s="40"/>
      <c r="AA255" s="40"/>
      <c r="AB255" s="40"/>
      <c r="AC255" s="40"/>
      <c r="AD255" s="40"/>
      <c r="AE255" s="40"/>
      <c r="AR255" s="231" t="s">
        <v>418</v>
      </c>
      <c r="AT255" s="231" t="s">
        <v>248</v>
      </c>
      <c r="AU255" s="231" t="s">
        <v>88</v>
      </c>
      <c r="AY255" s="18" t="s">
        <v>118</v>
      </c>
      <c r="BE255" s="232">
        <f>IF(N255="základní",J255,0)</f>
        <v>0</v>
      </c>
      <c r="BF255" s="232">
        <f>IF(N255="snížená",J255,0)</f>
        <v>0</v>
      </c>
      <c r="BG255" s="232">
        <f>IF(N255="zákl. přenesená",J255,0)</f>
        <v>0</v>
      </c>
      <c r="BH255" s="232">
        <f>IF(N255="sníž. přenesená",J255,0)</f>
        <v>0</v>
      </c>
      <c r="BI255" s="232">
        <f>IF(N255="nulová",J255,0)</f>
        <v>0</v>
      </c>
      <c r="BJ255" s="18" t="s">
        <v>86</v>
      </c>
      <c r="BK255" s="232">
        <f>ROUND(I255*H255,2)</f>
        <v>0</v>
      </c>
      <c r="BL255" s="18" t="s">
        <v>218</v>
      </c>
      <c r="BM255" s="231" t="s">
        <v>421</v>
      </c>
    </row>
    <row r="256" s="2" customFormat="1">
      <c r="A256" s="40"/>
      <c r="B256" s="41"/>
      <c r="C256" s="42"/>
      <c r="D256" s="233" t="s">
        <v>128</v>
      </c>
      <c r="E256" s="42"/>
      <c r="F256" s="234" t="s">
        <v>420</v>
      </c>
      <c r="G256" s="42"/>
      <c r="H256" s="42"/>
      <c r="I256" s="138"/>
      <c r="J256" s="42"/>
      <c r="K256" s="42"/>
      <c r="L256" s="46"/>
      <c r="M256" s="235"/>
      <c r="N256" s="236"/>
      <c r="O256" s="86"/>
      <c r="P256" s="86"/>
      <c r="Q256" s="86"/>
      <c r="R256" s="86"/>
      <c r="S256" s="86"/>
      <c r="T256" s="87"/>
      <c r="U256" s="40"/>
      <c r="V256" s="40"/>
      <c r="W256" s="40"/>
      <c r="X256" s="40"/>
      <c r="Y256" s="40"/>
      <c r="Z256" s="40"/>
      <c r="AA256" s="40"/>
      <c r="AB256" s="40"/>
      <c r="AC256" s="40"/>
      <c r="AD256" s="40"/>
      <c r="AE256" s="40"/>
      <c r="AT256" s="18" t="s">
        <v>128</v>
      </c>
      <c r="AU256" s="18" t="s">
        <v>88</v>
      </c>
    </row>
    <row r="257" s="13" customFormat="1">
      <c r="A257" s="13"/>
      <c r="B257" s="243"/>
      <c r="C257" s="244"/>
      <c r="D257" s="233" t="s">
        <v>189</v>
      </c>
      <c r="E257" s="244"/>
      <c r="F257" s="246" t="s">
        <v>422</v>
      </c>
      <c r="G257" s="244"/>
      <c r="H257" s="247">
        <v>0.54100000000000004</v>
      </c>
      <c r="I257" s="248"/>
      <c r="J257" s="244"/>
      <c r="K257" s="244"/>
      <c r="L257" s="249"/>
      <c r="M257" s="250"/>
      <c r="N257" s="251"/>
      <c r="O257" s="251"/>
      <c r="P257" s="251"/>
      <c r="Q257" s="251"/>
      <c r="R257" s="251"/>
      <c r="S257" s="251"/>
      <c r="T257" s="252"/>
      <c r="U257" s="13"/>
      <c r="V257" s="13"/>
      <c r="W257" s="13"/>
      <c r="X257" s="13"/>
      <c r="Y257" s="13"/>
      <c r="Z257" s="13"/>
      <c r="AA257" s="13"/>
      <c r="AB257" s="13"/>
      <c r="AC257" s="13"/>
      <c r="AD257" s="13"/>
      <c r="AE257" s="13"/>
      <c r="AT257" s="253" t="s">
        <v>189</v>
      </c>
      <c r="AU257" s="253" t="s">
        <v>88</v>
      </c>
      <c r="AV257" s="13" t="s">
        <v>88</v>
      </c>
      <c r="AW257" s="13" t="s">
        <v>4</v>
      </c>
      <c r="AX257" s="13" t="s">
        <v>86</v>
      </c>
      <c r="AY257" s="253" t="s">
        <v>118</v>
      </c>
    </row>
    <row r="258" s="2" customFormat="1" ht="16.5" customHeight="1">
      <c r="A258" s="40"/>
      <c r="B258" s="41"/>
      <c r="C258" s="220" t="s">
        <v>423</v>
      </c>
      <c r="D258" s="220" t="s">
        <v>121</v>
      </c>
      <c r="E258" s="221" t="s">
        <v>424</v>
      </c>
      <c r="F258" s="222" t="s">
        <v>425</v>
      </c>
      <c r="G258" s="223" t="s">
        <v>337</v>
      </c>
      <c r="H258" s="224">
        <v>30.010000000000002</v>
      </c>
      <c r="I258" s="225"/>
      <c r="J258" s="226">
        <f>ROUND(I258*H258,2)</f>
        <v>0</v>
      </c>
      <c r="K258" s="222" t="s">
        <v>125</v>
      </c>
      <c r="L258" s="46"/>
      <c r="M258" s="227" t="s">
        <v>32</v>
      </c>
      <c r="N258" s="228" t="s">
        <v>49</v>
      </c>
      <c r="O258" s="86"/>
      <c r="P258" s="229">
        <f>O258*H258</f>
        <v>0</v>
      </c>
      <c r="Q258" s="229">
        <v>0</v>
      </c>
      <c r="R258" s="229">
        <f>Q258*H258</f>
        <v>0</v>
      </c>
      <c r="S258" s="229">
        <v>0</v>
      </c>
      <c r="T258" s="230">
        <f>S258*H258</f>
        <v>0</v>
      </c>
      <c r="U258" s="40"/>
      <c r="V258" s="40"/>
      <c r="W258" s="40"/>
      <c r="X258" s="40"/>
      <c r="Y258" s="40"/>
      <c r="Z258" s="40"/>
      <c r="AA258" s="40"/>
      <c r="AB258" s="40"/>
      <c r="AC258" s="40"/>
      <c r="AD258" s="40"/>
      <c r="AE258" s="40"/>
      <c r="AR258" s="231" t="s">
        <v>218</v>
      </c>
      <c r="AT258" s="231" t="s">
        <v>121</v>
      </c>
      <c r="AU258" s="231" t="s">
        <v>88</v>
      </c>
      <c r="AY258" s="18" t="s">
        <v>118</v>
      </c>
      <c r="BE258" s="232">
        <f>IF(N258="základní",J258,0)</f>
        <v>0</v>
      </c>
      <c r="BF258" s="232">
        <f>IF(N258="snížená",J258,0)</f>
        <v>0</v>
      </c>
      <c r="BG258" s="232">
        <f>IF(N258="zákl. přenesená",J258,0)</f>
        <v>0</v>
      </c>
      <c r="BH258" s="232">
        <f>IF(N258="sníž. přenesená",J258,0)</f>
        <v>0</v>
      </c>
      <c r="BI258" s="232">
        <f>IF(N258="nulová",J258,0)</f>
        <v>0</v>
      </c>
      <c r="BJ258" s="18" t="s">
        <v>86</v>
      </c>
      <c r="BK258" s="232">
        <f>ROUND(I258*H258,2)</f>
        <v>0</v>
      </c>
      <c r="BL258" s="18" t="s">
        <v>218</v>
      </c>
      <c r="BM258" s="231" t="s">
        <v>426</v>
      </c>
    </row>
    <row r="259" s="2" customFormat="1">
      <c r="A259" s="40"/>
      <c r="B259" s="41"/>
      <c r="C259" s="42"/>
      <c r="D259" s="233" t="s">
        <v>128</v>
      </c>
      <c r="E259" s="42"/>
      <c r="F259" s="234" t="s">
        <v>427</v>
      </c>
      <c r="G259" s="42"/>
      <c r="H259" s="42"/>
      <c r="I259" s="138"/>
      <c r="J259" s="42"/>
      <c r="K259" s="42"/>
      <c r="L259" s="46"/>
      <c r="M259" s="235"/>
      <c r="N259" s="236"/>
      <c r="O259" s="86"/>
      <c r="P259" s="86"/>
      <c r="Q259" s="86"/>
      <c r="R259" s="86"/>
      <c r="S259" s="86"/>
      <c r="T259" s="87"/>
      <c r="U259" s="40"/>
      <c r="V259" s="40"/>
      <c r="W259" s="40"/>
      <c r="X259" s="40"/>
      <c r="Y259" s="40"/>
      <c r="Z259" s="40"/>
      <c r="AA259" s="40"/>
      <c r="AB259" s="40"/>
      <c r="AC259" s="40"/>
      <c r="AD259" s="40"/>
      <c r="AE259" s="40"/>
      <c r="AT259" s="18" t="s">
        <v>128</v>
      </c>
      <c r="AU259" s="18" t="s">
        <v>88</v>
      </c>
    </row>
    <row r="260" s="2" customFormat="1">
      <c r="A260" s="40"/>
      <c r="B260" s="41"/>
      <c r="C260" s="42"/>
      <c r="D260" s="233" t="s">
        <v>197</v>
      </c>
      <c r="E260" s="42"/>
      <c r="F260" s="237" t="s">
        <v>414</v>
      </c>
      <c r="G260" s="42"/>
      <c r="H260" s="42"/>
      <c r="I260" s="138"/>
      <c r="J260" s="42"/>
      <c r="K260" s="42"/>
      <c r="L260" s="46"/>
      <c r="M260" s="235"/>
      <c r="N260" s="236"/>
      <c r="O260" s="86"/>
      <c r="P260" s="86"/>
      <c r="Q260" s="86"/>
      <c r="R260" s="86"/>
      <c r="S260" s="86"/>
      <c r="T260" s="87"/>
      <c r="U260" s="40"/>
      <c r="V260" s="40"/>
      <c r="W260" s="40"/>
      <c r="X260" s="40"/>
      <c r="Y260" s="40"/>
      <c r="Z260" s="40"/>
      <c r="AA260" s="40"/>
      <c r="AB260" s="40"/>
      <c r="AC260" s="40"/>
      <c r="AD260" s="40"/>
      <c r="AE260" s="40"/>
      <c r="AT260" s="18" t="s">
        <v>197</v>
      </c>
      <c r="AU260" s="18" t="s">
        <v>88</v>
      </c>
    </row>
    <row r="261" s="15" customFormat="1">
      <c r="A261" s="15"/>
      <c r="B261" s="265"/>
      <c r="C261" s="266"/>
      <c r="D261" s="233" t="s">
        <v>189</v>
      </c>
      <c r="E261" s="267" t="s">
        <v>32</v>
      </c>
      <c r="F261" s="268" t="s">
        <v>428</v>
      </c>
      <c r="G261" s="266"/>
      <c r="H261" s="267" t="s">
        <v>32</v>
      </c>
      <c r="I261" s="269"/>
      <c r="J261" s="266"/>
      <c r="K261" s="266"/>
      <c r="L261" s="270"/>
      <c r="M261" s="271"/>
      <c r="N261" s="272"/>
      <c r="O261" s="272"/>
      <c r="P261" s="272"/>
      <c r="Q261" s="272"/>
      <c r="R261" s="272"/>
      <c r="S261" s="272"/>
      <c r="T261" s="273"/>
      <c r="U261" s="15"/>
      <c r="V261" s="15"/>
      <c r="W261" s="15"/>
      <c r="X261" s="15"/>
      <c r="Y261" s="15"/>
      <c r="Z261" s="15"/>
      <c r="AA261" s="15"/>
      <c r="AB261" s="15"/>
      <c r="AC261" s="15"/>
      <c r="AD261" s="15"/>
      <c r="AE261" s="15"/>
      <c r="AT261" s="274" t="s">
        <v>189</v>
      </c>
      <c r="AU261" s="274" t="s">
        <v>88</v>
      </c>
      <c r="AV261" s="15" t="s">
        <v>86</v>
      </c>
      <c r="AW261" s="15" t="s">
        <v>39</v>
      </c>
      <c r="AX261" s="15" t="s">
        <v>78</v>
      </c>
      <c r="AY261" s="274" t="s">
        <v>118</v>
      </c>
    </row>
    <row r="262" s="13" customFormat="1">
      <c r="A262" s="13"/>
      <c r="B262" s="243"/>
      <c r="C262" s="244"/>
      <c r="D262" s="233" t="s">
        <v>189</v>
      </c>
      <c r="E262" s="245" t="s">
        <v>32</v>
      </c>
      <c r="F262" s="246" t="s">
        <v>429</v>
      </c>
      <c r="G262" s="244"/>
      <c r="H262" s="247">
        <v>3.7999999999999998</v>
      </c>
      <c r="I262" s="248"/>
      <c r="J262" s="244"/>
      <c r="K262" s="244"/>
      <c r="L262" s="249"/>
      <c r="M262" s="250"/>
      <c r="N262" s="251"/>
      <c r="O262" s="251"/>
      <c r="P262" s="251"/>
      <c r="Q262" s="251"/>
      <c r="R262" s="251"/>
      <c r="S262" s="251"/>
      <c r="T262" s="252"/>
      <c r="U262" s="13"/>
      <c r="V262" s="13"/>
      <c r="W262" s="13"/>
      <c r="X262" s="13"/>
      <c r="Y262" s="13"/>
      <c r="Z262" s="13"/>
      <c r="AA262" s="13"/>
      <c r="AB262" s="13"/>
      <c r="AC262" s="13"/>
      <c r="AD262" s="13"/>
      <c r="AE262" s="13"/>
      <c r="AT262" s="253" t="s">
        <v>189</v>
      </c>
      <c r="AU262" s="253" t="s">
        <v>88</v>
      </c>
      <c r="AV262" s="13" t="s">
        <v>88</v>
      </c>
      <c r="AW262" s="13" t="s">
        <v>39</v>
      </c>
      <c r="AX262" s="13" t="s">
        <v>78</v>
      </c>
      <c r="AY262" s="253" t="s">
        <v>118</v>
      </c>
    </row>
    <row r="263" s="13" customFormat="1">
      <c r="A263" s="13"/>
      <c r="B263" s="243"/>
      <c r="C263" s="244"/>
      <c r="D263" s="233" t="s">
        <v>189</v>
      </c>
      <c r="E263" s="245" t="s">
        <v>32</v>
      </c>
      <c r="F263" s="246" t="s">
        <v>430</v>
      </c>
      <c r="G263" s="244"/>
      <c r="H263" s="247">
        <v>3.2000000000000002</v>
      </c>
      <c r="I263" s="248"/>
      <c r="J263" s="244"/>
      <c r="K263" s="244"/>
      <c r="L263" s="249"/>
      <c r="M263" s="250"/>
      <c r="N263" s="251"/>
      <c r="O263" s="251"/>
      <c r="P263" s="251"/>
      <c r="Q263" s="251"/>
      <c r="R263" s="251"/>
      <c r="S263" s="251"/>
      <c r="T263" s="252"/>
      <c r="U263" s="13"/>
      <c r="V263" s="13"/>
      <c r="W263" s="13"/>
      <c r="X263" s="13"/>
      <c r="Y263" s="13"/>
      <c r="Z263" s="13"/>
      <c r="AA263" s="13"/>
      <c r="AB263" s="13"/>
      <c r="AC263" s="13"/>
      <c r="AD263" s="13"/>
      <c r="AE263" s="13"/>
      <c r="AT263" s="253" t="s">
        <v>189</v>
      </c>
      <c r="AU263" s="253" t="s">
        <v>88</v>
      </c>
      <c r="AV263" s="13" t="s">
        <v>88</v>
      </c>
      <c r="AW263" s="13" t="s">
        <v>39</v>
      </c>
      <c r="AX263" s="13" t="s">
        <v>78</v>
      </c>
      <c r="AY263" s="253" t="s">
        <v>118</v>
      </c>
    </row>
    <row r="264" s="15" customFormat="1">
      <c r="A264" s="15"/>
      <c r="B264" s="265"/>
      <c r="C264" s="266"/>
      <c r="D264" s="233" t="s">
        <v>189</v>
      </c>
      <c r="E264" s="267" t="s">
        <v>32</v>
      </c>
      <c r="F264" s="268" t="s">
        <v>431</v>
      </c>
      <c r="G264" s="266"/>
      <c r="H264" s="267" t="s">
        <v>32</v>
      </c>
      <c r="I264" s="269"/>
      <c r="J264" s="266"/>
      <c r="K264" s="266"/>
      <c r="L264" s="270"/>
      <c r="M264" s="271"/>
      <c r="N264" s="272"/>
      <c r="O264" s="272"/>
      <c r="P264" s="272"/>
      <c r="Q264" s="272"/>
      <c r="R264" s="272"/>
      <c r="S264" s="272"/>
      <c r="T264" s="273"/>
      <c r="U264" s="15"/>
      <c r="V264" s="15"/>
      <c r="W264" s="15"/>
      <c r="X264" s="15"/>
      <c r="Y264" s="15"/>
      <c r="Z264" s="15"/>
      <c r="AA264" s="15"/>
      <c r="AB264" s="15"/>
      <c r="AC264" s="15"/>
      <c r="AD264" s="15"/>
      <c r="AE264" s="15"/>
      <c r="AT264" s="274" t="s">
        <v>189</v>
      </c>
      <c r="AU264" s="274" t="s">
        <v>88</v>
      </c>
      <c r="AV264" s="15" t="s">
        <v>86</v>
      </c>
      <c r="AW264" s="15" t="s">
        <v>39</v>
      </c>
      <c r="AX264" s="15" t="s">
        <v>78</v>
      </c>
      <c r="AY264" s="274" t="s">
        <v>118</v>
      </c>
    </row>
    <row r="265" s="13" customFormat="1">
      <c r="A265" s="13"/>
      <c r="B265" s="243"/>
      <c r="C265" s="244"/>
      <c r="D265" s="233" t="s">
        <v>189</v>
      </c>
      <c r="E265" s="245" t="s">
        <v>32</v>
      </c>
      <c r="F265" s="246" t="s">
        <v>432</v>
      </c>
      <c r="G265" s="244"/>
      <c r="H265" s="247">
        <v>7.9199999999999999</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189</v>
      </c>
      <c r="AU265" s="253" t="s">
        <v>88</v>
      </c>
      <c r="AV265" s="13" t="s">
        <v>88</v>
      </c>
      <c r="AW265" s="13" t="s">
        <v>39</v>
      </c>
      <c r="AX265" s="13" t="s">
        <v>78</v>
      </c>
      <c r="AY265" s="253" t="s">
        <v>118</v>
      </c>
    </row>
    <row r="266" s="13" customFormat="1">
      <c r="A266" s="13"/>
      <c r="B266" s="243"/>
      <c r="C266" s="244"/>
      <c r="D266" s="233" t="s">
        <v>189</v>
      </c>
      <c r="E266" s="245" t="s">
        <v>32</v>
      </c>
      <c r="F266" s="246" t="s">
        <v>433</v>
      </c>
      <c r="G266" s="244"/>
      <c r="H266" s="247">
        <v>8.4900000000000002</v>
      </c>
      <c r="I266" s="248"/>
      <c r="J266" s="244"/>
      <c r="K266" s="244"/>
      <c r="L266" s="249"/>
      <c r="M266" s="250"/>
      <c r="N266" s="251"/>
      <c r="O266" s="251"/>
      <c r="P266" s="251"/>
      <c r="Q266" s="251"/>
      <c r="R266" s="251"/>
      <c r="S266" s="251"/>
      <c r="T266" s="252"/>
      <c r="U266" s="13"/>
      <c r="V266" s="13"/>
      <c r="W266" s="13"/>
      <c r="X266" s="13"/>
      <c r="Y266" s="13"/>
      <c r="Z266" s="13"/>
      <c r="AA266" s="13"/>
      <c r="AB266" s="13"/>
      <c r="AC266" s="13"/>
      <c r="AD266" s="13"/>
      <c r="AE266" s="13"/>
      <c r="AT266" s="253" t="s">
        <v>189</v>
      </c>
      <c r="AU266" s="253" t="s">
        <v>88</v>
      </c>
      <c r="AV266" s="13" t="s">
        <v>88</v>
      </c>
      <c r="AW266" s="13" t="s">
        <v>39</v>
      </c>
      <c r="AX266" s="13" t="s">
        <v>78</v>
      </c>
      <c r="AY266" s="253" t="s">
        <v>118</v>
      </c>
    </row>
    <row r="267" s="13" customFormat="1">
      <c r="A267" s="13"/>
      <c r="B267" s="243"/>
      <c r="C267" s="244"/>
      <c r="D267" s="233" t="s">
        <v>189</v>
      </c>
      <c r="E267" s="245" t="s">
        <v>32</v>
      </c>
      <c r="F267" s="246" t="s">
        <v>434</v>
      </c>
      <c r="G267" s="244"/>
      <c r="H267" s="247">
        <v>6.5999999999999996</v>
      </c>
      <c r="I267" s="248"/>
      <c r="J267" s="244"/>
      <c r="K267" s="244"/>
      <c r="L267" s="249"/>
      <c r="M267" s="250"/>
      <c r="N267" s="251"/>
      <c r="O267" s="251"/>
      <c r="P267" s="251"/>
      <c r="Q267" s="251"/>
      <c r="R267" s="251"/>
      <c r="S267" s="251"/>
      <c r="T267" s="252"/>
      <c r="U267" s="13"/>
      <c r="V267" s="13"/>
      <c r="W267" s="13"/>
      <c r="X267" s="13"/>
      <c r="Y267" s="13"/>
      <c r="Z267" s="13"/>
      <c r="AA267" s="13"/>
      <c r="AB267" s="13"/>
      <c r="AC267" s="13"/>
      <c r="AD267" s="13"/>
      <c r="AE267" s="13"/>
      <c r="AT267" s="253" t="s">
        <v>189</v>
      </c>
      <c r="AU267" s="253" t="s">
        <v>88</v>
      </c>
      <c r="AV267" s="13" t="s">
        <v>88</v>
      </c>
      <c r="AW267" s="13" t="s">
        <v>39</v>
      </c>
      <c r="AX267" s="13" t="s">
        <v>78</v>
      </c>
      <c r="AY267" s="253" t="s">
        <v>118</v>
      </c>
    </row>
    <row r="268" s="14" customFormat="1">
      <c r="A268" s="14"/>
      <c r="B268" s="254"/>
      <c r="C268" s="255"/>
      <c r="D268" s="233" t="s">
        <v>189</v>
      </c>
      <c r="E268" s="256" t="s">
        <v>32</v>
      </c>
      <c r="F268" s="257" t="s">
        <v>201</v>
      </c>
      <c r="G268" s="255"/>
      <c r="H268" s="258">
        <v>30.009999999999998</v>
      </c>
      <c r="I268" s="259"/>
      <c r="J268" s="255"/>
      <c r="K268" s="255"/>
      <c r="L268" s="260"/>
      <c r="M268" s="261"/>
      <c r="N268" s="262"/>
      <c r="O268" s="262"/>
      <c r="P268" s="262"/>
      <c r="Q268" s="262"/>
      <c r="R268" s="262"/>
      <c r="S268" s="262"/>
      <c r="T268" s="263"/>
      <c r="U268" s="14"/>
      <c r="V268" s="14"/>
      <c r="W268" s="14"/>
      <c r="X268" s="14"/>
      <c r="Y268" s="14"/>
      <c r="Z268" s="14"/>
      <c r="AA268" s="14"/>
      <c r="AB268" s="14"/>
      <c r="AC268" s="14"/>
      <c r="AD268" s="14"/>
      <c r="AE268" s="14"/>
      <c r="AT268" s="264" t="s">
        <v>189</v>
      </c>
      <c r="AU268" s="264" t="s">
        <v>88</v>
      </c>
      <c r="AV268" s="14" t="s">
        <v>144</v>
      </c>
      <c r="AW268" s="14" t="s">
        <v>39</v>
      </c>
      <c r="AX268" s="14" t="s">
        <v>86</v>
      </c>
      <c r="AY268" s="264" t="s">
        <v>118</v>
      </c>
    </row>
    <row r="269" s="2" customFormat="1" ht="16.5" customHeight="1">
      <c r="A269" s="40"/>
      <c r="B269" s="41"/>
      <c r="C269" s="275" t="s">
        <v>435</v>
      </c>
      <c r="D269" s="275" t="s">
        <v>248</v>
      </c>
      <c r="E269" s="276" t="s">
        <v>436</v>
      </c>
      <c r="F269" s="277" t="s">
        <v>437</v>
      </c>
      <c r="G269" s="278" t="s">
        <v>186</v>
      </c>
      <c r="H269" s="279">
        <v>0.58199999999999996</v>
      </c>
      <c r="I269" s="280"/>
      <c r="J269" s="281">
        <f>ROUND(I269*H269,2)</f>
        <v>0</v>
      </c>
      <c r="K269" s="277" t="s">
        <v>125</v>
      </c>
      <c r="L269" s="282"/>
      <c r="M269" s="283" t="s">
        <v>32</v>
      </c>
      <c r="N269" s="284" t="s">
        <v>49</v>
      </c>
      <c r="O269" s="86"/>
      <c r="P269" s="229">
        <f>O269*H269</f>
        <v>0</v>
      </c>
      <c r="Q269" s="229">
        <v>0.55000000000000004</v>
      </c>
      <c r="R269" s="229">
        <f>Q269*H269</f>
        <v>0.3201</v>
      </c>
      <c r="S269" s="229">
        <v>0</v>
      </c>
      <c r="T269" s="230">
        <f>S269*H269</f>
        <v>0</v>
      </c>
      <c r="U269" s="40"/>
      <c r="V269" s="40"/>
      <c r="W269" s="40"/>
      <c r="X269" s="40"/>
      <c r="Y269" s="40"/>
      <c r="Z269" s="40"/>
      <c r="AA269" s="40"/>
      <c r="AB269" s="40"/>
      <c r="AC269" s="40"/>
      <c r="AD269" s="40"/>
      <c r="AE269" s="40"/>
      <c r="AR269" s="231" t="s">
        <v>418</v>
      </c>
      <c r="AT269" s="231" t="s">
        <v>248</v>
      </c>
      <c r="AU269" s="231" t="s">
        <v>88</v>
      </c>
      <c r="AY269" s="18" t="s">
        <v>118</v>
      </c>
      <c r="BE269" s="232">
        <f>IF(N269="základní",J269,0)</f>
        <v>0</v>
      </c>
      <c r="BF269" s="232">
        <f>IF(N269="snížená",J269,0)</f>
        <v>0</v>
      </c>
      <c r="BG269" s="232">
        <f>IF(N269="zákl. přenesená",J269,0)</f>
        <v>0</v>
      </c>
      <c r="BH269" s="232">
        <f>IF(N269="sníž. přenesená",J269,0)</f>
        <v>0</v>
      </c>
      <c r="BI269" s="232">
        <f>IF(N269="nulová",J269,0)</f>
        <v>0</v>
      </c>
      <c r="BJ269" s="18" t="s">
        <v>86</v>
      </c>
      <c r="BK269" s="232">
        <f>ROUND(I269*H269,2)</f>
        <v>0</v>
      </c>
      <c r="BL269" s="18" t="s">
        <v>218</v>
      </c>
      <c r="BM269" s="231" t="s">
        <v>438</v>
      </c>
    </row>
    <row r="270" s="2" customFormat="1">
      <c r="A270" s="40"/>
      <c r="B270" s="41"/>
      <c r="C270" s="42"/>
      <c r="D270" s="233" t="s">
        <v>128</v>
      </c>
      <c r="E270" s="42"/>
      <c r="F270" s="234" t="s">
        <v>437</v>
      </c>
      <c r="G270" s="42"/>
      <c r="H270" s="42"/>
      <c r="I270" s="138"/>
      <c r="J270" s="42"/>
      <c r="K270" s="42"/>
      <c r="L270" s="46"/>
      <c r="M270" s="235"/>
      <c r="N270" s="236"/>
      <c r="O270" s="86"/>
      <c r="P270" s="86"/>
      <c r="Q270" s="86"/>
      <c r="R270" s="86"/>
      <c r="S270" s="86"/>
      <c r="T270" s="87"/>
      <c r="U270" s="40"/>
      <c r="V270" s="40"/>
      <c r="W270" s="40"/>
      <c r="X270" s="40"/>
      <c r="Y270" s="40"/>
      <c r="Z270" s="40"/>
      <c r="AA270" s="40"/>
      <c r="AB270" s="40"/>
      <c r="AC270" s="40"/>
      <c r="AD270" s="40"/>
      <c r="AE270" s="40"/>
      <c r="AT270" s="18" t="s">
        <v>128</v>
      </c>
      <c r="AU270" s="18" t="s">
        <v>88</v>
      </c>
    </row>
    <row r="271" s="13" customFormat="1">
      <c r="A271" s="13"/>
      <c r="B271" s="243"/>
      <c r="C271" s="244"/>
      <c r="D271" s="233" t="s">
        <v>189</v>
      </c>
      <c r="E271" s="244"/>
      <c r="F271" s="246" t="s">
        <v>439</v>
      </c>
      <c r="G271" s="244"/>
      <c r="H271" s="247">
        <v>0.58199999999999996</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189</v>
      </c>
      <c r="AU271" s="253" t="s">
        <v>88</v>
      </c>
      <c r="AV271" s="13" t="s">
        <v>88</v>
      </c>
      <c r="AW271" s="13" t="s">
        <v>4</v>
      </c>
      <c r="AX271" s="13" t="s">
        <v>86</v>
      </c>
      <c r="AY271" s="253" t="s">
        <v>118</v>
      </c>
    </row>
    <row r="272" s="2" customFormat="1" ht="16.5" customHeight="1">
      <c r="A272" s="40"/>
      <c r="B272" s="41"/>
      <c r="C272" s="220" t="s">
        <v>440</v>
      </c>
      <c r="D272" s="220" t="s">
        <v>121</v>
      </c>
      <c r="E272" s="221" t="s">
        <v>441</v>
      </c>
      <c r="F272" s="222" t="s">
        <v>442</v>
      </c>
      <c r="G272" s="223" t="s">
        <v>337</v>
      </c>
      <c r="H272" s="224">
        <v>8.6999999999999993</v>
      </c>
      <c r="I272" s="225"/>
      <c r="J272" s="226">
        <f>ROUND(I272*H272,2)</f>
        <v>0</v>
      </c>
      <c r="K272" s="222" t="s">
        <v>125</v>
      </c>
      <c r="L272" s="46"/>
      <c r="M272" s="227" t="s">
        <v>32</v>
      </c>
      <c r="N272" s="228" t="s">
        <v>49</v>
      </c>
      <c r="O272" s="86"/>
      <c r="P272" s="229">
        <f>O272*H272</f>
        <v>0</v>
      </c>
      <c r="Q272" s="229">
        <v>0</v>
      </c>
      <c r="R272" s="229">
        <f>Q272*H272</f>
        <v>0</v>
      </c>
      <c r="S272" s="229">
        <v>0</v>
      </c>
      <c r="T272" s="230">
        <f>S272*H272</f>
        <v>0</v>
      </c>
      <c r="U272" s="40"/>
      <c r="V272" s="40"/>
      <c r="W272" s="40"/>
      <c r="X272" s="40"/>
      <c r="Y272" s="40"/>
      <c r="Z272" s="40"/>
      <c r="AA272" s="40"/>
      <c r="AB272" s="40"/>
      <c r="AC272" s="40"/>
      <c r="AD272" s="40"/>
      <c r="AE272" s="40"/>
      <c r="AR272" s="231" t="s">
        <v>218</v>
      </c>
      <c r="AT272" s="231" t="s">
        <v>121</v>
      </c>
      <c r="AU272" s="231" t="s">
        <v>88</v>
      </c>
      <c r="AY272" s="18" t="s">
        <v>118</v>
      </c>
      <c r="BE272" s="232">
        <f>IF(N272="základní",J272,0)</f>
        <v>0</v>
      </c>
      <c r="BF272" s="232">
        <f>IF(N272="snížená",J272,0)</f>
        <v>0</v>
      </c>
      <c r="BG272" s="232">
        <f>IF(N272="zákl. přenesená",J272,0)</f>
        <v>0</v>
      </c>
      <c r="BH272" s="232">
        <f>IF(N272="sníž. přenesená",J272,0)</f>
        <v>0</v>
      </c>
      <c r="BI272" s="232">
        <f>IF(N272="nulová",J272,0)</f>
        <v>0</v>
      </c>
      <c r="BJ272" s="18" t="s">
        <v>86</v>
      </c>
      <c r="BK272" s="232">
        <f>ROUND(I272*H272,2)</f>
        <v>0</v>
      </c>
      <c r="BL272" s="18" t="s">
        <v>218</v>
      </c>
      <c r="BM272" s="231" t="s">
        <v>443</v>
      </c>
    </row>
    <row r="273" s="2" customFormat="1">
      <c r="A273" s="40"/>
      <c r="B273" s="41"/>
      <c r="C273" s="42"/>
      <c r="D273" s="233" t="s">
        <v>128</v>
      </c>
      <c r="E273" s="42"/>
      <c r="F273" s="234" t="s">
        <v>444</v>
      </c>
      <c r="G273" s="42"/>
      <c r="H273" s="42"/>
      <c r="I273" s="138"/>
      <c r="J273" s="42"/>
      <c r="K273" s="42"/>
      <c r="L273" s="46"/>
      <c r="M273" s="235"/>
      <c r="N273" s="236"/>
      <c r="O273" s="86"/>
      <c r="P273" s="86"/>
      <c r="Q273" s="86"/>
      <c r="R273" s="86"/>
      <c r="S273" s="86"/>
      <c r="T273" s="87"/>
      <c r="U273" s="40"/>
      <c r="V273" s="40"/>
      <c r="W273" s="40"/>
      <c r="X273" s="40"/>
      <c r="Y273" s="40"/>
      <c r="Z273" s="40"/>
      <c r="AA273" s="40"/>
      <c r="AB273" s="40"/>
      <c r="AC273" s="40"/>
      <c r="AD273" s="40"/>
      <c r="AE273" s="40"/>
      <c r="AT273" s="18" t="s">
        <v>128</v>
      </c>
      <c r="AU273" s="18" t="s">
        <v>88</v>
      </c>
    </row>
    <row r="274" s="2" customFormat="1">
      <c r="A274" s="40"/>
      <c r="B274" s="41"/>
      <c r="C274" s="42"/>
      <c r="D274" s="233" t="s">
        <v>197</v>
      </c>
      <c r="E274" s="42"/>
      <c r="F274" s="237" t="s">
        <v>414</v>
      </c>
      <c r="G274" s="42"/>
      <c r="H274" s="42"/>
      <c r="I274" s="138"/>
      <c r="J274" s="42"/>
      <c r="K274" s="42"/>
      <c r="L274" s="46"/>
      <c r="M274" s="235"/>
      <c r="N274" s="236"/>
      <c r="O274" s="86"/>
      <c r="P274" s="86"/>
      <c r="Q274" s="86"/>
      <c r="R274" s="86"/>
      <c r="S274" s="86"/>
      <c r="T274" s="87"/>
      <c r="U274" s="40"/>
      <c r="V274" s="40"/>
      <c r="W274" s="40"/>
      <c r="X274" s="40"/>
      <c r="Y274" s="40"/>
      <c r="Z274" s="40"/>
      <c r="AA274" s="40"/>
      <c r="AB274" s="40"/>
      <c r="AC274" s="40"/>
      <c r="AD274" s="40"/>
      <c r="AE274" s="40"/>
      <c r="AT274" s="18" t="s">
        <v>197</v>
      </c>
      <c r="AU274" s="18" t="s">
        <v>88</v>
      </c>
    </row>
    <row r="275" s="15" customFormat="1">
      <c r="A275" s="15"/>
      <c r="B275" s="265"/>
      <c r="C275" s="266"/>
      <c r="D275" s="233" t="s">
        <v>189</v>
      </c>
      <c r="E275" s="267" t="s">
        <v>32</v>
      </c>
      <c r="F275" s="268" t="s">
        <v>445</v>
      </c>
      <c r="G275" s="266"/>
      <c r="H275" s="267" t="s">
        <v>32</v>
      </c>
      <c r="I275" s="269"/>
      <c r="J275" s="266"/>
      <c r="K275" s="266"/>
      <c r="L275" s="270"/>
      <c r="M275" s="271"/>
      <c r="N275" s="272"/>
      <c r="O275" s="272"/>
      <c r="P275" s="272"/>
      <c r="Q275" s="272"/>
      <c r="R275" s="272"/>
      <c r="S275" s="272"/>
      <c r="T275" s="273"/>
      <c r="U275" s="15"/>
      <c r="V275" s="15"/>
      <c r="W275" s="15"/>
      <c r="X275" s="15"/>
      <c r="Y275" s="15"/>
      <c r="Z275" s="15"/>
      <c r="AA275" s="15"/>
      <c r="AB275" s="15"/>
      <c r="AC275" s="15"/>
      <c r="AD275" s="15"/>
      <c r="AE275" s="15"/>
      <c r="AT275" s="274" t="s">
        <v>189</v>
      </c>
      <c r="AU275" s="274" t="s">
        <v>88</v>
      </c>
      <c r="AV275" s="15" t="s">
        <v>86</v>
      </c>
      <c r="AW275" s="15" t="s">
        <v>39</v>
      </c>
      <c r="AX275" s="15" t="s">
        <v>78</v>
      </c>
      <c r="AY275" s="274" t="s">
        <v>118</v>
      </c>
    </row>
    <row r="276" s="13" customFormat="1">
      <c r="A276" s="13"/>
      <c r="B276" s="243"/>
      <c r="C276" s="244"/>
      <c r="D276" s="233" t="s">
        <v>189</v>
      </c>
      <c r="E276" s="245" t="s">
        <v>32</v>
      </c>
      <c r="F276" s="246" t="s">
        <v>446</v>
      </c>
      <c r="G276" s="244"/>
      <c r="H276" s="247">
        <v>8.6999999999999993</v>
      </c>
      <c r="I276" s="248"/>
      <c r="J276" s="244"/>
      <c r="K276" s="244"/>
      <c r="L276" s="249"/>
      <c r="M276" s="250"/>
      <c r="N276" s="251"/>
      <c r="O276" s="251"/>
      <c r="P276" s="251"/>
      <c r="Q276" s="251"/>
      <c r="R276" s="251"/>
      <c r="S276" s="251"/>
      <c r="T276" s="252"/>
      <c r="U276" s="13"/>
      <c r="V276" s="13"/>
      <c r="W276" s="13"/>
      <c r="X276" s="13"/>
      <c r="Y276" s="13"/>
      <c r="Z276" s="13"/>
      <c r="AA276" s="13"/>
      <c r="AB276" s="13"/>
      <c r="AC276" s="13"/>
      <c r="AD276" s="13"/>
      <c r="AE276" s="13"/>
      <c r="AT276" s="253" t="s">
        <v>189</v>
      </c>
      <c r="AU276" s="253" t="s">
        <v>88</v>
      </c>
      <c r="AV276" s="13" t="s">
        <v>88</v>
      </c>
      <c r="AW276" s="13" t="s">
        <v>39</v>
      </c>
      <c r="AX276" s="13" t="s">
        <v>86</v>
      </c>
      <c r="AY276" s="253" t="s">
        <v>118</v>
      </c>
    </row>
    <row r="277" s="2" customFormat="1" ht="16.5" customHeight="1">
      <c r="A277" s="40"/>
      <c r="B277" s="41"/>
      <c r="C277" s="275" t="s">
        <v>447</v>
      </c>
      <c r="D277" s="275" t="s">
        <v>248</v>
      </c>
      <c r="E277" s="276" t="s">
        <v>448</v>
      </c>
      <c r="F277" s="277" t="s">
        <v>449</v>
      </c>
      <c r="G277" s="278" t="s">
        <v>186</v>
      </c>
      <c r="H277" s="279">
        <v>0.24099999999999999</v>
      </c>
      <c r="I277" s="280"/>
      <c r="J277" s="281">
        <f>ROUND(I277*H277,2)</f>
        <v>0</v>
      </c>
      <c r="K277" s="277" t="s">
        <v>125</v>
      </c>
      <c r="L277" s="282"/>
      <c r="M277" s="283" t="s">
        <v>32</v>
      </c>
      <c r="N277" s="284" t="s">
        <v>49</v>
      </c>
      <c r="O277" s="86"/>
      <c r="P277" s="229">
        <f>O277*H277</f>
        <v>0</v>
      </c>
      <c r="Q277" s="229">
        <v>0.55000000000000004</v>
      </c>
      <c r="R277" s="229">
        <f>Q277*H277</f>
        <v>0.13255</v>
      </c>
      <c r="S277" s="229">
        <v>0</v>
      </c>
      <c r="T277" s="230">
        <f>S277*H277</f>
        <v>0</v>
      </c>
      <c r="U277" s="40"/>
      <c r="V277" s="40"/>
      <c r="W277" s="40"/>
      <c r="X277" s="40"/>
      <c r="Y277" s="40"/>
      <c r="Z277" s="40"/>
      <c r="AA277" s="40"/>
      <c r="AB277" s="40"/>
      <c r="AC277" s="40"/>
      <c r="AD277" s="40"/>
      <c r="AE277" s="40"/>
      <c r="AR277" s="231" t="s">
        <v>418</v>
      </c>
      <c r="AT277" s="231" t="s">
        <v>248</v>
      </c>
      <c r="AU277" s="231" t="s">
        <v>88</v>
      </c>
      <c r="AY277" s="18" t="s">
        <v>118</v>
      </c>
      <c r="BE277" s="232">
        <f>IF(N277="základní",J277,0)</f>
        <v>0</v>
      </c>
      <c r="BF277" s="232">
        <f>IF(N277="snížená",J277,0)</f>
        <v>0</v>
      </c>
      <c r="BG277" s="232">
        <f>IF(N277="zákl. přenesená",J277,0)</f>
        <v>0</v>
      </c>
      <c r="BH277" s="232">
        <f>IF(N277="sníž. přenesená",J277,0)</f>
        <v>0</v>
      </c>
      <c r="BI277" s="232">
        <f>IF(N277="nulová",J277,0)</f>
        <v>0</v>
      </c>
      <c r="BJ277" s="18" t="s">
        <v>86</v>
      </c>
      <c r="BK277" s="232">
        <f>ROUND(I277*H277,2)</f>
        <v>0</v>
      </c>
      <c r="BL277" s="18" t="s">
        <v>218</v>
      </c>
      <c r="BM277" s="231" t="s">
        <v>450</v>
      </c>
    </row>
    <row r="278" s="2" customFormat="1">
      <c r="A278" s="40"/>
      <c r="B278" s="41"/>
      <c r="C278" s="42"/>
      <c r="D278" s="233" t="s">
        <v>128</v>
      </c>
      <c r="E278" s="42"/>
      <c r="F278" s="234" t="s">
        <v>449</v>
      </c>
      <c r="G278" s="42"/>
      <c r="H278" s="42"/>
      <c r="I278" s="138"/>
      <c r="J278" s="42"/>
      <c r="K278" s="42"/>
      <c r="L278" s="46"/>
      <c r="M278" s="235"/>
      <c r="N278" s="236"/>
      <c r="O278" s="86"/>
      <c r="P278" s="86"/>
      <c r="Q278" s="86"/>
      <c r="R278" s="86"/>
      <c r="S278" s="86"/>
      <c r="T278" s="87"/>
      <c r="U278" s="40"/>
      <c r="V278" s="40"/>
      <c r="W278" s="40"/>
      <c r="X278" s="40"/>
      <c r="Y278" s="40"/>
      <c r="Z278" s="40"/>
      <c r="AA278" s="40"/>
      <c r="AB278" s="40"/>
      <c r="AC278" s="40"/>
      <c r="AD278" s="40"/>
      <c r="AE278" s="40"/>
      <c r="AT278" s="18" t="s">
        <v>128</v>
      </c>
      <c r="AU278" s="18" t="s">
        <v>88</v>
      </c>
    </row>
    <row r="279" s="13" customFormat="1">
      <c r="A279" s="13"/>
      <c r="B279" s="243"/>
      <c r="C279" s="244"/>
      <c r="D279" s="233" t="s">
        <v>189</v>
      </c>
      <c r="E279" s="244"/>
      <c r="F279" s="246" t="s">
        <v>451</v>
      </c>
      <c r="G279" s="244"/>
      <c r="H279" s="247">
        <v>0.24099999999999999</v>
      </c>
      <c r="I279" s="248"/>
      <c r="J279" s="244"/>
      <c r="K279" s="244"/>
      <c r="L279" s="249"/>
      <c r="M279" s="250"/>
      <c r="N279" s="251"/>
      <c r="O279" s="251"/>
      <c r="P279" s="251"/>
      <c r="Q279" s="251"/>
      <c r="R279" s="251"/>
      <c r="S279" s="251"/>
      <c r="T279" s="252"/>
      <c r="U279" s="13"/>
      <c r="V279" s="13"/>
      <c r="W279" s="13"/>
      <c r="X279" s="13"/>
      <c r="Y279" s="13"/>
      <c r="Z279" s="13"/>
      <c r="AA279" s="13"/>
      <c r="AB279" s="13"/>
      <c r="AC279" s="13"/>
      <c r="AD279" s="13"/>
      <c r="AE279" s="13"/>
      <c r="AT279" s="253" t="s">
        <v>189</v>
      </c>
      <c r="AU279" s="253" t="s">
        <v>88</v>
      </c>
      <c r="AV279" s="13" t="s">
        <v>88</v>
      </c>
      <c r="AW279" s="13" t="s">
        <v>4</v>
      </c>
      <c r="AX279" s="13" t="s">
        <v>86</v>
      </c>
      <c r="AY279" s="253" t="s">
        <v>118</v>
      </c>
    </row>
    <row r="280" s="2" customFormat="1" ht="16.5" customHeight="1">
      <c r="A280" s="40"/>
      <c r="B280" s="41"/>
      <c r="C280" s="220" t="s">
        <v>452</v>
      </c>
      <c r="D280" s="220" t="s">
        <v>121</v>
      </c>
      <c r="E280" s="221" t="s">
        <v>453</v>
      </c>
      <c r="F280" s="222" t="s">
        <v>454</v>
      </c>
      <c r="G280" s="223" t="s">
        <v>337</v>
      </c>
      <c r="H280" s="224">
        <v>4.3499999999999996</v>
      </c>
      <c r="I280" s="225"/>
      <c r="J280" s="226">
        <f>ROUND(I280*H280,2)</f>
        <v>0</v>
      </c>
      <c r="K280" s="222" t="s">
        <v>125</v>
      </c>
      <c r="L280" s="46"/>
      <c r="M280" s="227" t="s">
        <v>32</v>
      </c>
      <c r="N280" s="228" t="s">
        <v>49</v>
      </c>
      <c r="O280" s="86"/>
      <c r="P280" s="229">
        <f>O280*H280</f>
        <v>0</v>
      </c>
      <c r="Q280" s="229">
        <v>0</v>
      </c>
      <c r="R280" s="229">
        <f>Q280*H280</f>
        <v>0</v>
      </c>
      <c r="S280" s="229">
        <v>0</v>
      </c>
      <c r="T280" s="230">
        <f>S280*H280</f>
        <v>0</v>
      </c>
      <c r="U280" s="40"/>
      <c r="V280" s="40"/>
      <c r="W280" s="40"/>
      <c r="X280" s="40"/>
      <c r="Y280" s="40"/>
      <c r="Z280" s="40"/>
      <c r="AA280" s="40"/>
      <c r="AB280" s="40"/>
      <c r="AC280" s="40"/>
      <c r="AD280" s="40"/>
      <c r="AE280" s="40"/>
      <c r="AR280" s="231" t="s">
        <v>218</v>
      </c>
      <c r="AT280" s="231" t="s">
        <v>121</v>
      </c>
      <c r="AU280" s="231" t="s">
        <v>88</v>
      </c>
      <c r="AY280" s="18" t="s">
        <v>118</v>
      </c>
      <c r="BE280" s="232">
        <f>IF(N280="základní",J280,0)</f>
        <v>0</v>
      </c>
      <c r="BF280" s="232">
        <f>IF(N280="snížená",J280,0)</f>
        <v>0</v>
      </c>
      <c r="BG280" s="232">
        <f>IF(N280="zákl. přenesená",J280,0)</f>
        <v>0</v>
      </c>
      <c r="BH280" s="232">
        <f>IF(N280="sníž. přenesená",J280,0)</f>
        <v>0</v>
      </c>
      <c r="BI280" s="232">
        <f>IF(N280="nulová",J280,0)</f>
        <v>0</v>
      </c>
      <c r="BJ280" s="18" t="s">
        <v>86</v>
      </c>
      <c r="BK280" s="232">
        <f>ROUND(I280*H280,2)</f>
        <v>0</v>
      </c>
      <c r="BL280" s="18" t="s">
        <v>218</v>
      </c>
      <c r="BM280" s="231" t="s">
        <v>455</v>
      </c>
    </row>
    <row r="281" s="2" customFormat="1">
      <c r="A281" s="40"/>
      <c r="B281" s="41"/>
      <c r="C281" s="42"/>
      <c r="D281" s="233" t="s">
        <v>128</v>
      </c>
      <c r="E281" s="42"/>
      <c r="F281" s="234" t="s">
        <v>456</v>
      </c>
      <c r="G281" s="42"/>
      <c r="H281" s="42"/>
      <c r="I281" s="138"/>
      <c r="J281" s="42"/>
      <c r="K281" s="42"/>
      <c r="L281" s="46"/>
      <c r="M281" s="235"/>
      <c r="N281" s="236"/>
      <c r="O281" s="86"/>
      <c r="P281" s="86"/>
      <c r="Q281" s="86"/>
      <c r="R281" s="86"/>
      <c r="S281" s="86"/>
      <c r="T281" s="87"/>
      <c r="U281" s="40"/>
      <c r="V281" s="40"/>
      <c r="W281" s="40"/>
      <c r="X281" s="40"/>
      <c r="Y281" s="40"/>
      <c r="Z281" s="40"/>
      <c r="AA281" s="40"/>
      <c r="AB281" s="40"/>
      <c r="AC281" s="40"/>
      <c r="AD281" s="40"/>
      <c r="AE281" s="40"/>
      <c r="AT281" s="18" t="s">
        <v>128</v>
      </c>
      <c r="AU281" s="18" t="s">
        <v>88</v>
      </c>
    </row>
    <row r="282" s="2" customFormat="1">
      <c r="A282" s="40"/>
      <c r="B282" s="41"/>
      <c r="C282" s="42"/>
      <c r="D282" s="233" t="s">
        <v>197</v>
      </c>
      <c r="E282" s="42"/>
      <c r="F282" s="237" t="s">
        <v>414</v>
      </c>
      <c r="G282" s="42"/>
      <c r="H282" s="42"/>
      <c r="I282" s="138"/>
      <c r="J282" s="42"/>
      <c r="K282" s="42"/>
      <c r="L282" s="46"/>
      <c r="M282" s="235"/>
      <c r="N282" s="236"/>
      <c r="O282" s="86"/>
      <c r="P282" s="86"/>
      <c r="Q282" s="86"/>
      <c r="R282" s="86"/>
      <c r="S282" s="86"/>
      <c r="T282" s="87"/>
      <c r="U282" s="40"/>
      <c r="V282" s="40"/>
      <c r="W282" s="40"/>
      <c r="X282" s="40"/>
      <c r="Y282" s="40"/>
      <c r="Z282" s="40"/>
      <c r="AA282" s="40"/>
      <c r="AB282" s="40"/>
      <c r="AC282" s="40"/>
      <c r="AD282" s="40"/>
      <c r="AE282" s="40"/>
      <c r="AT282" s="18" t="s">
        <v>197</v>
      </c>
      <c r="AU282" s="18" t="s">
        <v>88</v>
      </c>
    </row>
    <row r="283" s="15" customFormat="1">
      <c r="A283" s="15"/>
      <c r="B283" s="265"/>
      <c r="C283" s="266"/>
      <c r="D283" s="233" t="s">
        <v>189</v>
      </c>
      <c r="E283" s="267" t="s">
        <v>32</v>
      </c>
      <c r="F283" s="268" t="s">
        <v>457</v>
      </c>
      <c r="G283" s="266"/>
      <c r="H283" s="267" t="s">
        <v>32</v>
      </c>
      <c r="I283" s="269"/>
      <c r="J283" s="266"/>
      <c r="K283" s="266"/>
      <c r="L283" s="270"/>
      <c r="M283" s="271"/>
      <c r="N283" s="272"/>
      <c r="O283" s="272"/>
      <c r="P283" s="272"/>
      <c r="Q283" s="272"/>
      <c r="R283" s="272"/>
      <c r="S283" s="272"/>
      <c r="T283" s="273"/>
      <c r="U283" s="15"/>
      <c r="V283" s="15"/>
      <c r="W283" s="15"/>
      <c r="X283" s="15"/>
      <c r="Y283" s="15"/>
      <c r="Z283" s="15"/>
      <c r="AA283" s="15"/>
      <c r="AB283" s="15"/>
      <c r="AC283" s="15"/>
      <c r="AD283" s="15"/>
      <c r="AE283" s="15"/>
      <c r="AT283" s="274" t="s">
        <v>189</v>
      </c>
      <c r="AU283" s="274" t="s">
        <v>88</v>
      </c>
      <c r="AV283" s="15" t="s">
        <v>86</v>
      </c>
      <c r="AW283" s="15" t="s">
        <v>39</v>
      </c>
      <c r="AX283" s="15" t="s">
        <v>78</v>
      </c>
      <c r="AY283" s="274" t="s">
        <v>118</v>
      </c>
    </row>
    <row r="284" s="13" customFormat="1">
      <c r="A284" s="13"/>
      <c r="B284" s="243"/>
      <c r="C284" s="244"/>
      <c r="D284" s="233" t="s">
        <v>189</v>
      </c>
      <c r="E284" s="245" t="s">
        <v>32</v>
      </c>
      <c r="F284" s="246" t="s">
        <v>458</v>
      </c>
      <c r="G284" s="244"/>
      <c r="H284" s="247">
        <v>4.3499999999999996</v>
      </c>
      <c r="I284" s="248"/>
      <c r="J284" s="244"/>
      <c r="K284" s="244"/>
      <c r="L284" s="249"/>
      <c r="M284" s="250"/>
      <c r="N284" s="251"/>
      <c r="O284" s="251"/>
      <c r="P284" s="251"/>
      <c r="Q284" s="251"/>
      <c r="R284" s="251"/>
      <c r="S284" s="251"/>
      <c r="T284" s="252"/>
      <c r="U284" s="13"/>
      <c r="V284" s="13"/>
      <c r="W284" s="13"/>
      <c r="X284" s="13"/>
      <c r="Y284" s="13"/>
      <c r="Z284" s="13"/>
      <c r="AA284" s="13"/>
      <c r="AB284" s="13"/>
      <c r="AC284" s="13"/>
      <c r="AD284" s="13"/>
      <c r="AE284" s="13"/>
      <c r="AT284" s="253" t="s">
        <v>189</v>
      </c>
      <c r="AU284" s="253" t="s">
        <v>88</v>
      </c>
      <c r="AV284" s="13" t="s">
        <v>88</v>
      </c>
      <c r="AW284" s="13" t="s">
        <v>39</v>
      </c>
      <c r="AX284" s="13" t="s">
        <v>86</v>
      </c>
      <c r="AY284" s="253" t="s">
        <v>118</v>
      </c>
    </row>
    <row r="285" s="2" customFormat="1" ht="16.5" customHeight="1">
      <c r="A285" s="40"/>
      <c r="B285" s="41"/>
      <c r="C285" s="275" t="s">
        <v>459</v>
      </c>
      <c r="D285" s="275" t="s">
        <v>248</v>
      </c>
      <c r="E285" s="276" t="s">
        <v>460</v>
      </c>
      <c r="F285" s="277" t="s">
        <v>461</v>
      </c>
      <c r="G285" s="278" t="s">
        <v>186</v>
      </c>
      <c r="H285" s="279">
        <v>0.161</v>
      </c>
      <c r="I285" s="280"/>
      <c r="J285" s="281">
        <f>ROUND(I285*H285,2)</f>
        <v>0</v>
      </c>
      <c r="K285" s="277" t="s">
        <v>125</v>
      </c>
      <c r="L285" s="282"/>
      <c r="M285" s="283" t="s">
        <v>32</v>
      </c>
      <c r="N285" s="284" t="s">
        <v>49</v>
      </c>
      <c r="O285" s="86"/>
      <c r="P285" s="229">
        <f>O285*H285</f>
        <v>0</v>
      </c>
      <c r="Q285" s="229">
        <v>0.55000000000000004</v>
      </c>
      <c r="R285" s="229">
        <f>Q285*H285</f>
        <v>0.088550000000000004</v>
      </c>
      <c r="S285" s="229">
        <v>0</v>
      </c>
      <c r="T285" s="230">
        <f>S285*H285</f>
        <v>0</v>
      </c>
      <c r="U285" s="40"/>
      <c r="V285" s="40"/>
      <c r="W285" s="40"/>
      <c r="X285" s="40"/>
      <c r="Y285" s="40"/>
      <c r="Z285" s="40"/>
      <c r="AA285" s="40"/>
      <c r="AB285" s="40"/>
      <c r="AC285" s="40"/>
      <c r="AD285" s="40"/>
      <c r="AE285" s="40"/>
      <c r="AR285" s="231" t="s">
        <v>418</v>
      </c>
      <c r="AT285" s="231" t="s">
        <v>248</v>
      </c>
      <c r="AU285" s="231" t="s">
        <v>88</v>
      </c>
      <c r="AY285" s="18" t="s">
        <v>118</v>
      </c>
      <c r="BE285" s="232">
        <f>IF(N285="základní",J285,0)</f>
        <v>0</v>
      </c>
      <c r="BF285" s="232">
        <f>IF(N285="snížená",J285,0)</f>
        <v>0</v>
      </c>
      <c r="BG285" s="232">
        <f>IF(N285="zákl. přenesená",J285,0)</f>
        <v>0</v>
      </c>
      <c r="BH285" s="232">
        <f>IF(N285="sníž. přenesená",J285,0)</f>
        <v>0</v>
      </c>
      <c r="BI285" s="232">
        <f>IF(N285="nulová",J285,0)</f>
        <v>0</v>
      </c>
      <c r="BJ285" s="18" t="s">
        <v>86</v>
      </c>
      <c r="BK285" s="232">
        <f>ROUND(I285*H285,2)</f>
        <v>0</v>
      </c>
      <c r="BL285" s="18" t="s">
        <v>218</v>
      </c>
      <c r="BM285" s="231" t="s">
        <v>462</v>
      </c>
    </row>
    <row r="286" s="2" customFormat="1">
      <c r="A286" s="40"/>
      <c r="B286" s="41"/>
      <c r="C286" s="42"/>
      <c r="D286" s="233" t="s">
        <v>128</v>
      </c>
      <c r="E286" s="42"/>
      <c r="F286" s="234" t="s">
        <v>461</v>
      </c>
      <c r="G286" s="42"/>
      <c r="H286" s="42"/>
      <c r="I286" s="138"/>
      <c r="J286" s="42"/>
      <c r="K286" s="42"/>
      <c r="L286" s="46"/>
      <c r="M286" s="235"/>
      <c r="N286" s="236"/>
      <c r="O286" s="86"/>
      <c r="P286" s="86"/>
      <c r="Q286" s="86"/>
      <c r="R286" s="86"/>
      <c r="S286" s="86"/>
      <c r="T286" s="87"/>
      <c r="U286" s="40"/>
      <c r="V286" s="40"/>
      <c r="W286" s="40"/>
      <c r="X286" s="40"/>
      <c r="Y286" s="40"/>
      <c r="Z286" s="40"/>
      <c r="AA286" s="40"/>
      <c r="AB286" s="40"/>
      <c r="AC286" s="40"/>
      <c r="AD286" s="40"/>
      <c r="AE286" s="40"/>
      <c r="AT286" s="18" t="s">
        <v>128</v>
      </c>
      <c r="AU286" s="18" t="s">
        <v>88</v>
      </c>
    </row>
    <row r="287" s="13" customFormat="1">
      <c r="A287" s="13"/>
      <c r="B287" s="243"/>
      <c r="C287" s="244"/>
      <c r="D287" s="233" t="s">
        <v>189</v>
      </c>
      <c r="E287" s="244"/>
      <c r="F287" s="246" t="s">
        <v>463</v>
      </c>
      <c r="G287" s="244"/>
      <c r="H287" s="247">
        <v>0.161</v>
      </c>
      <c r="I287" s="248"/>
      <c r="J287" s="244"/>
      <c r="K287" s="244"/>
      <c r="L287" s="249"/>
      <c r="M287" s="250"/>
      <c r="N287" s="251"/>
      <c r="O287" s="251"/>
      <c r="P287" s="251"/>
      <c r="Q287" s="251"/>
      <c r="R287" s="251"/>
      <c r="S287" s="251"/>
      <c r="T287" s="252"/>
      <c r="U287" s="13"/>
      <c r="V287" s="13"/>
      <c r="W287" s="13"/>
      <c r="X287" s="13"/>
      <c r="Y287" s="13"/>
      <c r="Z287" s="13"/>
      <c r="AA287" s="13"/>
      <c r="AB287" s="13"/>
      <c r="AC287" s="13"/>
      <c r="AD287" s="13"/>
      <c r="AE287" s="13"/>
      <c r="AT287" s="253" t="s">
        <v>189</v>
      </c>
      <c r="AU287" s="253" t="s">
        <v>88</v>
      </c>
      <c r="AV287" s="13" t="s">
        <v>88</v>
      </c>
      <c r="AW287" s="13" t="s">
        <v>4</v>
      </c>
      <c r="AX287" s="13" t="s">
        <v>86</v>
      </c>
      <c r="AY287" s="253" t="s">
        <v>118</v>
      </c>
    </row>
    <row r="288" s="2" customFormat="1" ht="16.5" customHeight="1">
      <c r="A288" s="40"/>
      <c r="B288" s="41"/>
      <c r="C288" s="220" t="s">
        <v>464</v>
      </c>
      <c r="D288" s="220" t="s">
        <v>121</v>
      </c>
      <c r="E288" s="221" t="s">
        <v>465</v>
      </c>
      <c r="F288" s="222" t="s">
        <v>466</v>
      </c>
      <c r="G288" s="223" t="s">
        <v>241</v>
      </c>
      <c r="H288" s="224">
        <v>28.736000000000001</v>
      </c>
      <c r="I288" s="225"/>
      <c r="J288" s="226">
        <f>ROUND(I288*H288,2)</f>
        <v>0</v>
      </c>
      <c r="K288" s="222" t="s">
        <v>125</v>
      </c>
      <c r="L288" s="46"/>
      <c r="M288" s="227" t="s">
        <v>32</v>
      </c>
      <c r="N288" s="228" t="s">
        <v>49</v>
      </c>
      <c r="O288" s="86"/>
      <c r="P288" s="229">
        <f>O288*H288</f>
        <v>0</v>
      </c>
      <c r="Q288" s="229">
        <v>0</v>
      </c>
      <c r="R288" s="229">
        <f>Q288*H288</f>
        <v>0</v>
      </c>
      <c r="S288" s="229">
        <v>0</v>
      </c>
      <c r="T288" s="230">
        <f>S288*H288</f>
        <v>0</v>
      </c>
      <c r="U288" s="40"/>
      <c r="V288" s="40"/>
      <c r="W288" s="40"/>
      <c r="X288" s="40"/>
      <c r="Y288" s="40"/>
      <c r="Z288" s="40"/>
      <c r="AA288" s="40"/>
      <c r="AB288" s="40"/>
      <c r="AC288" s="40"/>
      <c r="AD288" s="40"/>
      <c r="AE288" s="40"/>
      <c r="AR288" s="231" t="s">
        <v>218</v>
      </c>
      <c r="AT288" s="231" t="s">
        <v>121</v>
      </c>
      <c r="AU288" s="231" t="s">
        <v>88</v>
      </c>
      <c r="AY288" s="18" t="s">
        <v>118</v>
      </c>
      <c r="BE288" s="232">
        <f>IF(N288="základní",J288,0)</f>
        <v>0</v>
      </c>
      <c r="BF288" s="232">
        <f>IF(N288="snížená",J288,0)</f>
        <v>0</v>
      </c>
      <c r="BG288" s="232">
        <f>IF(N288="zákl. přenesená",J288,0)</f>
        <v>0</v>
      </c>
      <c r="BH288" s="232">
        <f>IF(N288="sníž. přenesená",J288,0)</f>
        <v>0</v>
      </c>
      <c r="BI288" s="232">
        <f>IF(N288="nulová",J288,0)</f>
        <v>0</v>
      </c>
      <c r="BJ288" s="18" t="s">
        <v>86</v>
      </c>
      <c r="BK288" s="232">
        <f>ROUND(I288*H288,2)</f>
        <v>0</v>
      </c>
      <c r="BL288" s="18" t="s">
        <v>218</v>
      </c>
      <c r="BM288" s="231" t="s">
        <v>467</v>
      </c>
    </row>
    <row r="289" s="2" customFormat="1">
      <c r="A289" s="40"/>
      <c r="B289" s="41"/>
      <c r="C289" s="42"/>
      <c r="D289" s="233" t="s">
        <v>128</v>
      </c>
      <c r="E289" s="42"/>
      <c r="F289" s="234" t="s">
        <v>468</v>
      </c>
      <c r="G289" s="42"/>
      <c r="H289" s="42"/>
      <c r="I289" s="138"/>
      <c r="J289" s="42"/>
      <c r="K289" s="42"/>
      <c r="L289" s="46"/>
      <c r="M289" s="235"/>
      <c r="N289" s="236"/>
      <c r="O289" s="86"/>
      <c r="P289" s="86"/>
      <c r="Q289" s="86"/>
      <c r="R289" s="86"/>
      <c r="S289" s="86"/>
      <c r="T289" s="87"/>
      <c r="U289" s="40"/>
      <c r="V289" s="40"/>
      <c r="W289" s="40"/>
      <c r="X289" s="40"/>
      <c r="Y289" s="40"/>
      <c r="Z289" s="40"/>
      <c r="AA289" s="40"/>
      <c r="AB289" s="40"/>
      <c r="AC289" s="40"/>
      <c r="AD289" s="40"/>
      <c r="AE289" s="40"/>
      <c r="AT289" s="18" t="s">
        <v>128</v>
      </c>
      <c r="AU289" s="18" t="s">
        <v>88</v>
      </c>
    </row>
    <row r="290" s="2" customFormat="1">
      <c r="A290" s="40"/>
      <c r="B290" s="41"/>
      <c r="C290" s="42"/>
      <c r="D290" s="233" t="s">
        <v>197</v>
      </c>
      <c r="E290" s="42"/>
      <c r="F290" s="237" t="s">
        <v>469</v>
      </c>
      <c r="G290" s="42"/>
      <c r="H290" s="42"/>
      <c r="I290" s="138"/>
      <c r="J290" s="42"/>
      <c r="K290" s="42"/>
      <c r="L290" s="46"/>
      <c r="M290" s="235"/>
      <c r="N290" s="236"/>
      <c r="O290" s="86"/>
      <c r="P290" s="86"/>
      <c r="Q290" s="86"/>
      <c r="R290" s="86"/>
      <c r="S290" s="86"/>
      <c r="T290" s="87"/>
      <c r="U290" s="40"/>
      <c r="V290" s="40"/>
      <c r="W290" s="40"/>
      <c r="X290" s="40"/>
      <c r="Y290" s="40"/>
      <c r="Z290" s="40"/>
      <c r="AA290" s="40"/>
      <c r="AB290" s="40"/>
      <c r="AC290" s="40"/>
      <c r="AD290" s="40"/>
      <c r="AE290" s="40"/>
      <c r="AT290" s="18" t="s">
        <v>197</v>
      </c>
      <c r="AU290" s="18" t="s">
        <v>88</v>
      </c>
    </row>
    <row r="291" s="15" customFormat="1">
      <c r="A291" s="15"/>
      <c r="B291" s="265"/>
      <c r="C291" s="266"/>
      <c r="D291" s="233" t="s">
        <v>189</v>
      </c>
      <c r="E291" s="267" t="s">
        <v>32</v>
      </c>
      <c r="F291" s="268" t="s">
        <v>470</v>
      </c>
      <c r="G291" s="266"/>
      <c r="H291" s="267" t="s">
        <v>32</v>
      </c>
      <c r="I291" s="269"/>
      <c r="J291" s="266"/>
      <c r="K291" s="266"/>
      <c r="L291" s="270"/>
      <c r="M291" s="271"/>
      <c r="N291" s="272"/>
      <c r="O291" s="272"/>
      <c r="P291" s="272"/>
      <c r="Q291" s="272"/>
      <c r="R291" s="272"/>
      <c r="S291" s="272"/>
      <c r="T291" s="273"/>
      <c r="U291" s="15"/>
      <c r="V291" s="15"/>
      <c r="W291" s="15"/>
      <c r="X291" s="15"/>
      <c r="Y291" s="15"/>
      <c r="Z291" s="15"/>
      <c r="AA291" s="15"/>
      <c r="AB291" s="15"/>
      <c r="AC291" s="15"/>
      <c r="AD291" s="15"/>
      <c r="AE291" s="15"/>
      <c r="AT291" s="274" t="s">
        <v>189</v>
      </c>
      <c r="AU291" s="274" t="s">
        <v>88</v>
      </c>
      <c r="AV291" s="15" t="s">
        <v>86</v>
      </c>
      <c r="AW291" s="15" t="s">
        <v>39</v>
      </c>
      <c r="AX291" s="15" t="s">
        <v>78</v>
      </c>
      <c r="AY291" s="274" t="s">
        <v>118</v>
      </c>
    </row>
    <row r="292" s="13" customFormat="1">
      <c r="A292" s="13"/>
      <c r="B292" s="243"/>
      <c r="C292" s="244"/>
      <c r="D292" s="233" t="s">
        <v>189</v>
      </c>
      <c r="E292" s="245" t="s">
        <v>32</v>
      </c>
      <c r="F292" s="246" t="s">
        <v>471</v>
      </c>
      <c r="G292" s="244"/>
      <c r="H292" s="247">
        <v>28.736000000000001</v>
      </c>
      <c r="I292" s="248"/>
      <c r="J292" s="244"/>
      <c r="K292" s="244"/>
      <c r="L292" s="249"/>
      <c r="M292" s="250"/>
      <c r="N292" s="251"/>
      <c r="O292" s="251"/>
      <c r="P292" s="251"/>
      <c r="Q292" s="251"/>
      <c r="R292" s="251"/>
      <c r="S292" s="251"/>
      <c r="T292" s="252"/>
      <c r="U292" s="13"/>
      <c r="V292" s="13"/>
      <c r="W292" s="13"/>
      <c r="X292" s="13"/>
      <c r="Y292" s="13"/>
      <c r="Z292" s="13"/>
      <c r="AA292" s="13"/>
      <c r="AB292" s="13"/>
      <c r="AC292" s="13"/>
      <c r="AD292" s="13"/>
      <c r="AE292" s="13"/>
      <c r="AT292" s="253" t="s">
        <v>189</v>
      </c>
      <c r="AU292" s="253" t="s">
        <v>88</v>
      </c>
      <c r="AV292" s="13" t="s">
        <v>88</v>
      </c>
      <c r="AW292" s="13" t="s">
        <v>39</v>
      </c>
      <c r="AX292" s="13" t="s">
        <v>86</v>
      </c>
      <c r="AY292" s="253" t="s">
        <v>118</v>
      </c>
    </row>
    <row r="293" s="2" customFormat="1" ht="16.5" customHeight="1">
      <c r="A293" s="40"/>
      <c r="B293" s="41"/>
      <c r="C293" s="275" t="s">
        <v>472</v>
      </c>
      <c r="D293" s="275" t="s">
        <v>248</v>
      </c>
      <c r="E293" s="276" t="s">
        <v>473</v>
      </c>
      <c r="F293" s="277" t="s">
        <v>474</v>
      </c>
      <c r="G293" s="278" t="s">
        <v>241</v>
      </c>
      <c r="H293" s="279">
        <v>31.609999999999999</v>
      </c>
      <c r="I293" s="280"/>
      <c r="J293" s="281">
        <f>ROUND(I293*H293,2)</f>
        <v>0</v>
      </c>
      <c r="K293" s="277" t="s">
        <v>125</v>
      </c>
      <c r="L293" s="282"/>
      <c r="M293" s="283" t="s">
        <v>32</v>
      </c>
      <c r="N293" s="284" t="s">
        <v>49</v>
      </c>
      <c r="O293" s="86"/>
      <c r="P293" s="229">
        <f>O293*H293</f>
        <v>0</v>
      </c>
      <c r="Q293" s="229">
        <v>0.0093100000000000006</v>
      </c>
      <c r="R293" s="229">
        <f>Q293*H293</f>
        <v>0.29428910000000003</v>
      </c>
      <c r="S293" s="229">
        <v>0</v>
      </c>
      <c r="T293" s="230">
        <f>S293*H293</f>
        <v>0</v>
      </c>
      <c r="U293" s="40"/>
      <c r="V293" s="40"/>
      <c r="W293" s="40"/>
      <c r="X293" s="40"/>
      <c r="Y293" s="40"/>
      <c r="Z293" s="40"/>
      <c r="AA293" s="40"/>
      <c r="AB293" s="40"/>
      <c r="AC293" s="40"/>
      <c r="AD293" s="40"/>
      <c r="AE293" s="40"/>
      <c r="AR293" s="231" t="s">
        <v>418</v>
      </c>
      <c r="AT293" s="231" t="s">
        <v>248</v>
      </c>
      <c r="AU293" s="231" t="s">
        <v>88</v>
      </c>
      <c r="AY293" s="18" t="s">
        <v>118</v>
      </c>
      <c r="BE293" s="232">
        <f>IF(N293="základní",J293,0)</f>
        <v>0</v>
      </c>
      <c r="BF293" s="232">
        <f>IF(N293="snížená",J293,0)</f>
        <v>0</v>
      </c>
      <c r="BG293" s="232">
        <f>IF(N293="zákl. přenesená",J293,0)</f>
        <v>0</v>
      </c>
      <c r="BH293" s="232">
        <f>IF(N293="sníž. přenesená",J293,0)</f>
        <v>0</v>
      </c>
      <c r="BI293" s="232">
        <f>IF(N293="nulová",J293,0)</f>
        <v>0</v>
      </c>
      <c r="BJ293" s="18" t="s">
        <v>86</v>
      </c>
      <c r="BK293" s="232">
        <f>ROUND(I293*H293,2)</f>
        <v>0</v>
      </c>
      <c r="BL293" s="18" t="s">
        <v>218</v>
      </c>
      <c r="BM293" s="231" t="s">
        <v>475</v>
      </c>
    </row>
    <row r="294" s="2" customFormat="1">
      <c r="A294" s="40"/>
      <c r="B294" s="41"/>
      <c r="C294" s="42"/>
      <c r="D294" s="233" t="s">
        <v>128</v>
      </c>
      <c r="E294" s="42"/>
      <c r="F294" s="234" t="s">
        <v>474</v>
      </c>
      <c r="G294" s="42"/>
      <c r="H294" s="42"/>
      <c r="I294" s="138"/>
      <c r="J294" s="42"/>
      <c r="K294" s="42"/>
      <c r="L294" s="46"/>
      <c r="M294" s="235"/>
      <c r="N294" s="236"/>
      <c r="O294" s="86"/>
      <c r="P294" s="86"/>
      <c r="Q294" s="86"/>
      <c r="R294" s="86"/>
      <c r="S294" s="86"/>
      <c r="T294" s="87"/>
      <c r="U294" s="40"/>
      <c r="V294" s="40"/>
      <c r="W294" s="40"/>
      <c r="X294" s="40"/>
      <c r="Y294" s="40"/>
      <c r="Z294" s="40"/>
      <c r="AA294" s="40"/>
      <c r="AB294" s="40"/>
      <c r="AC294" s="40"/>
      <c r="AD294" s="40"/>
      <c r="AE294" s="40"/>
      <c r="AT294" s="18" t="s">
        <v>128</v>
      </c>
      <c r="AU294" s="18" t="s">
        <v>88</v>
      </c>
    </row>
    <row r="295" s="13" customFormat="1">
      <c r="A295" s="13"/>
      <c r="B295" s="243"/>
      <c r="C295" s="244"/>
      <c r="D295" s="233" t="s">
        <v>189</v>
      </c>
      <c r="E295" s="244"/>
      <c r="F295" s="246" t="s">
        <v>476</v>
      </c>
      <c r="G295" s="244"/>
      <c r="H295" s="247">
        <v>31.609999999999999</v>
      </c>
      <c r="I295" s="248"/>
      <c r="J295" s="244"/>
      <c r="K295" s="244"/>
      <c r="L295" s="249"/>
      <c r="M295" s="250"/>
      <c r="N295" s="251"/>
      <c r="O295" s="251"/>
      <c r="P295" s="251"/>
      <c r="Q295" s="251"/>
      <c r="R295" s="251"/>
      <c r="S295" s="251"/>
      <c r="T295" s="252"/>
      <c r="U295" s="13"/>
      <c r="V295" s="13"/>
      <c r="W295" s="13"/>
      <c r="X295" s="13"/>
      <c r="Y295" s="13"/>
      <c r="Z295" s="13"/>
      <c r="AA295" s="13"/>
      <c r="AB295" s="13"/>
      <c r="AC295" s="13"/>
      <c r="AD295" s="13"/>
      <c r="AE295" s="13"/>
      <c r="AT295" s="253" t="s">
        <v>189</v>
      </c>
      <c r="AU295" s="253" t="s">
        <v>88</v>
      </c>
      <c r="AV295" s="13" t="s">
        <v>88</v>
      </c>
      <c r="AW295" s="13" t="s">
        <v>4</v>
      </c>
      <c r="AX295" s="13" t="s">
        <v>86</v>
      </c>
      <c r="AY295" s="253" t="s">
        <v>118</v>
      </c>
    </row>
    <row r="296" s="2" customFormat="1" ht="16.5" customHeight="1">
      <c r="A296" s="40"/>
      <c r="B296" s="41"/>
      <c r="C296" s="220" t="s">
        <v>477</v>
      </c>
      <c r="D296" s="220" t="s">
        <v>121</v>
      </c>
      <c r="E296" s="221" t="s">
        <v>478</v>
      </c>
      <c r="F296" s="222" t="s">
        <v>479</v>
      </c>
      <c r="G296" s="223" t="s">
        <v>241</v>
      </c>
      <c r="H296" s="224">
        <v>6.9779999999999998</v>
      </c>
      <c r="I296" s="225"/>
      <c r="J296" s="226">
        <f>ROUND(I296*H296,2)</f>
        <v>0</v>
      </c>
      <c r="K296" s="222" t="s">
        <v>125</v>
      </c>
      <c r="L296" s="46"/>
      <c r="M296" s="227" t="s">
        <v>32</v>
      </c>
      <c r="N296" s="228" t="s">
        <v>49</v>
      </c>
      <c r="O296" s="86"/>
      <c r="P296" s="229">
        <f>O296*H296</f>
        <v>0</v>
      </c>
      <c r="Q296" s="229">
        <v>0</v>
      </c>
      <c r="R296" s="229">
        <f>Q296*H296</f>
        <v>0</v>
      </c>
      <c r="S296" s="229">
        <v>0</v>
      </c>
      <c r="T296" s="230">
        <f>S296*H296</f>
        <v>0</v>
      </c>
      <c r="U296" s="40"/>
      <c r="V296" s="40"/>
      <c r="W296" s="40"/>
      <c r="X296" s="40"/>
      <c r="Y296" s="40"/>
      <c r="Z296" s="40"/>
      <c r="AA296" s="40"/>
      <c r="AB296" s="40"/>
      <c r="AC296" s="40"/>
      <c r="AD296" s="40"/>
      <c r="AE296" s="40"/>
      <c r="AR296" s="231" t="s">
        <v>218</v>
      </c>
      <c r="AT296" s="231" t="s">
        <v>121</v>
      </c>
      <c r="AU296" s="231" t="s">
        <v>88</v>
      </c>
      <c r="AY296" s="18" t="s">
        <v>118</v>
      </c>
      <c r="BE296" s="232">
        <f>IF(N296="základní",J296,0)</f>
        <v>0</v>
      </c>
      <c r="BF296" s="232">
        <f>IF(N296="snížená",J296,0)</f>
        <v>0</v>
      </c>
      <c r="BG296" s="232">
        <f>IF(N296="zákl. přenesená",J296,0)</f>
        <v>0</v>
      </c>
      <c r="BH296" s="232">
        <f>IF(N296="sníž. přenesená",J296,0)</f>
        <v>0</v>
      </c>
      <c r="BI296" s="232">
        <f>IF(N296="nulová",J296,0)</f>
        <v>0</v>
      </c>
      <c r="BJ296" s="18" t="s">
        <v>86</v>
      </c>
      <c r="BK296" s="232">
        <f>ROUND(I296*H296,2)</f>
        <v>0</v>
      </c>
      <c r="BL296" s="18" t="s">
        <v>218</v>
      </c>
      <c r="BM296" s="231" t="s">
        <v>480</v>
      </c>
    </row>
    <row r="297" s="2" customFormat="1">
      <c r="A297" s="40"/>
      <c r="B297" s="41"/>
      <c r="C297" s="42"/>
      <c r="D297" s="233" t="s">
        <v>128</v>
      </c>
      <c r="E297" s="42"/>
      <c r="F297" s="234" t="s">
        <v>481</v>
      </c>
      <c r="G297" s="42"/>
      <c r="H297" s="42"/>
      <c r="I297" s="138"/>
      <c r="J297" s="42"/>
      <c r="K297" s="42"/>
      <c r="L297" s="46"/>
      <c r="M297" s="235"/>
      <c r="N297" s="236"/>
      <c r="O297" s="86"/>
      <c r="P297" s="86"/>
      <c r="Q297" s="86"/>
      <c r="R297" s="86"/>
      <c r="S297" s="86"/>
      <c r="T297" s="87"/>
      <c r="U297" s="40"/>
      <c r="V297" s="40"/>
      <c r="W297" s="40"/>
      <c r="X297" s="40"/>
      <c r="Y297" s="40"/>
      <c r="Z297" s="40"/>
      <c r="AA297" s="40"/>
      <c r="AB297" s="40"/>
      <c r="AC297" s="40"/>
      <c r="AD297" s="40"/>
      <c r="AE297" s="40"/>
      <c r="AT297" s="18" t="s">
        <v>128</v>
      </c>
      <c r="AU297" s="18" t="s">
        <v>88</v>
      </c>
    </row>
    <row r="298" s="2" customFormat="1">
      <c r="A298" s="40"/>
      <c r="B298" s="41"/>
      <c r="C298" s="42"/>
      <c r="D298" s="233" t="s">
        <v>197</v>
      </c>
      <c r="E298" s="42"/>
      <c r="F298" s="237" t="s">
        <v>469</v>
      </c>
      <c r="G298" s="42"/>
      <c r="H298" s="42"/>
      <c r="I298" s="138"/>
      <c r="J298" s="42"/>
      <c r="K298" s="42"/>
      <c r="L298" s="46"/>
      <c r="M298" s="235"/>
      <c r="N298" s="236"/>
      <c r="O298" s="86"/>
      <c r="P298" s="86"/>
      <c r="Q298" s="86"/>
      <c r="R298" s="86"/>
      <c r="S298" s="86"/>
      <c r="T298" s="87"/>
      <c r="U298" s="40"/>
      <c r="V298" s="40"/>
      <c r="W298" s="40"/>
      <c r="X298" s="40"/>
      <c r="Y298" s="40"/>
      <c r="Z298" s="40"/>
      <c r="AA298" s="40"/>
      <c r="AB298" s="40"/>
      <c r="AC298" s="40"/>
      <c r="AD298" s="40"/>
      <c r="AE298" s="40"/>
      <c r="AT298" s="18" t="s">
        <v>197</v>
      </c>
      <c r="AU298" s="18" t="s">
        <v>88</v>
      </c>
    </row>
    <row r="299" s="15" customFormat="1">
      <c r="A299" s="15"/>
      <c r="B299" s="265"/>
      <c r="C299" s="266"/>
      <c r="D299" s="233" t="s">
        <v>189</v>
      </c>
      <c r="E299" s="267" t="s">
        <v>32</v>
      </c>
      <c r="F299" s="268" t="s">
        <v>482</v>
      </c>
      <c r="G299" s="266"/>
      <c r="H299" s="267" t="s">
        <v>32</v>
      </c>
      <c r="I299" s="269"/>
      <c r="J299" s="266"/>
      <c r="K299" s="266"/>
      <c r="L299" s="270"/>
      <c r="M299" s="271"/>
      <c r="N299" s="272"/>
      <c r="O299" s="272"/>
      <c r="P299" s="272"/>
      <c r="Q299" s="272"/>
      <c r="R299" s="272"/>
      <c r="S299" s="272"/>
      <c r="T299" s="273"/>
      <c r="U299" s="15"/>
      <c r="V299" s="15"/>
      <c r="W299" s="15"/>
      <c r="X299" s="15"/>
      <c r="Y299" s="15"/>
      <c r="Z299" s="15"/>
      <c r="AA299" s="15"/>
      <c r="AB299" s="15"/>
      <c r="AC299" s="15"/>
      <c r="AD299" s="15"/>
      <c r="AE299" s="15"/>
      <c r="AT299" s="274" t="s">
        <v>189</v>
      </c>
      <c r="AU299" s="274" t="s">
        <v>88</v>
      </c>
      <c r="AV299" s="15" t="s">
        <v>86</v>
      </c>
      <c r="AW299" s="15" t="s">
        <v>39</v>
      </c>
      <c r="AX299" s="15" t="s">
        <v>78</v>
      </c>
      <c r="AY299" s="274" t="s">
        <v>118</v>
      </c>
    </row>
    <row r="300" s="13" customFormat="1">
      <c r="A300" s="13"/>
      <c r="B300" s="243"/>
      <c r="C300" s="244"/>
      <c r="D300" s="233" t="s">
        <v>189</v>
      </c>
      <c r="E300" s="245" t="s">
        <v>32</v>
      </c>
      <c r="F300" s="246" t="s">
        <v>483</v>
      </c>
      <c r="G300" s="244"/>
      <c r="H300" s="247">
        <v>3.8780000000000001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189</v>
      </c>
      <c r="AU300" s="253" t="s">
        <v>88</v>
      </c>
      <c r="AV300" s="13" t="s">
        <v>88</v>
      </c>
      <c r="AW300" s="13" t="s">
        <v>39</v>
      </c>
      <c r="AX300" s="13" t="s">
        <v>78</v>
      </c>
      <c r="AY300" s="253" t="s">
        <v>118</v>
      </c>
    </row>
    <row r="301" s="13" customFormat="1">
      <c r="A301" s="13"/>
      <c r="B301" s="243"/>
      <c r="C301" s="244"/>
      <c r="D301" s="233" t="s">
        <v>189</v>
      </c>
      <c r="E301" s="245" t="s">
        <v>32</v>
      </c>
      <c r="F301" s="246" t="s">
        <v>484</v>
      </c>
      <c r="G301" s="244"/>
      <c r="H301" s="247">
        <v>3.1000000000000001</v>
      </c>
      <c r="I301" s="248"/>
      <c r="J301" s="244"/>
      <c r="K301" s="244"/>
      <c r="L301" s="249"/>
      <c r="M301" s="250"/>
      <c r="N301" s="251"/>
      <c r="O301" s="251"/>
      <c r="P301" s="251"/>
      <c r="Q301" s="251"/>
      <c r="R301" s="251"/>
      <c r="S301" s="251"/>
      <c r="T301" s="252"/>
      <c r="U301" s="13"/>
      <c r="V301" s="13"/>
      <c r="W301" s="13"/>
      <c r="X301" s="13"/>
      <c r="Y301" s="13"/>
      <c r="Z301" s="13"/>
      <c r="AA301" s="13"/>
      <c r="AB301" s="13"/>
      <c r="AC301" s="13"/>
      <c r="AD301" s="13"/>
      <c r="AE301" s="13"/>
      <c r="AT301" s="253" t="s">
        <v>189</v>
      </c>
      <c r="AU301" s="253" t="s">
        <v>88</v>
      </c>
      <c r="AV301" s="13" t="s">
        <v>88</v>
      </c>
      <c r="AW301" s="13" t="s">
        <v>39</v>
      </c>
      <c r="AX301" s="13" t="s">
        <v>78</v>
      </c>
      <c r="AY301" s="253" t="s">
        <v>118</v>
      </c>
    </row>
    <row r="302" s="14" customFormat="1">
      <c r="A302" s="14"/>
      <c r="B302" s="254"/>
      <c r="C302" s="255"/>
      <c r="D302" s="233" t="s">
        <v>189</v>
      </c>
      <c r="E302" s="256" t="s">
        <v>32</v>
      </c>
      <c r="F302" s="257" t="s">
        <v>201</v>
      </c>
      <c r="G302" s="255"/>
      <c r="H302" s="258">
        <v>6.9779999999999998</v>
      </c>
      <c r="I302" s="259"/>
      <c r="J302" s="255"/>
      <c r="K302" s="255"/>
      <c r="L302" s="260"/>
      <c r="M302" s="261"/>
      <c r="N302" s="262"/>
      <c r="O302" s="262"/>
      <c r="P302" s="262"/>
      <c r="Q302" s="262"/>
      <c r="R302" s="262"/>
      <c r="S302" s="262"/>
      <c r="T302" s="263"/>
      <c r="U302" s="14"/>
      <c r="V302" s="14"/>
      <c r="W302" s="14"/>
      <c r="X302" s="14"/>
      <c r="Y302" s="14"/>
      <c r="Z302" s="14"/>
      <c r="AA302" s="14"/>
      <c r="AB302" s="14"/>
      <c r="AC302" s="14"/>
      <c r="AD302" s="14"/>
      <c r="AE302" s="14"/>
      <c r="AT302" s="264" t="s">
        <v>189</v>
      </c>
      <c r="AU302" s="264" t="s">
        <v>88</v>
      </c>
      <c r="AV302" s="14" t="s">
        <v>144</v>
      </c>
      <c r="AW302" s="14" t="s">
        <v>39</v>
      </c>
      <c r="AX302" s="14" t="s">
        <v>86</v>
      </c>
      <c r="AY302" s="264" t="s">
        <v>118</v>
      </c>
    </row>
    <row r="303" s="2" customFormat="1" ht="16.5" customHeight="1">
      <c r="A303" s="40"/>
      <c r="B303" s="41"/>
      <c r="C303" s="275" t="s">
        <v>485</v>
      </c>
      <c r="D303" s="275" t="s">
        <v>248</v>
      </c>
      <c r="E303" s="276" t="s">
        <v>486</v>
      </c>
      <c r="F303" s="277" t="s">
        <v>487</v>
      </c>
      <c r="G303" s="278" t="s">
        <v>186</v>
      </c>
      <c r="H303" s="279">
        <v>0.17799999999999999</v>
      </c>
      <c r="I303" s="280"/>
      <c r="J303" s="281">
        <f>ROUND(I303*H303,2)</f>
        <v>0</v>
      </c>
      <c r="K303" s="277" t="s">
        <v>125</v>
      </c>
      <c r="L303" s="282"/>
      <c r="M303" s="283" t="s">
        <v>32</v>
      </c>
      <c r="N303" s="284" t="s">
        <v>49</v>
      </c>
      <c r="O303" s="86"/>
      <c r="P303" s="229">
        <f>O303*H303</f>
        <v>0</v>
      </c>
      <c r="Q303" s="229">
        <v>0.55000000000000004</v>
      </c>
      <c r="R303" s="229">
        <f>Q303*H303</f>
        <v>0.097900000000000001</v>
      </c>
      <c r="S303" s="229">
        <v>0</v>
      </c>
      <c r="T303" s="230">
        <f>S303*H303</f>
        <v>0</v>
      </c>
      <c r="U303" s="40"/>
      <c r="V303" s="40"/>
      <c r="W303" s="40"/>
      <c r="X303" s="40"/>
      <c r="Y303" s="40"/>
      <c r="Z303" s="40"/>
      <c r="AA303" s="40"/>
      <c r="AB303" s="40"/>
      <c r="AC303" s="40"/>
      <c r="AD303" s="40"/>
      <c r="AE303" s="40"/>
      <c r="AR303" s="231" t="s">
        <v>418</v>
      </c>
      <c r="AT303" s="231" t="s">
        <v>248</v>
      </c>
      <c r="AU303" s="231" t="s">
        <v>88</v>
      </c>
      <c r="AY303" s="18" t="s">
        <v>118</v>
      </c>
      <c r="BE303" s="232">
        <f>IF(N303="základní",J303,0)</f>
        <v>0</v>
      </c>
      <c r="BF303" s="232">
        <f>IF(N303="snížená",J303,0)</f>
        <v>0</v>
      </c>
      <c r="BG303" s="232">
        <f>IF(N303="zákl. přenesená",J303,0)</f>
        <v>0</v>
      </c>
      <c r="BH303" s="232">
        <f>IF(N303="sníž. přenesená",J303,0)</f>
        <v>0</v>
      </c>
      <c r="BI303" s="232">
        <f>IF(N303="nulová",J303,0)</f>
        <v>0</v>
      </c>
      <c r="BJ303" s="18" t="s">
        <v>86</v>
      </c>
      <c r="BK303" s="232">
        <f>ROUND(I303*H303,2)</f>
        <v>0</v>
      </c>
      <c r="BL303" s="18" t="s">
        <v>218</v>
      </c>
      <c r="BM303" s="231" t="s">
        <v>488</v>
      </c>
    </row>
    <row r="304" s="2" customFormat="1">
      <c r="A304" s="40"/>
      <c r="B304" s="41"/>
      <c r="C304" s="42"/>
      <c r="D304" s="233" t="s">
        <v>128</v>
      </c>
      <c r="E304" s="42"/>
      <c r="F304" s="234" t="s">
        <v>487</v>
      </c>
      <c r="G304" s="42"/>
      <c r="H304" s="42"/>
      <c r="I304" s="138"/>
      <c r="J304" s="42"/>
      <c r="K304" s="42"/>
      <c r="L304" s="46"/>
      <c r="M304" s="235"/>
      <c r="N304" s="236"/>
      <c r="O304" s="86"/>
      <c r="P304" s="86"/>
      <c r="Q304" s="86"/>
      <c r="R304" s="86"/>
      <c r="S304" s="86"/>
      <c r="T304" s="87"/>
      <c r="U304" s="40"/>
      <c r="V304" s="40"/>
      <c r="W304" s="40"/>
      <c r="X304" s="40"/>
      <c r="Y304" s="40"/>
      <c r="Z304" s="40"/>
      <c r="AA304" s="40"/>
      <c r="AB304" s="40"/>
      <c r="AC304" s="40"/>
      <c r="AD304" s="40"/>
      <c r="AE304" s="40"/>
      <c r="AT304" s="18" t="s">
        <v>128</v>
      </c>
      <c r="AU304" s="18" t="s">
        <v>88</v>
      </c>
    </row>
    <row r="305" s="15" customFormat="1">
      <c r="A305" s="15"/>
      <c r="B305" s="265"/>
      <c r="C305" s="266"/>
      <c r="D305" s="233" t="s">
        <v>189</v>
      </c>
      <c r="E305" s="267" t="s">
        <v>32</v>
      </c>
      <c r="F305" s="268" t="s">
        <v>482</v>
      </c>
      <c r="G305" s="266"/>
      <c r="H305" s="267" t="s">
        <v>32</v>
      </c>
      <c r="I305" s="269"/>
      <c r="J305" s="266"/>
      <c r="K305" s="266"/>
      <c r="L305" s="270"/>
      <c r="M305" s="271"/>
      <c r="N305" s="272"/>
      <c r="O305" s="272"/>
      <c r="P305" s="272"/>
      <c r="Q305" s="272"/>
      <c r="R305" s="272"/>
      <c r="S305" s="272"/>
      <c r="T305" s="273"/>
      <c r="U305" s="15"/>
      <c r="V305" s="15"/>
      <c r="W305" s="15"/>
      <c r="X305" s="15"/>
      <c r="Y305" s="15"/>
      <c r="Z305" s="15"/>
      <c r="AA305" s="15"/>
      <c r="AB305" s="15"/>
      <c r="AC305" s="15"/>
      <c r="AD305" s="15"/>
      <c r="AE305" s="15"/>
      <c r="AT305" s="274" t="s">
        <v>189</v>
      </c>
      <c r="AU305" s="274" t="s">
        <v>88</v>
      </c>
      <c r="AV305" s="15" t="s">
        <v>86</v>
      </c>
      <c r="AW305" s="15" t="s">
        <v>39</v>
      </c>
      <c r="AX305" s="15" t="s">
        <v>78</v>
      </c>
      <c r="AY305" s="274" t="s">
        <v>118</v>
      </c>
    </row>
    <row r="306" s="13" customFormat="1">
      <c r="A306" s="13"/>
      <c r="B306" s="243"/>
      <c r="C306" s="244"/>
      <c r="D306" s="233" t="s">
        <v>189</v>
      </c>
      <c r="E306" s="245" t="s">
        <v>32</v>
      </c>
      <c r="F306" s="246" t="s">
        <v>489</v>
      </c>
      <c r="G306" s="244"/>
      <c r="H306" s="247">
        <v>0.089999999999999997</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189</v>
      </c>
      <c r="AU306" s="253" t="s">
        <v>88</v>
      </c>
      <c r="AV306" s="13" t="s">
        <v>88</v>
      </c>
      <c r="AW306" s="13" t="s">
        <v>39</v>
      </c>
      <c r="AX306" s="13" t="s">
        <v>78</v>
      </c>
      <c r="AY306" s="253" t="s">
        <v>118</v>
      </c>
    </row>
    <row r="307" s="13" customFormat="1">
      <c r="A307" s="13"/>
      <c r="B307" s="243"/>
      <c r="C307" s="244"/>
      <c r="D307" s="233" t="s">
        <v>189</v>
      </c>
      <c r="E307" s="245" t="s">
        <v>32</v>
      </c>
      <c r="F307" s="246" t="s">
        <v>490</v>
      </c>
      <c r="G307" s="244"/>
      <c r="H307" s="247">
        <v>0.071999999999999995</v>
      </c>
      <c r="I307" s="248"/>
      <c r="J307" s="244"/>
      <c r="K307" s="244"/>
      <c r="L307" s="249"/>
      <c r="M307" s="250"/>
      <c r="N307" s="251"/>
      <c r="O307" s="251"/>
      <c r="P307" s="251"/>
      <c r="Q307" s="251"/>
      <c r="R307" s="251"/>
      <c r="S307" s="251"/>
      <c r="T307" s="252"/>
      <c r="U307" s="13"/>
      <c r="V307" s="13"/>
      <c r="W307" s="13"/>
      <c r="X307" s="13"/>
      <c r="Y307" s="13"/>
      <c r="Z307" s="13"/>
      <c r="AA307" s="13"/>
      <c r="AB307" s="13"/>
      <c r="AC307" s="13"/>
      <c r="AD307" s="13"/>
      <c r="AE307" s="13"/>
      <c r="AT307" s="253" t="s">
        <v>189</v>
      </c>
      <c r="AU307" s="253" t="s">
        <v>88</v>
      </c>
      <c r="AV307" s="13" t="s">
        <v>88</v>
      </c>
      <c r="AW307" s="13" t="s">
        <v>39</v>
      </c>
      <c r="AX307" s="13" t="s">
        <v>78</v>
      </c>
      <c r="AY307" s="253" t="s">
        <v>118</v>
      </c>
    </row>
    <row r="308" s="14" customFormat="1">
      <c r="A308" s="14"/>
      <c r="B308" s="254"/>
      <c r="C308" s="255"/>
      <c r="D308" s="233" t="s">
        <v>189</v>
      </c>
      <c r="E308" s="256" t="s">
        <v>32</v>
      </c>
      <c r="F308" s="257" t="s">
        <v>201</v>
      </c>
      <c r="G308" s="255"/>
      <c r="H308" s="258">
        <v>0.16199999999999998</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189</v>
      </c>
      <c r="AU308" s="264" t="s">
        <v>88</v>
      </c>
      <c r="AV308" s="14" t="s">
        <v>144</v>
      </c>
      <c r="AW308" s="14" t="s">
        <v>39</v>
      </c>
      <c r="AX308" s="14" t="s">
        <v>86</v>
      </c>
      <c r="AY308" s="264" t="s">
        <v>118</v>
      </c>
    </row>
    <row r="309" s="13" customFormat="1">
      <c r="A309" s="13"/>
      <c r="B309" s="243"/>
      <c r="C309" s="244"/>
      <c r="D309" s="233" t="s">
        <v>189</v>
      </c>
      <c r="E309" s="244"/>
      <c r="F309" s="246" t="s">
        <v>491</v>
      </c>
      <c r="G309" s="244"/>
      <c r="H309" s="247">
        <v>0.17799999999999999</v>
      </c>
      <c r="I309" s="248"/>
      <c r="J309" s="244"/>
      <c r="K309" s="244"/>
      <c r="L309" s="249"/>
      <c r="M309" s="250"/>
      <c r="N309" s="251"/>
      <c r="O309" s="251"/>
      <c r="P309" s="251"/>
      <c r="Q309" s="251"/>
      <c r="R309" s="251"/>
      <c r="S309" s="251"/>
      <c r="T309" s="252"/>
      <c r="U309" s="13"/>
      <c r="V309" s="13"/>
      <c r="W309" s="13"/>
      <c r="X309" s="13"/>
      <c r="Y309" s="13"/>
      <c r="Z309" s="13"/>
      <c r="AA309" s="13"/>
      <c r="AB309" s="13"/>
      <c r="AC309" s="13"/>
      <c r="AD309" s="13"/>
      <c r="AE309" s="13"/>
      <c r="AT309" s="253" t="s">
        <v>189</v>
      </c>
      <c r="AU309" s="253" t="s">
        <v>88</v>
      </c>
      <c r="AV309" s="13" t="s">
        <v>88</v>
      </c>
      <c r="AW309" s="13" t="s">
        <v>4</v>
      </c>
      <c r="AX309" s="13" t="s">
        <v>86</v>
      </c>
      <c r="AY309" s="253" t="s">
        <v>118</v>
      </c>
    </row>
    <row r="310" s="2" customFormat="1" ht="16.5" customHeight="1">
      <c r="A310" s="40"/>
      <c r="B310" s="41"/>
      <c r="C310" s="220" t="s">
        <v>492</v>
      </c>
      <c r="D310" s="220" t="s">
        <v>121</v>
      </c>
      <c r="E310" s="221" t="s">
        <v>493</v>
      </c>
      <c r="F310" s="222" t="s">
        <v>494</v>
      </c>
      <c r="G310" s="223" t="s">
        <v>186</v>
      </c>
      <c r="H310" s="224">
        <v>2.3039999999999998</v>
      </c>
      <c r="I310" s="225"/>
      <c r="J310" s="226">
        <f>ROUND(I310*H310,2)</f>
        <v>0</v>
      </c>
      <c r="K310" s="222" t="s">
        <v>125</v>
      </c>
      <c r="L310" s="46"/>
      <c r="M310" s="227" t="s">
        <v>32</v>
      </c>
      <c r="N310" s="228" t="s">
        <v>49</v>
      </c>
      <c r="O310" s="86"/>
      <c r="P310" s="229">
        <f>O310*H310</f>
        <v>0</v>
      </c>
      <c r="Q310" s="229">
        <v>0.023369999999999998</v>
      </c>
      <c r="R310" s="229">
        <f>Q310*H310</f>
        <v>0.053844479999999993</v>
      </c>
      <c r="S310" s="229">
        <v>0</v>
      </c>
      <c r="T310" s="230">
        <f>S310*H310</f>
        <v>0</v>
      </c>
      <c r="U310" s="40"/>
      <c r="V310" s="40"/>
      <c r="W310" s="40"/>
      <c r="X310" s="40"/>
      <c r="Y310" s="40"/>
      <c r="Z310" s="40"/>
      <c r="AA310" s="40"/>
      <c r="AB310" s="40"/>
      <c r="AC310" s="40"/>
      <c r="AD310" s="40"/>
      <c r="AE310" s="40"/>
      <c r="AR310" s="231" t="s">
        <v>218</v>
      </c>
      <c r="AT310" s="231" t="s">
        <v>121</v>
      </c>
      <c r="AU310" s="231" t="s">
        <v>88</v>
      </c>
      <c r="AY310" s="18" t="s">
        <v>118</v>
      </c>
      <c r="BE310" s="232">
        <f>IF(N310="základní",J310,0)</f>
        <v>0</v>
      </c>
      <c r="BF310" s="232">
        <f>IF(N310="snížená",J310,0)</f>
        <v>0</v>
      </c>
      <c r="BG310" s="232">
        <f>IF(N310="zákl. přenesená",J310,0)</f>
        <v>0</v>
      </c>
      <c r="BH310" s="232">
        <f>IF(N310="sníž. přenesená",J310,0)</f>
        <v>0</v>
      </c>
      <c r="BI310" s="232">
        <f>IF(N310="nulová",J310,0)</f>
        <v>0</v>
      </c>
      <c r="BJ310" s="18" t="s">
        <v>86</v>
      </c>
      <c r="BK310" s="232">
        <f>ROUND(I310*H310,2)</f>
        <v>0</v>
      </c>
      <c r="BL310" s="18" t="s">
        <v>218</v>
      </c>
      <c r="BM310" s="231" t="s">
        <v>495</v>
      </c>
    </row>
    <row r="311" s="2" customFormat="1">
      <c r="A311" s="40"/>
      <c r="B311" s="41"/>
      <c r="C311" s="42"/>
      <c r="D311" s="233" t="s">
        <v>128</v>
      </c>
      <c r="E311" s="42"/>
      <c r="F311" s="234" t="s">
        <v>496</v>
      </c>
      <c r="G311" s="42"/>
      <c r="H311" s="42"/>
      <c r="I311" s="138"/>
      <c r="J311" s="42"/>
      <c r="K311" s="42"/>
      <c r="L311" s="46"/>
      <c r="M311" s="235"/>
      <c r="N311" s="236"/>
      <c r="O311" s="86"/>
      <c r="P311" s="86"/>
      <c r="Q311" s="86"/>
      <c r="R311" s="86"/>
      <c r="S311" s="86"/>
      <c r="T311" s="87"/>
      <c r="U311" s="40"/>
      <c r="V311" s="40"/>
      <c r="W311" s="40"/>
      <c r="X311" s="40"/>
      <c r="Y311" s="40"/>
      <c r="Z311" s="40"/>
      <c r="AA311" s="40"/>
      <c r="AB311" s="40"/>
      <c r="AC311" s="40"/>
      <c r="AD311" s="40"/>
      <c r="AE311" s="40"/>
      <c r="AT311" s="18" t="s">
        <v>128</v>
      </c>
      <c r="AU311" s="18" t="s">
        <v>88</v>
      </c>
    </row>
    <row r="312" s="2" customFormat="1">
      <c r="A312" s="40"/>
      <c r="B312" s="41"/>
      <c r="C312" s="42"/>
      <c r="D312" s="233" t="s">
        <v>197</v>
      </c>
      <c r="E312" s="42"/>
      <c r="F312" s="237" t="s">
        <v>497</v>
      </c>
      <c r="G312" s="42"/>
      <c r="H312" s="42"/>
      <c r="I312" s="138"/>
      <c r="J312" s="42"/>
      <c r="K312" s="42"/>
      <c r="L312" s="46"/>
      <c r="M312" s="235"/>
      <c r="N312" s="236"/>
      <c r="O312" s="86"/>
      <c r="P312" s="86"/>
      <c r="Q312" s="86"/>
      <c r="R312" s="86"/>
      <c r="S312" s="86"/>
      <c r="T312" s="87"/>
      <c r="U312" s="40"/>
      <c r="V312" s="40"/>
      <c r="W312" s="40"/>
      <c r="X312" s="40"/>
      <c r="Y312" s="40"/>
      <c r="Z312" s="40"/>
      <c r="AA312" s="40"/>
      <c r="AB312" s="40"/>
      <c r="AC312" s="40"/>
      <c r="AD312" s="40"/>
      <c r="AE312" s="40"/>
      <c r="AT312" s="18" t="s">
        <v>197</v>
      </c>
      <c r="AU312" s="18" t="s">
        <v>88</v>
      </c>
    </row>
    <row r="313" s="13" customFormat="1">
      <c r="A313" s="13"/>
      <c r="B313" s="243"/>
      <c r="C313" s="244"/>
      <c r="D313" s="233" t="s">
        <v>189</v>
      </c>
      <c r="E313" s="245" t="s">
        <v>32</v>
      </c>
      <c r="F313" s="246" t="s">
        <v>498</v>
      </c>
      <c r="G313" s="244"/>
      <c r="H313" s="247">
        <v>0.60099999999999998</v>
      </c>
      <c r="I313" s="248"/>
      <c r="J313" s="244"/>
      <c r="K313" s="244"/>
      <c r="L313" s="249"/>
      <c r="M313" s="250"/>
      <c r="N313" s="251"/>
      <c r="O313" s="251"/>
      <c r="P313" s="251"/>
      <c r="Q313" s="251"/>
      <c r="R313" s="251"/>
      <c r="S313" s="251"/>
      <c r="T313" s="252"/>
      <c r="U313" s="13"/>
      <c r="V313" s="13"/>
      <c r="W313" s="13"/>
      <c r="X313" s="13"/>
      <c r="Y313" s="13"/>
      <c r="Z313" s="13"/>
      <c r="AA313" s="13"/>
      <c r="AB313" s="13"/>
      <c r="AC313" s="13"/>
      <c r="AD313" s="13"/>
      <c r="AE313" s="13"/>
      <c r="AT313" s="253" t="s">
        <v>189</v>
      </c>
      <c r="AU313" s="253" t="s">
        <v>88</v>
      </c>
      <c r="AV313" s="13" t="s">
        <v>88</v>
      </c>
      <c r="AW313" s="13" t="s">
        <v>39</v>
      </c>
      <c r="AX313" s="13" t="s">
        <v>78</v>
      </c>
      <c r="AY313" s="253" t="s">
        <v>118</v>
      </c>
    </row>
    <row r="314" s="13" customFormat="1">
      <c r="A314" s="13"/>
      <c r="B314" s="243"/>
      <c r="C314" s="244"/>
      <c r="D314" s="233" t="s">
        <v>189</v>
      </c>
      <c r="E314" s="245" t="s">
        <v>32</v>
      </c>
      <c r="F314" s="246" t="s">
        <v>499</v>
      </c>
      <c r="G314" s="244"/>
      <c r="H314" s="247">
        <v>0.17799999999999999</v>
      </c>
      <c r="I314" s="248"/>
      <c r="J314" s="244"/>
      <c r="K314" s="244"/>
      <c r="L314" s="249"/>
      <c r="M314" s="250"/>
      <c r="N314" s="251"/>
      <c r="O314" s="251"/>
      <c r="P314" s="251"/>
      <c r="Q314" s="251"/>
      <c r="R314" s="251"/>
      <c r="S314" s="251"/>
      <c r="T314" s="252"/>
      <c r="U314" s="13"/>
      <c r="V314" s="13"/>
      <c r="W314" s="13"/>
      <c r="X314" s="13"/>
      <c r="Y314" s="13"/>
      <c r="Z314" s="13"/>
      <c r="AA314" s="13"/>
      <c r="AB314" s="13"/>
      <c r="AC314" s="13"/>
      <c r="AD314" s="13"/>
      <c r="AE314" s="13"/>
      <c r="AT314" s="253" t="s">
        <v>189</v>
      </c>
      <c r="AU314" s="253" t="s">
        <v>88</v>
      </c>
      <c r="AV314" s="13" t="s">
        <v>88</v>
      </c>
      <c r="AW314" s="13" t="s">
        <v>39</v>
      </c>
      <c r="AX314" s="13" t="s">
        <v>78</v>
      </c>
      <c r="AY314" s="253" t="s">
        <v>118</v>
      </c>
    </row>
    <row r="315" s="13" customFormat="1">
      <c r="A315" s="13"/>
      <c r="B315" s="243"/>
      <c r="C315" s="244"/>
      <c r="D315" s="233" t="s">
        <v>189</v>
      </c>
      <c r="E315" s="245" t="s">
        <v>32</v>
      </c>
      <c r="F315" s="246" t="s">
        <v>500</v>
      </c>
      <c r="G315" s="244"/>
      <c r="H315" s="247">
        <v>1.5249999999999999</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189</v>
      </c>
      <c r="AU315" s="253" t="s">
        <v>88</v>
      </c>
      <c r="AV315" s="13" t="s">
        <v>88</v>
      </c>
      <c r="AW315" s="13" t="s">
        <v>39</v>
      </c>
      <c r="AX315" s="13" t="s">
        <v>78</v>
      </c>
      <c r="AY315" s="253" t="s">
        <v>118</v>
      </c>
    </row>
    <row r="316" s="14" customFormat="1">
      <c r="A316" s="14"/>
      <c r="B316" s="254"/>
      <c r="C316" s="255"/>
      <c r="D316" s="233" t="s">
        <v>189</v>
      </c>
      <c r="E316" s="256" t="s">
        <v>32</v>
      </c>
      <c r="F316" s="257" t="s">
        <v>201</v>
      </c>
      <c r="G316" s="255"/>
      <c r="H316" s="258">
        <v>2.3039999999999998</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189</v>
      </c>
      <c r="AU316" s="264" t="s">
        <v>88</v>
      </c>
      <c r="AV316" s="14" t="s">
        <v>144</v>
      </c>
      <c r="AW316" s="14" t="s">
        <v>39</v>
      </c>
      <c r="AX316" s="14" t="s">
        <v>86</v>
      </c>
      <c r="AY316" s="264" t="s">
        <v>118</v>
      </c>
    </row>
    <row r="317" s="2" customFormat="1" ht="16.5" customHeight="1">
      <c r="A317" s="40"/>
      <c r="B317" s="41"/>
      <c r="C317" s="275" t="s">
        <v>501</v>
      </c>
      <c r="D317" s="275" t="s">
        <v>248</v>
      </c>
      <c r="E317" s="276" t="s">
        <v>502</v>
      </c>
      <c r="F317" s="277" t="s">
        <v>503</v>
      </c>
      <c r="G317" s="278" t="s">
        <v>337</v>
      </c>
      <c r="H317" s="279">
        <v>10.800000000000001</v>
      </c>
      <c r="I317" s="280"/>
      <c r="J317" s="281">
        <f>ROUND(I317*H317,2)</f>
        <v>0</v>
      </c>
      <c r="K317" s="277" t="s">
        <v>32</v>
      </c>
      <c r="L317" s="282"/>
      <c r="M317" s="283" t="s">
        <v>32</v>
      </c>
      <c r="N317" s="284" t="s">
        <v>49</v>
      </c>
      <c r="O317" s="86"/>
      <c r="P317" s="229">
        <f>O317*H317</f>
        <v>0</v>
      </c>
      <c r="Q317" s="229">
        <v>0</v>
      </c>
      <c r="R317" s="229">
        <f>Q317*H317</f>
        <v>0</v>
      </c>
      <c r="S317" s="229">
        <v>0</v>
      </c>
      <c r="T317" s="230">
        <f>S317*H317</f>
        <v>0</v>
      </c>
      <c r="U317" s="40"/>
      <c r="V317" s="40"/>
      <c r="W317" s="40"/>
      <c r="X317" s="40"/>
      <c r="Y317" s="40"/>
      <c r="Z317" s="40"/>
      <c r="AA317" s="40"/>
      <c r="AB317" s="40"/>
      <c r="AC317" s="40"/>
      <c r="AD317" s="40"/>
      <c r="AE317" s="40"/>
      <c r="AR317" s="231" t="s">
        <v>418</v>
      </c>
      <c r="AT317" s="231" t="s">
        <v>248</v>
      </c>
      <c r="AU317" s="231" t="s">
        <v>88</v>
      </c>
      <c r="AY317" s="18" t="s">
        <v>118</v>
      </c>
      <c r="BE317" s="232">
        <f>IF(N317="základní",J317,0)</f>
        <v>0</v>
      </c>
      <c r="BF317" s="232">
        <f>IF(N317="snížená",J317,0)</f>
        <v>0</v>
      </c>
      <c r="BG317" s="232">
        <f>IF(N317="zákl. přenesená",J317,0)</f>
        <v>0</v>
      </c>
      <c r="BH317" s="232">
        <f>IF(N317="sníž. přenesená",J317,0)</f>
        <v>0</v>
      </c>
      <c r="BI317" s="232">
        <f>IF(N317="nulová",J317,0)</f>
        <v>0</v>
      </c>
      <c r="BJ317" s="18" t="s">
        <v>86</v>
      </c>
      <c r="BK317" s="232">
        <f>ROUND(I317*H317,2)</f>
        <v>0</v>
      </c>
      <c r="BL317" s="18" t="s">
        <v>218</v>
      </c>
      <c r="BM317" s="231" t="s">
        <v>504</v>
      </c>
    </row>
    <row r="318" s="2" customFormat="1">
      <c r="A318" s="40"/>
      <c r="B318" s="41"/>
      <c r="C318" s="42"/>
      <c r="D318" s="233" t="s">
        <v>128</v>
      </c>
      <c r="E318" s="42"/>
      <c r="F318" s="234" t="s">
        <v>503</v>
      </c>
      <c r="G318" s="42"/>
      <c r="H318" s="42"/>
      <c r="I318" s="138"/>
      <c r="J318" s="42"/>
      <c r="K318" s="42"/>
      <c r="L318" s="46"/>
      <c r="M318" s="235"/>
      <c r="N318" s="236"/>
      <c r="O318" s="86"/>
      <c r="P318" s="86"/>
      <c r="Q318" s="86"/>
      <c r="R318" s="86"/>
      <c r="S318" s="86"/>
      <c r="T318" s="87"/>
      <c r="U318" s="40"/>
      <c r="V318" s="40"/>
      <c r="W318" s="40"/>
      <c r="X318" s="40"/>
      <c r="Y318" s="40"/>
      <c r="Z318" s="40"/>
      <c r="AA318" s="40"/>
      <c r="AB318" s="40"/>
      <c r="AC318" s="40"/>
      <c r="AD318" s="40"/>
      <c r="AE318" s="40"/>
      <c r="AT318" s="18" t="s">
        <v>128</v>
      </c>
      <c r="AU318" s="18" t="s">
        <v>88</v>
      </c>
    </row>
    <row r="319" s="13" customFormat="1">
      <c r="A319" s="13"/>
      <c r="B319" s="243"/>
      <c r="C319" s="244"/>
      <c r="D319" s="233" t="s">
        <v>189</v>
      </c>
      <c r="E319" s="245" t="s">
        <v>32</v>
      </c>
      <c r="F319" s="246" t="s">
        <v>505</v>
      </c>
      <c r="G319" s="244"/>
      <c r="H319" s="247">
        <v>10.800000000000001</v>
      </c>
      <c r="I319" s="248"/>
      <c r="J319" s="244"/>
      <c r="K319" s="244"/>
      <c r="L319" s="249"/>
      <c r="M319" s="250"/>
      <c r="N319" s="251"/>
      <c r="O319" s="251"/>
      <c r="P319" s="251"/>
      <c r="Q319" s="251"/>
      <c r="R319" s="251"/>
      <c r="S319" s="251"/>
      <c r="T319" s="252"/>
      <c r="U319" s="13"/>
      <c r="V319" s="13"/>
      <c r="W319" s="13"/>
      <c r="X319" s="13"/>
      <c r="Y319" s="13"/>
      <c r="Z319" s="13"/>
      <c r="AA319" s="13"/>
      <c r="AB319" s="13"/>
      <c r="AC319" s="13"/>
      <c r="AD319" s="13"/>
      <c r="AE319" s="13"/>
      <c r="AT319" s="253" t="s">
        <v>189</v>
      </c>
      <c r="AU319" s="253" t="s">
        <v>88</v>
      </c>
      <c r="AV319" s="13" t="s">
        <v>88</v>
      </c>
      <c r="AW319" s="13" t="s">
        <v>39</v>
      </c>
      <c r="AX319" s="13" t="s">
        <v>86</v>
      </c>
      <c r="AY319" s="253" t="s">
        <v>118</v>
      </c>
    </row>
    <row r="320" s="2" customFormat="1" ht="16.5" customHeight="1">
      <c r="A320" s="40"/>
      <c r="B320" s="41"/>
      <c r="C320" s="275" t="s">
        <v>506</v>
      </c>
      <c r="D320" s="275" t="s">
        <v>248</v>
      </c>
      <c r="E320" s="276" t="s">
        <v>507</v>
      </c>
      <c r="F320" s="277" t="s">
        <v>508</v>
      </c>
      <c r="G320" s="278" t="s">
        <v>353</v>
      </c>
      <c r="H320" s="279">
        <v>9</v>
      </c>
      <c r="I320" s="280"/>
      <c r="J320" s="281">
        <f>ROUND(I320*H320,2)</f>
        <v>0</v>
      </c>
      <c r="K320" s="277" t="s">
        <v>125</v>
      </c>
      <c r="L320" s="282"/>
      <c r="M320" s="283" t="s">
        <v>32</v>
      </c>
      <c r="N320" s="284" t="s">
        <v>49</v>
      </c>
      <c r="O320" s="86"/>
      <c r="P320" s="229">
        <f>O320*H320</f>
        <v>0</v>
      </c>
      <c r="Q320" s="229">
        <v>0.00031</v>
      </c>
      <c r="R320" s="229">
        <f>Q320*H320</f>
        <v>0.0027899999999999999</v>
      </c>
      <c r="S320" s="229">
        <v>0</v>
      </c>
      <c r="T320" s="230">
        <f>S320*H320</f>
        <v>0</v>
      </c>
      <c r="U320" s="40"/>
      <c r="V320" s="40"/>
      <c r="W320" s="40"/>
      <c r="X320" s="40"/>
      <c r="Y320" s="40"/>
      <c r="Z320" s="40"/>
      <c r="AA320" s="40"/>
      <c r="AB320" s="40"/>
      <c r="AC320" s="40"/>
      <c r="AD320" s="40"/>
      <c r="AE320" s="40"/>
      <c r="AR320" s="231" t="s">
        <v>418</v>
      </c>
      <c r="AT320" s="231" t="s">
        <v>248</v>
      </c>
      <c r="AU320" s="231" t="s">
        <v>88</v>
      </c>
      <c r="AY320" s="18" t="s">
        <v>118</v>
      </c>
      <c r="BE320" s="232">
        <f>IF(N320="základní",J320,0)</f>
        <v>0</v>
      </c>
      <c r="BF320" s="232">
        <f>IF(N320="snížená",J320,0)</f>
        <v>0</v>
      </c>
      <c r="BG320" s="232">
        <f>IF(N320="zákl. přenesená",J320,0)</f>
        <v>0</v>
      </c>
      <c r="BH320" s="232">
        <f>IF(N320="sníž. přenesená",J320,0)</f>
        <v>0</v>
      </c>
      <c r="BI320" s="232">
        <f>IF(N320="nulová",J320,0)</f>
        <v>0</v>
      </c>
      <c r="BJ320" s="18" t="s">
        <v>86</v>
      </c>
      <c r="BK320" s="232">
        <f>ROUND(I320*H320,2)</f>
        <v>0</v>
      </c>
      <c r="BL320" s="18" t="s">
        <v>218</v>
      </c>
      <c r="BM320" s="231" t="s">
        <v>509</v>
      </c>
    </row>
    <row r="321" s="2" customFormat="1">
      <c r="A321" s="40"/>
      <c r="B321" s="41"/>
      <c r="C321" s="42"/>
      <c r="D321" s="233" t="s">
        <v>128</v>
      </c>
      <c r="E321" s="42"/>
      <c r="F321" s="234" t="s">
        <v>508</v>
      </c>
      <c r="G321" s="42"/>
      <c r="H321" s="42"/>
      <c r="I321" s="138"/>
      <c r="J321" s="42"/>
      <c r="K321" s="42"/>
      <c r="L321" s="46"/>
      <c r="M321" s="235"/>
      <c r="N321" s="236"/>
      <c r="O321" s="86"/>
      <c r="P321" s="86"/>
      <c r="Q321" s="86"/>
      <c r="R321" s="86"/>
      <c r="S321" s="86"/>
      <c r="T321" s="87"/>
      <c r="U321" s="40"/>
      <c r="V321" s="40"/>
      <c r="W321" s="40"/>
      <c r="X321" s="40"/>
      <c r="Y321" s="40"/>
      <c r="Z321" s="40"/>
      <c r="AA321" s="40"/>
      <c r="AB321" s="40"/>
      <c r="AC321" s="40"/>
      <c r="AD321" s="40"/>
      <c r="AE321" s="40"/>
      <c r="AT321" s="18" t="s">
        <v>128</v>
      </c>
      <c r="AU321" s="18" t="s">
        <v>88</v>
      </c>
    </row>
    <row r="322" s="2" customFormat="1" ht="16.5" customHeight="1">
      <c r="A322" s="40"/>
      <c r="B322" s="41"/>
      <c r="C322" s="220" t="s">
        <v>510</v>
      </c>
      <c r="D322" s="220" t="s">
        <v>121</v>
      </c>
      <c r="E322" s="221" t="s">
        <v>511</v>
      </c>
      <c r="F322" s="222" t="s">
        <v>512</v>
      </c>
      <c r="G322" s="223" t="s">
        <v>251</v>
      </c>
      <c r="H322" s="224">
        <v>1.29</v>
      </c>
      <c r="I322" s="225"/>
      <c r="J322" s="226">
        <f>ROUND(I322*H322,2)</f>
        <v>0</v>
      </c>
      <c r="K322" s="222" t="s">
        <v>125</v>
      </c>
      <c r="L322" s="46"/>
      <c r="M322" s="227" t="s">
        <v>32</v>
      </c>
      <c r="N322" s="228" t="s">
        <v>49</v>
      </c>
      <c r="O322" s="86"/>
      <c r="P322" s="229">
        <f>O322*H322</f>
        <v>0</v>
      </c>
      <c r="Q322" s="229">
        <v>0</v>
      </c>
      <c r="R322" s="229">
        <f>Q322*H322</f>
        <v>0</v>
      </c>
      <c r="S322" s="229">
        <v>0</v>
      </c>
      <c r="T322" s="230">
        <f>S322*H322</f>
        <v>0</v>
      </c>
      <c r="U322" s="40"/>
      <c r="V322" s="40"/>
      <c r="W322" s="40"/>
      <c r="X322" s="40"/>
      <c r="Y322" s="40"/>
      <c r="Z322" s="40"/>
      <c r="AA322" s="40"/>
      <c r="AB322" s="40"/>
      <c r="AC322" s="40"/>
      <c r="AD322" s="40"/>
      <c r="AE322" s="40"/>
      <c r="AR322" s="231" t="s">
        <v>218</v>
      </c>
      <c r="AT322" s="231" t="s">
        <v>121</v>
      </c>
      <c r="AU322" s="231" t="s">
        <v>88</v>
      </c>
      <c r="AY322" s="18" t="s">
        <v>118</v>
      </c>
      <c r="BE322" s="232">
        <f>IF(N322="základní",J322,0)</f>
        <v>0</v>
      </c>
      <c r="BF322" s="232">
        <f>IF(N322="snížená",J322,0)</f>
        <v>0</v>
      </c>
      <c r="BG322" s="232">
        <f>IF(N322="zákl. přenesená",J322,0)</f>
        <v>0</v>
      </c>
      <c r="BH322" s="232">
        <f>IF(N322="sníž. přenesená",J322,0)</f>
        <v>0</v>
      </c>
      <c r="BI322" s="232">
        <f>IF(N322="nulová",J322,0)</f>
        <v>0</v>
      </c>
      <c r="BJ322" s="18" t="s">
        <v>86</v>
      </c>
      <c r="BK322" s="232">
        <f>ROUND(I322*H322,2)</f>
        <v>0</v>
      </c>
      <c r="BL322" s="18" t="s">
        <v>218</v>
      </c>
      <c r="BM322" s="231" t="s">
        <v>513</v>
      </c>
    </row>
    <row r="323" s="2" customFormat="1">
      <c r="A323" s="40"/>
      <c r="B323" s="41"/>
      <c r="C323" s="42"/>
      <c r="D323" s="233" t="s">
        <v>128</v>
      </c>
      <c r="E323" s="42"/>
      <c r="F323" s="234" t="s">
        <v>514</v>
      </c>
      <c r="G323" s="42"/>
      <c r="H323" s="42"/>
      <c r="I323" s="138"/>
      <c r="J323" s="42"/>
      <c r="K323" s="42"/>
      <c r="L323" s="46"/>
      <c r="M323" s="235"/>
      <c r="N323" s="236"/>
      <c r="O323" s="86"/>
      <c r="P323" s="86"/>
      <c r="Q323" s="86"/>
      <c r="R323" s="86"/>
      <c r="S323" s="86"/>
      <c r="T323" s="87"/>
      <c r="U323" s="40"/>
      <c r="V323" s="40"/>
      <c r="W323" s="40"/>
      <c r="X323" s="40"/>
      <c r="Y323" s="40"/>
      <c r="Z323" s="40"/>
      <c r="AA323" s="40"/>
      <c r="AB323" s="40"/>
      <c r="AC323" s="40"/>
      <c r="AD323" s="40"/>
      <c r="AE323" s="40"/>
      <c r="AT323" s="18" t="s">
        <v>128</v>
      </c>
      <c r="AU323" s="18" t="s">
        <v>88</v>
      </c>
    </row>
    <row r="324" s="2" customFormat="1">
      <c r="A324" s="40"/>
      <c r="B324" s="41"/>
      <c r="C324" s="42"/>
      <c r="D324" s="233" t="s">
        <v>197</v>
      </c>
      <c r="E324" s="42"/>
      <c r="F324" s="237" t="s">
        <v>515</v>
      </c>
      <c r="G324" s="42"/>
      <c r="H324" s="42"/>
      <c r="I324" s="138"/>
      <c r="J324" s="42"/>
      <c r="K324" s="42"/>
      <c r="L324" s="46"/>
      <c r="M324" s="235"/>
      <c r="N324" s="236"/>
      <c r="O324" s="86"/>
      <c r="P324" s="86"/>
      <c r="Q324" s="86"/>
      <c r="R324" s="86"/>
      <c r="S324" s="86"/>
      <c r="T324" s="87"/>
      <c r="U324" s="40"/>
      <c r="V324" s="40"/>
      <c r="W324" s="40"/>
      <c r="X324" s="40"/>
      <c r="Y324" s="40"/>
      <c r="Z324" s="40"/>
      <c r="AA324" s="40"/>
      <c r="AB324" s="40"/>
      <c r="AC324" s="40"/>
      <c r="AD324" s="40"/>
      <c r="AE324" s="40"/>
      <c r="AT324" s="18" t="s">
        <v>197</v>
      </c>
      <c r="AU324" s="18" t="s">
        <v>88</v>
      </c>
    </row>
    <row r="325" s="12" customFormat="1" ht="22.8" customHeight="1">
      <c r="A325" s="12"/>
      <c r="B325" s="204"/>
      <c r="C325" s="205"/>
      <c r="D325" s="206" t="s">
        <v>77</v>
      </c>
      <c r="E325" s="218" t="s">
        <v>516</v>
      </c>
      <c r="F325" s="218" t="s">
        <v>517</v>
      </c>
      <c r="G325" s="205"/>
      <c r="H325" s="205"/>
      <c r="I325" s="208"/>
      <c r="J325" s="219">
        <f>BK325</f>
        <v>0</v>
      </c>
      <c r="K325" s="205"/>
      <c r="L325" s="210"/>
      <c r="M325" s="211"/>
      <c r="N325" s="212"/>
      <c r="O325" s="212"/>
      <c r="P325" s="213">
        <f>SUM(P326:P343)</f>
        <v>0</v>
      </c>
      <c r="Q325" s="212"/>
      <c r="R325" s="213">
        <f>SUM(R326:R343)</f>
        <v>0.23024123999999999</v>
      </c>
      <c r="S325" s="212"/>
      <c r="T325" s="214">
        <f>SUM(T326:T343)</f>
        <v>0</v>
      </c>
      <c r="U325" s="12"/>
      <c r="V325" s="12"/>
      <c r="W325" s="12"/>
      <c r="X325" s="12"/>
      <c r="Y325" s="12"/>
      <c r="Z325" s="12"/>
      <c r="AA325" s="12"/>
      <c r="AB325" s="12"/>
      <c r="AC325" s="12"/>
      <c r="AD325" s="12"/>
      <c r="AE325" s="12"/>
      <c r="AR325" s="215" t="s">
        <v>88</v>
      </c>
      <c r="AT325" s="216" t="s">
        <v>77</v>
      </c>
      <c r="AU325" s="216" t="s">
        <v>86</v>
      </c>
      <c r="AY325" s="215" t="s">
        <v>118</v>
      </c>
      <c r="BK325" s="217">
        <f>SUM(BK326:BK343)</f>
        <v>0</v>
      </c>
    </row>
    <row r="326" s="2" customFormat="1" ht="16.5" customHeight="1">
      <c r="A326" s="40"/>
      <c r="B326" s="41"/>
      <c r="C326" s="220" t="s">
        <v>518</v>
      </c>
      <c r="D326" s="220" t="s">
        <v>121</v>
      </c>
      <c r="E326" s="221" t="s">
        <v>519</v>
      </c>
      <c r="F326" s="222" t="s">
        <v>520</v>
      </c>
      <c r="G326" s="223" t="s">
        <v>337</v>
      </c>
      <c r="H326" s="224">
        <v>32</v>
      </c>
      <c r="I326" s="225"/>
      <c r="J326" s="226">
        <f>ROUND(I326*H326,2)</f>
        <v>0</v>
      </c>
      <c r="K326" s="222" t="s">
        <v>125</v>
      </c>
      <c r="L326" s="46"/>
      <c r="M326" s="227" t="s">
        <v>32</v>
      </c>
      <c r="N326" s="228" t="s">
        <v>49</v>
      </c>
      <c r="O326" s="86"/>
      <c r="P326" s="229">
        <f>O326*H326</f>
        <v>0</v>
      </c>
      <c r="Q326" s="229">
        <v>0.00042000000000000002</v>
      </c>
      <c r="R326" s="229">
        <f>Q326*H326</f>
        <v>0.013440000000000001</v>
      </c>
      <c r="S326" s="229">
        <v>0</v>
      </c>
      <c r="T326" s="230">
        <f>S326*H326</f>
        <v>0</v>
      </c>
      <c r="U326" s="40"/>
      <c r="V326" s="40"/>
      <c r="W326" s="40"/>
      <c r="X326" s="40"/>
      <c r="Y326" s="40"/>
      <c r="Z326" s="40"/>
      <c r="AA326" s="40"/>
      <c r="AB326" s="40"/>
      <c r="AC326" s="40"/>
      <c r="AD326" s="40"/>
      <c r="AE326" s="40"/>
      <c r="AR326" s="231" t="s">
        <v>218</v>
      </c>
      <c r="AT326" s="231" t="s">
        <v>121</v>
      </c>
      <c r="AU326" s="231" t="s">
        <v>88</v>
      </c>
      <c r="AY326" s="18" t="s">
        <v>118</v>
      </c>
      <c r="BE326" s="232">
        <f>IF(N326="základní",J326,0)</f>
        <v>0</v>
      </c>
      <c r="BF326" s="232">
        <f>IF(N326="snížená",J326,0)</f>
        <v>0</v>
      </c>
      <c r="BG326" s="232">
        <f>IF(N326="zákl. přenesená",J326,0)</f>
        <v>0</v>
      </c>
      <c r="BH326" s="232">
        <f>IF(N326="sníž. přenesená",J326,0)</f>
        <v>0</v>
      </c>
      <c r="BI326" s="232">
        <f>IF(N326="nulová",J326,0)</f>
        <v>0</v>
      </c>
      <c r="BJ326" s="18" t="s">
        <v>86</v>
      </c>
      <c r="BK326" s="232">
        <f>ROUND(I326*H326,2)</f>
        <v>0</v>
      </c>
      <c r="BL326" s="18" t="s">
        <v>218</v>
      </c>
      <c r="BM326" s="231" t="s">
        <v>521</v>
      </c>
    </row>
    <row r="327" s="2" customFormat="1">
      <c r="A327" s="40"/>
      <c r="B327" s="41"/>
      <c r="C327" s="42"/>
      <c r="D327" s="233" t="s">
        <v>128</v>
      </c>
      <c r="E327" s="42"/>
      <c r="F327" s="234" t="s">
        <v>522</v>
      </c>
      <c r="G327" s="42"/>
      <c r="H327" s="42"/>
      <c r="I327" s="138"/>
      <c r="J327" s="42"/>
      <c r="K327" s="42"/>
      <c r="L327" s="46"/>
      <c r="M327" s="235"/>
      <c r="N327" s="236"/>
      <c r="O327" s="86"/>
      <c r="P327" s="86"/>
      <c r="Q327" s="86"/>
      <c r="R327" s="86"/>
      <c r="S327" s="86"/>
      <c r="T327" s="87"/>
      <c r="U327" s="40"/>
      <c r="V327" s="40"/>
      <c r="W327" s="40"/>
      <c r="X327" s="40"/>
      <c r="Y327" s="40"/>
      <c r="Z327" s="40"/>
      <c r="AA327" s="40"/>
      <c r="AB327" s="40"/>
      <c r="AC327" s="40"/>
      <c r="AD327" s="40"/>
      <c r="AE327" s="40"/>
      <c r="AT327" s="18" t="s">
        <v>128</v>
      </c>
      <c r="AU327" s="18" t="s">
        <v>88</v>
      </c>
    </row>
    <row r="328" s="13" customFormat="1">
      <c r="A328" s="13"/>
      <c r="B328" s="243"/>
      <c r="C328" s="244"/>
      <c r="D328" s="233" t="s">
        <v>189</v>
      </c>
      <c r="E328" s="245" t="s">
        <v>32</v>
      </c>
      <c r="F328" s="246" t="s">
        <v>523</v>
      </c>
      <c r="G328" s="244"/>
      <c r="H328" s="247">
        <v>32</v>
      </c>
      <c r="I328" s="248"/>
      <c r="J328" s="244"/>
      <c r="K328" s="244"/>
      <c r="L328" s="249"/>
      <c r="M328" s="250"/>
      <c r="N328" s="251"/>
      <c r="O328" s="251"/>
      <c r="P328" s="251"/>
      <c r="Q328" s="251"/>
      <c r="R328" s="251"/>
      <c r="S328" s="251"/>
      <c r="T328" s="252"/>
      <c r="U328" s="13"/>
      <c r="V328" s="13"/>
      <c r="W328" s="13"/>
      <c r="X328" s="13"/>
      <c r="Y328" s="13"/>
      <c r="Z328" s="13"/>
      <c r="AA328" s="13"/>
      <c r="AB328" s="13"/>
      <c r="AC328" s="13"/>
      <c r="AD328" s="13"/>
      <c r="AE328" s="13"/>
      <c r="AT328" s="253" t="s">
        <v>189</v>
      </c>
      <c r="AU328" s="253" t="s">
        <v>88</v>
      </c>
      <c r="AV328" s="13" t="s">
        <v>88</v>
      </c>
      <c r="AW328" s="13" t="s">
        <v>39</v>
      </c>
      <c r="AX328" s="13" t="s">
        <v>86</v>
      </c>
      <c r="AY328" s="253" t="s">
        <v>118</v>
      </c>
    </row>
    <row r="329" s="2" customFormat="1" ht="16.5" customHeight="1">
      <c r="A329" s="40"/>
      <c r="B329" s="41"/>
      <c r="C329" s="220" t="s">
        <v>524</v>
      </c>
      <c r="D329" s="220" t="s">
        <v>121</v>
      </c>
      <c r="E329" s="221" t="s">
        <v>525</v>
      </c>
      <c r="F329" s="222" t="s">
        <v>526</v>
      </c>
      <c r="G329" s="223" t="s">
        <v>241</v>
      </c>
      <c r="H329" s="224">
        <v>28.736000000000001</v>
      </c>
      <c r="I329" s="225"/>
      <c r="J329" s="226">
        <f>ROUND(I329*H329,2)</f>
        <v>0</v>
      </c>
      <c r="K329" s="222" t="s">
        <v>125</v>
      </c>
      <c r="L329" s="46"/>
      <c r="M329" s="227" t="s">
        <v>32</v>
      </c>
      <c r="N329" s="228" t="s">
        <v>49</v>
      </c>
      <c r="O329" s="86"/>
      <c r="P329" s="229">
        <f>O329*H329</f>
        <v>0</v>
      </c>
      <c r="Q329" s="229">
        <v>0.0068399999999999997</v>
      </c>
      <c r="R329" s="229">
        <f>Q329*H329</f>
        <v>0.19655423999999999</v>
      </c>
      <c r="S329" s="229">
        <v>0</v>
      </c>
      <c r="T329" s="230">
        <f>S329*H329</f>
        <v>0</v>
      </c>
      <c r="U329" s="40"/>
      <c r="V329" s="40"/>
      <c r="W329" s="40"/>
      <c r="X329" s="40"/>
      <c r="Y329" s="40"/>
      <c r="Z329" s="40"/>
      <c r="AA329" s="40"/>
      <c r="AB329" s="40"/>
      <c r="AC329" s="40"/>
      <c r="AD329" s="40"/>
      <c r="AE329" s="40"/>
      <c r="AR329" s="231" t="s">
        <v>218</v>
      </c>
      <c r="AT329" s="231" t="s">
        <v>121</v>
      </c>
      <c r="AU329" s="231" t="s">
        <v>88</v>
      </c>
      <c r="AY329" s="18" t="s">
        <v>118</v>
      </c>
      <c r="BE329" s="232">
        <f>IF(N329="základní",J329,0)</f>
        <v>0</v>
      </c>
      <c r="BF329" s="232">
        <f>IF(N329="snížená",J329,0)</f>
        <v>0</v>
      </c>
      <c r="BG329" s="232">
        <f>IF(N329="zákl. přenesená",J329,0)</f>
        <v>0</v>
      </c>
      <c r="BH329" s="232">
        <f>IF(N329="sníž. přenesená",J329,0)</f>
        <v>0</v>
      </c>
      <c r="BI329" s="232">
        <f>IF(N329="nulová",J329,0)</f>
        <v>0</v>
      </c>
      <c r="BJ329" s="18" t="s">
        <v>86</v>
      </c>
      <c r="BK329" s="232">
        <f>ROUND(I329*H329,2)</f>
        <v>0</v>
      </c>
      <c r="BL329" s="18" t="s">
        <v>218</v>
      </c>
      <c r="BM329" s="231" t="s">
        <v>527</v>
      </c>
    </row>
    <row r="330" s="2" customFormat="1">
      <c r="A330" s="40"/>
      <c r="B330" s="41"/>
      <c r="C330" s="42"/>
      <c r="D330" s="233" t="s">
        <v>128</v>
      </c>
      <c r="E330" s="42"/>
      <c r="F330" s="234" t="s">
        <v>528</v>
      </c>
      <c r="G330" s="42"/>
      <c r="H330" s="42"/>
      <c r="I330" s="138"/>
      <c r="J330" s="42"/>
      <c r="K330" s="42"/>
      <c r="L330" s="46"/>
      <c r="M330" s="235"/>
      <c r="N330" s="236"/>
      <c r="O330" s="86"/>
      <c r="P330" s="86"/>
      <c r="Q330" s="86"/>
      <c r="R330" s="86"/>
      <c r="S330" s="86"/>
      <c r="T330" s="87"/>
      <c r="U330" s="40"/>
      <c r="V330" s="40"/>
      <c r="W330" s="40"/>
      <c r="X330" s="40"/>
      <c r="Y330" s="40"/>
      <c r="Z330" s="40"/>
      <c r="AA330" s="40"/>
      <c r="AB330" s="40"/>
      <c r="AC330" s="40"/>
      <c r="AD330" s="40"/>
      <c r="AE330" s="40"/>
      <c r="AT330" s="18" t="s">
        <v>128</v>
      </c>
      <c r="AU330" s="18" t="s">
        <v>88</v>
      </c>
    </row>
    <row r="331" s="15" customFormat="1">
      <c r="A331" s="15"/>
      <c r="B331" s="265"/>
      <c r="C331" s="266"/>
      <c r="D331" s="233" t="s">
        <v>189</v>
      </c>
      <c r="E331" s="267" t="s">
        <v>32</v>
      </c>
      <c r="F331" s="268" t="s">
        <v>529</v>
      </c>
      <c r="G331" s="266"/>
      <c r="H331" s="267" t="s">
        <v>32</v>
      </c>
      <c r="I331" s="269"/>
      <c r="J331" s="266"/>
      <c r="K331" s="266"/>
      <c r="L331" s="270"/>
      <c r="M331" s="271"/>
      <c r="N331" s="272"/>
      <c r="O331" s="272"/>
      <c r="P331" s="272"/>
      <c r="Q331" s="272"/>
      <c r="R331" s="272"/>
      <c r="S331" s="272"/>
      <c r="T331" s="273"/>
      <c r="U331" s="15"/>
      <c r="V331" s="15"/>
      <c r="W331" s="15"/>
      <c r="X331" s="15"/>
      <c r="Y331" s="15"/>
      <c r="Z331" s="15"/>
      <c r="AA331" s="15"/>
      <c r="AB331" s="15"/>
      <c r="AC331" s="15"/>
      <c r="AD331" s="15"/>
      <c r="AE331" s="15"/>
      <c r="AT331" s="274" t="s">
        <v>189</v>
      </c>
      <c r="AU331" s="274" t="s">
        <v>88</v>
      </c>
      <c r="AV331" s="15" t="s">
        <v>86</v>
      </c>
      <c r="AW331" s="15" t="s">
        <v>39</v>
      </c>
      <c r="AX331" s="15" t="s">
        <v>78</v>
      </c>
      <c r="AY331" s="274" t="s">
        <v>118</v>
      </c>
    </row>
    <row r="332" s="13" customFormat="1">
      <c r="A332" s="13"/>
      <c r="B332" s="243"/>
      <c r="C332" s="244"/>
      <c r="D332" s="233" t="s">
        <v>189</v>
      </c>
      <c r="E332" s="245" t="s">
        <v>32</v>
      </c>
      <c r="F332" s="246" t="s">
        <v>471</v>
      </c>
      <c r="G332" s="244"/>
      <c r="H332" s="247">
        <v>28.736000000000001</v>
      </c>
      <c r="I332" s="248"/>
      <c r="J332" s="244"/>
      <c r="K332" s="244"/>
      <c r="L332" s="249"/>
      <c r="M332" s="250"/>
      <c r="N332" s="251"/>
      <c r="O332" s="251"/>
      <c r="P332" s="251"/>
      <c r="Q332" s="251"/>
      <c r="R332" s="251"/>
      <c r="S332" s="251"/>
      <c r="T332" s="252"/>
      <c r="U332" s="13"/>
      <c r="V332" s="13"/>
      <c r="W332" s="13"/>
      <c r="X332" s="13"/>
      <c r="Y332" s="13"/>
      <c r="Z332" s="13"/>
      <c r="AA332" s="13"/>
      <c r="AB332" s="13"/>
      <c r="AC332" s="13"/>
      <c r="AD332" s="13"/>
      <c r="AE332" s="13"/>
      <c r="AT332" s="253" t="s">
        <v>189</v>
      </c>
      <c r="AU332" s="253" t="s">
        <v>88</v>
      </c>
      <c r="AV332" s="13" t="s">
        <v>88</v>
      </c>
      <c r="AW332" s="13" t="s">
        <v>39</v>
      </c>
      <c r="AX332" s="13" t="s">
        <v>86</v>
      </c>
      <c r="AY332" s="253" t="s">
        <v>118</v>
      </c>
    </row>
    <row r="333" s="2" customFormat="1" ht="16.5" customHeight="1">
      <c r="A333" s="40"/>
      <c r="B333" s="41"/>
      <c r="C333" s="220" t="s">
        <v>530</v>
      </c>
      <c r="D333" s="220" t="s">
        <v>121</v>
      </c>
      <c r="E333" s="221" t="s">
        <v>531</v>
      </c>
      <c r="F333" s="222" t="s">
        <v>532</v>
      </c>
      <c r="G333" s="223" t="s">
        <v>337</v>
      </c>
      <c r="H333" s="224">
        <v>9.2799999999999994</v>
      </c>
      <c r="I333" s="225"/>
      <c r="J333" s="226">
        <f>ROUND(I333*H333,2)</f>
        <v>0</v>
      </c>
      <c r="K333" s="222" t="s">
        <v>125</v>
      </c>
      <c r="L333" s="46"/>
      <c r="M333" s="227" t="s">
        <v>32</v>
      </c>
      <c r="N333" s="228" t="s">
        <v>49</v>
      </c>
      <c r="O333" s="86"/>
      <c r="P333" s="229">
        <f>O333*H333</f>
        <v>0</v>
      </c>
      <c r="Q333" s="229">
        <v>0.0020699999999999998</v>
      </c>
      <c r="R333" s="229">
        <f>Q333*H333</f>
        <v>0.019209599999999997</v>
      </c>
      <c r="S333" s="229">
        <v>0</v>
      </c>
      <c r="T333" s="230">
        <f>S333*H333</f>
        <v>0</v>
      </c>
      <c r="U333" s="40"/>
      <c r="V333" s="40"/>
      <c r="W333" s="40"/>
      <c r="X333" s="40"/>
      <c r="Y333" s="40"/>
      <c r="Z333" s="40"/>
      <c r="AA333" s="40"/>
      <c r="AB333" s="40"/>
      <c r="AC333" s="40"/>
      <c r="AD333" s="40"/>
      <c r="AE333" s="40"/>
      <c r="AR333" s="231" t="s">
        <v>218</v>
      </c>
      <c r="AT333" s="231" t="s">
        <v>121</v>
      </c>
      <c r="AU333" s="231" t="s">
        <v>88</v>
      </c>
      <c r="AY333" s="18" t="s">
        <v>118</v>
      </c>
      <c r="BE333" s="232">
        <f>IF(N333="základní",J333,0)</f>
        <v>0</v>
      </c>
      <c r="BF333" s="232">
        <f>IF(N333="snížená",J333,0)</f>
        <v>0</v>
      </c>
      <c r="BG333" s="232">
        <f>IF(N333="zákl. přenesená",J333,0)</f>
        <v>0</v>
      </c>
      <c r="BH333" s="232">
        <f>IF(N333="sníž. přenesená",J333,0)</f>
        <v>0</v>
      </c>
      <c r="BI333" s="232">
        <f>IF(N333="nulová",J333,0)</f>
        <v>0</v>
      </c>
      <c r="BJ333" s="18" t="s">
        <v>86</v>
      </c>
      <c r="BK333" s="232">
        <f>ROUND(I333*H333,2)</f>
        <v>0</v>
      </c>
      <c r="BL333" s="18" t="s">
        <v>218</v>
      </c>
      <c r="BM333" s="231" t="s">
        <v>533</v>
      </c>
    </row>
    <row r="334" s="2" customFormat="1">
      <c r="A334" s="40"/>
      <c r="B334" s="41"/>
      <c r="C334" s="42"/>
      <c r="D334" s="233" t="s">
        <v>128</v>
      </c>
      <c r="E334" s="42"/>
      <c r="F334" s="234" t="s">
        <v>534</v>
      </c>
      <c r="G334" s="42"/>
      <c r="H334" s="42"/>
      <c r="I334" s="138"/>
      <c r="J334" s="42"/>
      <c r="K334" s="42"/>
      <c r="L334" s="46"/>
      <c r="M334" s="235"/>
      <c r="N334" s="236"/>
      <c r="O334" s="86"/>
      <c r="P334" s="86"/>
      <c r="Q334" s="86"/>
      <c r="R334" s="86"/>
      <c r="S334" s="86"/>
      <c r="T334" s="87"/>
      <c r="U334" s="40"/>
      <c r="V334" s="40"/>
      <c r="W334" s="40"/>
      <c r="X334" s="40"/>
      <c r="Y334" s="40"/>
      <c r="Z334" s="40"/>
      <c r="AA334" s="40"/>
      <c r="AB334" s="40"/>
      <c r="AC334" s="40"/>
      <c r="AD334" s="40"/>
      <c r="AE334" s="40"/>
      <c r="AT334" s="18" t="s">
        <v>128</v>
      </c>
      <c r="AU334" s="18" t="s">
        <v>88</v>
      </c>
    </row>
    <row r="335" s="13" customFormat="1">
      <c r="A335" s="13"/>
      <c r="B335" s="243"/>
      <c r="C335" s="244"/>
      <c r="D335" s="233" t="s">
        <v>189</v>
      </c>
      <c r="E335" s="245" t="s">
        <v>32</v>
      </c>
      <c r="F335" s="246" t="s">
        <v>535</v>
      </c>
      <c r="G335" s="244"/>
      <c r="H335" s="247">
        <v>9.2799999999999994</v>
      </c>
      <c r="I335" s="248"/>
      <c r="J335" s="244"/>
      <c r="K335" s="244"/>
      <c r="L335" s="249"/>
      <c r="M335" s="250"/>
      <c r="N335" s="251"/>
      <c r="O335" s="251"/>
      <c r="P335" s="251"/>
      <c r="Q335" s="251"/>
      <c r="R335" s="251"/>
      <c r="S335" s="251"/>
      <c r="T335" s="252"/>
      <c r="U335" s="13"/>
      <c r="V335" s="13"/>
      <c r="W335" s="13"/>
      <c r="X335" s="13"/>
      <c r="Y335" s="13"/>
      <c r="Z335" s="13"/>
      <c r="AA335" s="13"/>
      <c r="AB335" s="13"/>
      <c r="AC335" s="13"/>
      <c r="AD335" s="13"/>
      <c r="AE335" s="13"/>
      <c r="AT335" s="253" t="s">
        <v>189</v>
      </c>
      <c r="AU335" s="253" t="s">
        <v>88</v>
      </c>
      <c r="AV335" s="13" t="s">
        <v>88</v>
      </c>
      <c r="AW335" s="13" t="s">
        <v>39</v>
      </c>
      <c r="AX335" s="13" t="s">
        <v>86</v>
      </c>
      <c r="AY335" s="253" t="s">
        <v>118</v>
      </c>
    </row>
    <row r="336" s="2" customFormat="1" ht="16.5" customHeight="1">
      <c r="A336" s="40"/>
      <c r="B336" s="41"/>
      <c r="C336" s="220" t="s">
        <v>536</v>
      </c>
      <c r="D336" s="220" t="s">
        <v>121</v>
      </c>
      <c r="E336" s="221" t="s">
        <v>537</v>
      </c>
      <c r="F336" s="222" t="s">
        <v>538</v>
      </c>
      <c r="G336" s="223" t="s">
        <v>353</v>
      </c>
      <c r="H336" s="224">
        <v>5.46</v>
      </c>
      <c r="I336" s="225"/>
      <c r="J336" s="226">
        <f>ROUND(I336*H336,2)</f>
        <v>0</v>
      </c>
      <c r="K336" s="222" t="s">
        <v>125</v>
      </c>
      <c r="L336" s="46"/>
      <c r="M336" s="227" t="s">
        <v>32</v>
      </c>
      <c r="N336" s="228" t="s">
        <v>49</v>
      </c>
      <c r="O336" s="86"/>
      <c r="P336" s="229">
        <f>O336*H336</f>
        <v>0</v>
      </c>
      <c r="Q336" s="229">
        <v>0.00019000000000000001</v>
      </c>
      <c r="R336" s="229">
        <f>Q336*H336</f>
        <v>0.0010374</v>
      </c>
      <c r="S336" s="229">
        <v>0</v>
      </c>
      <c r="T336" s="230">
        <f>S336*H336</f>
        <v>0</v>
      </c>
      <c r="U336" s="40"/>
      <c r="V336" s="40"/>
      <c r="W336" s="40"/>
      <c r="X336" s="40"/>
      <c r="Y336" s="40"/>
      <c r="Z336" s="40"/>
      <c r="AA336" s="40"/>
      <c r="AB336" s="40"/>
      <c r="AC336" s="40"/>
      <c r="AD336" s="40"/>
      <c r="AE336" s="40"/>
      <c r="AR336" s="231" t="s">
        <v>218</v>
      </c>
      <c r="AT336" s="231" t="s">
        <v>121</v>
      </c>
      <c r="AU336" s="231" t="s">
        <v>88</v>
      </c>
      <c r="AY336" s="18" t="s">
        <v>118</v>
      </c>
      <c r="BE336" s="232">
        <f>IF(N336="základní",J336,0)</f>
        <v>0</v>
      </c>
      <c r="BF336" s="232">
        <f>IF(N336="snížená",J336,0)</f>
        <v>0</v>
      </c>
      <c r="BG336" s="232">
        <f>IF(N336="zákl. přenesená",J336,0)</f>
        <v>0</v>
      </c>
      <c r="BH336" s="232">
        <f>IF(N336="sníž. přenesená",J336,0)</f>
        <v>0</v>
      </c>
      <c r="BI336" s="232">
        <f>IF(N336="nulová",J336,0)</f>
        <v>0</v>
      </c>
      <c r="BJ336" s="18" t="s">
        <v>86</v>
      </c>
      <c r="BK336" s="232">
        <f>ROUND(I336*H336,2)</f>
        <v>0</v>
      </c>
      <c r="BL336" s="18" t="s">
        <v>218</v>
      </c>
      <c r="BM336" s="231" t="s">
        <v>539</v>
      </c>
    </row>
    <row r="337" s="2" customFormat="1">
      <c r="A337" s="40"/>
      <c r="B337" s="41"/>
      <c r="C337" s="42"/>
      <c r="D337" s="233" t="s">
        <v>128</v>
      </c>
      <c r="E337" s="42"/>
      <c r="F337" s="234" t="s">
        <v>540</v>
      </c>
      <c r="G337" s="42"/>
      <c r="H337" s="42"/>
      <c r="I337" s="138"/>
      <c r="J337" s="42"/>
      <c r="K337" s="42"/>
      <c r="L337" s="46"/>
      <c r="M337" s="235"/>
      <c r="N337" s="236"/>
      <c r="O337" s="86"/>
      <c r="P337" s="86"/>
      <c r="Q337" s="86"/>
      <c r="R337" s="86"/>
      <c r="S337" s="86"/>
      <c r="T337" s="87"/>
      <c r="U337" s="40"/>
      <c r="V337" s="40"/>
      <c r="W337" s="40"/>
      <c r="X337" s="40"/>
      <c r="Y337" s="40"/>
      <c r="Z337" s="40"/>
      <c r="AA337" s="40"/>
      <c r="AB337" s="40"/>
      <c r="AC337" s="40"/>
      <c r="AD337" s="40"/>
      <c r="AE337" s="40"/>
      <c r="AT337" s="18" t="s">
        <v>128</v>
      </c>
      <c r="AU337" s="18" t="s">
        <v>88</v>
      </c>
    </row>
    <row r="338" s="13" customFormat="1">
      <c r="A338" s="13"/>
      <c r="B338" s="243"/>
      <c r="C338" s="244"/>
      <c r="D338" s="233" t="s">
        <v>189</v>
      </c>
      <c r="E338" s="245" t="s">
        <v>32</v>
      </c>
      <c r="F338" s="246" t="s">
        <v>541</v>
      </c>
      <c r="G338" s="244"/>
      <c r="H338" s="247">
        <v>2.4900000000000002</v>
      </c>
      <c r="I338" s="248"/>
      <c r="J338" s="244"/>
      <c r="K338" s="244"/>
      <c r="L338" s="249"/>
      <c r="M338" s="250"/>
      <c r="N338" s="251"/>
      <c r="O338" s="251"/>
      <c r="P338" s="251"/>
      <c r="Q338" s="251"/>
      <c r="R338" s="251"/>
      <c r="S338" s="251"/>
      <c r="T338" s="252"/>
      <c r="U338" s="13"/>
      <c r="V338" s="13"/>
      <c r="W338" s="13"/>
      <c r="X338" s="13"/>
      <c r="Y338" s="13"/>
      <c r="Z338" s="13"/>
      <c r="AA338" s="13"/>
      <c r="AB338" s="13"/>
      <c r="AC338" s="13"/>
      <c r="AD338" s="13"/>
      <c r="AE338" s="13"/>
      <c r="AT338" s="253" t="s">
        <v>189</v>
      </c>
      <c r="AU338" s="253" t="s">
        <v>88</v>
      </c>
      <c r="AV338" s="13" t="s">
        <v>88</v>
      </c>
      <c r="AW338" s="13" t="s">
        <v>39</v>
      </c>
      <c r="AX338" s="13" t="s">
        <v>78</v>
      </c>
      <c r="AY338" s="253" t="s">
        <v>118</v>
      </c>
    </row>
    <row r="339" s="13" customFormat="1">
      <c r="A339" s="13"/>
      <c r="B339" s="243"/>
      <c r="C339" s="244"/>
      <c r="D339" s="233" t="s">
        <v>189</v>
      </c>
      <c r="E339" s="245" t="s">
        <v>32</v>
      </c>
      <c r="F339" s="246" t="s">
        <v>542</v>
      </c>
      <c r="G339" s="244"/>
      <c r="H339" s="247">
        <v>2.9700000000000002</v>
      </c>
      <c r="I339" s="248"/>
      <c r="J339" s="244"/>
      <c r="K339" s="244"/>
      <c r="L339" s="249"/>
      <c r="M339" s="250"/>
      <c r="N339" s="251"/>
      <c r="O339" s="251"/>
      <c r="P339" s="251"/>
      <c r="Q339" s="251"/>
      <c r="R339" s="251"/>
      <c r="S339" s="251"/>
      <c r="T339" s="252"/>
      <c r="U339" s="13"/>
      <c r="V339" s="13"/>
      <c r="W339" s="13"/>
      <c r="X339" s="13"/>
      <c r="Y339" s="13"/>
      <c r="Z339" s="13"/>
      <c r="AA339" s="13"/>
      <c r="AB339" s="13"/>
      <c r="AC339" s="13"/>
      <c r="AD339" s="13"/>
      <c r="AE339" s="13"/>
      <c r="AT339" s="253" t="s">
        <v>189</v>
      </c>
      <c r="AU339" s="253" t="s">
        <v>88</v>
      </c>
      <c r="AV339" s="13" t="s">
        <v>88</v>
      </c>
      <c r="AW339" s="13" t="s">
        <v>39</v>
      </c>
      <c r="AX339" s="13" t="s">
        <v>78</v>
      </c>
      <c r="AY339" s="253" t="s">
        <v>118</v>
      </c>
    </row>
    <row r="340" s="14" customFormat="1">
      <c r="A340" s="14"/>
      <c r="B340" s="254"/>
      <c r="C340" s="255"/>
      <c r="D340" s="233" t="s">
        <v>189</v>
      </c>
      <c r="E340" s="256" t="s">
        <v>32</v>
      </c>
      <c r="F340" s="257" t="s">
        <v>201</v>
      </c>
      <c r="G340" s="255"/>
      <c r="H340" s="258">
        <v>5.4600000000000009</v>
      </c>
      <c r="I340" s="259"/>
      <c r="J340" s="255"/>
      <c r="K340" s="255"/>
      <c r="L340" s="260"/>
      <c r="M340" s="261"/>
      <c r="N340" s="262"/>
      <c r="O340" s="262"/>
      <c r="P340" s="262"/>
      <c r="Q340" s="262"/>
      <c r="R340" s="262"/>
      <c r="S340" s="262"/>
      <c r="T340" s="263"/>
      <c r="U340" s="14"/>
      <c r="V340" s="14"/>
      <c r="W340" s="14"/>
      <c r="X340" s="14"/>
      <c r="Y340" s="14"/>
      <c r="Z340" s="14"/>
      <c r="AA340" s="14"/>
      <c r="AB340" s="14"/>
      <c r="AC340" s="14"/>
      <c r="AD340" s="14"/>
      <c r="AE340" s="14"/>
      <c r="AT340" s="264" t="s">
        <v>189</v>
      </c>
      <c r="AU340" s="264" t="s">
        <v>88</v>
      </c>
      <c r="AV340" s="14" t="s">
        <v>144</v>
      </c>
      <c r="AW340" s="14" t="s">
        <v>39</v>
      </c>
      <c r="AX340" s="14" t="s">
        <v>86</v>
      </c>
      <c r="AY340" s="264" t="s">
        <v>118</v>
      </c>
    </row>
    <row r="341" s="2" customFormat="1" ht="16.5" customHeight="1">
      <c r="A341" s="40"/>
      <c r="B341" s="41"/>
      <c r="C341" s="220" t="s">
        <v>543</v>
      </c>
      <c r="D341" s="220" t="s">
        <v>121</v>
      </c>
      <c r="E341" s="221" t="s">
        <v>544</v>
      </c>
      <c r="F341" s="222" t="s">
        <v>545</v>
      </c>
      <c r="G341" s="223" t="s">
        <v>251</v>
      </c>
      <c r="H341" s="224">
        <v>0.23000000000000001</v>
      </c>
      <c r="I341" s="225"/>
      <c r="J341" s="226">
        <f>ROUND(I341*H341,2)</f>
        <v>0</v>
      </c>
      <c r="K341" s="222" t="s">
        <v>125</v>
      </c>
      <c r="L341" s="46"/>
      <c r="M341" s="227" t="s">
        <v>32</v>
      </c>
      <c r="N341" s="228" t="s">
        <v>49</v>
      </c>
      <c r="O341" s="86"/>
      <c r="P341" s="229">
        <f>O341*H341</f>
        <v>0</v>
      </c>
      <c r="Q341" s="229">
        <v>0</v>
      </c>
      <c r="R341" s="229">
        <f>Q341*H341</f>
        <v>0</v>
      </c>
      <c r="S341" s="229">
        <v>0</v>
      </c>
      <c r="T341" s="230">
        <f>S341*H341</f>
        <v>0</v>
      </c>
      <c r="U341" s="40"/>
      <c r="V341" s="40"/>
      <c r="W341" s="40"/>
      <c r="X341" s="40"/>
      <c r="Y341" s="40"/>
      <c r="Z341" s="40"/>
      <c r="AA341" s="40"/>
      <c r="AB341" s="40"/>
      <c r="AC341" s="40"/>
      <c r="AD341" s="40"/>
      <c r="AE341" s="40"/>
      <c r="AR341" s="231" t="s">
        <v>218</v>
      </c>
      <c r="AT341" s="231" t="s">
        <v>121</v>
      </c>
      <c r="AU341" s="231" t="s">
        <v>88</v>
      </c>
      <c r="AY341" s="18" t="s">
        <v>118</v>
      </c>
      <c r="BE341" s="232">
        <f>IF(N341="základní",J341,0)</f>
        <v>0</v>
      </c>
      <c r="BF341" s="232">
        <f>IF(N341="snížená",J341,0)</f>
        <v>0</v>
      </c>
      <c r="BG341" s="232">
        <f>IF(N341="zákl. přenesená",J341,0)</f>
        <v>0</v>
      </c>
      <c r="BH341" s="232">
        <f>IF(N341="sníž. přenesená",J341,0)</f>
        <v>0</v>
      </c>
      <c r="BI341" s="232">
        <f>IF(N341="nulová",J341,0)</f>
        <v>0</v>
      </c>
      <c r="BJ341" s="18" t="s">
        <v>86</v>
      </c>
      <c r="BK341" s="232">
        <f>ROUND(I341*H341,2)</f>
        <v>0</v>
      </c>
      <c r="BL341" s="18" t="s">
        <v>218</v>
      </c>
      <c r="BM341" s="231" t="s">
        <v>546</v>
      </c>
    </row>
    <row r="342" s="2" customFormat="1">
      <c r="A342" s="40"/>
      <c r="B342" s="41"/>
      <c r="C342" s="42"/>
      <c r="D342" s="233" t="s">
        <v>128</v>
      </c>
      <c r="E342" s="42"/>
      <c r="F342" s="234" t="s">
        <v>547</v>
      </c>
      <c r="G342" s="42"/>
      <c r="H342" s="42"/>
      <c r="I342" s="138"/>
      <c r="J342" s="42"/>
      <c r="K342" s="42"/>
      <c r="L342" s="46"/>
      <c r="M342" s="235"/>
      <c r="N342" s="236"/>
      <c r="O342" s="86"/>
      <c r="P342" s="86"/>
      <c r="Q342" s="86"/>
      <c r="R342" s="86"/>
      <c r="S342" s="86"/>
      <c r="T342" s="87"/>
      <c r="U342" s="40"/>
      <c r="V342" s="40"/>
      <c r="W342" s="40"/>
      <c r="X342" s="40"/>
      <c r="Y342" s="40"/>
      <c r="Z342" s="40"/>
      <c r="AA342" s="40"/>
      <c r="AB342" s="40"/>
      <c r="AC342" s="40"/>
      <c r="AD342" s="40"/>
      <c r="AE342" s="40"/>
      <c r="AT342" s="18" t="s">
        <v>128</v>
      </c>
      <c r="AU342" s="18" t="s">
        <v>88</v>
      </c>
    </row>
    <row r="343" s="2" customFormat="1">
      <c r="A343" s="40"/>
      <c r="B343" s="41"/>
      <c r="C343" s="42"/>
      <c r="D343" s="233" t="s">
        <v>197</v>
      </c>
      <c r="E343" s="42"/>
      <c r="F343" s="237" t="s">
        <v>548</v>
      </c>
      <c r="G343" s="42"/>
      <c r="H343" s="42"/>
      <c r="I343" s="138"/>
      <c r="J343" s="42"/>
      <c r="K343" s="42"/>
      <c r="L343" s="46"/>
      <c r="M343" s="235"/>
      <c r="N343" s="236"/>
      <c r="O343" s="86"/>
      <c r="P343" s="86"/>
      <c r="Q343" s="86"/>
      <c r="R343" s="86"/>
      <c r="S343" s="86"/>
      <c r="T343" s="87"/>
      <c r="U343" s="40"/>
      <c r="V343" s="40"/>
      <c r="W343" s="40"/>
      <c r="X343" s="40"/>
      <c r="Y343" s="40"/>
      <c r="Z343" s="40"/>
      <c r="AA343" s="40"/>
      <c r="AB343" s="40"/>
      <c r="AC343" s="40"/>
      <c r="AD343" s="40"/>
      <c r="AE343" s="40"/>
      <c r="AT343" s="18" t="s">
        <v>197</v>
      </c>
      <c r="AU343" s="18" t="s">
        <v>88</v>
      </c>
    </row>
    <row r="344" s="12" customFormat="1" ht="22.8" customHeight="1">
      <c r="A344" s="12"/>
      <c r="B344" s="204"/>
      <c r="C344" s="205"/>
      <c r="D344" s="206" t="s">
        <v>77</v>
      </c>
      <c r="E344" s="218" t="s">
        <v>549</v>
      </c>
      <c r="F344" s="218" t="s">
        <v>550</v>
      </c>
      <c r="G344" s="205"/>
      <c r="H344" s="205"/>
      <c r="I344" s="208"/>
      <c r="J344" s="219">
        <f>BK344</f>
        <v>0</v>
      </c>
      <c r="K344" s="205"/>
      <c r="L344" s="210"/>
      <c r="M344" s="211"/>
      <c r="N344" s="212"/>
      <c r="O344" s="212"/>
      <c r="P344" s="213">
        <f>SUM(P345:P354)</f>
        <v>0</v>
      </c>
      <c r="Q344" s="212"/>
      <c r="R344" s="213">
        <f>SUM(R345:R354)</f>
        <v>0.03053676</v>
      </c>
      <c r="S344" s="212"/>
      <c r="T344" s="214">
        <f>SUM(T345:T354)</f>
        <v>0</v>
      </c>
      <c r="U344" s="12"/>
      <c r="V344" s="12"/>
      <c r="W344" s="12"/>
      <c r="X344" s="12"/>
      <c r="Y344" s="12"/>
      <c r="Z344" s="12"/>
      <c r="AA344" s="12"/>
      <c r="AB344" s="12"/>
      <c r="AC344" s="12"/>
      <c r="AD344" s="12"/>
      <c r="AE344" s="12"/>
      <c r="AR344" s="215" t="s">
        <v>88</v>
      </c>
      <c r="AT344" s="216" t="s">
        <v>77</v>
      </c>
      <c r="AU344" s="216" t="s">
        <v>86</v>
      </c>
      <c r="AY344" s="215" t="s">
        <v>118</v>
      </c>
      <c r="BK344" s="217">
        <f>SUM(BK345:BK354)</f>
        <v>0</v>
      </c>
    </row>
    <row r="345" s="2" customFormat="1" ht="16.5" customHeight="1">
      <c r="A345" s="40"/>
      <c r="B345" s="41"/>
      <c r="C345" s="220" t="s">
        <v>551</v>
      </c>
      <c r="D345" s="220" t="s">
        <v>121</v>
      </c>
      <c r="E345" s="221" t="s">
        <v>552</v>
      </c>
      <c r="F345" s="222" t="s">
        <v>553</v>
      </c>
      <c r="G345" s="223" t="s">
        <v>241</v>
      </c>
      <c r="H345" s="224">
        <v>89.813999999999993</v>
      </c>
      <c r="I345" s="225"/>
      <c r="J345" s="226">
        <f>ROUND(I345*H345,2)</f>
        <v>0</v>
      </c>
      <c r="K345" s="222" t="s">
        <v>125</v>
      </c>
      <c r="L345" s="46"/>
      <c r="M345" s="227" t="s">
        <v>32</v>
      </c>
      <c r="N345" s="228" t="s">
        <v>49</v>
      </c>
      <c r="O345" s="86"/>
      <c r="P345" s="229">
        <f>O345*H345</f>
        <v>0</v>
      </c>
      <c r="Q345" s="229">
        <v>0.00034000000000000002</v>
      </c>
      <c r="R345" s="229">
        <f>Q345*H345</f>
        <v>0.03053676</v>
      </c>
      <c r="S345" s="229">
        <v>0</v>
      </c>
      <c r="T345" s="230">
        <f>S345*H345</f>
        <v>0</v>
      </c>
      <c r="U345" s="40"/>
      <c r="V345" s="40"/>
      <c r="W345" s="40"/>
      <c r="X345" s="40"/>
      <c r="Y345" s="40"/>
      <c r="Z345" s="40"/>
      <c r="AA345" s="40"/>
      <c r="AB345" s="40"/>
      <c r="AC345" s="40"/>
      <c r="AD345" s="40"/>
      <c r="AE345" s="40"/>
      <c r="AR345" s="231" t="s">
        <v>218</v>
      </c>
      <c r="AT345" s="231" t="s">
        <v>121</v>
      </c>
      <c r="AU345" s="231" t="s">
        <v>88</v>
      </c>
      <c r="AY345" s="18" t="s">
        <v>118</v>
      </c>
      <c r="BE345" s="232">
        <f>IF(N345="základní",J345,0)</f>
        <v>0</v>
      </c>
      <c r="BF345" s="232">
        <f>IF(N345="snížená",J345,0)</f>
        <v>0</v>
      </c>
      <c r="BG345" s="232">
        <f>IF(N345="zákl. přenesená",J345,0)</f>
        <v>0</v>
      </c>
      <c r="BH345" s="232">
        <f>IF(N345="sníž. přenesená",J345,0)</f>
        <v>0</v>
      </c>
      <c r="BI345" s="232">
        <f>IF(N345="nulová",J345,0)</f>
        <v>0</v>
      </c>
      <c r="BJ345" s="18" t="s">
        <v>86</v>
      </c>
      <c r="BK345" s="232">
        <f>ROUND(I345*H345,2)</f>
        <v>0</v>
      </c>
      <c r="BL345" s="18" t="s">
        <v>218</v>
      </c>
      <c r="BM345" s="231" t="s">
        <v>554</v>
      </c>
    </row>
    <row r="346" s="2" customFormat="1">
      <c r="A346" s="40"/>
      <c r="B346" s="41"/>
      <c r="C346" s="42"/>
      <c r="D346" s="233" t="s">
        <v>128</v>
      </c>
      <c r="E346" s="42"/>
      <c r="F346" s="234" t="s">
        <v>555</v>
      </c>
      <c r="G346" s="42"/>
      <c r="H346" s="42"/>
      <c r="I346" s="138"/>
      <c r="J346" s="42"/>
      <c r="K346" s="42"/>
      <c r="L346" s="46"/>
      <c r="M346" s="235"/>
      <c r="N346" s="236"/>
      <c r="O346" s="86"/>
      <c r="P346" s="86"/>
      <c r="Q346" s="86"/>
      <c r="R346" s="86"/>
      <c r="S346" s="86"/>
      <c r="T346" s="87"/>
      <c r="U346" s="40"/>
      <c r="V346" s="40"/>
      <c r="W346" s="40"/>
      <c r="X346" s="40"/>
      <c r="Y346" s="40"/>
      <c r="Z346" s="40"/>
      <c r="AA346" s="40"/>
      <c r="AB346" s="40"/>
      <c r="AC346" s="40"/>
      <c r="AD346" s="40"/>
      <c r="AE346" s="40"/>
      <c r="AT346" s="18" t="s">
        <v>128</v>
      </c>
      <c r="AU346" s="18" t="s">
        <v>88</v>
      </c>
    </row>
    <row r="347" s="15" customFormat="1">
      <c r="A347" s="15"/>
      <c r="B347" s="265"/>
      <c r="C347" s="266"/>
      <c r="D347" s="233" t="s">
        <v>189</v>
      </c>
      <c r="E347" s="267" t="s">
        <v>32</v>
      </c>
      <c r="F347" s="268" t="s">
        <v>556</v>
      </c>
      <c r="G347" s="266"/>
      <c r="H347" s="267" t="s">
        <v>32</v>
      </c>
      <c r="I347" s="269"/>
      <c r="J347" s="266"/>
      <c r="K347" s="266"/>
      <c r="L347" s="270"/>
      <c r="M347" s="271"/>
      <c r="N347" s="272"/>
      <c r="O347" s="272"/>
      <c r="P347" s="272"/>
      <c r="Q347" s="272"/>
      <c r="R347" s="272"/>
      <c r="S347" s="272"/>
      <c r="T347" s="273"/>
      <c r="U347" s="15"/>
      <c r="V347" s="15"/>
      <c r="W347" s="15"/>
      <c r="X347" s="15"/>
      <c r="Y347" s="15"/>
      <c r="Z347" s="15"/>
      <c r="AA347" s="15"/>
      <c r="AB347" s="15"/>
      <c r="AC347" s="15"/>
      <c r="AD347" s="15"/>
      <c r="AE347" s="15"/>
      <c r="AT347" s="274" t="s">
        <v>189</v>
      </c>
      <c r="AU347" s="274" t="s">
        <v>88</v>
      </c>
      <c r="AV347" s="15" t="s">
        <v>86</v>
      </c>
      <c r="AW347" s="15" t="s">
        <v>39</v>
      </c>
      <c r="AX347" s="15" t="s">
        <v>78</v>
      </c>
      <c r="AY347" s="274" t="s">
        <v>118</v>
      </c>
    </row>
    <row r="348" s="13" customFormat="1">
      <c r="A348" s="13"/>
      <c r="B348" s="243"/>
      <c r="C348" s="244"/>
      <c r="D348" s="233" t="s">
        <v>189</v>
      </c>
      <c r="E348" s="245" t="s">
        <v>32</v>
      </c>
      <c r="F348" s="246" t="s">
        <v>557</v>
      </c>
      <c r="G348" s="244"/>
      <c r="H348" s="247">
        <v>44.909999999999997</v>
      </c>
      <c r="I348" s="248"/>
      <c r="J348" s="244"/>
      <c r="K348" s="244"/>
      <c r="L348" s="249"/>
      <c r="M348" s="250"/>
      <c r="N348" s="251"/>
      <c r="O348" s="251"/>
      <c r="P348" s="251"/>
      <c r="Q348" s="251"/>
      <c r="R348" s="251"/>
      <c r="S348" s="251"/>
      <c r="T348" s="252"/>
      <c r="U348" s="13"/>
      <c r="V348" s="13"/>
      <c r="W348" s="13"/>
      <c r="X348" s="13"/>
      <c r="Y348" s="13"/>
      <c r="Z348" s="13"/>
      <c r="AA348" s="13"/>
      <c r="AB348" s="13"/>
      <c r="AC348" s="13"/>
      <c r="AD348" s="13"/>
      <c r="AE348" s="13"/>
      <c r="AT348" s="253" t="s">
        <v>189</v>
      </c>
      <c r="AU348" s="253" t="s">
        <v>88</v>
      </c>
      <c r="AV348" s="13" t="s">
        <v>88</v>
      </c>
      <c r="AW348" s="13" t="s">
        <v>39</v>
      </c>
      <c r="AX348" s="13" t="s">
        <v>78</v>
      </c>
      <c r="AY348" s="253" t="s">
        <v>118</v>
      </c>
    </row>
    <row r="349" s="15" customFormat="1">
      <c r="A349" s="15"/>
      <c r="B349" s="265"/>
      <c r="C349" s="266"/>
      <c r="D349" s="233" t="s">
        <v>189</v>
      </c>
      <c r="E349" s="267" t="s">
        <v>32</v>
      </c>
      <c r="F349" s="268" t="s">
        <v>470</v>
      </c>
      <c r="G349" s="266"/>
      <c r="H349" s="267" t="s">
        <v>32</v>
      </c>
      <c r="I349" s="269"/>
      <c r="J349" s="266"/>
      <c r="K349" s="266"/>
      <c r="L349" s="270"/>
      <c r="M349" s="271"/>
      <c r="N349" s="272"/>
      <c r="O349" s="272"/>
      <c r="P349" s="272"/>
      <c r="Q349" s="272"/>
      <c r="R349" s="272"/>
      <c r="S349" s="272"/>
      <c r="T349" s="273"/>
      <c r="U349" s="15"/>
      <c r="V349" s="15"/>
      <c r="W349" s="15"/>
      <c r="X349" s="15"/>
      <c r="Y349" s="15"/>
      <c r="Z349" s="15"/>
      <c r="AA349" s="15"/>
      <c r="AB349" s="15"/>
      <c r="AC349" s="15"/>
      <c r="AD349" s="15"/>
      <c r="AE349" s="15"/>
      <c r="AT349" s="274" t="s">
        <v>189</v>
      </c>
      <c r="AU349" s="274" t="s">
        <v>88</v>
      </c>
      <c r="AV349" s="15" t="s">
        <v>86</v>
      </c>
      <c r="AW349" s="15" t="s">
        <v>39</v>
      </c>
      <c r="AX349" s="15" t="s">
        <v>78</v>
      </c>
      <c r="AY349" s="274" t="s">
        <v>118</v>
      </c>
    </row>
    <row r="350" s="13" customFormat="1">
      <c r="A350" s="13"/>
      <c r="B350" s="243"/>
      <c r="C350" s="244"/>
      <c r="D350" s="233" t="s">
        <v>189</v>
      </c>
      <c r="E350" s="245" t="s">
        <v>32</v>
      </c>
      <c r="F350" s="246" t="s">
        <v>558</v>
      </c>
      <c r="G350" s="244"/>
      <c r="H350" s="247">
        <v>28.736000000000001</v>
      </c>
      <c r="I350" s="248"/>
      <c r="J350" s="244"/>
      <c r="K350" s="244"/>
      <c r="L350" s="249"/>
      <c r="M350" s="250"/>
      <c r="N350" s="251"/>
      <c r="O350" s="251"/>
      <c r="P350" s="251"/>
      <c r="Q350" s="251"/>
      <c r="R350" s="251"/>
      <c r="S350" s="251"/>
      <c r="T350" s="252"/>
      <c r="U350" s="13"/>
      <c r="V350" s="13"/>
      <c r="W350" s="13"/>
      <c r="X350" s="13"/>
      <c r="Y350" s="13"/>
      <c r="Z350" s="13"/>
      <c r="AA350" s="13"/>
      <c r="AB350" s="13"/>
      <c r="AC350" s="13"/>
      <c r="AD350" s="13"/>
      <c r="AE350" s="13"/>
      <c r="AT350" s="253" t="s">
        <v>189</v>
      </c>
      <c r="AU350" s="253" t="s">
        <v>88</v>
      </c>
      <c r="AV350" s="13" t="s">
        <v>88</v>
      </c>
      <c r="AW350" s="13" t="s">
        <v>39</v>
      </c>
      <c r="AX350" s="13" t="s">
        <v>78</v>
      </c>
      <c r="AY350" s="253" t="s">
        <v>118</v>
      </c>
    </row>
    <row r="351" s="15" customFormat="1">
      <c r="A351" s="15"/>
      <c r="B351" s="265"/>
      <c r="C351" s="266"/>
      <c r="D351" s="233" t="s">
        <v>189</v>
      </c>
      <c r="E351" s="267" t="s">
        <v>32</v>
      </c>
      <c r="F351" s="268" t="s">
        <v>482</v>
      </c>
      <c r="G351" s="266"/>
      <c r="H351" s="267" t="s">
        <v>32</v>
      </c>
      <c r="I351" s="269"/>
      <c r="J351" s="266"/>
      <c r="K351" s="266"/>
      <c r="L351" s="270"/>
      <c r="M351" s="271"/>
      <c r="N351" s="272"/>
      <c r="O351" s="272"/>
      <c r="P351" s="272"/>
      <c r="Q351" s="272"/>
      <c r="R351" s="272"/>
      <c r="S351" s="272"/>
      <c r="T351" s="273"/>
      <c r="U351" s="15"/>
      <c r="V351" s="15"/>
      <c r="W351" s="15"/>
      <c r="X351" s="15"/>
      <c r="Y351" s="15"/>
      <c r="Z351" s="15"/>
      <c r="AA351" s="15"/>
      <c r="AB351" s="15"/>
      <c r="AC351" s="15"/>
      <c r="AD351" s="15"/>
      <c r="AE351" s="15"/>
      <c r="AT351" s="274" t="s">
        <v>189</v>
      </c>
      <c r="AU351" s="274" t="s">
        <v>88</v>
      </c>
      <c r="AV351" s="15" t="s">
        <v>86</v>
      </c>
      <c r="AW351" s="15" t="s">
        <v>39</v>
      </c>
      <c r="AX351" s="15" t="s">
        <v>78</v>
      </c>
      <c r="AY351" s="274" t="s">
        <v>118</v>
      </c>
    </row>
    <row r="352" s="13" customFormat="1">
      <c r="A352" s="13"/>
      <c r="B352" s="243"/>
      <c r="C352" s="244"/>
      <c r="D352" s="233" t="s">
        <v>189</v>
      </c>
      <c r="E352" s="245" t="s">
        <v>32</v>
      </c>
      <c r="F352" s="246" t="s">
        <v>559</v>
      </c>
      <c r="G352" s="244"/>
      <c r="H352" s="247">
        <v>8.9760000000000009</v>
      </c>
      <c r="I352" s="248"/>
      <c r="J352" s="244"/>
      <c r="K352" s="244"/>
      <c r="L352" s="249"/>
      <c r="M352" s="250"/>
      <c r="N352" s="251"/>
      <c r="O352" s="251"/>
      <c r="P352" s="251"/>
      <c r="Q352" s="251"/>
      <c r="R352" s="251"/>
      <c r="S352" s="251"/>
      <c r="T352" s="252"/>
      <c r="U352" s="13"/>
      <c r="V352" s="13"/>
      <c r="W352" s="13"/>
      <c r="X352" s="13"/>
      <c r="Y352" s="13"/>
      <c r="Z352" s="13"/>
      <c r="AA352" s="13"/>
      <c r="AB352" s="13"/>
      <c r="AC352" s="13"/>
      <c r="AD352" s="13"/>
      <c r="AE352" s="13"/>
      <c r="AT352" s="253" t="s">
        <v>189</v>
      </c>
      <c r="AU352" s="253" t="s">
        <v>88</v>
      </c>
      <c r="AV352" s="13" t="s">
        <v>88</v>
      </c>
      <c r="AW352" s="13" t="s">
        <v>39</v>
      </c>
      <c r="AX352" s="13" t="s">
        <v>78</v>
      </c>
      <c r="AY352" s="253" t="s">
        <v>118</v>
      </c>
    </row>
    <row r="353" s="13" customFormat="1">
      <c r="A353" s="13"/>
      <c r="B353" s="243"/>
      <c r="C353" s="244"/>
      <c r="D353" s="233" t="s">
        <v>189</v>
      </c>
      <c r="E353" s="245" t="s">
        <v>32</v>
      </c>
      <c r="F353" s="246" t="s">
        <v>560</v>
      </c>
      <c r="G353" s="244"/>
      <c r="H353" s="247">
        <v>7.1920000000000002</v>
      </c>
      <c r="I353" s="248"/>
      <c r="J353" s="244"/>
      <c r="K353" s="244"/>
      <c r="L353" s="249"/>
      <c r="M353" s="250"/>
      <c r="N353" s="251"/>
      <c r="O353" s="251"/>
      <c r="P353" s="251"/>
      <c r="Q353" s="251"/>
      <c r="R353" s="251"/>
      <c r="S353" s="251"/>
      <c r="T353" s="252"/>
      <c r="U353" s="13"/>
      <c r="V353" s="13"/>
      <c r="W353" s="13"/>
      <c r="X353" s="13"/>
      <c r="Y353" s="13"/>
      <c r="Z353" s="13"/>
      <c r="AA353" s="13"/>
      <c r="AB353" s="13"/>
      <c r="AC353" s="13"/>
      <c r="AD353" s="13"/>
      <c r="AE353" s="13"/>
      <c r="AT353" s="253" t="s">
        <v>189</v>
      </c>
      <c r="AU353" s="253" t="s">
        <v>88</v>
      </c>
      <c r="AV353" s="13" t="s">
        <v>88</v>
      </c>
      <c r="AW353" s="13" t="s">
        <v>39</v>
      </c>
      <c r="AX353" s="13" t="s">
        <v>78</v>
      </c>
      <c r="AY353" s="253" t="s">
        <v>118</v>
      </c>
    </row>
    <row r="354" s="14" customFormat="1">
      <c r="A354" s="14"/>
      <c r="B354" s="254"/>
      <c r="C354" s="255"/>
      <c r="D354" s="233" t="s">
        <v>189</v>
      </c>
      <c r="E354" s="256" t="s">
        <v>32</v>
      </c>
      <c r="F354" s="257" t="s">
        <v>201</v>
      </c>
      <c r="G354" s="255"/>
      <c r="H354" s="258">
        <v>89.813999999999993</v>
      </c>
      <c r="I354" s="259"/>
      <c r="J354" s="255"/>
      <c r="K354" s="255"/>
      <c r="L354" s="260"/>
      <c r="M354" s="285"/>
      <c r="N354" s="286"/>
      <c r="O354" s="286"/>
      <c r="P354" s="286"/>
      <c r="Q354" s="286"/>
      <c r="R354" s="286"/>
      <c r="S354" s="286"/>
      <c r="T354" s="287"/>
      <c r="U354" s="14"/>
      <c r="V354" s="14"/>
      <c r="W354" s="14"/>
      <c r="X354" s="14"/>
      <c r="Y354" s="14"/>
      <c r="Z354" s="14"/>
      <c r="AA354" s="14"/>
      <c r="AB354" s="14"/>
      <c r="AC354" s="14"/>
      <c r="AD354" s="14"/>
      <c r="AE354" s="14"/>
      <c r="AT354" s="264" t="s">
        <v>189</v>
      </c>
      <c r="AU354" s="264" t="s">
        <v>88</v>
      </c>
      <c r="AV354" s="14" t="s">
        <v>144</v>
      </c>
      <c r="AW354" s="14" t="s">
        <v>39</v>
      </c>
      <c r="AX354" s="14" t="s">
        <v>86</v>
      </c>
      <c r="AY354" s="264" t="s">
        <v>118</v>
      </c>
    </row>
    <row r="355" s="2" customFormat="1" ht="6.96" customHeight="1">
      <c r="A355" s="40"/>
      <c r="B355" s="61"/>
      <c r="C355" s="62"/>
      <c r="D355" s="62"/>
      <c r="E355" s="62"/>
      <c r="F355" s="62"/>
      <c r="G355" s="62"/>
      <c r="H355" s="62"/>
      <c r="I355" s="168"/>
      <c r="J355" s="62"/>
      <c r="K355" s="62"/>
      <c r="L355" s="46"/>
      <c r="M355" s="40"/>
      <c r="O355" s="40"/>
      <c r="P355" s="40"/>
      <c r="Q355" s="40"/>
      <c r="R355" s="40"/>
      <c r="S355" s="40"/>
      <c r="T355" s="40"/>
      <c r="U355" s="40"/>
      <c r="V355" s="40"/>
      <c r="W355" s="40"/>
      <c r="X355" s="40"/>
      <c r="Y355" s="40"/>
      <c r="Z355" s="40"/>
      <c r="AA355" s="40"/>
      <c r="AB355" s="40"/>
      <c r="AC355" s="40"/>
      <c r="AD355" s="40"/>
      <c r="AE355" s="40"/>
    </row>
  </sheetData>
  <sheetProtection sheet="1" autoFilter="0" formatColumns="0" formatRows="0" objects="1" scenarios="1" spinCount="100000" saltValue="T3tsX/cj56Y1ll576JOsQl3MP6luQ+hnvDphf/Q0hRuUJ+ip84XRSGI0UwJR9nmo6WUvIBSUy6ghmmXyJCISpQ==" hashValue="ZHi40cJw/DSG15QoHtwDeSaCSuDXxEKG/uLiOICH+HfX0O8dGb1q22nbOG1xlgOP1BzGEFsJjhfaEG5ANGcorw==" algorithmName="SHA-512" password="CC35"/>
  <autoFilter ref="C101:K354"/>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8" customWidth="1"/>
    <col min="2" max="2" width="1.664063" style="288" customWidth="1"/>
    <col min="3" max="4" width="5" style="288" customWidth="1"/>
    <col min="5" max="5" width="11.67" style="288" customWidth="1"/>
    <col min="6" max="6" width="9.17" style="288" customWidth="1"/>
    <col min="7" max="7" width="5" style="288" customWidth="1"/>
    <col min="8" max="8" width="77.83" style="288" customWidth="1"/>
    <col min="9" max="10" width="20" style="288" customWidth="1"/>
    <col min="11" max="11" width="1.664063" style="288" customWidth="1"/>
  </cols>
  <sheetData>
    <row r="1" s="1" customFormat="1" ht="37.5" customHeight="1"/>
    <row r="2" s="1" customFormat="1" ht="7.5" customHeight="1">
      <c r="B2" s="289"/>
      <c r="C2" s="290"/>
      <c r="D2" s="290"/>
      <c r="E2" s="290"/>
      <c r="F2" s="290"/>
      <c r="G2" s="290"/>
      <c r="H2" s="290"/>
      <c r="I2" s="290"/>
      <c r="J2" s="290"/>
      <c r="K2" s="291"/>
    </row>
    <row r="3" s="16" customFormat="1" ht="45" customHeight="1">
      <c r="B3" s="292"/>
      <c r="C3" s="293" t="s">
        <v>561</v>
      </c>
      <c r="D3" s="293"/>
      <c r="E3" s="293"/>
      <c r="F3" s="293"/>
      <c r="G3" s="293"/>
      <c r="H3" s="293"/>
      <c r="I3" s="293"/>
      <c r="J3" s="293"/>
      <c r="K3" s="294"/>
    </row>
    <row r="4" s="1" customFormat="1" ht="25.5" customHeight="1">
      <c r="B4" s="295"/>
      <c r="C4" s="296" t="s">
        <v>562</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563</v>
      </c>
      <c r="D6" s="299"/>
      <c r="E6" s="299"/>
      <c r="F6" s="299"/>
      <c r="G6" s="299"/>
      <c r="H6" s="299"/>
      <c r="I6" s="299"/>
      <c r="J6" s="299"/>
      <c r="K6" s="297"/>
    </row>
    <row r="7" s="1" customFormat="1" ht="15" customHeight="1">
      <c r="B7" s="300"/>
      <c r="C7" s="299" t="s">
        <v>564</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565</v>
      </c>
      <c r="D9" s="299"/>
      <c r="E9" s="299"/>
      <c r="F9" s="299"/>
      <c r="G9" s="299"/>
      <c r="H9" s="299"/>
      <c r="I9" s="299"/>
      <c r="J9" s="299"/>
      <c r="K9" s="297"/>
    </row>
    <row r="10" s="1" customFormat="1" ht="15" customHeight="1">
      <c r="B10" s="300"/>
      <c r="C10" s="299"/>
      <c r="D10" s="299" t="s">
        <v>566</v>
      </c>
      <c r="E10" s="299"/>
      <c r="F10" s="299"/>
      <c r="G10" s="299"/>
      <c r="H10" s="299"/>
      <c r="I10" s="299"/>
      <c r="J10" s="299"/>
      <c r="K10" s="297"/>
    </row>
    <row r="11" s="1" customFormat="1" ht="15" customHeight="1">
      <c r="B11" s="300"/>
      <c r="C11" s="301"/>
      <c r="D11" s="299" t="s">
        <v>567</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568</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569</v>
      </c>
      <c r="E15" s="299"/>
      <c r="F15" s="299"/>
      <c r="G15" s="299"/>
      <c r="H15" s="299"/>
      <c r="I15" s="299"/>
      <c r="J15" s="299"/>
      <c r="K15" s="297"/>
    </row>
    <row r="16" s="1" customFormat="1" ht="15" customHeight="1">
      <c r="B16" s="300"/>
      <c r="C16" s="301"/>
      <c r="D16" s="299" t="s">
        <v>570</v>
      </c>
      <c r="E16" s="299"/>
      <c r="F16" s="299"/>
      <c r="G16" s="299"/>
      <c r="H16" s="299"/>
      <c r="I16" s="299"/>
      <c r="J16" s="299"/>
      <c r="K16" s="297"/>
    </row>
    <row r="17" s="1" customFormat="1" ht="15" customHeight="1">
      <c r="B17" s="300"/>
      <c r="C17" s="301"/>
      <c r="D17" s="299" t="s">
        <v>571</v>
      </c>
      <c r="E17" s="299"/>
      <c r="F17" s="299"/>
      <c r="G17" s="299"/>
      <c r="H17" s="299"/>
      <c r="I17" s="299"/>
      <c r="J17" s="299"/>
      <c r="K17" s="297"/>
    </row>
    <row r="18" s="1" customFormat="1" ht="15" customHeight="1">
      <c r="B18" s="300"/>
      <c r="C18" s="301"/>
      <c r="D18" s="301"/>
      <c r="E18" s="303" t="s">
        <v>85</v>
      </c>
      <c r="F18" s="299" t="s">
        <v>572</v>
      </c>
      <c r="G18" s="299"/>
      <c r="H18" s="299"/>
      <c r="I18" s="299"/>
      <c r="J18" s="299"/>
      <c r="K18" s="297"/>
    </row>
    <row r="19" s="1" customFormat="1" ht="15" customHeight="1">
      <c r="B19" s="300"/>
      <c r="C19" s="301"/>
      <c r="D19" s="301"/>
      <c r="E19" s="303" t="s">
        <v>573</v>
      </c>
      <c r="F19" s="299" t="s">
        <v>574</v>
      </c>
      <c r="G19" s="299"/>
      <c r="H19" s="299"/>
      <c r="I19" s="299"/>
      <c r="J19" s="299"/>
      <c r="K19" s="297"/>
    </row>
    <row r="20" s="1" customFormat="1" ht="15" customHeight="1">
      <c r="B20" s="300"/>
      <c r="C20" s="301"/>
      <c r="D20" s="301"/>
      <c r="E20" s="303" t="s">
        <v>575</v>
      </c>
      <c r="F20" s="299" t="s">
        <v>576</v>
      </c>
      <c r="G20" s="299"/>
      <c r="H20" s="299"/>
      <c r="I20" s="299"/>
      <c r="J20" s="299"/>
      <c r="K20" s="297"/>
    </row>
    <row r="21" s="1" customFormat="1" ht="15" customHeight="1">
      <c r="B21" s="300"/>
      <c r="C21" s="301"/>
      <c r="D21" s="301"/>
      <c r="E21" s="303" t="s">
        <v>577</v>
      </c>
      <c r="F21" s="299" t="s">
        <v>578</v>
      </c>
      <c r="G21" s="299"/>
      <c r="H21" s="299"/>
      <c r="I21" s="299"/>
      <c r="J21" s="299"/>
      <c r="K21" s="297"/>
    </row>
    <row r="22" s="1" customFormat="1" ht="15" customHeight="1">
      <c r="B22" s="300"/>
      <c r="C22" s="301"/>
      <c r="D22" s="301"/>
      <c r="E22" s="303" t="s">
        <v>579</v>
      </c>
      <c r="F22" s="299" t="s">
        <v>580</v>
      </c>
      <c r="G22" s="299"/>
      <c r="H22" s="299"/>
      <c r="I22" s="299"/>
      <c r="J22" s="299"/>
      <c r="K22" s="297"/>
    </row>
    <row r="23" s="1" customFormat="1" ht="15" customHeight="1">
      <c r="B23" s="300"/>
      <c r="C23" s="301"/>
      <c r="D23" s="301"/>
      <c r="E23" s="303" t="s">
        <v>581</v>
      </c>
      <c r="F23" s="299" t="s">
        <v>582</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583</v>
      </c>
      <c r="D25" s="299"/>
      <c r="E25" s="299"/>
      <c r="F25" s="299"/>
      <c r="G25" s="299"/>
      <c r="H25" s="299"/>
      <c r="I25" s="299"/>
      <c r="J25" s="299"/>
      <c r="K25" s="297"/>
    </row>
    <row r="26" s="1" customFormat="1" ht="15" customHeight="1">
      <c r="B26" s="300"/>
      <c r="C26" s="299" t="s">
        <v>584</v>
      </c>
      <c r="D26" s="299"/>
      <c r="E26" s="299"/>
      <c r="F26" s="299"/>
      <c r="G26" s="299"/>
      <c r="H26" s="299"/>
      <c r="I26" s="299"/>
      <c r="J26" s="299"/>
      <c r="K26" s="297"/>
    </row>
    <row r="27" s="1" customFormat="1" ht="15" customHeight="1">
      <c r="B27" s="300"/>
      <c r="C27" s="299"/>
      <c r="D27" s="299" t="s">
        <v>585</v>
      </c>
      <c r="E27" s="299"/>
      <c r="F27" s="299"/>
      <c r="G27" s="299"/>
      <c r="H27" s="299"/>
      <c r="I27" s="299"/>
      <c r="J27" s="299"/>
      <c r="K27" s="297"/>
    </row>
    <row r="28" s="1" customFormat="1" ht="15" customHeight="1">
      <c r="B28" s="300"/>
      <c r="C28" s="301"/>
      <c r="D28" s="299" t="s">
        <v>586</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587</v>
      </c>
      <c r="E30" s="299"/>
      <c r="F30" s="299"/>
      <c r="G30" s="299"/>
      <c r="H30" s="299"/>
      <c r="I30" s="299"/>
      <c r="J30" s="299"/>
      <c r="K30" s="297"/>
    </row>
    <row r="31" s="1" customFormat="1" ht="15" customHeight="1">
      <c r="B31" s="300"/>
      <c r="C31" s="301"/>
      <c r="D31" s="299" t="s">
        <v>588</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589</v>
      </c>
      <c r="E33" s="299"/>
      <c r="F33" s="299"/>
      <c r="G33" s="299"/>
      <c r="H33" s="299"/>
      <c r="I33" s="299"/>
      <c r="J33" s="299"/>
      <c r="K33" s="297"/>
    </row>
    <row r="34" s="1" customFormat="1" ht="15" customHeight="1">
      <c r="B34" s="300"/>
      <c r="C34" s="301"/>
      <c r="D34" s="299" t="s">
        <v>590</v>
      </c>
      <c r="E34" s="299"/>
      <c r="F34" s="299"/>
      <c r="G34" s="299"/>
      <c r="H34" s="299"/>
      <c r="I34" s="299"/>
      <c r="J34" s="299"/>
      <c r="K34" s="297"/>
    </row>
    <row r="35" s="1" customFormat="1" ht="15" customHeight="1">
      <c r="B35" s="300"/>
      <c r="C35" s="301"/>
      <c r="D35" s="299" t="s">
        <v>591</v>
      </c>
      <c r="E35" s="299"/>
      <c r="F35" s="299"/>
      <c r="G35" s="299"/>
      <c r="H35" s="299"/>
      <c r="I35" s="299"/>
      <c r="J35" s="299"/>
      <c r="K35" s="297"/>
    </row>
    <row r="36" s="1" customFormat="1" ht="15" customHeight="1">
      <c r="B36" s="300"/>
      <c r="C36" s="301"/>
      <c r="D36" s="299"/>
      <c r="E36" s="302" t="s">
        <v>104</v>
      </c>
      <c r="F36" s="299"/>
      <c r="G36" s="299" t="s">
        <v>592</v>
      </c>
      <c r="H36" s="299"/>
      <c r="I36" s="299"/>
      <c r="J36" s="299"/>
      <c r="K36" s="297"/>
    </row>
    <row r="37" s="1" customFormat="1" ht="30.75" customHeight="1">
      <c r="B37" s="300"/>
      <c r="C37" s="301"/>
      <c r="D37" s="299"/>
      <c r="E37" s="302" t="s">
        <v>593</v>
      </c>
      <c r="F37" s="299"/>
      <c r="G37" s="299" t="s">
        <v>594</v>
      </c>
      <c r="H37" s="299"/>
      <c r="I37" s="299"/>
      <c r="J37" s="299"/>
      <c r="K37" s="297"/>
    </row>
    <row r="38" s="1" customFormat="1" ht="15" customHeight="1">
      <c r="B38" s="300"/>
      <c r="C38" s="301"/>
      <c r="D38" s="299"/>
      <c r="E38" s="302" t="s">
        <v>59</v>
      </c>
      <c r="F38" s="299"/>
      <c r="G38" s="299" t="s">
        <v>595</v>
      </c>
      <c r="H38" s="299"/>
      <c r="I38" s="299"/>
      <c r="J38" s="299"/>
      <c r="K38" s="297"/>
    </row>
    <row r="39" s="1" customFormat="1" ht="15" customHeight="1">
      <c r="B39" s="300"/>
      <c r="C39" s="301"/>
      <c r="D39" s="299"/>
      <c r="E39" s="302" t="s">
        <v>60</v>
      </c>
      <c r="F39" s="299"/>
      <c r="G39" s="299" t="s">
        <v>596</v>
      </c>
      <c r="H39" s="299"/>
      <c r="I39" s="299"/>
      <c r="J39" s="299"/>
      <c r="K39" s="297"/>
    </row>
    <row r="40" s="1" customFormat="1" ht="15" customHeight="1">
      <c r="B40" s="300"/>
      <c r="C40" s="301"/>
      <c r="D40" s="299"/>
      <c r="E40" s="302" t="s">
        <v>105</v>
      </c>
      <c r="F40" s="299"/>
      <c r="G40" s="299" t="s">
        <v>597</v>
      </c>
      <c r="H40" s="299"/>
      <c r="I40" s="299"/>
      <c r="J40" s="299"/>
      <c r="K40" s="297"/>
    </row>
    <row r="41" s="1" customFormat="1" ht="15" customHeight="1">
      <c r="B41" s="300"/>
      <c r="C41" s="301"/>
      <c r="D41" s="299"/>
      <c r="E41" s="302" t="s">
        <v>106</v>
      </c>
      <c r="F41" s="299"/>
      <c r="G41" s="299" t="s">
        <v>598</v>
      </c>
      <c r="H41" s="299"/>
      <c r="I41" s="299"/>
      <c r="J41" s="299"/>
      <c r="K41" s="297"/>
    </row>
    <row r="42" s="1" customFormat="1" ht="15" customHeight="1">
      <c r="B42" s="300"/>
      <c r="C42" s="301"/>
      <c r="D42" s="299"/>
      <c r="E42" s="302" t="s">
        <v>599</v>
      </c>
      <c r="F42" s="299"/>
      <c r="G42" s="299" t="s">
        <v>600</v>
      </c>
      <c r="H42" s="299"/>
      <c r="I42" s="299"/>
      <c r="J42" s="299"/>
      <c r="K42" s="297"/>
    </row>
    <row r="43" s="1" customFormat="1" ht="15" customHeight="1">
      <c r="B43" s="300"/>
      <c r="C43" s="301"/>
      <c r="D43" s="299"/>
      <c r="E43" s="302"/>
      <c r="F43" s="299"/>
      <c r="G43" s="299" t="s">
        <v>601</v>
      </c>
      <c r="H43" s="299"/>
      <c r="I43" s="299"/>
      <c r="J43" s="299"/>
      <c r="K43" s="297"/>
    </row>
    <row r="44" s="1" customFormat="1" ht="15" customHeight="1">
      <c r="B44" s="300"/>
      <c r="C44" s="301"/>
      <c r="D44" s="299"/>
      <c r="E44" s="302" t="s">
        <v>602</v>
      </c>
      <c r="F44" s="299"/>
      <c r="G44" s="299" t="s">
        <v>603</v>
      </c>
      <c r="H44" s="299"/>
      <c r="I44" s="299"/>
      <c r="J44" s="299"/>
      <c r="K44" s="297"/>
    </row>
    <row r="45" s="1" customFormat="1" ht="15" customHeight="1">
      <c r="B45" s="300"/>
      <c r="C45" s="301"/>
      <c r="D45" s="299"/>
      <c r="E45" s="302" t="s">
        <v>108</v>
      </c>
      <c r="F45" s="299"/>
      <c r="G45" s="299" t="s">
        <v>604</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605</v>
      </c>
      <c r="E47" s="299"/>
      <c r="F47" s="299"/>
      <c r="G47" s="299"/>
      <c r="H47" s="299"/>
      <c r="I47" s="299"/>
      <c r="J47" s="299"/>
      <c r="K47" s="297"/>
    </row>
    <row r="48" s="1" customFormat="1" ht="15" customHeight="1">
      <c r="B48" s="300"/>
      <c r="C48" s="301"/>
      <c r="D48" s="301"/>
      <c r="E48" s="299" t="s">
        <v>606</v>
      </c>
      <c r="F48" s="299"/>
      <c r="G48" s="299"/>
      <c r="H48" s="299"/>
      <c r="I48" s="299"/>
      <c r="J48" s="299"/>
      <c r="K48" s="297"/>
    </row>
    <row r="49" s="1" customFormat="1" ht="15" customHeight="1">
      <c r="B49" s="300"/>
      <c r="C49" s="301"/>
      <c r="D49" s="301"/>
      <c r="E49" s="299" t="s">
        <v>607</v>
      </c>
      <c r="F49" s="299"/>
      <c r="G49" s="299"/>
      <c r="H49" s="299"/>
      <c r="I49" s="299"/>
      <c r="J49" s="299"/>
      <c r="K49" s="297"/>
    </row>
    <row r="50" s="1" customFormat="1" ht="15" customHeight="1">
      <c r="B50" s="300"/>
      <c r="C50" s="301"/>
      <c r="D50" s="301"/>
      <c r="E50" s="299" t="s">
        <v>608</v>
      </c>
      <c r="F50" s="299"/>
      <c r="G50" s="299"/>
      <c r="H50" s="299"/>
      <c r="I50" s="299"/>
      <c r="J50" s="299"/>
      <c r="K50" s="297"/>
    </row>
    <row r="51" s="1" customFormat="1" ht="15" customHeight="1">
      <c r="B51" s="300"/>
      <c r="C51" s="301"/>
      <c r="D51" s="299" t="s">
        <v>609</v>
      </c>
      <c r="E51" s="299"/>
      <c r="F51" s="299"/>
      <c r="G51" s="299"/>
      <c r="H51" s="299"/>
      <c r="I51" s="299"/>
      <c r="J51" s="299"/>
      <c r="K51" s="297"/>
    </row>
    <row r="52" s="1" customFormat="1" ht="25.5" customHeight="1">
      <c r="B52" s="295"/>
      <c r="C52" s="296" t="s">
        <v>610</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611</v>
      </c>
      <c r="D54" s="299"/>
      <c r="E54" s="299"/>
      <c r="F54" s="299"/>
      <c r="G54" s="299"/>
      <c r="H54" s="299"/>
      <c r="I54" s="299"/>
      <c r="J54" s="299"/>
      <c r="K54" s="297"/>
    </row>
    <row r="55" s="1" customFormat="1" ht="15" customHeight="1">
      <c r="B55" s="295"/>
      <c r="C55" s="299" t="s">
        <v>612</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613</v>
      </c>
      <c r="D57" s="299"/>
      <c r="E57" s="299"/>
      <c r="F57" s="299"/>
      <c r="G57" s="299"/>
      <c r="H57" s="299"/>
      <c r="I57" s="299"/>
      <c r="J57" s="299"/>
      <c r="K57" s="297"/>
    </row>
    <row r="58" s="1" customFormat="1" ht="15" customHeight="1">
      <c r="B58" s="295"/>
      <c r="C58" s="301"/>
      <c r="D58" s="299" t="s">
        <v>614</v>
      </c>
      <c r="E58" s="299"/>
      <c r="F58" s="299"/>
      <c r="G58" s="299"/>
      <c r="H58" s="299"/>
      <c r="I58" s="299"/>
      <c r="J58" s="299"/>
      <c r="K58" s="297"/>
    </row>
    <row r="59" s="1" customFormat="1" ht="15" customHeight="1">
      <c r="B59" s="295"/>
      <c r="C59" s="301"/>
      <c r="D59" s="299" t="s">
        <v>615</v>
      </c>
      <c r="E59" s="299"/>
      <c r="F59" s="299"/>
      <c r="G59" s="299"/>
      <c r="H59" s="299"/>
      <c r="I59" s="299"/>
      <c r="J59" s="299"/>
      <c r="K59" s="297"/>
    </row>
    <row r="60" s="1" customFormat="1" ht="15" customHeight="1">
      <c r="B60" s="295"/>
      <c r="C60" s="301"/>
      <c r="D60" s="299" t="s">
        <v>616</v>
      </c>
      <c r="E60" s="299"/>
      <c r="F60" s="299"/>
      <c r="G60" s="299"/>
      <c r="H60" s="299"/>
      <c r="I60" s="299"/>
      <c r="J60" s="299"/>
      <c r="K60" s="297"/>
    </row>
    <row r="61" s="1" customFormat="1" ht="15" customHeight="1">
      <c r="B61" s="295"/>
      <c r="C61" s="301"/>
      <c r="D61" s="299" t="s">
        <v>617</v>
      </c>
      <c r="E61" s="299"/>
      <c r="F61" s="299"/>
      <c r="G61" s="299"/>
      <c r="H61" s="299"/>
      <c r="I61" s="299"/>
      <c r="J61" s="299"/>
      <c r="K61" s="297"/>
    </row>
    <row r="62" s="1" customFormat="1" ht="15" customHeight="1">
      <c r="B62" s="295"/>
      <c r="C62" s="301"/>
      <c r="D62" s="304" t="s">
        <v>618</v>
      </c>
      <c r="E62" s="304"/>
      <c r="F62" s="304"/>
      <c r="G62" s="304"/>
      <c r="H62" s="304"/>
      <c r="I62" s="304"/>
      <c r="J62" s="304"/>
      <c r="K62" s="297"/>
    </row>
    <row r="63" s="1" customFormat="1" ht="15" customHeight="1">
      <c r="B63" s="295"/>
      <c r="C63" s="301"/>
      <c r="D63" s="299" t="s">
        <v>619</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620</v>
      </c>
      <c r="E65" s="299"/>
      <c r="F65" s="299"/>
      <c r="G65" s="299"/>
      <c r="H65" s="299"/>
      <c r="I65" s="299"/>
      <c r="J65" s="299"/>
      <c r="K65" s="297"/>
    </row>
    <row r="66" s="1" customFormat="1" ht="15" customHeight="1">
      <c r="B66" s="295"/>
      <c r="C66" s="301"/>
      <c r="D66" s="304" t="s">
        <v>621</v>
      </c>
      <c r="E66" s="304"/>
      <c r="F66" s="304"/>
      <c r="G66" s="304"/>
      <c r="H66" s="304"/>
      <c r="I66" s="304"/>
      <c r="J66" s="304"/>
      <c r="K66" s="297"/>
    </row>
    <row r="67" s="1" customFormat="1" ht="15" customHeight="1">
      <c r="B67" s="295"/>
      <c r="C67" s="301"/>
      <c r="D67" s="299" t="s">
        <v>622</v>
      </c>
      <c r="E67" s="299"/>
      <c r="F67" s="299"/>
      <c r="G67" s="299"/>
      <c r="H67" s="299"/>
      <c r="I67" s="299"/>
      <c r="J67" s="299"/>
      <c r="K67" s="297"/>
    </row>
    <row r="68" s="1" customFormat="1" ht="15" customHeight="1">
      <c r="B68" s="295"/>
      <c r="C68" s="301"/>
      <c r="D68" s="299" t="s">
        <v>623</v>
      </c>
      <c r="E68" s="299"/>
      <c r="F68" s="299"/>
      <c r="G68" s="299"/>
      <c r="H68" s="299"/>
      <c r="I68" s="299"/>
      <c r="J68" s="299"/>
      <c r="K68" s="297"/>
    </row>
    <row r="69" s="1" customFormat="1" ht="15" customHeight="1">
      <c r="B69" s="295"/>
      <c r="C69" s="301"/>
      <c r="D69" s="299" t="s">
        <v>624</v>
      </c>
      <c r="E69" s="299"/>
      <c r="F69" s="299"/>
      <c r="G69" s="299"/>
      <c r="H69" s="299"/>
      <c r="I69" s="299"/>
      <c r="J69" s="299"/>
      <c r="K69" s="297"/>
    </row>
    <row r="70" s="1" customFormat="1" ht="15" customHeight="1">
      <c r="B70" s="295"/>
      <c r="C70" s="301"/>
      <c r="D70" s="299" t="s">
        <v>625</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626</v>
      </c>
      <c r="D75" s="315"/>
      <c r="E75" s="315"/>
      <c r="F75" s="315"/>
      <c r="G75" s="315"/>
      <c r="H75" s="315"/>
      <c r="I75" s="315"/>
      <c r="J75" s="315"/>
      <c r="K75" s="316"/>
    </row>
    <row r="76" s="1" customFormat="1" ht="17.25" customHeight="1">
      <c r="B76" s="314"/>
      <c r="C76" s="317" t="s">
        <v>627</v>
      </c>
      <c r="D76" s="317"/>
      <c r="E76" s="317"/>
      <c r="F76" s="317" t="s">
        <v>628</v>
      </c>
      <c r="G76" s="318"/>
      <c r="H76" s="317" t="s">
        <v>60</v>
      </c>
      <c r="I76" s="317" t="s">
        <v>63</v>
      </c>
      <c r="J76" s="317" t="s">
        <v>629</v>
      </c>
      <c r="K76" s="316"/>
    </row>
    <row r="77" s="1" customFormat="1" ht="17.25" customHeight="1">
      <c r="B77" s="314"/>
      <c r="C77" s="319" t="s">
        <v>630</v>
      </c>
      <c r="D77" s="319"/>
      <c r="E77" s="319"/>
      <c r="F77" s="320" t="s">
        <v>631</v>
      </c>
      <c r="G77" s="321"/>
      <c r="H77" s="319"/>
      <c r="I77" s="319"/>
      <c r="J77" s="319" t="s">
        <v>632</v>
      </c>
      <c r="K77" s="316"/>
    </row>
    <row r="78" s="1" customFormat="1" ht="5.25" customHeight="1">
      <c r="B78" s="314"/>
      <c r="C78" s="322"/>
      <c r="D78" s="322"/>
      <c r="E78" s="322"/>
      <c r="F78" s="322"/>
      <c r="G78" s="323"/>
      <c r="H78" s="322"/>
      <c r="I78" s="322"/>
      <c r="J78" s="322"/>
      <c r="K78" s="316"/>
    </row>
    <row r="79" s="1" customFormat="1" ht="15" customHeight="1">
      <c r="B79" s="314"/>
      <c r="C79" s="302" t="s">
        <v>59</v>
      </c>
      <c r="D79" s="322"/>
      <c r="E79" s="322"/>
      <c r="F79" s="324" t="s">
        <v>633</v>
      </c>
      <c r="G79" s="323"/>
      <c r="H79" s="302" t="s">
        <v>634</v>
      </c>
      <c r="I79" s="302" t="s">
        <v>635</v>
      </c>
      <c r="J79" s="302">
        <v>20</v>
      </c>
      <c r="K79" s="316"/>
    </row>
    <row r="80" s="1" customFormat="1" ht="15" customHeight="1">
      <c r="B80" s="314"/>
      <c r="C80" s="302" t="s">
        <v>90</v>
      </c>
      <c r="D80" s="302"/>
      <c r="E80" s="302"/>
      <c r="F80" s="324" t="s">
        <v>633</v>
      </c>
      <c r="G80" s="323"/>
      <c r="H80" s="302" t="s">
        <v>636</v>
      </c>
      <c r="I80" s="302" t="s">
        <v>635</v>
      </c>
      <c r="J80" s="302">
        <v>120</v>
      </c>
      <c r="K80" s="316"/>
    </row>
    <row r="81" s="1" customFormat="1" ht="15" customHeight="1">
      <c r="B81" s="325"/>
      <c r="C81" s="302" t="s">
        <v>637</v>
      </c>
      <c r="D81" s="302"/>
      <c r="E81" s="302"/>
      <c r="F81" s="324" t="s">
        <v>638</v>
      </c>
      <c r="G81" s="323"/>
      <c r="H81" s="302" t="s">
        <v>639</v>
      </c>
      <c r="I81" s="302" t="s">
        <v>635</v>
      </c>
      <c r="J81" s="302">
        <v>50</v>
      </c>
      <c r="K81" s="316"/>
    </row>
    <row r="82" s="1" customFormat="1" ht="15" customHeight="1">
      <c r="B82" s="325"/>
      <c r="C82" s="302" t="s">
        <v>640</v>
      </c>
      <c r="D82" s="302"/>
      <c r="E82" s="302"/>
      <c r="F82" s="324" t="s">
        <v>633</v>
      </c>
      <c r="G82" s="323"/>
      <c r="H82" s="302" t="s">
        <v>641</v>
      </c>
      <c r="I82" s="302" t="s">
        <v>642</v>
      </c>
      <c r="J82" s="302"/>
      <c r="K82" s="316"/>
    </row>
    <row r="83" s="1" customFormat="1" ht="15" customHeight="1">
      <c r="B83" s="325"/>
      <c r="C83" s="326" t="s">
        <v>643</v>
      </c>
      <c r="D83" s="326"/>
      <c r="E83" s="326"/>
      <c r="F83" s="327" t="s">
        <v>638</v>
      </c>
      <c r="G83" s="326"/>
      <c r="H83" s="326" t="s">
        <v>644</v>
      </c>
      <c r="I83" s="326" t="s">
        <v>635</v>
      </c>
      <c r="J83" s="326">
        <v>15</v>
      </c>
      <c r="K83" s="316"/>
    </row>
    <row r="84" s="1" customFormat="1" ht="15" customHeight="1">
      <c r="B84" s="325"/>
      <c r="C84" s="326" t="s">
        <v>645</v>
      </c>
      <c r="D84" s="326"/>
      <c r="E84" s="326"/>
      <c r="F84" s="327" t="s">
        <v>638</v>
      </c>
      <c r="G84" s="326"/>
      <c r="H84" s="326" t="s">
        <v>646</v>
      </c>
      <c r="I84" s="326" t="s">
        <v>635</v>
      </c>
      <c r="J84" s="326">
        <v>15</v>
      </c>
      <c r="K84" s="316"/>
    </row>
    <row r="85" s="1" customFormat="1" ht="15" customHeight="1">
      <c r="B85" s="325"/>
      <c r="C85" s="326" t="s">
        <v>647</v>
      </c>
      <c r="D85" s="326"/>
      <c r="E85" s="326"/>
      <c r="F85" s="327" t="s">
        <v>638</v>
      </c>
      <c r="G85" s="326"/>
      <c r="H85" s="326" t="s">
        <v>648</v>
      </c>
      <c r="I85" s="326" t="s">
        <v>635</v>
      </c>
      <c r="J85" s="326">
        <v>20</v>
      </c>
      <c r="K85" s="316"/>
    </row>
    <row r="86" s="1" customFormat="1" ht="15" customHeight="1">
      <c r="B86" s="325"/>
      <c r="C86" s="326" t="s">
        <v>649</v>
      </c>
      <c r="D86" s="326"/>
      <c r="E86" s="326"/>
      <c r="F86" s="327" t="s">
        <v>638</v>
      </c>
      <c r="G86" s="326"/>
      <c r="H86" s="326" t="s">
        <v>650</v>
      </c>
      <c r="I86" s="326" t="s">
        <v>635</v>
      </c>
      <c r="J86" s="326">
        <v>20</v>
      </c>
      <c r="K86" s="316"/>
    </row>
    <row r="87" s="1" customFormat="1" ht="15" customHeight="1">
      <c r="B87" s="325"/>
      <c r="C87" s="302" t="s">
        <v>651</v>
      </c>
      <c r="D87" s="302"/>
      <c r="E87" s="302"/>
      <c r="F87" s="324" t="s">
        <v>638</v>
      </c>
      <c r="G87" s="323"/>
      <c r="H87" s="302" t="s">
        <v>652</v>
      </c>
      <c r="I87" s="302" t="s">
        <v>635</v>
      </c>
      <c r="J87" s="302">
        <v>50</v>
      </c>
      <c r="K87" s="316"/>
    </row>
    <row r="88" s="1" customFormat="1" ht="15" customHeight="1">
      <c r="B88" s="325"/>
      <c r="C88" s="302" t="s">
        <v>653</v>
      </c>
      <c r="D88" s="302"/>
      <c r="E88" s="302"/>
      <c r="F88" s="324" t="s">
        <v>638</v>
      </c>
      <c r="G88" s="323"/>
      <c r="H88" s="302" t="s">
        <v>654</v>
      </c>
      <c r="I88" s="302" t="s">
        <v>635</v>
      </c>
      <c r="J88" s="302">
        <v>20</v>
      </c>
      <c r="K88" s="316"/>
    </row>
    <row r="89" s="1" customFormat="1" ht="15" customHeight="1">
      <c r="B89" s="325"/>
      <c r="C89" s="302" t="s">
        <v>655</v>
      </c>
      <c r="D89" s="302"/>
      <c r="E89" s="302"/>
      <c r="F89" s="324" t="s">
        <v>638</v>
      </c>
      <c r="G89" s="323"/>
      <c r="H89" s="302" t="s">
        <v>656</v>
      </c>
      <c r="I89" s="302" t="s">
        <v>635</v>
      </c>
      <c r="J89" s="302">
        <v>20</v>
      </c>
      <c r="K89" s="316"/>
    </row>
    <row r="90" s="1" customFormat="1" ht="15" customHeight="1">
      <c r="B90" s="325"/>
      <c r="C90" s="302" t="s">
        <v>657</v>
      </c>
      <c r="D90" s="302"/>
      <c r="E90" s="302"/>
      <c r="F90" s="324" t="s">
        <v>638</v>
      </c>
      <c r="G90" s="323"/>
      <c r="H90" s="302" t="s">
        <v>658</v>
      </c>
      <c r="I90" s="302" t="s">
        <v>635</v>
      </c>
      <c r="J90" s="302">
        <v>50</v>
      </c>
      <c r="K90" s="316"/>
    </row>
    <row r="91" s="1" customFormat="1" ht="15" customHeight="1">
      <c r="B91" s="325"/>
      <c r="C91" s="302" t="s">
        <v>659</v>
      </c>
      <c r="D91" s="302"/>
      <c r="E91" s="302"/>
      <c r="F91" s="324" t="s">
        <v>638</v>
      </c>
      <c r="G91" s="323"/>
      <c r="H91" s="302" t="s">
        <v>659</v>
      </c>
      <c r="I91" s="302" t="s">
        <v>635</v>
      </c>
      <c r="J91" s="302">
        <v>50</v>
      </c>
      <c r="K91" s="316"/>
    </row>
    <row r="92" s="1" customFormat="1" ht="15" customHeight="1">
      <c r="B92" s="325"/>
      <c r="C92" s="302" t="s">
        <v>660</v>
      </c>
      <c r="D92" s="302"/>
      <c r="E92" s="302"/>
      <c r="F92" s="324" t="s">
        <v>638</v>
      </c>
      <c r="G92" s="323"/>
      <c r="H92" s="302" t="s">
        <v>661</v>
      </c>
      <c r="I92" s="302" t="s">
        <v>635</v>
      </c>
      <c r="J92" s="302">
        <v>255</v>
      </c>
      <c r="K92" s="316"/>
    </row>
    <row r="93" s="1" customFormat="1" ht="15" customHeight="1">
      <c r="B93" s="325"/>
      <c r="C93" s="302" t="s">
        <v>662</v>
      </c>
      <c r="D93" s="302"/>
      <c r="E93" s="302"/>
      <c r="F93" s="324" t="s">
        <v>633</v>
      </c>
      <c r="G93" s="323"/>
      <c r="H93" s="302" t="s">
        <v>663</v>
      </c>
      <c r="I93" s="302" t="s">
        <v>664</v>
      </c>
      <c r="J93" s="302"/>
      <c r="K93" s="316"/>
    </row>
    <row r="94" s="1" customFormat="1" ht="15" customHeight="1">
      <c r="B94" s="325"/>
      <c r="C94" s="302" t="s">
        <v>665</v>
      </c>
      <c r="D94" s="302"/>
      <c r="E94" s="302"/>
      <c r="F94" s="324" t="s">
        <v>633</v>
      </c>
      <c r="G94" s="323"/>
      <c r="H94" s="302" t="s">
        <v>666</v>
      </c>
      <c r="I94" s="302" t="s">
        <v>667</v>
      </c>
      <c r="J94" s="302"/>
      <c r="K94" s="316"/>
    </row>
    <row r="95" s="1" customFormat="1" ht="15" customHeight="1">
      <c r="B95" s="325"/>
      <c r="C95" s="302" t="s">
        <v>668</v>
      </c>
      <c r="D95" s="302"/>
      <c r="E95" s="302"/>
      <c r="F95" s="324" t="s">
        <v>633</v>
      </c>
      <c r="G95" s="323"/>
      <c r="H95" s="302" t="s">
        <v>668</v>
      </c>
      <c r="I95" s="302" t="s">
        <v>667</v>
      </c>
      <c r="J95" s="302"/>
      <c r="K95" s="316"/>
    </row>
    <row r="96" s="1" customFormat="1" ht="15" customHeight="1">
      <c r="B96" s="325"/>
      <c r="C96" s="302" t="s">
        <v>44</v>
      </c>
      <c r="D96" s="302"/>
      <c r="E96" s="302"/>
      <c r="F96" s="324" t="s">
        <v>633</v>
      </c>
      <c r="G96" s="323"/>
      <c r="H96" s="302" t="s">
        <v>669</v>
      </c>
      <c r="I96" s="302" t="s">
        <v>667</v>
      </c>
      <c r="J96" s="302"/>
      <c r="K96" s="316"/>
    </row>
    <row r="97" s="1" customFormat="1" ht="15" customHeight="1">
      <c r="B97" s="325"/>
      <c r="C97" s="302" t="s">
        <v>54</v>
      </c>
      <c r="D97" s="302"/>
      <c r="E97" s="302"/>
      <c r="F97" s="324" t="s">
        <v>633</v>
      </c>
      <c r="G97" s="323"/>
      <c r="H97" s="302" t="s">
        <v>670</v>
      </c>
      <c r="I97" s="302" t="s">
        <v>667</v>
      </c>
      <c r="J97" s="302"/>
      <c r="K97" s="316"/>
    </row>
    <row r="98" s="1" customFormat="1" ht="15" customHeight="1">
      <c r="B98" s="328"/>
      <c r="C98" s="329"/>
      <c r="D98" s="329"/>
      <c r="E98" s="329"/>
      <c r="F98" s="329"/>
      <c r="G98" s="329"/>
      <c r="H98" s="329"/>
      <c r="I98" s="329"/>
      <c r="J98" s="329"/>
      <c r="K98" s="330"/>
    </row>
    <row r="99" s="1" customFormat="1" ht="18.75" customHeight="1">
      <c r="B99" s="331"/>
      <c r="C99" s="332"/>
      <c r="D99" s="332"/>
      <c r="E99" s="332"/>
      <c r="F99" s="332"/>
      <c r="G99" s="332"/>
      <c r="H99" s="332"/>
      <c r="I99" s="332"/>
      <c r="J99" s="332"/>
      <c r="K99" s="331"/>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671</v>
      </c>
      <c r="D102" s="315"/>
      <c r="E102" s="315"/>
      <c r="F102" s="315"/>
      <c r="G102" s="315"/>
      <c r="H102" s="315"/>
      <c r="I102" s="315"/>
      <c r="J102" s="315"/>
      <c r="K102" s="316"/>
    </row>
    <row r="103" s="1" customFormat="1" ht="17.25" customHeight="1">
      <c r="B103" s="314"/>
      <c r="C103" s="317" t="s">
        <v>627</v>
      </c>
      <c r="D103" s="317"/>
      <c r="E103" s="317"/>
      <c r="F103" s="317" t="s">
        <v>628</v>
      </c>
      <c r="G103" s="318"/>
      <c r="H103" s="317" t="s">
        <v>60</v>
      </c>
      <c r="I103" s="317" t="s">
        <v>63</v>
      </c>
      <c r="J103" s="317" t="s">
        <v>629</v>
      </c>
      <c r="K103" s="316"/>
    </row>
    <row r="104" s="1" customFormat="1" ht="17.25" customHeight="1">
      <c r="B104" s="314"/>
      <c r="C104" s="319" t="s">
        <v>630</v>
      </c>
      <c r="D104" s="319"/>
      <c r="E104" s="319"/>
      <c r="F104" s="320" t="s">
        <v>631</v>
      </c>
      <c r="G104" s="321"/>
      <c r="H104" s="319"/>
      <c r="I104" s="319"/>
      <c r="J104" s="319" t="s">
        <v>632</v>
      </c>
      <c r="K104" s="316"/>
    </row>
    <row r="105" s="1" customFormat="1" ht="5.25" customHeight="1">
      <c r="B105" s="314"/>
      <c r="C105" s="317"/>
      <c r="D105" s="317"/>
      <c r="E105" s="317"/>
      <c r="F105" s="317"/>
      <c r="G105" s="333"/>
      <c r="H105" s="317"/>
      <c r="I105" s="317"/>
      <c r="J105" s="317"/>
      <c r="K105" s="316"/>
    </row>
    <row r="106" s="1" customFormat="1" ht="15" customHeight="1">
      <c r="B106" s="314"/>
      <c r="C106" s="302" t="s">
        <v>59</v>
      </c>
      <c r="D106" s="322"/>
      <c r="E106" s="322"/>
      <c r="F106" s="324" t="s">
        <v>633</v>
      </c>
      <c r="G106" s="333"/>
      <c r="H106" s="302" t="s">
        <v>672</v>
      </c>
      <c r="I106" s="302" t="s">
        <v>635</v>
      </c>
      <c r="J106" s="302">
        <v>20</v>
      </c>
      <c r="K106" s="316"/>
    </row>
    <row r="107" s="1" customFormat="1" ht="15" customHeight="1">
      <c r="B107" s="314"/>
      <c r="C107" s="302" t="s">
        <v>90</v>
      </c>
      <c r="D107" s="302"/>
      <c r="E107" s="302"/>
      <c r="F107" s="324" t="s">
        <v>633</v>
      </c>
      <c r="G107" s="302"/>
      <c r="H107" s="302" t="s">
        <v>672</v>
      </c>
      <c r="I107" s="302" t="s">
        <v>635</v>
      </c>
      <c r="J107" s="302">
        <v>120</v>
      </c>
      <c r="K107" s="316"/>
    </row>
    <row r="108" s="1" customFormat="1" ht="15" customHeight="1">
      <c r="B108" s="325"/>
      <c r="C108" s="302" t="s">
        <v>637</v>
      </c>
      <c r="D108" s="302"/>
      <c r="E108" s="302"/>
      <c r="F108" s="324" t="s">
        <v>638</v>
      </c>
      <c r="G108" s="302"/>
      <c r="H108" s="302" t="s">
        <v>672</v>
      </c>
      <c r="I108" s="302" t="s">
        <v>635</v>
      </c>
      <c r="J108" s="302">
        <v>50</v>
      </c>
      <c r="K108" s="316"/>
    </row>
    <row r="109" s="1" customFormat="1" ht="15" customHeight="1">
      <c r="B109" s="325"/>
      <c r="C109" s="302" t="s">
        <v>640</v>
      </c>
      <c r="D109" s="302"/>
      <c r="E109" s="302"/>
      <c r="F109" s="324" t="s">
        <v>633</v>
      </c>
      <c r="G109" s="302"/>
      <c r="H109" s="302" t="s">
        <v>672</v>
      </c>
      <c r="I109" s="302" t="s">
        <v>642</v>
      </c>
      <c r="J109" s="302"/>
      <c r="K109" s="316"/>
    </row>
    <row r="110" s="1" customFormat="1" ht="15" customHeight="1">
      <c r="B110" s="325"/>
      <c r="C110" s="302" t="s">
        <v>651</v>
      </c>
      <c r="D110" s="302"/>
      <c r="E110" s="302"/>
      <c r="F110" s="324" t="s">
        <v>638</v>
      </c>
      <c r="G110" s="302"/>
      <c r="H110" s="302" t="s">
        <v>672</v>
      </c>
      <c r="I110" s="302" t="s">
        <v>635</v>
      </c>
      <c r="J110" s="302">
        <v>50</v>
      </c>
      <c r="K110" s="316"/>
    </row>
    <row r="111" s="1" customFormat="1" ht="15" customHeight="1">
      <c r="B111" s="325"/>
      <c r="C111" s="302" t="s">
        <v>659</v>
      </c>
      <c r="D111" s="302"/>
      <c r="E111" s="302"/>
      <c r="F111" s="324" t="s">
        <v>638</v>
      </c>
      <c r="G111" s="302"/>
      <c r="H111" s="302" t="s">
        <v>672</v>
      </c>
      <c r="I111" s="302" t="s">
        <v>635</v>
      </c>
      <c r="J111" s="302">
        <v>50</v>
      </c>
      <c r="K111" s="316"/>
    </row>
    <row r="112" s="1" customFormat="1" ht="15" customHeight="1">
      <c r="B112" s="325"/>
      <c r="C112" s="302" t="s">
        <v>657</v>
      </c>
      <c r="D112" s="302"/>
      <c r="E112" s="302"/>
      <c r="F112" s="324" t="s">
        <v>638</v>
      </c>
      <c r="G112" s="302"/>
      <c r="H112" s="302" t="s">
        <v>672</v>
      </c>
      <c r="I112" s="302" t="s">
        <v>635</v>
      </c>
      <c r="J112" s="302">
        <v>50</v>
      </c>
      <c r="K112" s="316"/>
    </row>
    <row r="113" s="1" customFormat="1" ht="15" customHeight="1">
      <c r="B113" s="325"/>
      <c r="C113" s="302" t="s">
        <v>59</v>
      </c>
      <c r="D113" s="302"/>
      <c r="E113" s="302"/>
      <c r="F113" s="324" t="s">
        <v>633</v>
      </c>
      <c r="G113" s="302"/>
      <c r="H113" s="302" t="s">
        <v>673</v>
      </c>
      <c r="I113" s="302" t="s">
        <v>635</v>
      </c>
      <c r="J113" s="302">
        <v>20</v>
      </c>
      <c r="K113" s="316"/>
    </row>
    <row r="114" s="1" customFormat="1" ht="15" customHeight="1">
      <c r="B114" s="325"/>
      <c r="C114" s="302" t="s">
        <v>674</v>
      </c>
      <c r="D114" s="302"/>
      <c r="E114" s="302"/>
      <c r="F114" s="324" t="s">
        <v>633</v>
      </c>
      <c r="G114" s="302"/>
      <c r="H114" s="302" t="s">
        <v>675</v>
      </c>
      <c r="I114" s="302" t="s">
        <v>635</v>
      </c>
      <c r="J114" s="302">
        <v>120</v>
      </c>
      <c r="K114" s="316"/>
    </row>
    <row r="115" s="1" customFormat="1" ht="15" customHeight="1">
      <c r="B115" s="325"/>
      <c r="C115" s="302" t="s">
        <v>44</v>
      </c>
      <c r="D115" s="302"/>
      <c r="E115" s="302"/>
      <c r="F115" s="324" t="s">
        <v>633</v>
      </c>
      <c r="G115" s="302"/>
      <c r="H115" s="302" t="s">
        <v>676</v>
      </c>
      <c r="I115" s="302" t="s">
        <v>667</v>
      </c>
      <c r="J115" s="302"/>
      <c r="K115" s="316"/>
    </row>
    <row r="116" s="1" customFormat="1" ht="15" customHeight="1">
      <c r="B116" s="325"/>
      <c r="C116" s="302" t="s">
        <v>54</v>
      </c>
      <c r="D116" s="302"/>
      <c r="E116" s="302"/>
      <c r="F116" s="324" t="s">
        <v>633</v>
      </c>
      <c r="G116" s="302"/>
      <c r="H116" s="302" t="s">
        <v>677</v>
      </c>
      <c r="I116" s="302" t="s">
        <v>667</v>
      </c>
      <c r="J116" s="302"/>
      <c r="K116" s="316"/>
    </row>
    <row r="117" s="1" customFormat="1" ht="15" customHeight="1">
      <c r="B117" s="325"/>
      <c r="C117" s="302" t="s">
        <v>63</v>
      </c>
      <c r="D117" s="302"/>
      <c r="E117" s="302"/>
      <c r="F117" s="324" t="s">
        <v>633</v>
      </c>
      <c r="G117" s="302"/>
      <c r="H117" s="302" t="s">
        <v>678</v>
      </c>
      <c r="I117" s="302" t="s">
        <v>679</v>
      </c>
      <c r="J117" s="302"/>
      <c r="K117" s="316"/>
    </row>
    <row r="118" s="1" customFormat="1" ht="15" customHeight="1">
      <c r="B118" s="328"/>
      <c r="C118" s="334"/>
      <c r="D118" s="334"/>
      <c r="E118" s="334"/>
      <c r="F118" s="334"/>
      <c r="G118" s="334"/>
      <c r="H118" s="334"/>
      <c r="I118" s="334"/>
      <c r="J118" s="334"/>
      <c r="K118" s="330"/>
    </row>
    <row r="119" s="1" customFormat="1" ht="18.75" customHeight="1">
      <c r="B119" s="335"/>
      <c r="C119" s="299"/>
      <c r="D119" s="299"/>
      <c r="E119" s="299"/>
      <c r="F119" s="336"/>
      <c r="G119" s="299"/>
      <c r="H119" s="299"/>
      <c r="I119" s="299"/>
      <c r="J119" s="299"/>
      <c r="K119" s="335"/>
    </row>
    <row r="120" s="1" customFormat="1" ht="18.75" customHeight="1">
      <c r="B120" s="310"/>
      <c r="C120" s="310"/>
      <c r="D120" s="310"/>
      <c r="E120" s="310"/>
      <c r="F120" s="310"/>
      <c r="G120" s="310"/>
      <c r="H120" s="310"/>
      <c r="I120" s="310"/>
      <c r="J120" s="310"/>
      <c r="K120" s="310"/>
    </row>
    <row r="121" s="1" customFormat="1" ht="7.5" customHeight="1">
      <c r="B121" s="337"/>
      <c r="C121" s="338"/>
      <c r="D121" s="338"/>
      <c r="E121" s="338"/>
      <c r="F121" s="338"/>
      <c r="G121" s="338"/>
      <c r="H121" s="338"/>
      <c r="I121" s="338"/>
      <c r="J121" s="338"/>
      <c r="K121" s="339"/>
    </row>
    <row r="122" s="1" customFormat="1" ht="45" customHeight="1">
      <c r="B122" s="340"/>
      <c r="C122" s="293" t="s">
        <v>680</v>
      </c>
      <c r="D122" s="293"/>
      <c r="E122" s="293"/>
      <c r="F122" s="293"/>
      <c r="G122" s="293"/>
      <c r="H122" s="293"/>
      <c r="I122" s="293"/>
      <c r="J122" s="293"/>
      <c r="K122" s="341"/>
    </row>
    <row r="123" s="1" customFormat="1" ht="17.25" customHeight="1">
      <c r="B123" s="342"/>
      <c r="C123" s="317" t="s">
        <v>627</v>
      </c>
      <c r="D123" s="317"/>
      <c r="E123" s="317"/>
      <c r="F123" s="317" t="s">
        <v>628</v>
      </c>
      <c r="G123" s="318"/>
      <c r="H123" s="317" t="s">
        <v>60</v>
      </c>
      <c r="I123" s="317" t="s">
        <v>63</v>
      </c>
      <c r="J123" s="317" t="s">
        <v>629</v>
      </c>
      <c r="K123" s="343"/>
    </row>
    <row r="124" s="1" customFormat="1" ht="17.25" customHeight="1">
      <c r="B124" s="342"/>
      <c r="C124" s="319" t="s">
        <v>630</v>
      </c>
      <c r="D124" s="319"/>
      <c r="E124" s="319"/>
      <c r="F124" s="320" t="s">
        <v>631</v>
      </c>
      <c r="G124" s="321"/>
      <c r="H124" s="319"/>
      <c r="I124" s="319"/>
      <c r="J124" s="319" t="s">
        <v>632</v>
      </c>
      <c r="K124" s="343"/>
    </row>
    <row r="125" s="1" customFormat="1" ht="5.25" customHeight="1">
      <c r="B125" s="344"/>
      <c r="C125" s="322"/>
      <c r="D125" s="322"/>
      <c r="E125" s="322"/>
      <c r="F125" s="322"/>
      <c r="G125" s="302"/>
      <c r="H125" s="322"/>
      <c r="I125" s="322"/>
      <c r="J125" s="322"/>
      <c r="K125" s="345"/>
    </row>
    <row r="126" s="1" customFormat="1" ht="15" customHeight="1">
      <c r="B126" s="344"/>
      <c r="C126" s="302" t="s">
        <v>90</v>
      </c>
      <c r="D126" s="322"/>
      <c r="E126" s="322"/>
      <c r="F126" s="324" t="s">
        <v>633</v>
      </c>
      <c r="G126" s="302"/>
      <c r="H126" s="302" t="s">
        <v>672</v>
      </c>
      <c r="I126" s="302" t="s">
        <v>635</v>
      </c>
      <c r="J126" s="302">
        <v>120</v>
      </c>
      <c r="K126" s="346"/>
    </row>
    <row r="127" s="1" customFormat="1" ht="15" customHeight="1">
      <c r="B127" s="344"/>
      <c r="C127" s="302" t="s">
        <v>681</v>
      </c>
      <c r="D127" s="302"/>
      <c r="E127" s="302"/>
      <c r="F127" s="324" t="s">
        <v>633</v>
      </c>
      <c r="G127" s="302"/>
      <c r="H127" s="302" t="s">
        <v>682</v>
      </c>
      <c r="I127" s="302" t="s">
        <v>635</v>
      </c>
      <c r="J127" s="302" t="s">
        <v>683</v>
      </c>
      <c r="K127" s="346"/>
    </row>
    <row r="128" s="1" customFormat="1" ht="15" customHeight="1">
      <c r="B128" s="344"/>
      <c r="C128" s="302" t="s">
        <v>581</v>
      </c>
      <c r="D128" s="302"/>
      <c r="E128" s="302"/>
      <c r="F128" s="324" t="s">
        <v>633</v>
      </c>
      <c r="G128" s="302"/>
      <c r="H128" s="302" t="s">
        <v>684</v>
      </c>
      <c r="I128" s="302" t="s">
        <v>635</v>
      </c>
      <c r="J128" s="302" t="s">
        <v>683</v>
      </c>
      <c r="K128" s="346"/>
    </row>
    <row r="129" s="1" customFormat="1" ht="15" customHeight="1">
      <c r="B129" s="344"/>
      <c r="C129" s="302" t="s">
        <v>643</v>
      </c>
      <c r="D129" s="302"/>
      <c r="E129" s="302"/>
      <c r="F129" s="324" t="s">
        <v>638</v>
      </c>
      <c r="G129" s="302"/>
      <c r="H129" s="302" t="s">
        <v>644</v>
      </c>
      <c r="I129" s="302" t="s">
        <v>635</v>
      </c>
      <c r="J129" s="302">
        <v>15</v>
      </c>
      <c r="K129" s="346"/>
    </row>
    <row r="130" s="1" customFormat="1" ht="15" customHeight="1">
      <c r="B130" s="344"/>
      <c r="C130" s="326" t="s">
        <v>645</v>
      </c>
      <c r="D130" s="326"/>
      <c r="E130" s="326"/>
      <c r="F130" s="327" t="s">
        <v>638</v>
      </c>
      <c r="G130" s="326"/>
      <c r="H130" s="326" t="s">
        <v>646</v>
      </c>
      <c r="I130" s="326" t="s">
        <v>635</v>
      </c>
      <c r="J130" s="326">
        <v>15</v>
      </c>
      <c r="K130" s="346"/>
    </row>
    <row r="131" s="1" customFormat="1" ht="15" customHeight="1">
      <c r="B131" s="344"/>
      <c r="C131" s="326" t="s">
        <v>647</v>
      </c>
      <c r="D131" s="326"/>
      <c r="E131" s="326"/>
      <c r="F131" s="327" t="s">
        <v>638</v>
      </c>
      <c r="G131" s="326"/>
      <c r="H131" s="326" t="s">
        <v>648</v>
      </c>
      <c r="I131" s="326" t="s">
        <v>635</v>
      </c>
      <c r="J131" s="326">
        <v>20</v>
      </c>
      <c r="K131" s="346"/>
    </row>
    <row r="132" s="1" customFormat="1" ht="15" customHeight="1">
      <c r="B132" s="344"/>
      <c r="C132" s="326" t="s">
        <v>649</v>
      </c>
      <c r="D132" s="326"/>
      <c r="E132" s="326"/>
      <c r="F132" s="327" t="s">
        <v>638</v>
      </c>
      <c r="G132" s="326"/>
      <c r="H132" s="326" t="s">
        <v>650</v>
      </c>
      <c r="I132" s="326" t="s">
        <v>635</v>
      </c>
      <c r="J132" s="326">
        <v>20</v>
      </c>
      <c r="K132" s="346"/>
    </row>
    <row r="133" s="1" customFormat="1" ht="15" customHeight="1">
      <c r="B133" s="344"/>
      <c r="C133" s="302" t="s">
        <v>637</v>
      </c>
      <c r="D133" s="302"/>
      <c r="E133" s="302"/>
      <c r="F133" s="324" t="s">
        <v>638</v>
      </c>
      <c r="G133" s="302"/>
      <c r="H133" s="302" t="s">
        <v>672</v>
      </c>
      <c r="I133" s="302" t="s">
        <v>635</v>
      </c>
      <c r="J133" s="302">
        <v>50</v>
      </c>
      <c r="K133" s="346"/>
    </row>
    <row r="134" s="1" customFormat="1" ht="15" customHeight="1">
      <c r="B134" s="344"/>
      <c r="C134" s="302" t="s">
        <v>651</v>
      </c>
      <c r="D134" s="302"/>
      <c r="E134" s="302"/>
      <c r="F134" s="324" t="s">
        <v>638</v>
      </c>
      <c r="G134" s="302"/>
      <c r="H134" s="302" t="s">
        <v>672</v>
      </c>
      <c r="I134" s="302" t="s">
        <v>635</v>
      </c>
      <c r="J134" s="302">
        <v>50</v>
      </c>
      <c r="K134" s="346"/>
    </row>
    <row r="135" s="1" customFormat="1" ht="15" customHeight="1">
      <c r="B135" s="344"/>
      <c r="C135" s="302" t="s">
        <v>657</v>
      </c>
      <c r="D135" s="302"/>
      <c r="E135" s="302"/>
      <c r="F135" s="324" t="s">
        <v>638</v>
      </c>
      <c r="G135" s="302"/>
      <c r="H135" s="302" t="s">
        <v>672</v>
      </c>
      <c r="I135" s="302" t="s">
        <v>635</v>
      </c>
      <c r="J135" s="302">
        <v>50</v>
      </c>
      <c r="K135" s="346"/>
    </row>
    <row r="136" s="1" customFormat="1" ht="15" customHeight="1">
      <c r="B136" s="344"/>
      <c r="C136" s="302" t="s">
        <v>659</v>
      </c>
      <c r="D136" s="302"/>
      <c r="E136" s="302"/>
      <c r="F136" s="324" t="s">
        <v>638</v>
      </c>
      <c r="G136" s="302"/>
      <c r="H136" s="302" t="s">
        <v>672</v>
      </c>
      <c r="I136" s="302" t="s">
        <v>635</v>
      </c>
      <c r="J136" s="302">
        <v>50</v>
      </c>
      <c r="K136" s="346"/>
    </row>
    <row r="137" s="1" customFormat="1" ht="15" customHeight="1">
      <c r="B137" s="344"/>
      <c r="C137" s="302" t="s">
        <v>660</v>
      </c>
      <c r="D137" s="302"/>
      <c r="E137" s="302"/>
      <c r="F137" s="324" t="s">
        <v>638</v>
      </c>
      <c r="G137" s="302"/>
      <c r="H137" s="302" t="s">
        <v>685</v>
      </c>
      <c r="I137" s="302" t="s">
        <v>635</v>
      </c>
      <c r="J137" s="302">
        <v>255</v>
      </c>
      <c r="K137" s="346"/>
    </row>
    <row r="138" s="1" customFormat="1" ht="15" customHeight="1">
      <c r="B138" s="344"/>
      <c r="C138" s="302" t="s">
        <v>662</v>
      </c>
      <c r="D138" s="302"/>
      <c r="E138" s="302"/>
      <c r="F138" s="324" t="s">
        <v>633</v>
      </c>
      <c r="G138" s="302"/>
      <c r="H138" s="302" t="s">
        <v>686</v>
      </c>
      <c r="I138" s="302" t="s">
        <v>664</v>
      </c>
      <c r="J138" s="302"/>
      <c r="K138" s="346"/>
    </row>
    <row r="139" s="1" customFormat="1" ht="15" customHeight="1">
      <c r="B139" s="344"/>
      <c r="C139" s="302" t="s">
        <v>665</v>
      </c>
      <c r="D139" s="302"/>
      <c r="E139" s="302"/>
      <c r="F139" s="324" t="s">
        <v>633</v>
      </c>
      <c r="G139" s="302"/>
      <c r="H139" s="302" t="s">
        <v>687</v>
      </c>
      <c r="I139" s="302" t="s">
        <v>667</v>
      </c>
      <c r="J139" s="302"/>
      <c r="K139" s="346"/>
    </row>
    <row r="140" s="1" customFormat="1" ht="15" customHeight="1">
      <c r="B140" s="344"/>
      <c r="C140" s="302" t="s">
        <v>668</v>
      </c>
      <c r="D140" s="302"/>
      <c r="E140" s="302"/>
      <c r="F140" s="324" t="s">
        <v>633</v>
      </c>
      <c r="G140" s="302"/>
      <c r="H140" s="302" t="s">
        <v>668</v>
      </c>
      <c r="I140" s="302" t="s">
        <v>667</v>
      </c>
      <c r="J140" s="302"/>
      <c r="K140" s="346"/>
    </row>
    <row r="141" s="1" customFormat="1" ht="15" customHeight="1">
      <c r="B141" s="344"/>
      <c r="C141" s="302" t="s">
        <v>44</v>
      </c>
      <c r="D141" s="302"/>
      <c r="E141" s="302"/>
      <c r="F141" s="324" t="s">
        <v>633</v>
      </c>
      <c r="G141" s="302"/>
      <c r="H141" s="302" t="s">
        <v>688</v>
      </c>
      <c r="I141" s="302" t="s">
        <v>667</v>
      </c>
      <c r="J141" s="302"/>
      <c r="K141" s="346"/>
    </row>
    <row r="142" s="1" customFormat="1" ht="15" customHeight="1">
      <c r="B142" s="344"/>
      <c r="C142" s="302" t="s">
        <v>689</v>
      </c>
      <c r="D142" s="302"/>
      <c r="E142" s="302"/>
      <c r="F142" s="324" t="s">
        <v>633</v>
      </c>
      <c r="G142" s="302"/>
      <c r="H142" s="302" t="s">
        <v>690</v>
      </c>
      <c r="I142" s="302" t="s">
        <v>667</v>
      </c>
      <c r="J142" s="302"/>
      <c r="K142" s="346"/>
    </row>
    <row r="143" s="1" customFormat="1" ht="15" customHeight="1">
      <c r="B143" s="347"/>
      <c r="C143" s="348"/>
      <c r="D143" s="348"/>
      <c r="E143" s="348"/>
      <c r="F143" s="348"/>
      <c r="G143" s="348"/>
      <c r="H143" s="348"/>
      <c r="I143" s="348"/>
      <c r="J143" s="348"/>
      <c r="K143" s="349"/>
    </row>
    <row r="144" s="1" customFormat="1" ht="18.75" customHeight="1">
      <c r="B144" s="299"/>
      <c r="C144" s="299"/>
      <c r="D144" s="299"/>
      <c r="E144" s="299"/>
      <c r="F144" s="336"/>
      <c r="G144" s="299"/>
      <c r="H144" s="299"/>
      <c r="I144" s="299"/>
      <c r="J144" s="299"/>
      <c r="K144" s="299"/>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691</v>
      </c>
      <c r="D147" s="315"/>
      <c r="E147" s="315"/>
      <c r="F147" s="315"/>
      <c r="G147" s="315"/>
      <c r="H147" s="315"/>
      <c r="I147" s="315"/>
      <c r="J147" s="315"/>
      <c r="K147" s="316"/>
    </row>
    <row r="148" s="1" customFormat="1" ht="17.25" customHeight="1">
      <c r="B148" s="314"/>
      <c r="C148" s="317" t="s">
        <v>627</v>
      </c>
      <c r="D148" s="317"/>
      <c r="E148" s="317"/>
      <c r="F148" s="317" t="s">
        <v>628</v>
      </c>
      <c r="G148" s="318"/>
      <c r="H148" s="317" t="s">
        <v>60</v>
      </c>
      <c r="I148" s="317" t="s">
        <v>63</v>
      </c>
      <c r="J148" s="317" t="s">
        <v>629</v>
      </c>
      <c r="K148" s="316"/>
    </row>
    <row r="149" s="1" customFormat="1" ht="17.25" customHeight="1">
      <c r="B149" s="314"/>
      <c r="C149" s="319" t="s">
        <v>630</v>
      </c>
      <c r="D149" s="319"/>
      <c r="E149" s="319"/>
      <c r="F149" s="320" t="s">
        <v>631</v>
      </c>
      <c r="G149" s="321"/>
      <c r="H149" s="319"/>
      <c r="I149" s="319"/>
      <c r="J149" s="319" t="s">
        <v>632</v>
      </c>
      <c r="K149" s="316"/>
    </row>
    <row r="150" s="1" customFormat="1" ht="5.25" customHeight="1">
      <c r="B150" s="325"/>
      <c r="C150" s="322"/>
      <c r="D150" s="322"/>
      <c r="E150" s="322"/>
      <c r="F150" s="322"/>
      <c r="G150" s="323"/>
      <c r="H150" s="322"/>
      <c r="I150" s="322"/>
      <c r="J150" s="322"/>
      <c r="K150" s="346"/>
    </row>
    <row r="151" s="1" customFormat="1" ht="15" customHeight="1">
      <c r="B151" s="325"/>
      <c r="C151" s="350" t="s">
        <v>90</v>
      </c>
      <c r="D151" s="302"/>
      <c r="E151" s="302"/>
      <c r="F151" s="351" t="s">
        <v>633</v>
      </c>
      <c r="G151" s="302"/>
      <c r="H151" s="350" t="s">
        <v>672</v>
      </c>
      <c r="I151" s="350" t="s">
        <v>635</v>
      </c>
      <c r="J151" s="350">
        <v>120</v>
      </c>
      <c r="K151" s="346"/>
    </row>
    <row r="152" s="1" customFormat="1" ht="15" customHeight="1">
      <c r="B152" s="325"/>
      <c r="C152" s="350" t="s">
        <v>681</v>
      </c>
      <c r="D152" s="302"/>
      <c r="E152" s="302"/>
      <c r="F152" s="351" t="s">
        <v>633</v>
      </c>
      <c r="G152" s="302"/>
      <c r="H152" s="350" t="s">
        <v>692</v>
      </c>
      <c r="I152" s="350" t="s">
        <v>635</v>
      </c>
      <c r="J152" s="350" t="s">
        <v>683</v>
      </c>
      <c r="K152" s="346"/>
    </row>
    <row r="153" s="1" customFormat="1" ht="15" customHeight="1">
      <c r="B153" s="325"/>
      <c r="C153" s="350" t="s">
        <v>581</v>
      </c>
      <c r="D153" s="302"/>
      <c r="E153" s="302"/>
      <c r="F153" s="351" t="s">
        <v>633</v>
      </c>
      <c r="G153" s="302"/>
      <c r="H153" s="350" t="s">
        <v>693</v>
      </c>
      <c r="I153" s="350" t="s">
        <v>635</v>
      </c>
      <c r="J153" s="350" t="s">
        <v>683</v>
      </c>
      <c r="K153" s="346"/>
    </row>
    <row r="154" s="1" customFormat="1" ht="15" customHeight="1">
      <c r="B154" s="325"/>
      <c r="C154" s="350" t="s">
        <v>637</v>
      </c>
      <c r="D154" s="302"/>
      <c r="E154" s="302"/>
      <c r="F154" s="351" t="s">
        <v>638</v>
      </c>
      <c r="G154" s="302"/>
      <c r="H154" s="350" t="s">
        <v>672</v>
      </c>
      <c r="I154" s="350" t="s">
        <v>635</v>
      </c>
      <c r="J154" s="350">
        <v>50</v>
      </c>
      <c r="K154" s="346"/>
    </row>
    <row r="155" s="1" customFormat="1" ht="15" customHeight="1">
      <c r="B155" s="325"/>
      <c r="C155" s="350" t="s">
        <v>640</v>
      </c>
      <c r="D155" s="302"/>
      <c r="E155" s="302"/>
      <c r="F155" s="351" t="s">
        <v>633</v>
      </c>
      <c r="G155" s="302"/>
      <c r="H155" s="350" t="s">
        <v>672</v>
      </c>
      <c r="I155" s="350" t="s">
        <v>642</v>
      </c>
      <c r="J155" s="350"/>
      <c r="K155" s="346"/>
    </row>
    <row r="156" s="1" customFormat="1" ht="15" customHeight="1">
      <c r="B156" s="325"/>
      <c r="C156" s="350" t="s">
        <v>651</v>
      </c>
      <c r="D156" s="302"/>
      <c r="E156" s="302"/>
      <c r="F156" s="351" t="s">
        <v>638</v>
      </c>
      <c r="G156" s="302"/>
      <c r="H156" s="350" t="s">
        <v>672</v>
      </c>
      <c r="I156" s="350" t="s">
        <v>635</v>
      </c>
      <c r="J156" s="350">
        <v>50</v>
      </c>
      <c r="K156" s="346"/>
    </row>
    <row r="157" s="1" customFormat="1" ht="15" customHeight="1">
      <c r="B157" s="325"/>
      <c r="C157" s="350" t="s">
        <v>659</v>
      </c>
      <c r="D157" s="302"/>
      <c r="E157" s="302"/>
      <c r="F157" s="351" t="s">
        <v>638</v>
      </c>
      <c r="G157" s="302"/>
      <c r="H157" s="350" t="s">
        <v>672</v>
      </c>
      <c r="I157" s="350" t="s">
        <v>635</v>
      </c>
      <c r="J157" s="350">
        <v>50</v>
      </c>
      <c r="K157" s="346"/>
    </row>
    <row r="158" s="1" customFormat="1" ht="15" customHeight="1">
      <c r="B158" s="325"/>
      <c r="C158" s="350" t="s">
        <v>657</v>
      </c>
      <c r="D158" s="302"/>
      <c r="E158" s="302"/>
      <c r="F158" s="351" t="s">
        <v>638</v>
      </c>
      <c r="G158" s="302"/>
      <c r="H158" s="350" t="s">
        <v>672</v>
      </c>
      <c r="I158" s="350" t="s">
        <v>635</v>
      </c>
      <c r="J158" s="350">
        <v>50</v>
      </c>
      <c r="K158" s="346"/>
    </row>
    <row r="159" s="1" customFormat="1" ht="15" customHeight="1">
      <c r="B159" s="325"/>
      <c r="C159" s="350" t="s">
        <v>96</v>
      </c>
      <c r="D159" s="302"/>
      <c r="E159" s="302"/>
      <c r="F159" s="351" t="s">
        <v>633</v>
      </c>
      <c r="G159" s="302"/>
      <c r="H159" s="350" t="s">
        <v>694</v>
      </c>
      <c r="I159" s="350" t="s">
        <v>635</v>
      </c>
      <c r="J159" s="350" t="s">
        <v>695</v>
      </c>
      <c r="K159" s="346"/>
    </row>
    <row r="160" s="1" customFormat="1" ht="15" customHeight="1">
      <c r="B160" s="325"/>
      <c r="C160" s="350" t="s">
        <v>696</v>
      </c>
      <c r="D160" s="302"/>
      <c r="E160" s="302"/>
      <c r="F160" s="351" t="s">
        <v>633</v>
      </c>
      <c r="G160" s="302"/>
      <c r="H160" s="350" t="s">
        <v>697</v>
      </c>
      <c r="I160" s="350" t="s">
        <v>667</v>
      </c>
      <c r="J160" s="350"/>
      <c r="K160" s="346"/>
    </row>
    <row r="161" s="1" customFormat="1" ht="15" customHeight="1">
      <c r="B161" s="352"/>
      <c r="C161" s="334"/>
      <c r="D161" s="334"/>
      <c r="E161" s="334"/>
      <c r="F161" s="334"/>
      <c r="G161" s="334"/>
      <c r="H161" s="334"/>
      <c r="I161" s="334"/>
      <c r="J161" s="334"/>
      <c r="K161" s="353"/>
    </row>
    <row r="162" s="1" customFormat="1" ht="18.75" customHeight="1">
      <c r="B162" s="299"/>
      <c r="C162" s="302"/>
      <c r="D162" s="302"/>
      <c r="E162" s="302"/>
      <c r="F162" s="324"/>
      <c r="G162" s="302"/>
      <c r="H162" s="302"/>
      <c r="I162" s="302"/>
      <c r="J162" s="302"/>
      <c r="K162" s="299"/>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698</v>
      </c>
      <c r="D165" s="293"/>
      <c r="E165" s="293"/>
      <c r="F165" s="293"/>
      <c r="G165" s="293"/>
      <c r="H165" s="293"/>
      <c r="I165" s="293"/>
      <c r="J165" s="293"/>
      <c r="K165" s="294"/>
    </row>
    <row r="166" s="1" customFormat="1" ht="17.25" customHeight="1">
      <c r="B166" s="292"/>
      <c r="C166" s="317" t="s">
        <v>627</v>
      </c>
      <c r="D166" s="317"/>
      <c r="E166" s="317"/>
      <c r="F166" s="317" t="s">
        <v>628</v>
      </c>
      <c r="G166" s="354"/>
      <c r="H166" s="355" t="s">
        <v>60</v>
      </c>
      <c r="I166" s="355" t="s">
        <v>63</v>
      </c>
      <c r="J166" s="317" t="s">
        <v>629</v>
      </c>
      <c r="K166" s="294"/>
    </row>
    <row r="167" s="1" customFormat="1" ht="17.25" customHeight="1">
      <c r="B167" s="295"/>
      <c r="C167" s="319" t="s">
        <v>630</v>
      </c>
      <c r="D167" s="319"/>
      <c r="E167" s="319"/>
      <c r="F167" s="320" t="s">
        <v>631</v>
      </c>
      <c r="G167" s="356"/>
      <c r="H167" s="357"/>
      <c r="I167" s="357"/>
      <c r="J167" s="319" t="s">
        <v>632</v>
      </c>
      <c r="K167" s="297"/>
    </row>
    <row r="168" s="1" customFormat="1" ht="5.25" customHeight="1">
      <c r="B168" s="325"/>
      <c r="C168" s="322"/>
      <c r="D168" s="322"/>
      <c r="E168" s="322"/>
      <c r="F168" s="322"/>
      <c r="G168" s="323"/>
      <c r="H168" s="322"/>
      <c r="I168" s="322"/>
      <c r="J168" s="322"/>
      <c r="K168" s="346"/>
    </row>
    <row r="169" s="1" customFormat="1" ht="15" customHeight="1">
      <c r="B169" s="325"/>
      <c r="C169" s="302" t="s">
        <v>90</v>
      </c>
      <c r="D169" s="302"/>
      <c r="E169" s="302"/>
      <c r="F169" s="324" t="s">
        <v>633</v>
      </c>
      <c r="G169" s="302"/>
      <c r="H169" s="302" t="s">
        <v>672</v>
      </c>
      <c r="I169" s="302" t="s">
        <v>635</v>
      </c>
      <c r="J169" s="302">
        <v>120</v>
      </c>
      <c r="K169" s="346"/>
    </row>
    <row r="170" s="1" customFormat="1" ht="15" customHeight="1">
      <c r="B170" s="325"/>
      <c r="C170" s="302" t="s">
        <v>681</v>
      </c>
      <c r="D170" s="302"/>
      <c r="E170" s="302"/>
      <c r="F170" s="324" t="s">
        <v>633</v>
      </c>
      <c r="G170" s="302"/>
      <c r="H170" s="302" t="s">
        <v>682</v>
      </c>
      <c r="I170" s="302" t="s">
        <v>635</v>
      </c>
      <c r="J170" s="302" t="s">
        <v>683</v>
      </c>
      <c r="K170" s="346"/>
    </row>
    <row r="171" s="1" customFormat="1" ht="15" customHeight="1">
      <c r="B171" s="325"/>
      <c r="C171" s="302" t="s">
        <v>581</v>
      </c>
      <c r="D171" s="302"/>
      <c r="E171" s="302"/>
      <c r="F171" s="324" t="s">
        <v>633</v>
      </c>
      <c r="G171" s="302"/>
      <c r="H171" s="302" t="s">
        <v>699</v>
      </c>
      <c r="I171" s="302" t="s">
        <v>635</v>
      </c>
      <c r="J171" s="302" t="s">
        <v>683</v>
      </c>
      <c r="K171" s="346"/>
    </row>
    <row r="172" s="1" customFormat="1" ht="15" customHeight="1">
      <c r="B172" s="325"/>
      <c r="C172" s="302" t="s">
        <v>637</v>
      </c>
      <c r="D172" s="302"/>
      <c r="E172" s="302"/>
      <c r="F172" s="324" t="s">
        <v>638</v>
      </c>
      <c r="G172" s="302"/>
      <c r="H172" s="302" t="s">
        <v>699</v>
      </c>
      <c r="I172" s="302" t="s">
        <v>635</v>
      </c>
      <c r="J172" s="302">
        <v>50</v>
      </c>
      <c r="K172" s="346"/>
    </row>
    <row r="173" s="1" customFormat="1" ht="15" customHeight="1">
      <c r="B173" s="325"/>
      <c r="C173" s="302" t="s">
        <v>640</v>
      </c>
      <c r="D173" s="302"/>
      <c r="E173" s="302"/>
      <c r="F173" s="324" t="s">
        <v>633</v>
      </c>
      <c r="G173" s="302"/>
      <c r="H173" s="302" t="s">
        <v>699</v>
      </c>
      <c r="I173" s="302" t="s">
        <v>642</v>
      </c>
      <c r="J173" s="302"/>
      <c r="K173" s="346"/>
    </row>
    <row r="174" s="1" customFormat="1" ht="15" customHeight="1">
      <c r="B174" s="325"/>
      <c r="C174" s="302" t="s">
        <v>651</v>
      </c>
      <c r="D174" s="302"/>
      <c r="E174" s="302"/>
      <c r="F174" s="324" t="s">
        <v>638</v>
      </c>
      <c r="G174" s="302"/>
      <c r="H174" s="302" t="s">
        <v>699</v>
      </c>
      <c r="I174" s="302" t="s">
        <v>635</v>
      </c>
      <c r="J174" s="302">
        <v>50</v>
      </c>
      <c r="K174" s="346"/>
    </row>
    <row r="175" s="1" customFormat="1" ht="15" customHeight="1">
      <c r="B175" s="325"/>
      <c r="C175" s="302" t="s">
        <v>659</v>
      </c>
      <c r="D175" s="302"/>
      <c r="E175" s="302"/>
      <c r="F175" s="324" t="s">
        <v>638</v>
      </c>
      <c r="G175" s="302"/>
      <c r="H175" s="302" t="s">
        <v>699</v>
      </c>
      <c r="I175" s="302" t="s">
        <v>635</v>
      </c>
      <c r="J175" s="302">
        <v>50</v>
      </c>
      <c r="K175" s="346"/>
    </row>
    <row r="176" s="1" customFormat="1" ht="15" customHeight="1">
      <c r="B176" s="325"/>
      <c r="C176" s="302" t="s">
        <v>657</v>
      </c>
      <c r="D176" s="302"/>
      <c r="E176" s="302"/>
      <c r="F176" s="324" t="s">
        <v>638</v>
      </c>
      <c r="G176" s="302"/>
      <c r="H176" s="302" t="s">
        <v>699</v>
      </c>
      <c r="I176" s="302" t="s">
        <v>635</v>
      </c>
      <c r="J176" s="302">
        <v>50</v>
      </c>
      <c r="K176" s="346"/>
    </row>
    <row r="177" s="1" customFormat="1" ht="15" customHeight="1">
      <c r="B177" s="325"/>
      <c r="C177" s="302" t="s">
        <v>104</v>
      </c>
      <c r="D177" s="302"/>
      <c r="E177" s="302"/>
      <c r="F177" s="324" t="s">
        <v>633</v>
      </c>
      <c r="G177" s="302"/>
      <c r="H177" s="302" t="s">
        <v>700</v>
      </c>
      <c r="I177" s="302" t="s">
        <v>701</v>
      </c>
      <c r="J177" s="302"/>
      <c r="K177" s="346"/>
    </row>
    <row r="178" s="1" customFormat="1" ht="15" customHeight="1">
      <c r="B178" s="325"/>
      <c r="C178" s="302" t="s">
        <v>63</v>
      </c>
      <c r="D178" s="302"/>
      <c r="E178" s="302"/>
      <c r="F178" s="324" t="s">
        <v>633</v>
      </c>
      <c r="G178" s="302"/>
      <c r="H178" s="302" t="s">
        <v>702</v>
      </c>
      <c r="I178" s="302" t="s">
        <v>703</v>
      </c>
      <c r="J178" s="302">
        <v>1</v>
      </c>
      <c r="K178" s="346"/>
    </row>
    <row r="179" s="1" customFormat="1" ht="15" customHeight="1">
      <c r="B179" s="325"/>
      <c r="C179" s="302" t="s">
        <v>59</v>
      </c>
      <c r="D179" s="302"/>
      <c r="E179" s="302"/>
      <c r="F179" s="324" t="s">
        <v>633</v>
      </c>
      <c r="G179" s="302"/>
      <c r="H179" s="302" t="s">
        <v>704</v>
      </c>
      <c r="I179" s="302" t="s">
        <v>635</v>
      </c>
      <c r="J179" s="302">
        <v>20</v>
      </c>
      <c r="K179" s="346"/>
    </row>
    <row r="180" s="1" customFormat="1" ht="15" customHeight="1">
      <c r="B180" s="325"/>
      <c r="C180" s="302" t="s">
        <v>60</v>
      </c>
      <c r="D180" s="302"/>
      <c r="E180" s="302"/>
      <c r="F180" s="324" t="s">
        <v>633</v>
      </c>
      <c r="G180" s="302"/>
      <c r="H180" s="302" t="s">
        <v>705</v>
      </c>
      <c r="I180" s="302" t="s">
        <v>635</v>
      </c>
      <c r="J180" s="302">
        <v>255</v>
      </c>
      <c r="K180" s="346"/>
    </row>
    <row r="181" s="1" customFormat="1" ht="15" customHeight="1">
      <c r="B181" s="325"/>
      <c r="C181" s="302" t="s">
        <v>105</v>
      </c>
      <c r="D181" s="302"/>
      <c r="E181" s="302"/>
      <c r="F181" s="324" t="s">
        <v>633</v>
      </c>
      <c r="G181" s="302"/>
      <c r="H181" s="302" t="s">
        <v>597</v>
      </c>
      <c r="I181" s="302" t="s">
        <v>635</v>
      </c>
      <c r="J181" s="302">
        <v>10</v>
      </c>
      <c r="K181" s="346"/>
    </row>
    <row r="182" s="1" customFormat="1" ht="15" customHeight="1">
      <c r="B182" s="325"/>
      <c r="C182" s="302" t="s">
        <v>106</v>
      </c>
      <c r="D182" s="302"/>
      <c r="E182" s="302"/>
      <c r="F182" s="324" t="s">
        <v>633</v>
      </c>
      <c r="G182" s="302"/>
      <c r="H182" s="302" t="s">
        <v>706</v>
      </c>
      <c r="I182" s="302" t="s">
        <v>667</v>
      </c>
      <c r="J182" s="302"/>
      <c r="K182" s="346"/>
    </row>
    <row r="183" s="1" customFormat="1" ht="15" customHeight="1">
      <c r="B183" s="325"/>
      <c r="C183" s="302" t="s">
        <v>707</v>
      </c>
      <c r="D183" s="302"/>
      <c r="E183" s="302"/>
      <c r="F183" s="324" t="s">
        <v>633</v>
      </c>
      <c r="G183" s="302"/>
      <c r="H183" s="302" t="s">
        <v>708</v>
      </c>
      <c r="I183" s="302" t="s">
        <v>667</v>
      </c>
      <c r="J183" s="302"/>
      <c r="K183" s="346"/>
    </row>
    <row r="184" s="1" customFormat="1" ht="15" customHeight="1">
      <c r="B184" s="325"/>
      <c r="C184" s="302" t="s">
        <v>696</v>
      </c>
      <c r="D184" s="302"/>
      <c r="E184" s="302"/>
      <c r="F184" s="324" t="s">
        <v>633</v>
      </c>
      <c r="G184" s="302"/>
      <c r="H184" s="302" t="s">
        <v>709</v>
      </c>
      <c r="I184" s="302" t="s">
        <v>667</v>
      </c>
      <c r="J184" s="302"/>
      <c r="K184" s="346"/>
    </row>
    <row r="185" s="1" customFormat="1" ht="15" customHeight="1">
      <c r="B185" s="325"/>
      <c r="C185" s="302" t="s">
        <v>108</v>
      </c>
      <c r="D185" s="302"/>
      <c r="E185" s="302"/>
      <c r="F185" s="324" t="s">
        <v>638</v>
      </c>
      <c r="G185" s="302"/>
      <c r="H185" s="302" t="s">
        <v>710</v>
      </c>
      <c r="I185" s="302" t="s">
        <v>635</v>
      </c>
      <c r="J185" s="302">
        <v>50</v>
      </c>
      <c r="K185" s="346"/>
    </row>
    <row r="186" s="1" customFormat="1" ht="15" customHeight="1">
      <c r="B186" s="325"/>
      <c r="C186" s="302" t="s">
        <v>711</v>
      </c>
      <c r="D186" s="302"/>
      <c r="E186" s="302"/>
      <c r="F186" s="324" t="s">
        <v>638</v>
      </c>
      <c r="G186" s="302"/>
      <c r="H186" s="302" t="s">
        <v>712</v>
      </c>
      <c r="I186" s="302" t="s">
        <v>713</v>
      </c>
      <c r="J186" s="302"/>
      <c r="K186" s="346"/>
    </row>
    <row r="187" s="1" customFormat="1" ht="15" customHeight="1">
      <c r="B187" s="325"/>
      <c r="C187" s="302" t="s">
        <v>714</v>
      </c>
      <c r="D187" s="302"/>
      <c r="E187" s="302"/>
      <c r="F187" s="324" t="s">
        <v>638</v>
      </c>
      <c r="G187" s="302"/>
      <c r="H187" s="302" t="s">
        <v>715</v>
      </c>
      <c r="I187" s="302" t="s">
        <v>713</v>
      </c>
      <c r="J187" s="302"/>
      <c r="K187" s="346"/>
    </row>
    <row r="188" s="1" customFormat="1" ht="15" customHeight="1">
      <c r="B188" s="325"/>
      <c r="C188" s="302" t="s">
        <v>716</v>
      </c>
      <c r="D188" s="302"/>
      <c r="E188" s="302"/>
      <c r="F188" s="324" t="s">
        <v>638</v>
      </c>
      <c r="G188" s="302"/>
      <c r="H188" s="302" t="s">
        <v>717</v>
      </c>
      <c r="I188" s="302" t="s">
        <v>713</v>
      </c>
      <c r="J188" s="302"/>
      <c r="K188" s="346"/>
    </row>
    <row r="189" s="1" customFormat="1" ht="15" customHeight="1">
      <c r="B189" s="325"/>
      <c r="C189" s="358" t="s">
        <v>718</v>
      </c>
      <c r="D189" s="302"/>
      <c r="E189" s="302"/>
      <c r="F189" s="324" t="s">
        <v>638</v>
      </c>
      <c r="G189" s="302"/>
      <c r="H189" s="302" t="s">
        <v>719</v>
      </c>
      <c r="I189" s="302" t="s">
        <v>720</v>
      </c>
      <c r="J189" s="359" t="s">
        <v>721</v>
      </c>
      <c r="K189" s="346"/>
    </row>
    <row r="190" s="1" customFormat="1" ht="15" customHeight="1">
      <c r="B190" s="325"/>
      <c r="C190" s="309" t="s">
        <v>48</v>
      </c>
      <c r="D190" s="302"/>
      <c r="E190" s="302"/>
      <c r="F190" s="324" t="s">
        <v>633</v>
      </c>
      <c r="G190" s="302"/>
      <c r="H190" s="299" t="s">
        <v>722</v>
      </c>
      <c r="I190" s="302" t="s">
        <v>723</v>
      </c>
      <c r="J190" s="302"/>
      <c r="K190" s="346"/>
    </row>
    <row r="191" s="1" customFormat="1" ht="15" customHeight="1">
      <c r="B191" s="325"/>
      <c r="C191" s="309" t="s">
        <v>724</v>
      </c>
      <c r="D191" s="302"/>
      <c r="E191" s="302"/>
      <c r="F191" s="324" t="s">
        <v>633</v>
      </c>
      <c r="G191" s="302"/>
      <c r="H191" s="302" t="s">
        <v>725</v>
      </c>
      <c r="I191" s="302" t="s">
        <v>667</v>
      </c>
      <c r="J191" s="302"/>
      <c r="K191" s="346"/>
    </row>
    <row r="192" s="1" customFormat="1" ht="15" customHeight="1">
      <c r="B192" s="325"/>
      <c r="C192" s="309" t="s">
        <v>726</v>
      </c>
      <c r="D192" s="302"/>
      <c r="E192" s="302"/>
      <c r="F192" s="324" t="s">
        <v>633</v>
      </c>
      <c r="G192" s="302"/>
      <c r="H192" s="302" t="s">
        <v>727</v>
      </c>
      <c r="I192" s="302" t="s">
        <v>667</v>
      </c>
      <c r="J192" s="302"/>
      <c r="K192" s="346"/>
    </row>
    <row r="193" s="1" customFormat="1" ht="15" customHeight="1">
      <c r="B193" s="325"/>
      <c r="C193" s="309" t="s">
        <v>728</v>
      </c>
      <c r="D193" s="302"/>
      <c r="E193" s="302"/>
      <c r="F193" s="324" t="s">
        <v>638</v>
      </c>
      <c r="G193" s="302"/>
      <c r="H193" s="302" t="s">
        <v>729</v>
      </c>
      <c r="I193" s="302" t="s">
        <v>667</v>
      </c>
      <c r="J193" s="302"/>
      <c r="K193" s="346"/>
    </row>
    <row r="194" s="1" customFormat="1" ht="15" customHeight="1">
      <c r="B194" s="352"/>
      <c r="C194" s="360"/>
      <c r="D194" s="334"/>
      <c r="E194" s="334"/>
      <c r="F194" s="334"/>
      <c r="G194" s="334"/>
      <c r="H194" s="334"/>
      <c r="I194" s="334"/>
      <c r="J194" s="334"/>
      <c r="K194" s="353"/>
    </row>
    <row r="195" s="1" customFormat="1" ht="18.75" customHeight="1">
      <c r="B195" s="299"/>
      <c r="C195" s="302"/>
      <c r="D195" s="302"/>
      <c r="E195" s="302"/>
      <c r="F195" s="324"/>
      <c r="G195" s="302"/>
      <c r="H195" s="302"/>
      <c r="I195" s="302"/>
      <c r="J195" s="302"/>
      <c r="K195" s="299"/>
    </row>
    <row r="196" s="1" customFormat="1" ht="18.75" customHeight="1">
      <c r="B196" s="299"/>
      <c r="C196" s="302"/>
      <c r="D196" s="302"/>
      <c r="E196" s="302"/>
      <c r="F196" s="324"/>
      <c r="G196" s="302"/>
      <c r="H196" s="302"/>
      <c r="I196" s="302"/>
      <c r="J196" s="302"/>
      <c r="K196" s="299"/>
    </row>
    <row r="197" s="1" customFormat="1" ht="18.75" customHeight="1">
      <c r="B197" s="310"/>
      <c r="C197" s="310"/>
      <c r="D197" s="310"/>
      <c r="E197" s="310"/>
      <c r="F197" s="310"/>
      <c r="G197" s="310"/>
      <c r="H197" s="310"/>
      <c r="I197" s="310"/>
      <c r="J197" s="310"/>
      <c r="K197" s="310"/>
    </row>
    <row r="198" s="1" customFormat="1" ht="13.5">
      <c r="B198" s="289"/>
      <c r="C198" s="290"/>
      <c r="D198" s="290"/>
      <c r="E198" s="290"/>
      <c r="F198" s="290"/>
      <c r="G198" s="290"/>
      <c r="H198" s="290"/>
      <c r="I198" s="290"/>
      <c r="J198" s="290"/>
      <c r="K198" s="291"/>
    </row>
    <row r="199" s="1" customFormat="1" ht="21">
      <c r="B199" s="292"/>
      <c r="C199" s="293" t="s">
        <v>730</v>
      </c>
      <c r="D199" s="293"/>
      <c r="E199" s="293"/>
      <c r="F199" s="293"/>
      <c r="G199" s="293"/>
      <c r="H199" s="293"/>
      <c r="I199" s="293"/>
      <c r="J199" s="293"/>
      <c r="K199" s="294"/>
    </row>
    <row r="200" s="1" customFormat="1" ht="25.5" customHeight="1">
      <c r="B200" s="292"/>
      <c r="C200" s="361" t="s">
        <v>731</v>
      </c>
      <c r="D200" s="361"/>
      <c r="E200" s="361"/>
      <c r="F200" s="361" t="s">
        <v>732</v>
      </c>
      <c r="G200" s="362"/>
      <c r="H200" s="361" t="s">
        <v>733</v>
      </c>
      <c r="I200" s="361"/>
      <c r="J200" s="361"/>
      <c r="K200" s="294"/>
    </row>
    <row r="201" s="1" customFormat="1" ht="5.25" customHeight="1">
      <c r="B201" s="325"/>
      <c r="C201" s="322"/>
      <c r="D201" s="322"/>
      <c r="E201" s="322"/>
      <c r="F201" s="322"/>
      <c r="G201" s="302"/>
      <c r="H201" s="322"/>
      <c r="I201" s="322"/>
      <c r="J201" s="322"/>
      <c r="K201" s="346"/>
    </row>
    <row r="202" s="1" customFormat="1" ht="15" customHeight="1">
      <c r="B202" s="325"/>
      <c r="C202" s="302" t="s">
        <v>723</v>
      </c>
      <c r="D202" s="302"/>
      <c r="E202" s="302"/>
      <c r="F202" s="324" t="s">
        <v>49</v>
      </c>
      <c r="G202" s="302"/>
      <c r="H202" s="302" t="s">
        <v>734</v>
      </c>
      <c r="I202" s="302"/>
      <c r="J202" s="302"/>
      <c r="K202" s="346"/>
    </row>
    <row r="203" s="1" customFormat="1" ht="15" customHeight="1">
      <c r="B203" s="325"/>
      <c r="C203" s="331"/>
      <c r="D203" s="302"/>
      <c r="E203" s="302"/>
      <c r="F203" s="324" t="s">
        <v>50</v>
      </c>
      <c r="G203" s="302"/>
      <c r="H203" s="302" t="s">
        <v>735</v>
      </c>
      <c r="I203" s="302"/>
      <c r="J203" s="302"/>
      <c r="K203" s="346"/>
    </row>
    <row r="204" s="1" customFormat="1" ht="15" customHeight="1">
      <c r="B204" s="325"/>
      <c r="C204" s="331"/>
      <c r="D204" s="302"/>
      <c r="E204" s="302"/>
      <c r="F204" s="324" t="s">
        <v>53</v>
      </c>
      <c r="G204" s="302"/>
      <c r="H204" s="302" t="s">
        <v>736</v>
      </c>
      <c r="I204" s="302"/>
      <c r="J204" s="302"/>
      <c r="K204" s="346"/>
    </row>
    <row r="205" s="1" customFormat="1" ht="15" customHeight="1">
      <c r="B205" s="325"/>
      <c r="C205" s="302"/>
      <c r="D205" s="302"/>
      <c r="E205" s="302"/>
      <c r="F205" s="324" t="s">
        <v>51</v>
      </c>
      <c r="G205" s="302"/>
      <c r="H205" s="302" t="s">
        <v>737</v>
      </c>
      <c r="I205" s="302"/>
      <c r="J205" s="302"/>
      <c r="K205" s="346"/>
    </row>
    <row r="206" s="1" customFormat="1" ht="15" customHeight="1">
      <c r="B206" s="325"/>
      <c r="C206" s="302"/>
      <c r="D206" s="302"/>
      <c r="E206" s="302"/>
      <c r="F206" s="324" t="s">
        <v>52</v>
      </c>
      <c r="G206" s="302"/>
      <c r="H206" s="302" t="s">
        <v>738</v>
      </c>
      <c r="I206" s="302"/>
      <c r="J206" s="302"/>
      <c r="K206" s="346"/>
    </row>
    <row r="207" s="1" customFormat="1" ht="15" customHeight="1">
      <c r="B207" s="325"/>
      <c r="C207" s="302"/>
      <c r="D207" s="302"/>
      <c r="E207" s="302"/>
      <c r="F207" s="324"/>
      <c r="G207" s="302"/>
      <c r="H207" s="302"/>
      <c r="I207" s="302"/>
      <c r="J207" s="302"/>
      <c r="K207" s="346"/>
    </row>
    <row r="208" s="1" customFormat="1" ht="15" customHeight="1">
      <c r="B208" s="325"/>
      <c r="C208" s="302" t="s">
        <v>679</v>
      </c>
      <c r="D208" s="302"/>
      <c r="E208" s="302"/>
      <c r="F208" s="324" t="s">
        <v>85</v>
      </c>
      <c r="G208" s="302"/>
      <c r="H208" s="302" t="s">
        <v>739</v>
      </c>
      <c r="I208" s="302"/>
      <c r="J208" s="302"/>
      <c r="K208" s="346"/>
    </row>
    <row r="209" s="1" customFormat="1" ht="15" customHeight="1">
      <c r="B209" s="325"/>
      <c r="C209" s="331"/>
      <c r="D209" s="302"/>
      <c r="E209" s="302"/>
      <c r="F209" s="324" t="s">
        <v>575</v>
      </c>
      <c r="G209" s="302"/>
      <c r="H209" s="302" t="s">
        <v>576</v>
      </c>
      <c r="I209" s="302"/>
      <c r="J209" s="302"/>
      <c r="K209" s="346"/>
    </row>
    <row r="210" s="1" customFormat="1" ht="15" customHeight="1">
      <c r="B210" s="325"/>
      <c r="C210" s="302"/>
      <c r="D210" s="302"/>
      <c r="E210" s="302"/>
      <c r="F210" s="324" t="s">
        <v>573</v>
      </c>
      <c r="G210" s="302"/>
      <c r="H210" s="302" t="s">
        <v>740</v>
      </c>
      <c r="I210" s="302"/>
      <c r="J210" s="302"/>
      <c r="K210" s="346"/>
    </row>
    <row r="211" s="1" customFormat="1" ht="15" customHeight="1">
      <c r="B211" s="363"/>
      <c r="C211" s="331"/>
      <c r="D211" s="331"/>
      <c r="E211" s="331"/>
      <c r="F211" s="324" t="s">
        <v>577</v>
      </c>
      <c r="G211" s="309"/>
      <c r="H211" s="350" t="s">
        <v>578</v>
      </c>
      <c r="I211" s="350"/>
      <c r="J211" s="350"/>
      <c r="K211" s="364"/>
    </row>
    <row r="212" s="1" customFormat="1" ht="15" customHeight="1">
      <c r="B212" s="363"/>
      <c r="C212" s="331"/>
      <c r="D212" s="331"/>
      <c r="E212" s="331"/>
      <c r="F212" s="324" t="s">
        <v>579</v>
      </c>
      <c r="G212" s="309"/>
      <c r="H212" s="350" t="s">
        <v>741</v>
      </c>
      <c r="I212" s="350"/>
      <c r="J212" s="350"/>
      <c r="K212" s="364"/>
    </row>
    <row r="213" s="1" customFormat="1" ht="15" customHeight="1">
      <c r="B213" s="363"/>
      <c r="C213" s="331"/>
      <c r="D213" s="331"/>
      <c r="E213" s="331"/>
      <c r="F213" s="365"/>
      <c r="G213" s="309"/>
      <c r="H213" s="366"/>
      <c r="I213" s="366"/>
      <c r="J213" s="366"/>
      <c r="K213" s="364"/>
    </row>
    <row r="214" s="1" customFormat="1" ht="15" customHeight="1">
      <c r="B214" s="363"/>
      <c r="C214" s="302" t="s">
        <v>703</v>
      </c>
      <c r="D214" s="331"/>
      <c r="E214" s="331"/>
      <c r="F214" s="324">
        <v>1</v>
      </c>
      <c r="G214" s="309"/>
      <c r="H214" s="350" t="s">
        <v>742</v>
      </c>
      <c r="I214" s="350"/>
      <c r="J214" s="350"/>
      <c r="K214" s="364"/>
    </row>
    <row r="215" s="1" customFormat="1" ht="15" customHeight="1">
      <c r="B215" s="363"/>
      <c r="C215" s="331"/>
      <c r="D215" s="331"/>
      <c r="E215" s="331"/>
      <c r="F215" s="324">
        <v>2</v>
      </c>
      <c r="G215" s="309"/>
      <c r="H215" s="350" t="s">
        <v>743</v>
      </c>
      <c r="I215" s="350"/>
      <c r="J215" s="350"/>
      <c r="K215" s="364"/>
    </row>
    <row r="216" s="1" customFormat="1" ht="15" customHeight="1">
      <c r="B216" s="363"/>
      <c r="C216" s="331"/>
      <c r="D216" s="331"/>
      <c r="E216" s="331"/>
      <c r="F216" s="324">
        <v>3</v>
      </c>
      <c r="G216" s="309"/>
      <c r="H216" s="350" t="s">
        <v>744</v>
      </c>
      <c r="I216" s="350"/>
      <c r="J216" s="350"/>
      <c r="K216" s="364"/>
    </row>
    <row r="217" s="1" customFormat="1" ht="15" customHeight="1">
      <c r="B217" s="363"/>
      <c r="C217" s="331"/>
      <c r="D217" s="331"/>
      <c r="E217" s="331"/>
      <c r="F217" s="324">
        <v>4</v>
      </c>
      <c r="G217" s="309"/>
      <c r="H217" s="350" t="s">
        <v>745</v>
      </c>
      <c r="I217" s="350"/>
      <c r="J217" s="350"/>
      <c r="K217" s="364"/>
    </row>
    <row r="218" s="1" customFormat="1" ht="12.75" customHeight="1">
      <c r="B218" s="367"/>
      <c r="C218" s="368"/>
      <c r="D218" s="368"/>
      <c r="E218" s="368"/>
      <c r="F218" s="368"/>
      <c r="G218" s="368"/>
      <c r="H218" s="368"/>
      <c r="I218" s="368"/>
      <c r="J218" s="368"/>
      <c r="K218" s="369"/>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2019-12-16T20:33:07Z</dcterms:created>
  <dcterms:modified xsi:type="dcterms:W3CDTF">2019-12-16T20:33:11Z</dcterms:modified>
</cp:coreProperties>
</file>