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Z:\03_Rozpočty\2018\24_Vodovod Sokolov Chelčického\rozpočet\V3\"/>
    </mc:Choice>
  </mc:AlternateContent>
  <xr:revisionPtr revIDLastSave="0" documentId="13_ncr:1_{9571CB8C-861C-4D4D-B16B-6014A2225723}" xr6:coauthVersionLast="45" xr6:coauthVersionMax="45" xr10:uidLastSave="{00000000-0000-0000-0000-000000000000}"/>
  <bookViews>
    <workbookView xWindow="48" yWindow="600" windowWidth="22992" windowHeight="12360" xr2:uid="{00000000-000D-0000-FFFF-FFFF00000000}"/>
  </bookViews>
  <sheets>
    <sheet name="Rekapitulace stavby" sheetId="1" r:id="rId1"/>
    <sheet name="01 - VODOVOD" sheetId="2" r:id="rId2"/>
    <sheet name="02 - PŘÍPOJKY" sheetId="3" r:id="rId3"/>
    <sheet name="VRN - VRN" sheetId="4" r:id="rId4"/>
    <sheet name="Pokyny pro vyplnění" sheetId="5" r:id="rId5"/>
  </sheets>
  <definedNames>
    <definedName name="_xlnm._FilterDatabase" localSheetId="1" hidden="1">'01 - VODOVOD'!$C$87:$K$708</definedName>
    <definedName name="_xlnm._FilterDatabase" localSheetId="2" hidden="1">'02 - PŘÍPOJKY'!$C$85:$K$238</definedName>
    <definedName name="_xlnm._FilterDatabase" localSheetId="3" hidden="1">'VRN - VRN'!$C$84:$K$116</definedName>
    <definedName name="_xlnm.Print_Titles" localSheetId="1">'01 - VODOVOD'!$87:$87</definedName>
    <definedName name="_xlnm.Print_Titles" localSheetId="2">'02 - PŘÍPOJKY'!$85:$85</definedName>
    <definedName name="_xlnm.Print_Titles" localSheetId="0">'Rekapitulace stavby'!$52:$52</definedName>
    <definedName name="_xlnm.Print_Titles" localSheetId="3">'VRN - VRN'!$84:$84</definedName>
    <definedName name="_xlnm.Print_Area" localSheetId="1">'01 - VODOVOD'!$C$4:$J$39,'01 - VODOVOD'!$C$45:$J$69,'01 - VODOVOD'!$C$75:$K$708</definedName>
    <definedName name="_xlnm.Print_Area" localSheetId="2">'02 - PŘÍPOJKY'!$C$4:$J$39,'02 - PŘÍPOJKY'!$C$45:$J$67,'02 - PŘÍPOJKY'!$C$73:$K$238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3">'VRN - VRN'!$C$4:$J$39,'VRN - VRN'!$C$45:$J$66,'VRN - VRN'!$C$72:$K$116</definedName>
  </definedNames>
  <calcPr calcId="181029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/>
  <c r="BI115" i="4"/>
  <c r="BH115" i="4"/>
  <c r="BG115" i="4"/>
  <c r="BF115" i="4"/>
  <c r="T115" i="4"/>
  <c r="T114" i="4"/>
  <c r="R115" i="4"/>
  <c r="R114" i="4"/>
  <c r="P115" i="4"/>
  <c r="P114" i="4"/>
  <c r="BI112" i="4"/>
  <c r="BH112" i="4"/>
  <c r="BG112" i="4"/>
  <c r="BF112" i="4"/>
  <c r="T112" i="4"/>
  <c r="T111" i="4"/>
  <c r="R112" i="4"/>
  <c r="R111" i="4"/>
  <c r="P112" i="4"/>
  <c r="P111" i="4"/>
  <c r="BI109" i="4"/>
  <c r="BH109" i="4"/>
  <c r="BG109" i="4"/>
  <c r="BF109" i="4"/>
  <c r="T109" i="4"/>
  <c r="R109" i="4"/>
  <c r="P109" i="4"/>
  <c r="BI107" i="4"/>
  <c r="BH107" i="4"/>
  <c r="BG107" i="4"/>
  <c r="BF107" i="4"/>
  <c r="T107" i="4"/>
  <c r="R107" i="4"/>
  <c r="P107" i="4"/>
  <c r="BI106" i="4"/>
  <c r="BH106" i="4"/>
  <c r="BG106" i="4"/>
  <c r="BF106" i="4"/>
  <c r="T106" i="4"/>
  <c r="R106" i="4"/>
  <c r="P106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BI88" i="4"/>
  <c r="BH88" i="4"/>
  <c r="BG88" i="4"/>
  <c r="BF88" i="4"/>
  <c r="T88" i="4"/>
  <c r="R88" i="4"/>
  <c r="P88" i="4"/>
  <c r="J82" i="4"/>
  <c r="J81" i="4"/>
  <c r="F81" i="4"/>
  <c r="F79" i="4"/>
  <c r="E77" i="4"/>
  <c r="J55" i="4"/>
  <c r="J54" i="4"/>
  <c r="F54" i="4"/>
  <c r="F52" i="4"/>
  <c r="E50" i="4"/>
  <c r="J18" i="4"/>
  <c r="E18" i="4"/>
  <c r="F55" i="4"/>
  <c r="J17" i="4"/>
  <c r="J12" i="4"/>
  <c r="J52" i="4"/>
  <c r="E7" i="4"/>
  <c r="E48" i="4" s="1"/>
  <c r="J37" i="3"/>
  <c r="J36" i="3"/>
  <c r="AY56" i="1"/>
  <c r="J35" i="3"/>
  <c r="AX56" i="1"/>
  <c r="BI237" i="3"/>
  <c r="BH237" i="3"/>
  <c r="BG237" i="3"/>
  <c r="BF237" i="3"/>
  <c r="T237" i="3"/>
  <c r="T236" i="3"/>
  <c r="R237" i="3"/>
  <c r="R236" i="3"/>
  <c r="P237" i="3"/>
  <c r="P236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4" i="3"/>
  <c r="BH224" i="3"/>
  <c r="BG224" i="3"/>
  <c r="BF224" i="3"/>
  <c r="T224" i="3"/>
  <c r="R224" i="3"/>
  <c r="P224" i="3"/>
  <c r="BI220" i="3"/>
  <c r="BH220" i="3"/>
  <c r="BG220" i="3"/>
  <c r="BF220" i="3"/>
  <c r="T220" i="3"/>
  <c r="R220" i="3"/>
  <c r="P220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1" i="3"/>
  <c r="BH171" i="3"/>
  <c r="BG171" i="3"/>
  <c r="BF171" i="3"/>
  <c r="T171" i="3"/>
  <c r="T170" i="3"/>
  <c r="R171" i="3"/>
  <c r="R170" i="3" s="1"/>
  <c r="P171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24" i="3"/>
  <c r="BH124" i="3"/>
  <c r="BG124" i="3"/>
  <c r="BF124" i="3"/>
  <c r="T124" i="3"/>
  <c r="R124" i="3"/>
  <c r="P124" i="3"/>
  <c r="BI120" i="3"/>
  <c r="BH120" i="3"/>
  <c r="BG120" i="3"/>
  <c r="BF120" i="3"/>
  <c r="T120" i="3"/>
  <c r="R120" i="3"/>
  <c r="P120" i="3"/>
  <c r="BI112" i="3"/>
  <c r="BH112" i="3"/>
  <c r="BG112" i="3"/>
  <c r="BF112" i="3"/>
  <c r="T112" i="3"/>
  <c r="R112" i="3"/>
  <c r="P112" i="3"/>
  <c r="BI107" i="3"/>
  <c r="BH107" i="3"/>
  <c r="BG107" i="3"/>
  <c r="BF107" i="3"/>
  <c r="T107" i="3"/>
  <c r="R107" i="3"/>
  <c r="P107" i="3"/>
  <c r="BI103" i="3"/>
  <c r="BH103" i="3"/>
  <c r="BG103" i="3"/>
  <c r="BF103" i="3"/>
  <c r="T103" i="3"/>
  <c r="R103" i="3"/>
  <c r="P103" i="3"/>
  <c r="BI99" i="3"/>
  <c r="BH99" i="3"/>
  <c r="BG99" i="3"/>
  <c r="BF99" i="3"/>
  <c r="T99" i="3"/>
  <c r="R99" i="3"/>
  <c r="P99" i="3"/>
  <c r="BI95" i="3"/>
  <c r="BH95" i="3"/>
  <c r="BG95" i="3"/>
  <c r="BF95" i="3"/>
  <c r="T95" i="3"/>
  <c r="R95" i="3"/>
  <c r="P95" i="3"/>
  <c r="BI89" i="3"/>
  <c r="BH89" i="3"/>
  <c r="BG89" i="3"/>
  <c r="BF89" i="3"/>
  <c r="T89" i="3"/>
  <c r="R89" i="3"/>
  <c r="P89" i="3"/>
  <c r="J83" i="3"/>
  <c r="J82" i="3"/>
  <c r="F82" i="3"/>
  <c r="F80" i="3"/>
  <c r="E78" i="3"/>
  <c r="J55" i="3"/>
  <c r="J54" i="3"/>
  <c r="F54" i="3"/>
  <c r="F52" i="3"/>
  <c r="E50" i="3"/>
  <c r="J18" i="3"/>
  <c r="E18" i="3"/>
  <c r="F83" i="3"/>
  <c r="J17" i="3"/>
  <c r="J12" i="3"/>
  <c r="J52" i="3"/>
  <c r="E7" i="3"/>
  <c r="E76" i="3"/>
  <c r="J37" i="2"/>
  <c r="J36" i="2"/>
  <c r="AY55" i="1"/>
  <c r="J35" i="2"/>
  <c r="AX55" i="1" s="1"/>
  <c r="BI707" i="2"/>
  <c r="BH707" i="2"/>
  <c r="BG707" i="2"/>
  <c r="BF707" i="2"/>
  <c r="T707" i="2"/>
  <c r="T706" i="2"/>
  <c r="R707" i="2"/>
  <c r="R706" i="2" s="1"/>
  <c r="P707" i="2"/>
  <c r="P706" i="2"/>
  <c r="BI704" i="2"/>
  <c r="BH704" i="2"/>
  <c r="BG704" i="2"/>
  <c r="BF704" i="2"/>
  <c r="T704" i="2"/>
  <c r="R704" i="2"/>
  <c r="P704" i="2"/>
  <c r="BI700" i="2"/>
  <c r="BH700" i="2"/>
  <c r="BG700" i="2"/>
  <c r="BF700" i="2"/>
  <c r="T700" i="2"/>
  <c r="R700" i="2"/>
  <c r="P700" i="2"/>
  <c r="BI698" i="2"/>
  <c r="BH698" i="2"/>
  <c r="BG698" i="2"/>
  <c r="BF698" i="2"/>
  <c r="T698" i="2"/>
  <c r="R698" i="2"/>
  <c r="P698" i="2"/>
  <c r="BI695" i="2"/>
  <c r="BH695" i="2"/>
  <c r="BG695" i="2"/>
  <c r="BF695" i="2"/>
  <c r="T695" i="2"/>
  <c r="R695" i="2"/>
  <c r="P695" i="2"/>
  <c r="BI693" i="2"/>
  <c r="BH693" i="2"/>
  <c r="BG693" i="2"/>
  <c r="BF693" i="2"/>
  <c r="T693" i="2"/>
  <c r="R693" i="2"/>
  <c r="P693" i="2"/>
  <c r="BI692" i="2"/>
  <c r="BH692" i="2"/>
  <c r="BG692" i="2"/>
  <c r="BF692" i="2"/>
  <c r="T692" i="2"/>
  <c r="R692" i="2"/>
  <c r="P692" i="2"/>
  <c r="BI690" i="2"/>
  <c r="BH690" i="2"/>
  <c r="BG690" i="2"/>
  <c r="BF690" i="2"/>
  <c r="T690" i="2"/>
  <c r="R690" i="2"/>
  <c r="P690" i="2"/>
  <c r="BI689" i="2"/>
  <c r="BH689" i="2"/>
  <c r="BG689" i="2"/>
  <c r="BF689" i="2"/>
  <c r="T689" i="2"/>
  <c r="R689" i="2"/>
  <c r="P689" i="2"/>
  <c r="BI688" i="2"/>
  <c r="BH688" i="2"/>
  <c r="BG688" i="2"/>
  <c r="BF688" i="2"/>
  <c r="T688" i="2"/>
  <c r="R688" i="2"/>
  <c r="P688" i="2"/>
  <c r="BI683" i="2"/>
  <c r="BH683" i="2"/>
  <c r="BG683" i="2"/>
  <c r="BF683" i="2"/>
  <c r="T683" i="2"/>
  <c r="R683" i="2"/>
  <c r="P683" i="2"/>
  <c r="BI681" i="2"/>
  <c r="BH681" i="2"/>
  <c r="BG681" i="2"/>
  <c r="BF681" i="2"/>
  <c r="T681" i="2"/>
  <c r="R681" i="2"/>
  <c r="P681" i="2"/>
  <c r="BI678" i="2"/>
  <c r="BH678" i="2"/>
  <c r="BG678" i="2"/>
  <c r="BF678" i="2"/>
  <c r="T678" i="2"/>
  <c r="R678" i="2"/>
  <c r="P678" i="2"/>
  <c r="BI674" i="2"/>
  <c r="BH674" i="2"/>
  <c r="BG674" i="2"/>
  <c r="BF674" i="2"/>
  <c r="T674" i="2"/>
  <c r="R674" i="2"/>
  <c r="P674" i="2"/>
  <c r="BI663" i="2"/>
  <c r="BH663" i="2"/>
  <c r="BG663" i="2"/>
  <c r="BF663" i="2"/>
  <c r="T663" i="2"/>
  <c r="R663" i="2"/>
  <c r="P663" i="2"/>
  <c r="BI658" i="2"/>
  <c r="BH658" i="2"/>
  <c r="BG658" i="2"/>
  <c r="BF658" i="2"/>
  <c r="T658" i="2"/>
  <c r="R658" i="2"/>
  <c r="P658" i="2"/>
  <c r="BI655" i="2"/>
  <c r="BH655" i="2"/>
  <c r="BG655" i="2"/>
  <c r="BF655" i="2"/>
  <c r="T655" i="2"/>
  <c r="R655" i="2"/>
  <c r="P655" i="2"/>
  <c r="BI654" i="2"/>
  <c r="BH654" i="2"/>
  <c r="BG654" i="2"/>
  <c r="BF654" i="2"/>
  <c r="T654" i="2"/>
  <c r="R654" i="2"/>
  <c r="P654" i="2"/>
  <c r="BI649" i="2"/>
  <c r="BH649" i="2"/>
  <c r="BG649" i="2"/>
  <c r="BF649" i="2"/>
  <c r="T649" i="2"/>
  <c r="R649" i="2"/>
  <c r="P649" i="2"/>
  <c r="BI648" i="2"/>
  <c r="BH648" i="2"/>
  <c r="BG648" i="2"/>
  <c r="BF648" i="2"/>
  <c r="T648" i="2"/>
  <c r="R648" i="2"/>
  <c r="P648" i="2"/>
  <c r="BI643" i="2"/>
  <c r="BH643" i="2"/>
  <c r="BG643" i="2"/>
  <c r="BF643" i="2"/>
  <c r="T643" i="2"/>
  <c r="R643" i="2"/>
  <c r="P643" i="2"/>
  <c r="BI641" i="2"/>
  <c r="BH641" i="2"/>
  <c r="BG641" i="2"/>
  <c r="BF641" i="2"/>
  <c r="T641" i="2"/>
  <c r="R641" i="2"/>
  <c r="P641" i="2"/>
  <c r="BI637" i="2"/>
  <c r="BH637" i="2"/>
  <c r="BG637" i="2"/>
  <c r="BF637" i="2"/>
  <c r="T637" i="2"/>
  <c r="R637" i="2"/>
  <c r="P637" i="2"/>
  <c r="BI634" i="2"/>
  <c r="BH634" i="2"/>
  <c r="BG634" i="2"/>
  <c r="BF634" i="2"/>
  <c r="T634" i="2"/>
  <c r="R634" i="2"/>
  <c r="P634" i="2"/>
  <c r="BI631" i="2"/>
  <c r="BH631" i="2"/>
  <c r="BG631" i="2"/>
  <c r="BF631" i="2"/>
  <c r="T631" i="2"/>
  <c r="R631" i="2"/>
  <c r="P631" i="2"/>
  <c r="BI629" i="2"/>
  <c r="BH629" i="2"/>
  <c r="BG629" i="2"/>
  <c r="BF629" i="2"/>
  <c r="T629" i="2"/>
  <c r="R629" i="2"/>
  <c r="P629" i="2"/>
  <c r="BI626" i="2"/>
  <c r="BH626" i="2"/>
  <c r="BG626" i="2"/>
  <c r="BF626" i="2"/>
  <c r="T626" i="2"/>
  <c r="R626" i="2"/>
  <c r="P626" i="2"/>
  <c r="BI622" i="2"/>
  <c r="BH622" i="2"/>
  <c r="BG622" i="2"/>
  <c r="BF622" i="2"/>
  <c r="T622" i="2"/>
  <c r="R622" i="2"/>
  <c r="P622" i="2"/>
  <c r="BI621" i="2"/>
  <c r="BH621" i="2"/>
  <c r="BG621" i="2"/>
  <c r="BF621" i="2"/>
  <c r="T621" i="2"/>
  <c r="R621" i="2"/>
  <c r="P621" i="2"/>
  <c r="BI620" i="2"/>
  <c r="BH620" i="2"/>
  <c r="BG620" i="2"/>
  <c r="BF620" i="2"/>
  <c r="T620" i="2"/>
  <c r="R620" i="2"/>
  <c r="P620" i="2"/>
  <c r="BI616" i="2"/>
  <c r="BH616" i="2"/>
  <c r="BG616" i="2"/>
  <c r="BF616" i="2"/>
  <c r="T616" i="2"/>
  <c r="R616" i="2"/>
  <c r="P616" i="2"/>
  <c r="BI615" i="2"/>
  <c r="BH615" i="2"/>
  <c r="BG615" i="2"/>
  <c r="BF615" i="2"/>
  <c r="T615" i="2"/>
  <c r="R615" i="2"/>
  <c r="P615" i="2"/>
  <c r="BI611" i="2"/>
  <c r="BH611" i="2"/>
  <c r="BG611" i="2"/>
  <c r="BF611" i="2"/>
  <c r="T611" i="2"/>
  <c r="R611" i="2"/>
  <c r="P611" i="2"/>
  <c r="BI608" i="2"/>
  <c r="BH608" i="2"/>
  <c r="BG608" i="2"/>
  <c r="BF608" i="2"/>
  <c r="T608" i="2"/>
  <c r="R608" i="2"/>
  <c r="P608" i="2"/>
  <c r="BI604" i="2"/>
  <c r="BH604" i="2"/>
  <c r="BG604" i="2"/>
  <c r="BF604" i="2"/>
  <c r="T604" i="2"/>
  <c r="R604" i="2"/>
  <c r="P604" i="2"/>
  <c r="BI601" i="2"/>
  <c r="BH601" i="2"/>
  <c r="BG601" i="2"/>
  <c r="BF601" i="2"/>
  <c r="T601" i="2"/>
  <c r="R601" i="2"/>
  <c r="P601" i="2"/>
  <c r="BI599" i="2"/>
  <c r="BH599" i="2"/>
  <c r="BG599" i="2"/>
  <c r="BF599" i="2"/>
  <c r="T599" i="2"/>
  <c r="R599" i="2"/>
  <c r="P599" i="2"/>
  <c r="BI595" i="2"/>
  <c r="BH595" i="2"/>
  <c r="BG595" i="2"/>
  <c r="BF595" i="2"/>
  <c r="T595" i="2"/>
  <c r="R595" i="2"/>
  <c r="P595" i="2"/>
  <c r="BI594" i="2"/>
  <c r="BH594" i="2"/>
  <c r="BG594" i="2"/>
  <c r="BF594" i="2"/>
  <c r="T594" i="2"/>
  <c r="R594" i="2"/>
  <c r="P594" i="2"/>
  <c r="BI593" i="2"/>
  <c r="BH593" i="2"/>
  <c r="BG593" i="2"/>
  <c r="BF593" i="2"/>
  <c r="T593" i="2"/>
  <c r="R593" i="2"/>
  <c r="P593" i="2"/>
  <c r="BI589" i="2"/>
  <c r="BH589" i="2"/>
  <c r="BG589" i="2"/>
  <c r="BF589" i="2"/>
  <c r="T589" i="2"/>
  <c r="R589" i="2"/>
  <c r="P589" i="2"/>
  <c r="BI588" i="2"/>
  <c r="BH588" i="2"/>
  <c r="BG588" i="2"/>
  <c r="BF588" i="2"/>
  <c r="T588" i="2"/>
  <c r="R588" i="2"/>
  <c r="P588" i="2"/>
  <c r="BI584" i="2"/>
  <c r="BH584" i="2"/>
  <c r="BG584" i="2"/>
  <c r="BF584" i="2"/>
  <c r="T584" i="2"/>
  <c r="R584" i="2"/>
  <c r="P584" i="2"/>
  <c r="BI580" i="2"/>
  <c r="BH580" i="2"/>
  <c r="BG580" i="2"/>
  <c r="BF580" i="2"/>
  <c r="T580" i="2"/>
  <c r="R580" i="2"/>
  <c r="P580" i="2"/>
  <c r="BI578" i="2"/>
  <c r="BH578" i="2"/>
  <c r="BG578" i="2"/>
  <c r="BF578" i="2"/>
  <c r="T578" i="2"/>
  <c r="R578" i="2"/>
  <c r="P578" i="2"/>
  <c r="BI577" i="2"/>
  <c r="BH577" i="2"/>
  <c r="BG577" i="2"/>
  <c r="BF577" i="2"/>
  <c r="T577" i="2"/>
  <c r="R577" i="2"/>
  <c r="P577" i="2"/>
  <c r="BI576" i="2"/>
  <c r="BH576" i="2"/>
  <c r="BG576" i="2"/>
  <c r="BF576" i="2"/>
  <c r="T576" i="2"/>
  <c r="R576" i="2"/>
  <c r="P576" i="2"/>
  <c r="BI572" i="2"/>
  <c r="BH572" i="2"/>
  <c r="BG572" i="2"/>
  <c r="BF572" i="2"/>
  <c r="T572" i="2"/>
  <c r="R572" i="2"/>
  <c r="P572" i="2"/>
  <c r="BI571" i="2"/>
  <c r="BH571" i="2"/>
  <c r="BG571" i="2"/>
  <c r="BF571" i="2"/>
  <c r="T571" i="2"/>
  <c r="R571" i="2"/>
  <c r="P571" i="2"/>
  <c r="BI568" i="2"/>
  <c r="BH568" i="2"/>
  <c r="BG568" i="2"/>
  <c r="BF568" i="2"/>
  <c r="T568" i="2"/>
  <c r="R568" i="2"/>
  <c r="P568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5" i="2"/>
  <c r="BH555" i="2"/>
  <c r="BG555" i="2"/>
  <c r="BF555" i="2"/>
  <c r="T555" i="2"/>
  <c r="R555" i="2"/>
  <c r="P555" i="2"/>
  <c r="BI552" i="2"/>
  <c r="BH552" i="2"/>
  <c r="BG552" i="2"/>
  <c r="BF552" i="2"/>
  <c r="T552" i="2"/>
  <c r="R552" i="2"/>
  <c r="P552" i="2"/>
  <c r="BI550" i="2"/>
  <c r="BH550" i="2"/>
  <c r="BG550" i="2"/>
  <c r="BF550" i="2"/>
  <c r="T550" i="2"/>
  <c r="R550" i="2"/>
  <c r="P550" i="2"/>
  <c r="BI547" i="2"/>
  <c r="BH547" i="2"/>
  <c r="BG547" i="2"/>
  <c r="BF547" i="2"/>
  <c r="T547" i="2"/>
  <c r="R547" i="2"/>
  <c r="P547" i="2"/>
  <c r="BI545" i="2"/>
  <c r="BH545" i="2"/>
  <c r="BG545" i="2"/>
  <c r="BF545" i="2"/>
  <c r="T545" i="2"/>
  <c r="R545" i="2"/>
  <c r="P545" i="2"/>
  <c r="BI541" i="2"/>
  <c r="BH541" i="2"/>
  <c r="BG541" i="2"/>
  <c r="BF541" i="2"/>
  <c r="T541" i="2"/>
  <c r="R541" i="2"/>
  <c r="P541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1" i="2"/>
  <c r="BH531" i="2"/>
  <c r="BG531" i="2"/>
  <c r="BF531" i="2"/>
  <c r="T531" i="2"/>
  <c r="R531" i="2"/>
  <c r="P531" i="2"/>
  <c r="BI528" i="2"/>
  <c r="BH528" i="2"/>
  <c r="BG528" i="2"/>
  <c r="BF528" i="2"/>
  <c r="T528" i="2"/>
  <c r="R528" i="2"/>
  <c r="P528" i="2"/>
  <c r="BI525" i="2"/>
  <c r="BH525" i="2"/>
  <c r="BG525" i="2"/>
  <c r="BF525" i="2"/>
  <c r="T525" i="2"/>
  <c r="R525" i="2"/>
  <c r="P525" i="2"/>
  <c r="BI522" i="2"/>
  <c r="BH522" i="2"/>
  <c r="BG522" i="2"/>
  <c r="BF522" i="2"/>
  <c r="T522" i="2"/>
  <c r="R522" i="2"/>
  <c r="P522" i="2"/>
  <c r="BI518" i="2"/>
  <c r="BH518" i="2"/>
  <c r="BG518" i="2"/>
  <c r="BF518" i="2"/>
  <c r="T518" i="2"/>
  <c r="R518" i="2"/>
  <c r="P518" i="2"/>
  <c r="BI515" i="2"/>
  <c r="BH515" i="2"/>
  <c r="BG515" i="2"/>
  <c r="BF515" i="2"/>
  <c r="T515" i="2"/>
  <c r="R515" i="2"/>
  <c r="P515" i="2"/>
  <c r="BI512" i="2"/>
  <c r="BH512" i="2"/>
  <c r="BG512" i="2"/>
  <c r="BF512" i="2"/>
  <c r="T512" i="2"/>
  <c r="R512" i="2"/>
  <c r="P512" i="2"/>
  <c r="BI510" i="2"/>
  <c r="BH510" i="2"/>
  <c r="BG510" i="2"/>
  <c r="BF510" i="2"/>
  <c r="T510" i="2"/>
  <c r="R510" i="2"/>
  <c r="P510" i="2"/>
  <c r="BI503" i="2"/>
  <c r="BH503" i="2"/>
  <c r="BG503" i="2"/>
  <c r="BF503" i="2"/>
  <c r="T503" i="2"/>
  <c r="R503" i="2"/>
  <c r="P503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2" i="2"/>
  <c r="BH492" i="2"/>
  <c r="BG492" i="2"/>
  <c r="BF492" i="2"/>
  <c r="T492" i="2"/>
  <c r="R492" i="2"/>
  <c r="P492" i="2"/>
  <c r="BI488" i="2"/>
  <c r="BH488" i="2"/>
  <c r="BG488" i="2"/>
  <c r="BF488" i="2"/>
  <c r="T488" i="2"/>
  <c r="R488" i="2"/>
  <c r="P488" i="2"/>
  <c r="BI484" i="2"/>
  <c r="BH484" i="2"/>
  <c r="BG484" i="2"/>
  <c r="BF484" i="2"/>
  <c r="T484" i="2"/>
  <c r="R484" i="2"/>
  <c r="P484" i="2"/>
  <c r="BI478" i="2"/>
  <c r="BH478" i="2"/>
  <c r="BG478" i="2"/>
  <c r="BF478" i="2"/>
  <c r="T478" i="2"/>
  <c r="R478" i="2"/>
  <c r="P478" i="2"/>
  <c r="BI474" i="2"/>
  <c r="BH474" i="2"/>
  <c r="BG474" i="2"/>
  <c r="BF474" i="2"/>
  <c r="T474" i="2"/>
  <c r="R474" i="2"/>
  <c r="P474" i="2"/>
  <c r="BI472" i="2"/>
  <c r="BH472" i="2"/>
  <c r="BG472" i="2"/>
  <c r="BF472" i="2"/>
  <c r="T472" i="2"/>
  <c r="R472" i="2"/>
  <c r="P472" i="2"/>
  <c r="BI468" i="2"/>
  <c r="BH468" i="2"/>
  <c r="BG468" i="2"/>
  <c r="BF468" i="2"/>
  <c r="T468" i="2"/>
  <c r="R468" i="2"/>
  <c r="P468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59" i="2"/>
  <c r="BH459" i="2"/>
  <c r="BG459" i="2"/>
  <c r="BF459" i="2"/>
  <c r="T459" i="2"/>
  <c r="R459" i="2"/>
  <c r="P459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48" i="2"/>
  <c r="BH448" i="2"/>
  <c r="BG448" i="2"/>
  <c r="BF448" i="2"/>
  <c r="T448" i="2"/>
  <c r="R448" i="2"/>
  <c r="P448" i="2"/>
  <c r="BI444" i="2"/>
  <c r="BH444" i="2"/>
  <c r="BG444" i="2"/>
  <c r="BF444" i="2"/>
  <c r="T444" i="2"/>
  <c r="R444" i="2"/>
  <c r="P444" i="2"/>
  <c r="BI440" i="2"/>
  <c r="BH440" i="2"/>
  <c r="BG440" i="2"/>
  <c r="BF440" i="2"/>
  <c r="T440" i="2"/>
  <c r="R440" i="2"/>
  <c r="P440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07" i="2"/>
  <c r="BH407" i="2"/>
  <c r="BG407" i="2"/>
  <c r="BF407" i="2"/>
  <c r="T407" i="2"/>
  <c r="R407" i="2"/>
  <c r="P407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27" i="2"/>
  <c r="BH327" i="2"/>
  <c r="BG327" i="2"/>
  <c r="BF327" i="2"/>
  <c r="T327" i="2"/>
  <c r="R327" i="2"/>
  <c r="P327" i="2"/>
  <c r="BI323" i="2"/>
  <c r="BH323" i="2"/>
  <c r="BG323" i="2"/>
  <c r="BF323" i="2"/>
  <c r="T323" i="2"/>
  <c r="R323" i="2"/>
  <c r="P323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52" i="2"/>
  <c r="BH152" i="2"/>
  <c r="BG152" i="2"/>
  <c r="BF152" i="2"/>
  <c r="T152" i="2"/>
  <c r="R152" i="2"/>
  <c r="P152" i="2"/>
  <c r="BI144" i="2"/>
  <c r="BH144" i="2"/>
  <c r="BG144" i="2"/>
  <c r="BF144" i="2"/>
  <c r="T144" i="2"/>
  <c r="R144" i="2"/>
  <c r="P144" i="2"/>
  <c r="BI137" i="2"/>
  <c r="BH137" i="2"/>
  <c r="BG137" i="2"/>
  <c r="BF137" i="2"/>
  <c r="T137" i="2"/>
  <c r="R137" i="2"/>
  <c r="P137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BI118" i="2"/>
  <c r="BH118" i="2"/>
  <c r="BG118" i="2"/>
  <c r="BF118" i="2"/>
  <c r="T118" i="2"/>
  <c r="R118" i="2"/>
  <c r="P118" i="2"/>
  <c r="BI111" i="2"/>
  <c r="BH111" i="2"/>
  <c r="BG111" i="2"/>
  <c r="BF111" i="2"/>
  <c r="T111" i="2"/>
  <c r="R111" i="2"/>
  <c r="P111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6" i="2"/>
  <c r="BH96" i="2"/>
  <c r="BG96" i="2"/>
  <c r="BF96" i="2"/>
  <c r="T96" i="2"/>
  <c r="R96" i="2"/>
  <c r="P96" i="2"/>
  <c r="BI91" i="2"/>
  <c r="BH91" i="2"/>
  <c r="BG91" i="2"/>
  <c r="BF91" i="2"/>
  <c r="T91" i="2"/>
  <c r="R91" i="2"/>
  <c r="P91" i="2"/>
  <c r="J85" i="2"/>
  <c r="J84" i="2"/>
  <c r="F84" i="2"/>
  <c r="F82" i="2"/>
  <c r="E80" i="2"/>
  <c r="J55" i="2"/>
  <c r="J54" i="2"/>
  <c r="F54" i="2"/>
  <c r="F52" i="2"/>
  <c r="E50" i="2"/>
  <c r="J18" i="2"/>
  <c r="E18" i="2"/>
  <c r="F55" i="2"/>
  <c r="J17" i="2"/>
  <c r="J12" i="2"/>
  <c r="J82" i="2"/>
  <c r="E7" i="2"/>
  <c r="E78" i="2" s="1"/>
  <c r="L50" i="1"/>
  <c r="AM50" i="1"/>
  <c r="AM49" i="1"/>
  <c r="L49" i="1"/>
  <c r="AM47" i="1"/>
  <c r="L47" i="1"/>
  <c r="L45" i="1"/>
  <c r="L44" i="1"/>
  <c r="J115" i="4"/>
  <c r="BK109" i="4"/>
  <c r="J107" i="4"/>
  <c r="BK104" i="4"/>
  <c r="J103" i="4"/>
  <c r="BK100" i="4"/>
  <c r="BK98" i="4"/>
  <c r="J97" i="4"/>
  <c r="BK94" i="4"/>
  <c r="J88" i="4"/>
  <c r="J228" i="3"/>
  <c r="BK208" i="3"/>
  <c r="J707" i="2"/>
  <c r="J698" i="2"/>
  <c r="J692" i="2"/>
  <c r="BK688" i="2"/>
  <c r="J655" i="2"/>
  <c r="BK648" i="2"/>
  <c r="BK641" i="2"/>
  <c r="BK631" i="2"/>
  <c r="BK622" i="2"/>
  <c r="BK615" i="2"/>
  <c r="J601" i="2"/>
  <c r="J594" i="2"/>
  <c r="J578" i="2"/>
  <c r="J568" i="2"/>
  <c r="BK560" i="2"/>
  <c r="BK550" i="2"/>
  <c r="J525" i="2"/>
  <c r="BK503" i="2"/>
  <c r="J492" i="2"/>
  <c r="BK474" i="2"/>
  <c r="J459" i="2"/>
  <c r="J440" i="2"/>
  <c r="J422" i="2"/>
  <c r="BK402" i="2"/>
  <c r="J188" i="2"/>
  <c r="BK176" i="2"/>
  <c r="BK126" i="2"/>
  <c r="BK111" i="2"/>
  <c r="J96" i="2"/>
  <c r="BK92" i="4"/>
  <c r="J229" i="3"/>
  <c r="J213" i="3"/>
  <c r="BK231" i="3"/>
  <c r="J202" i="3"/>
  <c r="BK187" i="3"/>
  <c r="BK176" i="3"/>
  <c r="J163" i="3"/>
  <c r="J150" i="3"/>
  <c r="BK135" i="3"/>
  <c r="J120" i="3"/>
  <c r="J99" i="3"/>
  <c r="J681" i="2"/>
  <c r="J643" i="2"/>
  <c r="J620" i="2"/>
  <c r="BK604" i="2"/>
  <c r="J589" i="2"/>
  <c r="BK572" i="2"/>
  <c r="BK547" i="2"/>
  <c r="BK525" i="2"/>
  <c r="BK502" i="2"/>
  <c r="BK464" i="2"/>
  <c r="BK432" i="2"/>
  <c r="J404" i="2"/>
  <c r="J176" i="2"/>
  <c r="AS54" i="1"/>
  <c r="J168" i="3"/>
  <c r="J156" i="3"/>
  <c r="J137" i="3"/>
  <c r="BK124" i="3"/>
  <c r="BK103" i="3"/>
  <c r="BK704" i="2"/>
  <c r="J693" i="2"/>
  <c r="J688" i="2"/>
  <c r="J658" i="2"/>
  <c r="BK643" i="2"/>
  <c r="BK634" i="2"/>
  <c r="J580" i="2"/>
  <c r="BK577" i="2"/>
  <c r="BK571" i="2"/>
  <c r="J560" i="2"/>
  <c r="J550" i="2"/>
  <c r="BK541" i="2"/>
  <c r="BK531" i="2"/>
  <c r="J512" i="2"/>
  <c r="BK499" i="2"/>
  <c r="BK478" i="2"/>
  <c r="BK468" i="2"/>
  <c r="BK452" i="2"/>
  <c r="J407" i="2"/>
  <c r="J395" i="2"/>
  <c r="BK192" i="2"/>
  <c r="BK137" i="2"/>
  <c r="J101" i="2"/>
  <c r="BK112" i="4"/>
  <c r="J112" i="4"/>
  <c r="BK107" i="4"/>
  <c r="J106" i="4"/>
  <c r="BK103" i="4"/>
  <c r="J101" i="4"/>
  <c r="BK99" i="4"/>
  <c r="BK97" i="4"/>
  <c r="J95" i="4"/>
  <c r="J90" i="4"/>
  <c r="BK229" i="3"/>
  <c r="J220" i="3"/>
  <c r="BK202" i="3"/>
  <c r="J700" i="2"/>
  <c r="BK693" i="2"/>
  <c r="BK689" i="2"/>
  <c r="BK678" i="2"/>
  <c r="J654" i="2"/>
  <c r="J637" i="2"/>
  <c r="BK629" i="2"/>
  <c r="BK621" i="2"/>
  <c r="J611" i="2"/>
  <c r="J599" i="2"/>
  <c r="J593" i="2"/>
  <c r="J577" i="2"/>
  <c r="J566" i="2"/>
  <c r="J555" i="2"/>
  <c r="BK534" i="2"/>
  <c r="BK518" i="2"/>
  <c r="J499" i="2"/>
  <c r="BK484" i="2"/>
  <c r="J463" i="2"/>
  <c r="J448" i="2"/>
  <c r="J435" i="2"/>
  <c r="J416" i="2"/>
  <c r="J396" i="2"/>
  <c r="BK180" i="2"/>
  <c r="BK152" i="2"/>
  <c r="J137" i="2"/>
  <c r="BK122" i="2"/>
  <c r="J103" i="2"/>
  <c r="J94" i="4"/>
  <c r="BK220" i="3"/>
  <c r="BK203" i="3"/>
  <c r="BK88" i="4"/>
  <c r="BK210" i="3"/>
  <c r="BK192" i="3"/>
  <c r="BK182" i="3"/>
  <c r="J166" i="3"/>
  <c r="J152" i="3"/>
  <c r="J139" i="3"/>
  <c r="BK132" i="3"/>
  <c r="J112" i="3"/>
  <c r="J95" i="3"/>
  <c r="J663" i="2"/>
  <c r="J626" i="2"/>
  <c r="BK616" i="2"/>
  <c r="BK601" i="2"/>
  <c r="J588" i="2"/>
  <c r="J576" i="2"/>
  <c r="J563" i="2"/>
  <c r="BK536" i="2"/>
  <c r="BK512" i="2"/>
  <c r="J468" i="2"/>
  <c r="BK440" i="2"/>
  <c r="BK414" i="2"/>
  <c r="BK188" i="2"/>
  <c r="BK91" i="2"/>
  <c r="J237" i="3"/>
  <c r="BK224" i="3"/>
  <c r="J203" i="3"/>
  <c r="BK197" i="3"/>
  <c r="J187" i="3"/>
  <c r="J180" i="3"/>
  <c r="BK166" i="3"/>
  <c r="BK152" i="3"/>
  <c r="BK139" i="3"/>
  <c r="J132" i="3"/>
  <c r="J107" i="3"/>
  <c r="BK95" i="3"/>
  <c r="BK698" i="2"/>
  <c r="BK692" i="2"/>
  <c r="J683" i="2"/>
  <c r="BK663" i="2"/>
  <c r="J648" i="2"/>
  <c r="J629" i="2"/>
  <c r="J615" i="2"/>
  <c r="BK588" i="2"/>
  <c r="BK578" i="2"/>
  <c r="J572" i="2"/>
  <c r="BK557" i="2"/>
  <c r="J547" i="2"/>
  <c r="J536" i="2"/>
  <c r="J528" i="2"/>
  <c r="J510" i="2"/>
  <c r="J502" i="2"/>
  <c r="BK492" i="2"/>
  <c r="J474" i="2"/>
  <c r="BK463" i="2"/>
  <c r="J444" i="2"/>
  <c r="J424" i="2"/>
  <c r="J400" i="2"/>
  <c r="BK196" i="2"/>
  <c r="BK144" i="2"/>
  <c r="J118" i="2"/>
  <c r="BK115" i="4"/>
  <c r="J109" i="4"/>
  <c r="BK106" i="4"/>
  <c r="J104" i="4"/>
  <c r="BK101" i="4"/>
  <c r="J100" i="4"/>
  <c r="J98" i="4"/>
  <c r="BK95" i="4"/>
  <c r="J92" i="4"/>
  <c r="BK234" i="3"/>
  <c r="J224" i="3"/>
  <c r="J204" i="3"/>
  <c r="J704" i="2"/>
  <c r="BK695" i="2"/>
  <c r="BK690" i="2"/>
  <c r="BK681" i="2"/>
  <c r="BK674" i="2"/>
  <c r="BK649" i="2"/>
  <c r="J634" i="2"/>
  <c r="BK626" i="2"/>
  <c r="J616" i="2"/>
  <c r="J604" i="2"/>
  <c r="BK595" i="2"/>
  <c r="BK589" i="2"/>
  <c r="J571" i="2"/>
  <c r="BK563" i="2"/>
  <c r="J557" i="2"/>
  <c r="BK545" i="2"/>
  <c r="BK522" i="2"/>
  <c r="BK510" i="2"/>
  <c r="BK488" i="2"/>
  <c r="BK472" i="2"/>
  <c r="BK444" i="2"/>
  <c r="J432" i="2"/>
  <c r="BK407" i="2"/>
  <c r="BK400" i="2"/>
  <c r="J323" i="2"/>
  <c r="J192" i="2"/>
  <c r="BK118" i="2"/>
  <c r="BK90" i="4"/>
  <c r="J208" i="3"/>
  <c r="J196" i="3"/>
  <c r="BK213" i="3"/>
  <c r="BK189" i="3"/>
  <c r="BK180" i="3"/>
  <c r="BK168" i="3"/>
  <c r="BK156" i="3"/>
  <c r="J142" i="3"/>
  <c r="J133" i="3"/>
  <c r="BK107" i="3"/>
  <c r="J89" i="3"/>
  <c r="BK654" i="2"/>
  <c r="J621" i="2"/>
  <c r="BK611" i="2"/>
  <c r="BK599" i="2"/>
  <c r="J584" i="2"/>
  <c r="BK566" i="2"/>
  <c r="BK528" i="2"/>
  <c r="J515" i="2"/>
  <c r="BK497" i="2"/>
  <c r="BK459" i="2"/>
  <c r="BK422" i="2"/>
  <c r="BK396" i="2"/>
  <c r="J144" i="2"/>
  <c r="J99" i="4"/>
  <c r="J231" i="3"/>
  <c r="J210" i="3"/>
  <c r="BK198" i="3"/>
  <c r="J192" i="3"/>
  <c r="J184" i="3"/>
  <c r="J176" i="3"/>
  <c r="BK163" i="3"/>
  <c r="BK150" i="3"/>
  <c r="BK133" i="3"/>
  <c r="BK120" i="3"/>
  <c r="BK89" i="3"/>
  <c r="BK700" i="2"/>
  <c r="J689" i="2"/>
  <c r="J678" i="2"/>
  <c r="BK655" i="2"/>
  <c r="J641" i="2"/>
  <c r="J631" i="2"/>
  <c r="J608" i="2"/>
  <c r="BK593" i="2"/>
  <c r="J488" i="2"/>
  <c r="J464" i="2"/>
  <c r="BK448" i="2"/>
  <c r="BK435" i="2"/>
  <c r="J402" i="2"/>
  <c r="BK323" i="2"/>
  <c r="J152" i="2"/>
  <c r="J122" i="2"/>
  <c r="BK96" i="2"/>
  <c r="BK552" i="2"/>
  <c r="J531" i="2"/>
  <c r="BK515" i="2"/>
  <c r="J497" i="2"/>
  <c r="J478" i="2"/>
  <c r="J452" i="2"/>
  <c r="J437" i="2"/>
  <c r="BK424" i="2"/>
  <c r="BK404" i="2"/>
  <c r="BK327" i="2"/>
  <c r="J196" i="2"/>
  <c r="BK101" i="2"/>
  <c r="J91" i="2"/>
  <c r="J234" i="3"/>
  <c r="J215" i="3"/>
  <c r="J197" i="3"/>
  <c r="BK215" i="3"/>
  <c r="J198" i="3"/>
  <c r="BK184" i="3"/>
  <c r="J171" i="3"/>
  <c r="BK158" i="3"/>
  <c r="BK137" i="3"/>
  <c r="J124" i="3"/>
  <c r="J103" i="3"/>
  <c r="BK683" i="2"/>
  <c r="BK658" i="2"/>
  <c r="J622" i="2"/>
  <c r="BK608" i="2"/>
  <c r="BK594" i="2"/>
  <c r="BK580" i="2"/>
  <c r="BK555" i="2"/>
  <c r="J541" i="2"/>
  <c r="J518" i="2"/>
  <c r="J501" i="2"/>
  <c r="J454" i="2"/>
  <c r="BK416" i="2"/>
  <c r="BK395" i="2"/>
  <c r="BK103" i="2"/>
  <c r="BK237" i="3"/>
  <c r="BK228" i="3"/>
  <c r="BK204" i="3"/>
  <c r="BK196" i="3"/>
  <c r="J189" i="3"/>
  <c r="J182" i="3"/>
  <c r="BK171" i="3"/>
  <c r="J158" i="3"/>
  <c r="BK142" i="3"/>
  <c r="J135" i="3"/>
  <c r="BK112" i="3"/>
  <c r="BK99" i="3"/>
  <c r="BK707" i="2"/>
  <c r="J695" i="2"/>
  <c r="J690" i="2"/>
  <c r="J674" i="2"/>
  <c r="J649" i="2"/>
  <c r="BK637" i="2"/>
  <c r="BK620" i="2"/>
  <c r="J595" i="2"/>
  <c r="BK584" i="2"/>
  <c r="BK576" i="2"/>
  <c r="BK568" i="2"/>
  <c r="J552" i="2"/>
  <c r="J545" i="2"/>
  <c r="J534" i="2"/>
  <c r="J522" i="2"/>
  <c r="J503" i="2"/>
  <c r="BK501" i="2"/>
  <c r="J484" i="2"/>
  <c r="J472" i="2"/>
  <c r="BK454" i="2"/>
  <c r="BK437" i="2"/>
  <c r="J414" i="2"/>
  <c r="J327" i="2"/>
  <c r="J180" i="2"/>
  <c r="J126" i="2"/>
  <c r="J111" i="2"/>
  <c r="P90" i="2" l="1"/>
  <c r="R90" i="2"/>
  <c r="BK439" i="2"/>
  <c r="J439" i="2" s="1"/>
  <c r="J62" i="2" s="1"/>
  <c r="R439" i="2"/>
  <c r="BK458" i="2"/>
  <c r="J458" i="2" s="1"/>
  <c r="J63" i="2" s="1"/>
  <c r="R458" i="2"/>
  <c r="BK491" i="2"/>
  <c r="J491" i="2" s="1"/>
  <c r="J64" i="2" s="1"/>
  <c r="BK509" i="2"/>
  <c r="J509" i="2" s="1"/>
  <c r="J65" i="2" s="1"/>
  <c r="T509" i="2"/>
  <c r="P642" i="2"/>
  <c r="T642" i="2"/>
  <c r="P691" i="2"/>
  <c r="T691" i="2"/>
  <c r="P88" i="3"/>
  <c r="BK90" i="2"/>
  <c r="T90" i="2"/>
  <c r="P439" i="2"/>
  <c r="T439" i="2"/>
  <c r="P458" i="2"/>
  <c r="T458" i="2"/>
  <c r="P491" i="2"/>
  <c r="R491" i="2"/>
  <c r="T491" i="2"/>
  <c r="P509" i="2"/>
  <c r="R509" i="2"/>
  <c r="BK642" i="2"/>
  <c r="J642" i="2" s="1"/>
  <c r="J66" i="2" s="1"/>
  <c r="R642" i="2"/>
  <c r="BK691" i="2"/>
  <c r="J691" i="2" s="1"/>
  <c r="J67" i="2" s="1"/>
  <c r="R691" i="2"/>
  <c r="T88" i="3"/>
  <c r="T175" i="3"/>
  <c r="P214" i="3"/>
  <c r="BK227" i="3"/>
  <c r="J227" i="3"/>
  <c r="J65" i="3" s="1"/>
  <c r="T227" i="3"/>
  <c r="R88" i="3"/>
  <c r="P175" i="3"/>
  <c r="BK214" i="3"/>
  <c r="J214" i="3" s="1"/>
  <c r="J64" i="3" s="1"/>
  <c r="R214" i="3"/>
  <c r="P227" i="3"/>
  <c r="BK88" i="3"/>
  <c r="J88" i="3"/>
  <c r="J61" i="3"/>
  <c r="BK175" i="3"/>
  <c r="J175" i="3" s="1"/>
  <c r="J63" i="3" s="1"/>
  <c r="R175" i="3"/>
  <c r="T214" i="3"/>
  <c r="R227" i="3"/>
  <c r="BK87" i="4"/>
  <c r="J87" i="4"/>
  <c r="J61" i="4" s="1"/>
  <c r="P87" i="4"/>
  <c r="R87" i="4"/>
  <c r="T87" i="4"/>
  <c r="BK93" i="4"/>
  <c r="J93" i="4" s="1"/>
  <c r="J62" i="4" s="1"/>
  <c r="P93" i="4"/>
  <c r="R93" i="4"/>
  <c r="T93" i="4"/>
  <c r="BK105" i="4"/>
  <c r="J105" i="4"/>
  <c r="J63" i="4" s="1"/>
  <c r="P105" i="4"/>
  <c r="R105" i="4"/>
  <c r="T105" i="4"/>
  <c r="E48" i="2"/>
  <c r="J52" i="2"/>
  <c r="BE122" i="2"/>
  <c r="BE126" i="2"/>
  <c r="BE137" i="2"/>
  <c r="BE188" i="2"/>
  <c r="BE196" i="2"/>
  <c r="BE327" i="2"/>
  <c r="BE395" i="2"/>
  <c r="BE400" i="2"/>
  <c r="BE404" i="2"/>
  <c r="BE414" i="2"/>
  <c r="BE432" i="2"/>
  <c r="BE435" i="2"/>
  <c r="BE437" i="2"/>
  <c r="BE444" i="2"/>
  <c r="BE448" i="2"/>
  <c r="BE452" i="2"/>
  <c r="BE463" i="2"/>
  <c r="BE464" i="2"/>
  <c r="BE468" i="2"/>
  <c r="BE472" i="2"/>
  <c r="BE474" i="2"/>
  <c r="BE484" i="2"/>
  <c r="BE497" i="2"/>
  <c r="BE499" i="2"/>
  <c r="BE501" i="2"/>
  <c r="BE502" i="2"/>
  <c r="BE503" i="2"/>
  <c r="BE536" i="2"/>
  <c r="BE547" i="2"/>
  <c r="BE557" i="2"/>
  <c r="BE563" i="2"/>
  <c r="BE566" i="2"/>
  <c r="BE568" i="2"/>
  <c r="BE577" i="2"/>
  <c r="BE578" i="2"/>
  <c r="BE584" i="2"/>
  <c r="BE589" i="2"/>
  <c r="BE595" i="2"/>
  <c r="BE604" i="2"/>
  <c r="BE637" i="2"/>
  <c r="BE643" i="2"/>
  <c r="BE655" i="2"/>
  <c r="BE658" i="2"/>
  <c r="BE663" i="2"/>
  <c r="BE678" i="2"/>
  <c r="BE681" i="2"/>
  <c r="BE688" i="2"/>
  <c r="BE692" i="2"/>
  <c r="BE693" i="2"/>
  <c r="BE698" i="2"/>
  <c r="BE700" i="2"/>
  <c r="BE707" i="2"/>
  <c r="F55" i="3"/>
  <c r="J80" i="3"/>
  <c r="BE89" i="3"/>
  <c r="BE95" i="3"/>
  <c r="BE107" i="3"/>
  <c r="BE120" i="3"/>
  <c r="BE132" i="3"/>
  <c r="BE135" i="3"/>
  <c r="BE139" i="3"/>
  <c r="BE158" i="3"/>
  <c r="BE176" i="3"/>
  <c r="BE180" i="3"/>
  <c r="BE182" i="3"/>
  <c r="BE187" i="3"/>
  <c r="BE192" i="3"/>
  <c r="BE196" i="3"/>
  <c r="BE198" i="3"/>
  <c r="BE202" i="3"/>
  <c r="BE213" i="3"/>
  <c r="BE215" i="3"/>
  <c r="BE220" i="3"/>
  <c r="BE228" i="3"/>
  <c r="BE231" i="3"/>
  <c r="BE237" i="3"/>
  <c r="F85" i="2"/>
  <c r="BE91" i="2"/>
  <c r="BE96" i="2"/>
  <c r="BE323" i="2"/>
  <c r="BE407" i="2"/>
  <c r="BE488" i="2"/>
  <c r="BE492" i="2"/>
  <c r="BE510" i="2"/>
  <c r="BE518" i="2"/>
  <c r="BE522" i="2"/>
  <c r="BE534" i="2"/>
  <c r="BE545" i="2"/>
  <c r="BE550" i="2"/>
  <c r="BE552" i="2"/>
  <c r="BE571" i="2"/>
  <c r="BE634" i="2"/>
  <c r="BE648" i="2"/>
  <c r="BE649" i="2"/>
  <c r="BK706" i="2"/>
  <c r="J706" i="2" s="1"/>
  <c r="J68" i="2" s="1"/>
  <c r="E48" i="3"/>
  <c r="BE99" i="3"/>
  <c r="BE103" i="3"/>
  <c r="BE112" i="3"/>
  <c r="BE124" i="3"/>
  <c r="BE133" i="3"/>
  <c r="BE137" i="3"/>
  <c r="BE142" i="3"/>
  <c r="BE150" i="3"/>
  <c r="BE152" i="3"/>
  <c r="BE156" i="3"/>
  <c r="BE163" i="3"/>
  <c r="BE166" i="3"/>
  <c r="BE168" i="3"/>
  <c r="BE171" i="3"/>
  <c r="BE184" i="3"/>
  <c r="BE189" i="3"/>
  <c r="BE197" i="3"/>
  <c r="BE203" i="3"/>
  <c r="BE234" i="3"/>
  <c r="E75" i="4"/>
  <c r="J79" i="4"/>
  <c r="F82" i="4"/>
  <c r="BE90" i="4"/>
  <c r="BE204" i="3"/>
  <c r="BE208" i="3"/>
  <c r="BE224" i="3"/>
  <c r="BE229" i="3"/>
  <c r="BK170" i="3"/>
  <c r="J170" i="3" s="1"/>
  <c r="J62" i="3" s="1"/>
  <c r="BK236" i="3"/>
  <c r="J236" i="3"/>
  <c r="J66" i="3" s="1"/>
  <c r="BE88" i="4"/>
  <c r="BE92" i="4"/>
  <c r="BE101" i="2"/>
  <c r="BE103" i="2"/>
  <c r="BE111" i="2"/>
  <c r="BE118" i="2"/>
  <c r="BE144" i="2"/>
  <c r="BE152" i="2"/>
  <c r="BE176" i="2"/>
  <c r="BE180" i="2"/>
  <c r="BE192" i="2"/>
  <c r="BE396" i="2"/>
  <c r="BE402" i="2"/>
  <c r="BE416" i="2"/>
  <c r="BE422" i="2"/>
  <c r="BE424" i="2"/>
  <c r="BE440" i="2"/>
  <c r="BE454" i="2"/>
  <c r="BE459" i="2"/>
  <c r="BE478" i="2"/>
  <c r="BE512" i="2"/>
  <c r="BE515" i="2"/>
  <c r="BE525" i="2"/>
  <c r="BE528" i="2"/>
  <c r="BE531" i="2"/>
  <c r="BE541" i="2"/>
  <c r="BE555" i="2"/>
  <c r="BE560" i="2"/>
  <c r="BE572" i="2"/>
  <c r="BE576" i="2"/>
  <c r="BE580" i="2"/>
  <c r="BE588" i="2"/>
  <c r="BE593" i="2"/>
  <c r="BE594" i="2"/>
  <c r="BE599" i="2"/>
  <c r="BE601" i="2"/>
  <c r="BE608" i="2"/>
  <c r="BE611" i="2"/>
  <c r="BE615" i="2"/>
  <c r="BE616" i="2"/>
  <c r="BE620" i="2"/>
  <c r="BE621" i="2"/>
  <c r="BE622" i="2"/>
  <c r="BE626" i="2"/>
  <c r="BE629" i="2"/>
  <c r="BE631" i="2"/>
  <c r="BE641" i="2"/>
  <c r="BE654" i="2"/>
  <c r="BE674" i="2"/>
  <c r="BE683" i="2"/>
  <c r="BE689" i="2"/>
  <c r="BE690" i="2"/>
  <c r="BE695" i="2"/>
  <c r="BE704" i="2"/>
  <c r="BE210" i="3"/>
  <c r="BE94" i="4"/>
  <c r="BE95" i="4"/>
  <c r="BE97" i="4"/>
  <c r="BE98" i="4"/>
  <c r="BE99" i="4"/>
  <c r="BE100" i="4"/>
  <c r="BE101" i="4"/>
  <c r="BE103" i="4"/>
  <c r="BE104" i="4"/>
  <c r="BE106" i="4"/>
  <c r="BE107" i="4"/>
  <c r="BE109" i="4"/>
  <c r="BE112" i="4"/>
  <c r="BE115" i="4"/>
  <c r="BK111" i="4"/>
  <c r="J111" i="4"/>
  <c r="J64" i="4" s="1"/>
  <c r="BK114" i="4"/>
  <c r="J114" i="4"/>
  <c r="J65" i="4"/>
  <c r="J34" i="3"/>
  <c r="AW56" i="1" s="1"/>
  <c r="F35" i="3"/>
  <c r="BB56" i="1"/>
  <c r="F34" i="2"/>
  <c r="BA55" i="1" s="1"/>
  <c r="J34" i="4"/>
  <c r="AW57" i="1"/>
  <c r="F37" i="4"/>
  <c r="BD57" i="1" s="1"/>
  <c r="F36" i="2"/>
  <c r="BC55" i="1" s="1"/>
  <c r="F37" i="3"/>
  <c r="BD56" i="1" s="1"/>
  <c r="F35" i="2"/>
  <c r="BB55" i="1" s="1"/>
  <c r="F37" i="2"/>
  <c r="BD55" i="1" s="1"/>
  <c r="F34" i="3"/>
  <c r="BA56" i="1" s="1"/>
  <c r="F34" i="4"/>
  <c r="BA57" i="1" s="1"/>
  <c r="F36" i="3"/>
  <c r="BC56" i="1" s="1"/>
  <c r="F35" i="4"/>
  <c r="BB57" i="1" s="1"/>
  <c r="F36" i="4"/>
  <c r="BC57" i="1" s="1"/>
  <c r="J34" i="2"/>
  <c r="AW55" i="1" s="1"/>
  <c r="T87" i="3" l="1"/>
  <c r="T86" i="3"/>
  <c r="R89" i="2"/>
  <c r="R88" i="2"/>
  <c r="R86" i="4"/>
  <c r="R85" i="4"/>
  <c r="R87" i="3"/>
  <c r="R86" i="3"/>
  <c r="T89" i="2"/>
  <c r="T88" i="2"/>
  <c r="BK89" i="2"/>
  <c r="J89" i="2"/>
  <c r="J60" i="2" s="1"/>
  <c r="P89" i="2"/>
  <c r="P88" i="2"/>
  <c r="AU55" i="1"/>
  <c r="T86" i="4"/>
  <c r="T85" i="4"/>
  <c r="P86" i="4"/>
  <c r="P85" i="4"/>
  <c r="AU57" i="1" s="1"/>
  <c r="P87" i="3"/>
  <c r="P86" i="3"/>
  <c r="AU56" i="1"/>
  <c r="J90" i="2"/>
  <c r="J61" i="2"/>
  <c r="BK87" i="3"/>
  <c r="J87" i="3"/>
  <c r="J60" i="3" s="1"/>
  <c r="BK86" i="4"/>
  <c r="J86" i="4"/>
  <c r="J60" i="4"/>
  <c r="J33" i="3"/>
  <c r="AV56" i="1"/>
  <c r="AT56" i="1"/>
  <c r="J33" i="2"/>
  <c r="AV55" i="1" s="1"/>
  <c r="AT55" i="1" s="1"/>
  <c r="BA54" i="1"/>
  <c r="W30" i="1"/>
  <c r="BD54" i="1"/>
  <c r="W33" i="1"/>
  <c r="J33" i="4"/>
  <c r="AV57" i="1"/>
  <c r="AT57" i="1" s="1"/>
  <c r="F33" i="4"/>
  <c r="AZ57" i="1"/>
  <c r="F33" i="2"/>
  <c r="AZ55" i="1" s="1"/>
  <c r="BB54" i="1"/>
  <c r="W31" i="1"/>
  <c r="F33" i="3"/>
  <c r="AZ56" i="1" s="1"/>
  <c r="BC54" i="1"/>
  <c r="W32" i="1"/>
  <c r="BK88" i="2" l="1"/>
  <c r="J88" i="2"/>
  <c r="BK86" i="3"/>
  <c r="J86" i="3"/>
  <c r="J59" i="3" s="1"/>
  <c r="BK85" i="4"/>
  <c r="J85" i="4"/>
  <c r="J59" i="4"/>
  <c r="AW54" i="1"/>
  <c r="AK30" i="1"/>
  <c r="AX54" i="1"/>
  <c r="AU54" i="1"/>
  <c r="J30" i="2"/>
  <c r="AG55" i="1"/>
  <c r="AN55" i="1"/>
  <c r="AY54" i="1"/>
  <c r="AZ54" i="1"/>
  <c r="W29" i="1"/>
  <c r="J59" i="2" l="1"/>
  <c r="J39" i="2"/>
  <c r="AV54" i="1"/>
  <c r="AK29" i="1"/>
  <c r="J30" i="3"/>
  <c r="AG56" i="1"/>
  <c r="AN56" i="1"/>
  <c r="J30" i="4"/>
  <c r="AG57" i="1" s="1"/>
  <c r="AN57" i="1" s="1"/>
  <c r="J39" i="3" l="1"/>
  <c r="J39" i="4"/>
  <c r="AT54" i="1"/>
  <c r="AG54" i="1"/>
  <c r="AN54" i="1" l="1"/>
  <c r="AK26" i="1"/>
  <c r="AK35" i="1"/>
</calcChain>
</file>

<file path=xl/sharedStrings.xml><?xml version="1.0" encoding="utf-8"?>
<sst xmlns="http://schemas.openxmlformats.org/spreadsheetml/2006/main" count="8818" uniqueCount="1327">
  <si>
    <t>Export Komplet</t>
  </si>
  <si>
    <t>VZ</t>
  </si>
  <si>
    <t>2.0</t>
  </si>
  <si>
    <t>ZAMOK</t>
  </si>
  <si>
    <t>False</t>
  </si>
  <si>
    <t>{5eb4f780-1e8d-4063-8610-e353c3f544ef}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</si>
  <si>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</si>
  <si>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</si>
  <si>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</si>
  <si>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</si>
  <si>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</si>
  <si>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</si>
  <si>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</si>
  <si>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</si>
  <si>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DH19001-R1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</si>
  <si>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</si>
  <si>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</si>
  <si>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SOKOLOV, UL. CHELČICKÉHO - VÝMĚNA VODOVODU</t>
  </si>
  <si>
    <t>KSO:</t>
  </si>
  <si>
    <t>827 11 13</t>
  </si>
  <si>
    <t>CC-CZ:</t>
  </si>
  <si>
    <t>22121</t>
  </si>
  <si>
    <t>Místo:</t>
  </si>
  <si>
    <t>Sokolov, ul. Chelčického</t>
  </si>
  <si>
    <t>Datum:</t>
  </si>
  <si>
    <t>16. 12. 2020</t>
  </si>
  <si>
    <t>Zadavatel:</t>
  </si>
  <si>
    <t>IČ:</t>
  </si>
  <si>
    <t>26348675</t>
  </si>
  <si>
    <t>Sokolovská vodárenská s.r.o.</t>
  </si>
  <si>
    <t>DIČ:</t>
  </si>
  <si>
    <t>CZ26348675</t>
  </si>
  <si>
    <t>Uchazeč:</t>
  </si>
  <si>
    <t>Vyplň údaj</t>
  </si>
  <si>
    <t>Projektant:</t>
  </si>
  <si>
    <t>45351325</t>
  </si>
  <si>
    <t>Vodohospodářská společnost s.r.o.</t>
  </si>
  <si>
    <t>CZ45351325</t>
  </si>
  <si>
    <t>True</t>
  </si>
  <si>
    <t>Zpracovatel:</t>
  </si>
  <si>
    <t>01728067</t>
  </si>
  <si>
    <t>Daniel HÁJEK</t>
  </si>
  <si>
    <t>CZ8411262277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</si>
  <si>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</si>
  <si>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</si>
  <si>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</si>
  <si>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</si>
  <si>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</si>
  <si>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</si>
  <si>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</si>
  <si>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</si>
  <si>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</si>
  <si>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</si>
  <si>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</si>
  <si>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</si>
  <si>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</si>
  <si>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</si>
  <si>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</si>
  <si>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</si>
  <si>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</si>
  <si>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</si>
  <si>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</si>
  <si>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</si>
  <si>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</si>
  <si>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</si>
  <si>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</si>
  <si>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</si>
  <si>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</si>
  <si>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</si>
  <si>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</si>
  <si>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</si>
  <si>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</si>
  <si>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</si>
  <si>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</si>
  <si>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</si>
  <si>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</si>
  <si>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</si>
  <si>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</si>
  <si>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/>
  </si>
  <si>
    <t>D</t>
  </si>
  <si>
    <t>0</t>
  </si>
  <si>
    <t>###NOIMPORT###</t>
  </si>
  <si>
    <t>IMPORT</t>
  </si>
  <si>
    <t>{00000000-0000-0000-0000-000000000000}</t>
  </si>
  <si>
    <t>/</t>
  </si>
  <si>
    <t>01</t>
  </si>
  <si>
    <t>VODOVOD</t>
  </si>
  <si>
    <t>STA</t>
  </si>
  <si>
    <t>1</t>
  </si>
  <si>
    <t>{95090732-3aba-4e2d-a030-d62099571de8}</t>
  </si>
  <si>
    <t>827 11 11</t>
  </si>
  <si>
    <t>2</t>
  </si>
  <si>
    <t>02</t>
  </si>
  <si>
    <t>PŘÍPOJKY</t>
  </si>
  <si>
    <t>{a5df0bd4-750d-41db-b85c-ae4aea3a77e0}</t>
  </si>
  <si>
    <t>VRN</t>
  </si>
  <si>
    <t>VON</t>
  </si>
  <si>
    <t>{f573054c-fa5b-4aae-bd7d-2965e8d60d00}</t>
  </si>
  <si>
    <t>KRYCÍ LIST SOUPISU PRACÍ</t>
  </si>
  <si>
    <t>Objekt:</t>
  </si>
  <si>
    <t>01 - VODOVOD</t>
  </si>
  <si>
    <t>2212</t>
  </si>
  <si>
    <t>Sokolov, ul.Chelčického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</si>
  <si>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</si>
  <si>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</si>
  <si>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</si>
  <si>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</si>
  <si>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</si>
  <si>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</si>
  <si>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</si>
  <si>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</si>
  <si>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</si>
  <si>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</si>
  <si>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</si>
  <si>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</si>
  <si>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</si>
  <si>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</si>
  <si>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</si>
  <si>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</si>
  <si>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</si>
  <si>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</si>
  <si>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</si>
  <si>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</si>
  <si>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</si>
  <si>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</si>
  <si>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</si>
  <si>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</si>
  <si>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</si>
  <si>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</si>
  <si>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</si>
  <si>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</si>
  <si>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</si>
  <si>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</si>
  <si>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</si>
  <si>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</si>
  <si>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</si>
  <si>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m2</t>
  </si>
  <si>
    <t>CS ÚRS 2018 02</t>
  </si>
  <si>
    <t>4</t>
  </si>
  <si>
    <t>-1909453467</t>
  </si>
  <si>
    <t>PSC</t>
  </si>
  <si>
    <t xml:space="preserve">Poznámka k souboru cen:_x000D_
1. Ceny jsou určeny pouze pro rozebrání dlažeb včetně odstranění lože po překopech inženýrských sítí z důvodu oprav havárií a přeložek._x000D_
2. Ceny nelze použít pro rozebrání dlažeb při zřízení nových inženýrských sítí._x000D_
3. Ceny nelze použít pro rozebrání dlažeb uložených do betonového lože nebo do cementové malty, které se oceňují cenami 113 10-7030 až -7034, -7430 až -7434 a -7530 až -7534 Odstranění podkladů nebo krytů po překopech z betonu prostého._x000D_
4. V cenách nejsou započteny náklady na popř. nutné očištění:_x000D_
a) dlažebních nebo mozaikových kostek, které se oceňuje cenami souboru cen 979 07-11 Očištění vybouraných dlažebních kostek části C 01 tohoto katalogu,_x000D_
b) betonových, kameninových nebo kamenných desek nebo dlaždic, které se oceňuje cenami souboru cen 979 0 . - . . Očištění vybouraných obrubníků, krajníků, desek nebo dílců části C 01 tohoto katalogu._x000D_
5. Přemístění vybourané dlažby včetně materiálu z lože a spár na vzdálenost přes 3 m se oceňuje cenami souborů cen 997 22-1 Vodorovná doprava suti a vybouraných hmot._x000D_
</t>
  </si>
  <si>
    <t>VV</t>
  </si>
  <si>
    <t>viz výkr. SITUACE STAVBY, PODÉLNÝ PROFIL, VZOROVÉ PŘÍČNÉ ŘEZY</t>
  </si>
  <si>
    <t>ZÁMKOVÁ DLAŽBA (překop v ul. Jeronýmova, odstranění + znovuzřízení)</t>
  </si>
  <si>
    <t>"0,000.00 - 0,001.00 km" (1-0)*(0,9+2*0,2)</t>
  </si>
  <si>
    <t>113107143</t>
  </si>
  <si>
    <t>Odstranění podkladů nebo krytů ručně s přemístěním hmot na skládku na vzdálenost do 3 m nebo s naložením na dopravní prostředek živičných, o tl. vrstvy přes 100 do 150 mm</t>
  </si>
  <si>
    <t>1429484988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</si>
  <si>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</si>
  <si>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ŽIVICE (překop v ul. Jeronýmova, odstranění vozovky + znovuzřízení)</t>
  </si>
  <si>
    <t>"0,001.00 - 0,012.00 km" (12-1)*0,9</t>
  </si>
  <si>
    <t>3</t>
  </si>
  <si>
    <t>113107112</t>
  </si>
  <si>
    <t>Odstranění podkladů nebo krytů ručně s přemístěním hmot na skládku na vzdálenost do 3 m nebo s naložením na dopravní prostředek z kameniva těženého, o tl. vrstvy přes 100 do 200 mm</t>
  </si>
  <si>
    <t>1115262422</t>
  </si>
  <si>
    <t>113107212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</si>
  <si>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</si>
  <si>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2122290508</t>
  </si>
  <si>
    <t>SAMOSTATNÝ DOPOČET DLE POŽADAVKU - ODSTRANĚNÍ PODKLADNÍCH VRSTEV PRO POTŘEBY VODOVODU</t>
  </si>
  <si>
    <t>ŽIVICE (úsek 0,012.00 - 0,257.00 km : odstranění vozovky + znovuzřízení je samostatnou akcí Města Sokolov)</t>
  </si>
  <si>
    <t>"0,012.00 - 0,257.00 km" (257-12)*0,9</t>
  </si>
  <si>
    <t>DOPOČET RÝH PŘÍPOJEK k Hp</t>
  </si>
  <si>
    <t>"ve vozovce" (2*1,5)*0,9</t>
  </si>
  <si>
    <t>Součet</t>
  </si>
  <si>
    <t>5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</si>
  <si>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</si>
  <si>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</si>
  <si>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</si>
  <si>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2099708248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</si>
  <si>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</si>
  <si>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překop v ul. Jeronýmova, odstranění + znovuzřízení</t>
  </si>
  <si>
    <t>"0,000.00 km" 2</t>
  </si>
  <si>
    <t>"0,001.00 km" 2</t>
  </si>
  <si>
    <t>6</t>
  </si>
  <si>
    <t>115101201</t>
  </si>
  <si>
    <t>Čerpání vody na dopravní výšku do 10 m s uvažovaným průměrným přítokem do 500 l/min</t>
  </si>
  <si>
    <t>hod</t>
  </si>
  <si>
    <t>985772961</t>
  </si>
  <si>
    <t xml:space="preserve">Poznámka k souboru cen:_x000D_
1. Ceny jsou určeny pro čerpání ve dne, v noci, v pracovní dny i ve dnech pracovního klidu_x000D_
2. Ceny nelze použít pro čerpání vody při snižování hladiny podzemní vody soustavou čerpacích jehel; toto snižování hladiny vody se oceňuje cenami souborů cen:_x000D_
a) 115 20-12 Čerpací jehla,_x000D_
b) 115 20-13 Montáž a demontáž zařízení čerpací a odsávací stanice,_x000D_
c) 115 20-14 Montáž, opotřebení a demontáž sběrného potrubí,_x000D_
d) 115 20-15 Montáž a demontáž odpadního potrubí,_x000D_
e) 115 20-16 Odsávání a čerpání vody sběrným potrubím._x000D_
3. V cenách jsou započteny i náklady na odpadní potrubí v délce do 20 m, na lešení pod čerpadla a pod odpadní potrubí. Pro převedení vody na vzdálenost větší než 20 m se použijí položky souboru cen 115 00-11 Převedení vody potrubím tohoto katalogu._x000D_
4. V cenách nejsou započteny náklady na zřízení čerpacích jímek nebo projektovaných studní:_x000D_
a) kopaných; tyto se oceňují příslušnými cenami části A 02 Zemní práce pro objekty oborů 821 až 828,_x000D_
b) vrtaných; tyto se oceňují příslušnými cenami katalogu 800-2 Zvláštní zakládání objektů._x000D_
5. Doba, po kterou nejsou čerpadla v činnosti, se neoceňuje. Výjimkou je přerušení čerpání vody na dobu do 15 minut jednotlivě; toto přerušení se od doby čerpání neodečítá._x000D_
6. Dopravní výškou vody se rozumí svislá vzdálenost mezi hladinou vody v jímce sníženou čerpáním a vodorovnou rovinou proloženou osou nejvyššího bodu výtlačného potrubí._x000D_
7. Množství jednotek se určuje v hodinách doby, po kterou je jednotlivé čerpadlo, popř. celý soubor čerpadel v činnosti._x000D_
8. Počet měrných jednotek se určí samostatně za každé čerpací místo (jámu, studnu, šachtu)_x000D_
</t>
  </si>
  <si>
    <t>předpoklad (počet dní x počet hodin)</t>
  </si>
  <si>
    <t>10*8</t>
  </si>
  <si>
    <t>7</t>
  </si>
  <si>
    <t>115101301</t>
  </si>
  <si>
    <t>Pohotovost záložní čerpací soupravy pro dopravní výšku do 10 m s uvažovaným průměrným přítokem do 500 l/min</t>
  </si>
  <si>
    <t>den</t>
  </si>
  <si>
    <t>1715401714</t>
  </si>
  <si>
    <t xml:space="preserve">Poznámka k souboru cen:_x000D_
1. V ceně nejsou započteny náklady na sací a výtlačné potrubí, příp. na odpadní žlaby a náklady na lešení pod čerpadlo a pod potrubí nebo pod odpadní žlaby, na energii a na záložní zdroje energie._x000D_
2. Oceňují se všechny kalendářní dny od skončení montáže do započetí demontáže čerpací soupravy s odečtením kalendářních dnů, ve kterých je tato souprava v činnosti._x000D_
3. Pohotovost záložní čerpací soupravy se oceňuje jen se souhlasem investora a to tehdy, mohla-li by porucha v čerpání ohrozit bezpečnost pracujících nebo budované dílo, příp. termín výstavby._x000D_
4. Dopravní výškou vody se rozumí svislá vzdálenost mezi hladinou vody v jímce sníženou čerpáním a vodorovnou rovinou, proloženou osou nejvyššího bodu výtlačného potrubí._x000D_
5. Počet měrných jednotek se určí samostatně za každé čerpací místo (jámu, studnu, šachtu)_x000D_
6. Pokud projekt předepíše zřízení samostatného sacího nebo výtlačného potrubí, oceňují se tyto náklady cenami souboru cen 115 00-11 Převedení vody potrubím._x000D_
</t>
  </si>
  <si>
    <t>předpoklad 10 kalendářních dní</t>
  </si>
  <si>
    <t>10</t>
  </si>
  <si>
    <t>8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</si>
  <si>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</si>
  <si>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</si>
  <si>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-34640059</t>
  </si>
  <si>
    <t xml:space="preserve">Poznámka k souboru cen:_x000D_
1. Ceny nelze použít pro dočasné zajištění potrubí v provozu pod tlakem přes 1 MPa a potrubí nebo jiných vedení v provozu u nichž investor zakazuje použít při vykopávce kovové nástroje nebo nářadí._x000D_
2. Ztížení vykopávky v blízkosti vedení, potrubí a stok ve výkopišti nebo podél jeho stěn se oceňuje cenami souboru cen 120 00- . . a 130 00- . . Příplatky za ztížení vykopávky. Dočasné zajištění potrubí větších rozměrů než DN 500 se oceňuje individuálně._x000D_
</t>
  </si>
  <si>
    <t>viz výkr. SITUACE STAVBY, PODÉLNÝ PROFIL</t>
  </si>
  <si>
    <t>"0,000.00 km (VB-0) - napojení na stáv. LT 200 Jeronýmova" 1</t>
  </si>
  <si>
    <t>"0,014.80 km - křížení s plynovodem Oc 150" 0,9</t>
  </si>
  <si>
    <t>"0,015.00 km - křížení s plynovodem Oc 150" 0,9</t>
  </si>
  <si>
    <t>"0,150.30 km - křížení s vodovodem" 0,9</t>
  </si>
  <si>
    <t>"0,199.00 km - napojení na sráv. Oc 100 Purkyňova" 0,9</t>
  </si>
  <si>
    <t>"0,219.30 km - křížení s kanalizační přípojkou PVC 100" 0,9</t>
  </si>
  <si>
    <t>"0,294.00 km - napojení na stávající PVC 160 III.pásmo Michal" 1</t>
  </si>
  <si>
    <t>9</t>
  </si>
  <si>
    <t>119001402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</si>
  <si>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přes 200 do 500</t>
  </si>
  <si>
    <t>-1268238285</t>
  </si>
  <si>
    <t>"0,004.50 km - křížení s vodovodem Oc 300-LT 350" 0,9</t>
  </si>
  <si>
    <t>"0,070.50 km - křížení s kanalizací PVC 300" 0,9</t>
  </si>
  <si>
    <t>"0,106.00 km - křížení s kanalizací PVC 250" 0,9</t>
  </si>
  <si>
    <t>119001412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</si>
  <si>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betonového, kameninového nebo železobetonového, světlosti DN přes 200 do 500</t>
  </si>
  <si>
    <t>1387852529</t>
  </si>
  <si>
    <t>"0,003.50 km - křížení s kanalizací DN ???" 0,9</t>
  </si>
  <si>
    <t>"0,094.00 km - křížení s kanalizací B 300 (mimo provoz)" 0,9</t>
  </si>
  <si>
    <t>"0,166.00 - 0,171.0 km - křížení s kanalizací KT 400" 0,9</t>
  </si>
  <si>
    <t>"0,207.00 km - křížení s kanalizací 1000/1700" 0,9</t>
  </si>
  <si>
    <t>11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</si>
  <si>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</si>
  <si>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</si>
  <si>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-1291367199</t>
  </si>
  <si>
    <t>"0,009.50 km - křížení s kabely UPC" 0,9</t>
  </si>
  <si>
    <t>"0,012.00 km - křížení se sdělovacími kabely" 0,9</t>
  </si>
  <si>
    <t>"0,112.80 km - křížení se sdělovacími kabely" 0,9</t>
  </si>
  <si>
    <t>"0,138.50 km - křížení s el. kabely NN" 0,9</t>
  </si>
  <si>
    <t>"0,141.20 km - křížení s kabelem V.O." 0,9</t>
  </si>
  <si>
    <t>"0,150.00 - 0,153.00 km - křížení se sdělovacími kabely Telematika" 0,9</t>
  </si>
  <si>
    <t>"0,150.00 - 0,153.00 km - křížení se sdělovacími kabely Net Line" 0,9</t>
  </si>
  <si>
    <t>"0,150.00 - 0,153.00 km - křížení s el. kabely NN" 0,9</t>
  </si>
  <si>
    <t>"0,150.00 - 0,153.00 km - křížení se sdělovacími kabely Rete" 0,9</t>
  </si>
  <si>
    <t>"0,150.00 - 0,153.00 km - křížení se sdělovacími kabely O2" 0,9</t>
  </si>
  <si>
    <t>"0,162.00 km - křížení s el. kabely NN" 0,9</t>
  </si>
  <si>
    <t>"0,166.00 - 0,171.0 km - křížení s kabely UPC" 0,9</t>
  </si>
  <si>
    <t>"0,178.00 km - křížení s el. kabely NN" 0,9</t>
  </si>
  <si>
    <t>"0,190.30 km - křížení s kabely UPC" 0,9</t>
  </si>
  <si>
    <t>"0,191.30 km - křížení s el. kabely NN" 0,9</t>
  </si>
  <si>
    <t>"0,206.30 km - křížení s el. kabely NN" 0,9</t>
  </si>
  <si>
    <t>"0,215.00 km - křížení s kabely UPC" 0,9</t>
  </si>
  <si>
    <t>"0,226.50 km - křížení s el. kabely NN" 0,9</t>
  </si>
  <si>
    <t>"0,247.50 km - křížení s kabely UPC" 0,9</t>
  </si>
  <si>
    <t>"0,263.50 km - křížení s kabely UPC" 0,9</t>
  </si>
  <si>
    <t>12</t>
  </si>
  <si>
    <t>130001101</t>
  </si>
  <si>
    <t>Příplatek k cenám hloubených vykopávek za ztížení vykopávky v blízkosti podzemního vedení nebo výbušnin pro jakoukoliv třídu horniny</t>
  </si>
  <si>
    <t>m3</t>
  </si>
  <si>
    <t>517211599</t>
  </si>
  <si>
    <t xml:space="preserve">Poznámka k souboru cen:_x000D_
1. Cena je určena:_x000D_
a) i pro soubor cen 123 . 0-21 Vykopávky zářezů se šikmými stěnami pro podzemní vedení části A 02,_x000D_
b) pro podzemní vedení procházející hloubenou vykopávkou nebo uložené ve stěně výkopu při jakékoliv hloubce vedení pod původním terénem nebo jeho výšce nade dnem výkopu a jakémkoliv směru vedení ke stranám výkopu;_x000D_
c) pro výbušniny nezaložené dodavatelem._x000D_
2. Cenu lze použít i tehdy, narazí-li se na vedení nebo výbušninu až při vykopávce a to pro zbývající objem výkopu, který je projektantem nebo investorem označen, v němž by toto nebo jiné nepředvídané vedení nebo výbušnina mohlo být uloženo. Toto ustanovení neplatí pro objem hornin tř. 6 a 7._x000D_
3. Cenu nelze použít pro ztížení vykopávky v blízkosti podzemních vedení nebo výbušnin, u nichž je projektem zakázáno použít při vykopávce kovové nástroje nebo nářadí._x000D_
4. Množství ztížení vykopávky v blízkosti_x000D_
a) podzemního vedení, jehož půdorysná a výšková poloha_x000D_
- je v projektu uvedena, se určí jako objem myšleného hranolu, jehož průřez je pravidelný čtyřúhelník jehož horní vodorovná a obě svislé strany jsou ve vzdálenosti 0,5 m a dolní vodorovná hrana ve vzdálenosti 1 m od přilehlého vnějšího líce vedení, příp. jeho obalu a délka se rovná osové délce vedení ve výkopišti nebo délce vedení ve stěně výkopu. Vymezí-li projekt větší prostor, v němž je nutno při vykopávce postupovat opatrně, lze použít cena pro celý objem výkopu v tomto prostoru. Od takto zjištěného množství se odečítá objem vedení i s příp. se vyskytujícím obalem;_x000D_
- není v projektu uvedena, avšak která podle projektu nebo sdělení investora jsou pravděpodobně ve výkopišti uložena, se rovná objemu výkopu, který je projektantem nebo investorem označen._x000D_
b) výbušniny, určí vždy projektant nebo investor, ať je v projektu uvedeno či neuvedeno._x000D_
5. Je-li vedení uloženo ve výkopišti tak, že se vykopávka v celém výše popsaném objemu nevykopává, např. blízko stěn nebo dna výkopu, oceňuje se ztížení vykopávky jen pro tu část objemu, v níž se ztížená vykopávka provádí._x000D_
6. Jsou-li ve výkopišti dvě vedení položena tak blízko sebe, že se výše uvedené objemy pro obě vedení pronikají, určí se množství ztížení vykopávky tak, aby se pronik započetl jen jednou._x000D_
7. Objem ztížení vykopávky se od celkového objemu výkopu neodečítá._x000D_
8. Dočasné zajištění různých podzemních vedení ve výkopišti se oceňuje cenami souboru cen 119 00-14 Dočasné zajištění podzemního potrubí nebo vedení ve výkopišti._x000D_
</t>
  </si>
  <si>
    <t>předpoklad 20% z celkového objemu rýh</t>
  </si>
  <si>
    <t>(267,87+114,802)*20/100</t>
  </si>
  <si>
    <t>13</t>
  </si>
  <si>
    <t>121101102</t>
  </si>
  <si>
    <t>Sejmutí ornice nebo lesní půdy s vodorovným přemístěním na hromady v místě upotřebení nebo na dočasné či trvalé skládky se složením, na vzdálenost přes 50 do 100 m</t>
  </si>
  <si>
    <t>1874519766</t>
  </si>
  <si>
    <t xml:space="preserve">Poznámka k souboru cen:_x000D_
1. V cenách jsou započteny i náklady na příp. nutné naložení sejmuté ornice na dopravní prostředek._x000D_
2. V cenách nejsou započteny náklady na odstranění nevhodných přimísenin (kamenů, kořenů apod.); tyto práce se ocení individuálně._x000D_
3. Množství ornice odebírané ze skládek se do objemu vykopávek pro volbu cen podle množství nezapočítává. Ceny souboru cen 122 . 0-11 Odkopávky a prokopávky nezapažené, se volí pro ornici odebíranou z projektovaných dočasných skládek;_x000D_
a) na staveništi podle součtu objemu ze všech skládek,_x000D_
b) mimo staveniště podle objemu každé skládky zvlášť._x000D_
4. Uložení ornice na skládky se oceňuje podle ustanovení v poznámkách č. 1 a 2 k ceně 171 20-1201 Uložení sypaniny na skládky. Složení ornice na hromady v místě upotřebení se neoceňuje._x000D_
5. Odebírá-li se ornice z projektované dočasné skládky, oceňuje se její naložení a přemístění podle čl. 3172 Všeobecných podmínek tohoto katalogu._x000D_
6. Přemísťuje-li se ornice na vzdálenost větší něž 250 m, vzdálenost 50 m se pro určení vzdálenosti vodorovného přemístění neodečítá a ocení se sejmutí a přemístění bez ohledu na ustanovení pozn. č. 1 takto:_x000D_
a) sejmutí ornice na vzdálenost 50m cenou 121 10-1101;_x000D_
b) naložení příslušnou cenou souboru cen 167 10- . ._x000D_
c) vodorovné přemístění cenami souboru cen 162 . 0- . . Vodorovné přemístění výkopku._x000D_
7. Sejmutí podorničí se oceňuje cenami odkopávek s přihlédnutím k ustanovení čl. 3112 Všeobecných podmínek tohoto katalogu._x000D_
</t>
  </si>
  <si>
    <t>HUMUS (úsek 0,257.00 - 0,294.00 km)</t>
  </si>
  <si>
    <t>"0,257.00 - 0,294.00 km" (294-257)*0,9*0,15</t>
  </si>
  <si>
    <t>HUMUS (v předpokládané délce výkopu pro přípojky Hp v travnaté ploše)</t>
  </si>
  <si>
    <t>(2*1,5+3)*0,9*0,15</t>
  </si>
  <si>
    <t>14</t>
  </si>
  <si>
    <t>131201101</t>
  </si>
  <si>
    <t>Hloubení nezapažených jam a zářezů s urovnáním dna do předepsaného profilu a spádu v hornině tř. 3 do 100 m3</t>
  </si>
  <si>
    <t>-618334625</t>
  </si>
  <si>
    <t xml:space="preserve">Poznámka k souboru cen:_x000D_
1. Hloubení jam ve stržích a jam pro základy pro příčná a podélná zpevnění dna a břehů pod obrysem výkopu pro koryta vodotečí při lesnicko-technických melioracích (LTM) zejména vykopávky pro konstrukce těles, stupňů, boků, předprahů, prahů, podháněk, výhonů a pro základy zdí, dlažeb, rovnanin, plůtků a hatí se oceňují cenami příslušnými pro objem výkopů do 100 m3, i když skutečný objem výkopu je větší._x000D_
2. Ceny lze použít i pro hloubení nezapažených jam a zářezů pro podzemní vedení, jsou-li tyto práce prováděny z povrchu území._x000D_
3. Předepisuje-li projekt hloubit jámy popsané v pozn. č. 1 v hornině 5 až 7 bez použití trhavin, oceňuje se toto hloubení_x000D_
a) v suchu nebo v mokru cenami 138 40-1101, 138 50-1101 a 138 60-1101 Dolamování zapažených nebo nezapažených hloubených vykopávek;_x000D_
b) v tekoucí vodě při jakékoliv její rychlosti individuálně._x000D_
4. Hloubení nezapažených jam hloubky přes 16 m se oceňuje individuálně._x000D_
5. V cenách jsou započteny i náklady na případné nutné přemístění výkopku ve výkopišti a na přehození výkopku na přilehlém terénu na vzdálenost do 3 m od okraje jámy nebo naložení na dopravní prostředek._x000D_
6. Náklady na svislé přemístění výkopku nad 1 m hloubky se určí dle ustanovení článku č. 3161 všeobecných podmínek katalogu._x000D_
</t>
  </si>
  <si>
    <t>viz výkr. SITUACE STAVBY, PODÉLNÝ PROFIL, VODOMĚRNÁ ŠACHTA V KM 0,290</t>
  </si>
  <si>
    <t>((2,74+2*1,5)*(1,74+2*1,5)+(2,74+2*0,6)*(1,74+2*0,6))/2*(0,1+0,2+1,64+0,33)</t>
  </si>
  <si>
    <t>131201109</t>
  </si>
  <si>
    <t>Hloubení nezapažených jam a zářezů s urovnáním dna do předepsaného profilu a spádu Příplatek k cenám za lepivost horniny tř. 3</t>
  </si>
  <si>
    <t>-546544984</t>
  </si>
  <si>
    <t>viz předchozí výpočty, předpoklad 50% z celkového objemu vykopávek</t>
  </si>
  <si>
    <t>44,028*50/100</t>
  </si>
  <si>
    <t>16</t>
  </si>
  <si>
    <t>132201202</t>
  </si>
  <si>
    <t>Hloubení zapažených i nezapažených rýh šířky přes 600 do 2 000 mm s urovnáním dna do předepsaného profilu a spádu v hornině tř. 3 přes 100 do 1 000 m3</t>
  </si>
  <si>
    <t>-1404519693</t>
  </si>
  <si>
    <t xml:space="preserve">Poznámka k souboru cen:_x000D_
1. V cenách jsou započteny i náklady na případné nutné přemístění výkopku ve výkopišti na vzdálenost do 3 m a na přehození výkopku na přilehlém terénu na vzdálenost do 5 m od okraje jámy nebo naložení na dopravní prostředek._x000D_
2. Hloubení rýh při lesnicko-technických melioracích se oceňuje:_x000D_
a) ve stržích cenami platnými pro objem výkopu do 100 m3, i když skutečný objem výkopu je větší,_x000D_
b) mimo strže pro příčná a podélná zpevnění dna a břehů pod obrysem výkopu pro koryta vodotečí, zejména pro konstrukce těles, stupňů, boků, předprahů, prahů, odháněk, výhonů a pro základy zdí, dlažeb, rovnanin, plůtků a hatí, pro jakoukoliv šířku rýhy, při objemu do 100 m3 cenami příslušnými pro objem výkopu do 100 m3 a při jakémkoliv objemu výkopu přes 100 m3 cenami příslušnými pro objem výkopu přes 100 do 1 000 m3._x000D_
3. Náklady na svislé přemístění výkopku nad 1 m hloubky se určí dle ustanovení článku č. 3161 všeobecných podmínek katalogu._x000D_
4. Předepisuje-li projekt hloubit rýhy 5 až 7 bez použití trhavin, oceňuje se toto hloubení:_x000D_
a) v suchu nebo mokru cenami 138 40-1201, 138 50-1201 a 138 60-1201 Dolamování hloubených vykopávek,_x000D_
b) v tekoucí vodě při jakékoliv její rychlosti individuálně._x000D_
5. Ceny nelze použít pro hloubení rýh a hloubky přes 16 m. Tyto práce se oceňují individuálně._x000D_
</t>
  </si>
  <si>
    <t>ŽIVICE (úsek 0,000.00 - 0,012.00 km : odstranění vozovky + znovuzřízení)</t>
  </si>
  <si>
    <t>0,000.00 km (VB-0) - napojení na stáv. LT 200 Jeronýmova</t>
  </si>
  <si>
    <t>"0,000.00 - 0,001.00 km" (1-0)*0,9*(1,6+1,48-2*0,35)/2</t>
  </si>
  <si>
    <t>"0,001.00 - 0,003.50 km" (3,5-1)*0,9*(1,48+1,57-2*0,35)/2</t>
  </si>
  <si>
    <t>0,003.50 km - křížení s kanalizací DN ???</t>
  </si>
  <si>
    <t>"0,003.50 - 0,004.50 km" (4,5-3,5)*0,9*(1,57+1,58-2*0,35)/2</t>
  </si>
  <si>
    <t>0,004.50 km - křížení s vodovodem Oc 300-LT 350</t>
  </si>
  <si>
    <t>"0,004.50 - 0,012.00 km" (12-4,5)*0,9*(1,58+1,65-2*0,35)/2</t>
  </si>
  <si>
    <t>0,009.50 km - křížení s kabely UPC</t>
  </si>
  <si>
    <t>0,012.00 km - křížení se sdělovacími kabely</t>
  </si>
  <si>
    <t>"0,012.00 - 0,014.80 km" (14,8-12)*0,9*(1,65+1,7-2*0,25)/2</t>
  </si>
  <si>
    <t>0,014.80 km - křížení s plynovodem Oc 150</t>
  </si>
  <si>
    <t>"0,014.80 - 0,015.00 (VB-1) km" (15-14,8)*0,9*(1,7+1,7-2*0,25)/2</t>
  </si>
  <si>
    <t>0,015.00 km - křížení s plynovodem Oc 150</t>
  </si>
  <si>
    <t>"0,015.00 - 0,040.00 km" (40-15)*0,9*(1,7+1,71-2*0,25)/2</t>
  </si>
  <si>
    <t>0,018.50 km - přípojka k č.p. 491</t>
  </si>
  <si>
    <t>0,040.00 km - přípojka k č.p. 492</t>
  </si>
  <si>
    <t>"0,040.00 - 0,050.00 km" (50-40)*0,9*(1,71+1,71-2*0,25)/2</t>
  </si>
  <si>
    <t>0,050.00 km - přípojka k č.p. 523</t>
  </si>
  <si>
    <t>"0,050.00 - 0,053.50 km (VB-2)" (53,5-50)*0,9*(1,71+1,71-2*0,25)/2</t>
  </si>
  <si>
    <t>"0,053.50 - 0,061.00 km" (61-53,5)*0,9*(1,71+1,72-2*0,25)/2</t>
  </si>
  <si>
    <t>0,050.00 km - přípojka k č.p. 522</t>
  </si>
  <si>
    <t>"0,061.00 - 0,062.00 (VB-3) km" (62-61)*0,9*(1,72+1,72-2*0,25)/2</t>
  </si>
  <si>
    <t>"0,062.00 - 0,070.50 km" (70,5-62)*0,9*(1,72+1,72-2*0,25)/2</t>
  </si>
  <si>
    <t>0,070.50 km - křížení s kanalizací PVC 300</t>
  </si>
  <si>
    <t>"0,070.50 - 0,072.00 (VB-4) km" (72-70,5)*0,9*(1,72+1,72-2*0,25)/2</t>
  </si>
  <si>
    <t>"0,072.00 - 0,077.00 km" (77-72)*0,9*(1,72+1,7-2*0,25)/2</t>
  </si>
  <si>
    <t>0,077.00 km - přípojka k č.p. 559</t>
  </si>
  <si>
    <t>"0,077.00 - 0,094.00 km" (94-77)*0,9*(1,7+1,55-2*0,25)/2</t>
  </si>
  <si>
    <t>0,094.00 km - křížení s kanalizací B 300 (mimo provoz)</t>
  </si>
  <si>
    <t>"0,094.00 - 0,106.00 km" (106-94)*0,9*(1,55+1,47-2*0,25)/2</t>
  </si>
  <si>
    <t>0,106.00 km - křížení s kanalizací PVC 250</t>
  </si>
  <si>
    <t>"0,106.00 - 0,107.50 km" (107,5-106)*0,9*(1,47+1,48-2*0,25)/2</t>
  </si>
  <si>
    <t>0,107.50 km - přípojka k č.p. 896</t>
  </si>
  <si>
    <t>"0,107.50 - 0,112.50 km" (112,5-107,5)*0,9*(1,48+1,53-2*0,25)/2</t>
  </si>
  <si>
    <t>0,112.50 km - přípojka pro areál HZS</t>
  </si>
  <si>
    <t>"0,112.50 - 0,112.80 km" (112,8-112,5)*0,9*(1,53+1,53-2*0,25)/2</t>
  </si>
  <si>
    <t>0,112.80 km - křížení se sdělovacími kabely</t>
  </si>
  <si>
    <t>"0,112.80 - 0,118.50 km" (118,5-112,5)*0,9*(1,53+1,6-2*0,25)/2</t>
  </si>
  <si>
    <t>0,118.50 km - přípojka k č.p. 897</t>
  </si>
  <si>
    <t>"0,118.50 - 0,138.50 km" (138,5-118,5)*0,9*(1,6+1,82-2*0,25)/2</t>
  </si>
  <si>
    <t>0,138.50 km - křížení s el. kabely NN</t>
  </si>
  <si>
    <t>"0,138.50 - 0,141.20 km" (141,2-138,5)*0,9*(1,82+1,82-2*0,25)/2</t>
  </si>
  <si>
    <t>0,141.20 km - křížení s kabelem V.O.</t>
  </si>
  <si>
    <t>"0,141.20 - 0,142.00 (VB-5) km" (142-141,2)*0,9*(1,82+1,83-2*0,25)/2</t>
  </si>
  <si>
    <t>"0,142.00 - 0,143.00 km" (143-142)*0,9*(1,83+1,83-2*0,25)/2</t>
  </si>
  <si>
    <t>0,143.00 km - křížení s kanalizací PP 250</t>
  </si>
  <si>
    <t>"0,143.00 - 0,145.00 (VB-6) km" (145-143)*0,9*(1,83+1,77-2*0,25)/2</t>
  </si>
  <si>
    <t>"0,145.00 - 0,148.00 km" (148-145)*0,9*(1,77+1,75-2*0,25)/2</t>
  </si>
  <si>
    <t>0,148.00 km - křížení s kanalizací PP 250</t>
  </si>
  <si>
    <t>"0,148.00 - 0,149.50 km" (149,5-148)*0,9*(1,75+1,75-2*0,25)/2</t>
  </si>
  <si>
    <t>0,149.50 km - křížení s kanalizací PP 150 dešť.</t>
  </si>
  <si>
    <t>"0,149.50 - 0,150.00 (VB-7) km" (150-149,5)*0,9*(1,75+1,75-2*0,25)/2</t>
  </si>
  <si>
    <t>"0,150.00 - 0,150.30 km" (150,3-150)*0,9*(1,75+1,75-2*0,25)/2</t>
  </si>
  <si>
    <t>0,150.30 km - křížení s vodovodem</t>
  </si>
  <si>
    <t>"0,150.30 - 0,162.00 km" (162-150,3)*0,9*(1,75+1,75-2*0,25)/2</t>
  </si>
  <si>
    <t>0,150.00 - 0,153.00 km - křížení se sdělovacími kabely Telematika</t>
  </si>
  <si>
    <t>0,150.00 - 0,153.00 km - křížení se sdělovacími kabely Net Line</t>
  </si>
  <si>
    <t>0,150.00 - 0,153.00 km - křížení s el. kabely NN</t>
  </si>
  <si>
    <t>0,150.00 - 0,153.00 km - křížení se sdělovacími kabely Rete</t>
  </si>
  <si>
    <t>0,150.00 - 0,153.00 km - křížení se sdělovacími kabely O2</t>
  </si>
  <si>
    <t>0,162.00 km - křížení s el. kabely NN</t>
  </si>
  <si>
    <t>"0,162.00 - 0,166.00 km" (166-162)*0,9*(1,75+1,71-2*0,25)/2</t>
  </si>
  <si>
    <t>0,166.00 km - přípojka k č.p. 832</t>
  </si>
  <si>
    <t>"0,166.00 - 0,171.50 km" (171,5-166)*0,9*(1,71+1,72-2*0,25)/2</t>
  </si>
  <si>
    <t>0,166.00 - 0,171.0 km - křížení s kanalizací KT 400</t>
  </si>
  <si>
    <t>0,166.00 - 0,171.0 km - křížení s kabely UPC</t>
  </si>
  <si>
    <t>0,171.50 km - přípojka k č.p. 832</t>
  </si>
  <si>
    <t>0,171.50 km - přípojka k č.p. 882</t>
  </si>
  <si>
    <t>"0,171.50 - 0,177.00 (VB-8) km" (177-171,5)*0,9*(1,72+1,72-2*0,25)/2</t>
  </si>
  <si>
    <t>"0,177.00 - 0,178.00 km" (178-177)*0,9*(1,72+1,72-2*0,25)/2</t>
  </si>
  <si>
    <t>0,178.00 km - křížení s el. kabely NN</t>
  </si>
  <si>
    <t>"0,178.00 - 0,184.00 km" (184-178)*0,9*(1,72+1,72-2*0,25)/2</t>
  </si>
  <si>
    <t>"0,184.00 - 0,190.30 km" (190,3-184)*0,9*(1,72+1,72-2*0,25)/2</t>
  </si>
  <si>
    <t>0,190.30 km - křížení s kabely UPC</t>
  </si>
  <si>
    <t>"0,190.30 - 0,191.30 km" (191,3-190,3)*0,9*(1,72+1,72-2*0,25)/2</t>
  </si>
  <si>
    <t>0,191.30 km - křížení s el. kabely NN</t>
  </si>
  <si>
    <t>"0,191.30 - 0,199.00 km" (199-191,3)*0,9*(1,72+1,71-2*0,25)/2</t>
  </si>
  <si>
    <t>0,199.00 km - přípojka k č.p. 882</t>
  </si>
  <si>
    <t>0,199.00 km - napoejní na sráv. Oc 100 Purkyňova</t>
  </si>
  <si>
    <t>"0,199.00 - 0,204.00 (VB-9) km" (204-199)*0,9*(1,71+1,71-2*0,25)/2</t>
  </si>
  <si>
    <t>"0,204.00 - 0,205.00 km" (205-204)*0,9*(1,71+1,71-2*0,25)/2</t>
  </si>
  <si>
    <t>0,205.00 km - přípojka k č.p. 750</t>
  </si>
  <si>
    <t>"0,205.00 - 0,206.00 km" (206-205)*0,9*(1,71+1,72-2*0,25)/2</t>
  </si>
  <si>
    <t>0,206.30 km - křížení s el. kabely NN</t>
  </si>
  <si>
    <t>"0,206.00 - 0,207.00 km" (207-206)*0,9*(1,72+1,72-2*0,25)/2</t>
  </si>
  <si>
    <t>0,207.00 km - křížení s kanalizací 1000/1700</t>
  </si>
  <si>
    <t>"0,207.00 - 0,208.00 (VB-10) km" (208-207)*0,9*(1,72+1,73-2*0,25)/2</t>
  </si>
  <si>
    <t>"0,208.00 - 0,215.00 km" (215-208)*0,9*(1,73+1,75-2*0,25)/2</t>
  </si>
  <si>
    <t>0,215.00 km - křížení s kabely UPC</t>
  </si>
  <si>
    <t>"0,215.00 - 0,219.30 km" (219,3-215)*0,9*(1,75+1,77-2*0,25)/2</t>
  </si>
  <si>
    <t>0,219.30 km - křížení s kanalizační přípojkou PVC 100</t>
  </si>
  <si>
    <t>"0,219.30 - 0,221.50 km" (221,5-219,3)*0,9*(1,77+1,77-2*0,25)/2</t>
  </si>
  <si>
    <t>0,221.50 km - přípojka k č.p. 749</t>
  </si>
  <si>
    <t>"0,221.50 - 0,222.00 (VB-11) km" (222-221,5)*0,9*(1,77+1,77-2*0,25)/2</t>
  </si>
  <si>
    <t>"0,222.00 - 0,226.50 km" (226,5-222)*0,9*(1,77+1,77-2*0,25)/2</t>
  </si>
  <si>
    <t>0,226.50 km - křížení s el. kabely NN</t>
  </si>
  <si>
    <t>"0,226.50 - 0,234.00 (VB-12) km" (234-226,5)*0,9*(1,77+1,77-2*0,25)/2</t>
  </si>
  <si>
    <t>"0,234.00 - 0,234.50 km" (234,5-234)*0,9*(1,77+1,77-2*0,25)/2</t>
  </si>
  <si>
    <t>0,234.50 km - přípojka k č.p. 1809</t>
  </si>
  <si>
    <t>"0,234.50 - 0,247.50 km" (247,5-234,5)*0,9*(1,77+1,69-2*0,25)/2</t>
  </si>
  <si>
    <t>0,247.50 km - křížení s kabely UPC</t>
  </si>
  <si>
    <t>"0,247.50 - 0,250.00 km" (250-247,5)*0,9*(1,69+1,69-2*0,25)/2</t>
  </si>
  <si>
    <t>0,250.00 km - 2 x přípojka k p.p.č. 2570 (nové - pouze přepojit)</t>
  </si>
  <si>
    <t>"0,250.00 - 0,253.00 km" (253-250)*0,9*(1,69+1,68-2*0,25)/2</t>
  </si>
  <si>
    <t>0,253.00 km - přípojka k č.p. 1810</t>
  </si>
  <si>
    <t>"0,253.00 - 0,257.00 km" (257-253)*0,9*(1,69+1,67-2*0,25)/2</t>
  </si>
  <si>
    <t>"0,257.00 - 0,263.50 km" (263,5-257)*0,9*(1,67+1,65-2*0,15)/2</t>
  </si>
  <si>
    <t>0,263.50 km - křížení s kabely UPC</t>
  </si>
  <si>
    <t>"0,263.50 - 0,266.00 km" (266-263,5)*0,9*(1,65+1,65-2*0,15)/2</t>
  </si>
  <si>
    <t>"0,266.00 - 0,281.00 km" (281-266)*0,9*(1,65+1,62-2*0,15)/2</t>
  </si>
  <si>
    <t>0,281.00 km - přípojka k č.p. 1807</t>
  </si>
  <si>
    <t>"0,281.00 - 0,289.50 km" (289,5-281)*0,9*(1,62+1,62-2*0,15)/2</t>
  </si>
  <si>
    <t>"0,289.50 - 0,290.00 km" (290-289,5)*0,9*(1,62+1,59-2*0,15)/2</t>
  </si>
  <si>
    <t>"0,290.00 - 0,291.00 (VB-13) km" (291-290)*0,9*(1,59+1,73-2*0,15)/2</t>
  </si>
  <si>
    <t>"0,291.00 - 0,292.00 (VB-14) km" (292-291)*0,9*(1,73+1,75-2*0,15)/2</t>
  </si>
  <si>
    <t>"0,292.00 - 0,294.00 (VB-15) km" (294-292)*0,9*(1,75+1,69-2*0,15)/2</t>
  </si>
  <si>
    <t>0,294.00 km - napojení na stávající PVC 160 III.pásmo Michal</t>
  </si>
  <si>
    <t>"ve vozovce" (2*1,5)*0,9*(1,75-0,25)</t>
  </si>
  <si>
    <t>"v travnaté ploše" (2*1,5+3)*0,9*(1,75-0,15)</t>
  </si>
  <si>
    <t>17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</si>
  <si>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</si>
  <si>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</si>
  <si>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22887315</t>
  </si>
  <si>
    <t>395,362*50/100</t>
  </si>
  <si>
    <t>18</t>
  </si>
  <si>
    <t>151101101</t>
  </si>
  <si>
    <t>Zřízení pažení a rozepření stěn rýh pro podzemní vedení pro všechny šířky rýhy příložné pro jakoukoliv mezerovitost, hloubky do 2 m</t>
  </si>
  <si>
    <t>586482729</t>
  </si>
  <si>
    <t xml:space="preserve">Poznámka k souboru cen:_x000D_
1. Ceny jsou určeny pro roubení a rozepření stěn i jiných výkopů se svislými stěnami, pokud jsou tyto výkopy pro podzemní vedení rozměru do 1 250 mm._x000D_
2. Plocha mezer mezi pažinami příložného pažení se od plochy příložného pažení neodečítá; nezapažené plochy u pažení zátažného nebo hnaného se od plochy pažení odečítají._x000D_
3. Předepisuje-li projekt:_x000D_
a) ponechat pažení ve výkopu, oceňuje se toto pažení cenami souboru cen 151 . 0-19 Pažení stěn s ponecháním a rozepření stěn cenami souboru cen 151 . 0-13 Zřízení rozepření zapažených stěn výkopů,_x000D_
b) vzepření stěn, oceňuje se toto odstranění pažení stěn výkopu cenami souboru cen 151 . 0-12 Pažení stěn a vzepření stěn cenami souboru cen 151 . 0-14 odstranění vzepření stěn,_x000D_
c) kotvení stěn, oceňuje se toto Odstranění pažení stěn cenami souboru cen 151 . 0-12 Pažení stěn a kotvení stěn příslušnými cenami katalogu 800-2 Zvláštní zakládání objektů._x000D_
</t>
  </si>
  <si>
    <t>"0,000.00 - 0,001.00 km" (1-0)*2*(1,6+1,48+2*0,2)/2</t>
  </si>
  <si>
    <t>"0,001.00 - 0,003.50 km" (3,5-1)*2*(1,48+1,57+2*0,2)/2</t>
  </si>
  <si>
    <t>"0,003.50 - 0,004.50 km" (4,5-3,5)*2*(1,57+1,58+2*0,2)/2</t>
  </si>
  <si>
    <t>"0,004.50 - 0,012.00 km" (12-4,5)*2*(1,58+1,65+2*0,2)/2</t>
  </si>
  <si>
    <t>"0,012.00 - 0,014.80 km" (14,8-12)*2*(1,65+1,7+2*0,2)/2</t>
  </si>
  <si>
    <t>"0,014.80 - 0,015.00 (VB-1) km" (15-14,8)*2*(1,7+1,7+2*0,2)/2</t>
  </si>
  <si>
    <t>"0,015.00 - 0,040.00 km" (40-15)*2*(1,7+1,71+2*0,2)/2</t>
  </si>
  <si>
    <t>"0,040.00 - 0,050.00 km" (50-40)*2*(1,71+1,71+2*0,2)/2</t>
  </si>
  <si>
    <t>"0,050.00 - 0,053.50 km (VB-2)" (53,5-50)*2*(1,71+1,71+2*0,2)/2</t>
  </si>
  <si>
    <t>"0,053.50 - 0,061.00 km" (61-53,5)*2*(1,71+1,72+2*0,2)/2</t>
  </si>
  <si>
    <t>"0,061.00 - 0,062.00 (VB-3) km" (62-61)*2*(1,72+1,72+2*0,2)/2</t>
  </si>
  <si>
    <t>"0,062.00 - 0,070.50 km" (70,5-62)*2*(1,72+1,72+2*0,2)/2</t>
  </si>
  <si>
    <t>"0,070.50 - 0,072.00 (VB-4) km" (72-70,5)*2*(1,72+1,72+2*0,2)/2</t>
  </si>
  <si>
    <t>"0,072.00 - 0,077.00 km" (77-72)*2*(1,72+1,7+2*0,2)/2</t>
  </si>
  <si>
    <t>"0,077.00 - 0,094.00 km" (94-77)*2*(1,7+1,55+2*0,2)/2</t>
  </si>
  <si>
    <t>"0,094.00 - 0,106.00 km" (106-94)*2*(1,55+1,47+2*0,2)/2</t>
  </si>
  <si>
    <t>"0,106.00 - 0,107.50 km" (107,5-106)*2*(1,47+1,48+2*0,2)/2</t>
  </si>
  <si>
    <t>"0,107.50 - 0,112.50 km" (112,5-107,5)*2*(1,48+1,53+2*0,2)/2</t>
  </si>
  <si>
    <t>"0,112.50 - 0,112.80 km" (112,8-112,5)*2*(1,53+1,53+2*0,2)/2</t>
  </si>
  <si>
    <t>"0,112.80 - 0,118.50 km" (118,5-112,5)*2*(1,53+1,6+2*0,2)/2</t>
  </si>
  <si>
    <t>"0,118.50 - 0,138.50 km" (138,5-118,5)*2*(1,6+1,82+2*0,2)/2</t>
  </si>
  <si>
    <t>"0,138.50 - 0,141.20 km" (141,2-138,5)*2*(1,82+1,82+2*0,2)/2</t>
  </si>
  <si>
    <t>"0,141.20 - 0,142.00 (VB-5) km" (142-141,2)*2*(1,82+1,83+2*0,2)/2</t>
  </si>
  <si>
    <t>"0,142.00 - 0,143.00 km" (143-142)*2*(1,83+1,83+2*0,2)/2</t>
  </si>
  <si>
    <t>"0,143.00 - 0,145.00 (VB-6) km" (145-143)*2*(1,83+1,77+2*0,2)/2</t>
  </si>
  <si>
    <t>"0,145.00 - 0,148.00 km" (148-145)*2*(1,77+1,75+2*0,2)/2</t>
  </si>
  <si>
    <t>"0,148.00 - 0,149.50 km" (149,5-148)*2*(1,75+1,75+2*0,2)/2</t>
  </si>
  <si>
    <t>"0,149.50 - 0,150.00 (VB-7) km" (150-149,5)*2*(1,75+1,75+2*0,2)/2</t>
  </si>
  <si>
    <t>"0,150.00 - 0,150.30 km" (150,3-150)*2*(1,75+1,75+2*0,2)/2</t>
  </si>
  <si>
    <t>"0,150.30 - 0,162.00 km" (162-150,3)*2*(1,75+1,75+2*0,2)/2</t>
  </si>
  <si>
    <t>"0,162.00 - 0,166.00 km" (166-162)*2*(1,75+1,71+2*0,2)/2</t>
  </si>
  <si>
    <t>"0,166.00 - 0,171.50 km" (171,5-166)*2*(1,71+1,72+2*0,2)/2</t>
  </si>
  <si>
    <t>"0,171.50 - 0,177.00 (VB-8) km" (177-171,5)*2*(1,72+1,72+2*0,2)/2</t>
  </si>
  <si>
    <t>"0,177.00 - 0,178.00 km" (178-177)*2*(1,72+1,72+2*0,2)/2</t>
  </si>
  <si>
    <t>"0,178.00 - 0,184.00 km" (184-178)*2*(1,72+1,72+2*0,2)/2</t>
  </si>
  <si>
    <t>"0,184.00 - 0,190.30 km" (190,3-184)*2*(1,72+1,72+2*0,2)/2</t>
  </si>
  <si>
    <t>"0,190.30 - 0,191.30 km" (191,3-190,3)*2*(1,72+1,72+2*0,2)/2</t>
  </si>
  <si>
    <t>"0,191.30 - 0,199.00 km" (199-191,3)*2*(1,72+1,71+2*0,2)/2</t>
  </si>
  <si>
    <t>"0,199.00 - 0,204.00 (VB-9) km" (204-199)*2*(1,71+1,71+2*0,2)/2</t>
  </si>
  <si>
    <t>"0,204.00 - 0,205.00 km" (205-204)*2*(1,71+1,71+2*0,2)/2</t>
  </si>
  <si>
    <t>"0,205.00 - 0,206.00 km" (206-205)*2*(1,71+1,72+2*0,2)/2</t>
  </si>
  <si>
    <t>"0,206.00 - 0,207.00 km" (207-206)*2*(1,72+1,72+2*0,2)/2</t>
  </si>
  <si>
    <t>"0,207.00 - 0,208.00 (VB-10) km" (208-207)*2*(1,72+1,73+2*0,2)/2</t>
  </si>
  <si>
    <t>"0,208.00 - 0,215.00 km" (215-208)*2*(1,73+1,75+2*0,2)/2</t>
  </si>
  <si>
    <t>"0,215.00 - 0,219.30 km" (219,3-215)*2*(1,75+1,77+2*0,2)/2</t>
  </si>
  <si>
    <t>"0,219.30 - 0,221.50 km" (221,5-219,3)*2*(1,77+1,77+2*0,2)/2</t>
  </si>
  <si>
    <t>"0,221.50 - 0,222.00 (VB-11) km" (222-221,5)*2*(1,77+1,77+2*0,2)/2</t>
  </si>
  <si>
    <t>"0,222.00 - 0,226.50 km" (226,5-222)*2*(1,77+1,77+2*0,2)/2</t>
  </si>
  <si>
    <t>"0,226.50 - 0,234.00 (VB-12) km" (234-226,5)*2*(1,77+1,77+2*0,2)/2</t>
  </si>
  <si>
    <t>"0,234.00 - 0,234.50 km" (234,5-234)*2*(1,77+1,77+2*0,2)/2</t>
  </si>
  <si>
    <t>"0,234.50 - 0,247.50 km" (247,5-234,5)*2*(1,77+1,69+2*0,2)/2</t>
  </si>
  <si>
    <t>"0,247.50 - 0,250.00 km" (250-247,5)*2*(1,69+1,69+2*0,2)/2</t>
  </si>
  <si>
    <t>"0,250.00 - 0,253.00 km" (253-250)*2*(1,69+1,68+2*0,2)/2</t>
  </si>
  <si>
    <t>"0,253.00 - 0,257.00 km" (257-253)*2*(1,69+1,67+2*0,2)/2</t>
  </si>
  <si>
    <t>"0,257.00 - 0,263.50 km" (263,5-257)*2*(1,67+1,65+2*0,2)/2</t>
  </si>
  <si>
    <t>"0,263.50 - 0,266.00 km" (266-263,5)*2*(1,65+1,65+2*0,2)/2</t>
  </si>
  <si>
    <t>"0,266.00 - 0,281.00 km" (281-266)*2*(1,65+1,62+2*0,2)/2</t>
  </si>
  <si>
    <t>"0,281.00 - 0,289.50 km" (289,5-281)*2*(1,62+1,62+2*0,2)/2</t>
  </si>
  <si>
    <t>"0,289.50 - 0,290.00 km" (290-289,5)*2*(1,62+1,59+2*0,2)/2</t>
  </si>
  <si>
    <t>"0,290.00 - 0,291.00 (VB-13) km" (291-290)*2*(1,59+1,73+2*0,2)/2</t>
  </si>
  <si>
    <t>"0,291.00 - 0,292.00 (VB-14) km" (292-291)*2*(1,73+1,75+2*0,2)/2</t>
  </si>
  <si>
    <t>"0,292.00 - 0,294.00 (VB-15) km" (294-292)*2*(1,75+1,69+2*0,2)/2</t>
  </si>
  <si>
    <t>9*2*(1,75+0,2)</t>
  </si>
  <si>
    <t>19</t>
  </si>
  <si>
    <t>151101111</t>
  </si>
  <si>
    <t>Odstranění pažení a rozepření stěn rýh pro podzemní vedení s uložením materiálu na vzdálenost do 3 m od kraje výkopu příložné, hloubky do 2 m</t>
  </si>
  <si>
    <t>1427922038</t>
  </si>
  <si>
    <t>20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</si>
  <si>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</si>
  <si>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</si>
  <si>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1867961509</t>
  </si>
  <si>
    <t xml:space="preserve">Poznámka k souboru cen:_x000D_
1. Ceny -1151 až -1158 lze použít i pro svislé přemístění materiálu a stavební suti z konstrukcí ze zdiva cihelného nebo kamenného, z betonu prostého, prokládaného, železového i předpjatého, pokud tyto konstrukce byly vybourány ve výkopišti._x000D_
2. Ceny pro hloubku přes 1 do 2,5 m, přes 2,5 m do 4 m atd. jsou určeny pro svislé přemístění výkopku od 0 do 2,5 m, od 0 do 4 m atd._x000D_
3. Množství materiálu i stavební suti z rozbouraných konstrukcí pro přemístění se rovná objemu konstrukcí před rozbouráním._x000D_
</t>
  </si>
  <si>
    <t>viz předchozí výpočty</t>
  </si>
  <si>
    <t>44,028+395,362</t>
  </si>
  <si>
    <t>162601102</t>
  </si>
  <si>
    <t>Vodorovné přemístění výkopku nebo sypaniny po suchu na obvyklém dopravním prostředku, bez naložení výkopku, avšak se složením bez rozhrnutí z horniny tř. 1 až 4 na vzdálenost přes 4 000 do 5 000 m</t>
  </si>
  <si>
    <t>1847901435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</si>
  <si>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</si>
  <si>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22</t>
  </si>
  <si>
    <t>171201201</t>
  </si>
  <si>
    <t>Uložení sypaniny na skládky</t>
  </si>
  <si>
    <t>-1745455866</t>
  </si>
  <si>
    <t xml:space="preserve">Poznámka k souboru cen:_x000D_
1. Cena -1201 je určena i pro:_x000D_
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skládky;_x000D_
b) zasypání koryt vodotečí a prohlubní v terénu bez předepsaného zhutnění sypaniny;_x000D_
c) uložení výkopku pod vodou do prohlubní ve dně vodotečí nebo nádrží._x000D_
2. Cenu -1201 nelze použít pro uložení výkopku nebo ornice:_x000D_
a) při vykopávkách pro podzemní vedení podél hrany výkopu, z něhož byl výkopek získán, a to ani tehdy, jestliže se výkopek po vyhození z výkopu na povrch území ještě dále přemisťuje na hromady podél výkopu;_x000D_
b) na dočasné skládky, které nejsou předepsány projektem;_x000D_
c) na dočasné skládky předepsané projektem tak, že na 1 m2 projektem určené plochy této skládky připadají nejvýše 2 m3 výkopku nebo ornice (viz. též poznámku č. 1 a);_x000D_
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neoceňuje._x000D_
e) na trvalé skládky s předepsaným zhutněním; toto uložení výkopku se oceňuje cenami souboru cen 171 . 0- . . Uložení sypaniny do násypů._x000D_
3. V ceně -1201 jsou započteny i náklady na rozprostření sypaniny ve vrstvách s hrubým urovnáním na skládce._x000D_
4. V ceně -1201 nejsou započteny náklady na získání skládek ani na poplatky za skládku._x000D_
5. Množství jednotek uložení výkopku (sypaniny) se určí v m3 uloženého výkopku (sypaniny),v rostlém stavu zpravidla ve výkopišti._x000D_
</t>
  </si>
  <si>
    <t>23</t>
  </si>
  <si>
    <t>171201211</t>
  </si>
  <si>
    <t>Poplatek za uložení stavebního odpadu na skládce (skládkovné) zeminy a kameniva zatříděného do Katalogu odpadů pod kódem 170 504</t>
  </si>
  <si>
    <t>t</t>
  </si>
  <si>
    <t>1565981489</t>
  </si>
  <si>
    <t xml:space="preserve">Poznámka k souboru cen:_x000D_
1. Ceny uvedené v souboru cen lze po dohodě upravit podle místních podmínek._x000D_
</t>
  </si>
  <si>
    <t>439,39*2 'Přepočtené koeficientem množství</t>
  </si>
  <si>
    <t>24</t>
  </si>
  <si>
    <t>174101101</t>
  </si>
  <si>
    <t>Zásyp sypaninou z jakékoliv horniny s uložením výkopku ve vrstvách se zhutněním jam, šachet, rýh nebo kolem objektů v těchto vykopávkách</t>
  </si>
  <si>
    <t>1393295265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</si>
  <si>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</si>
  <si>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(44,028+395,362)-(27,27+106,353+1,509)-(1,158+0,954)-(2,54*2,24*1,64)</t>
  </si>
  <si>
    <t>dopočet zásypů až do původní nivelety vozovky (kromě překopu v ul.Jeronýmova)</t>
  </si>
  <si>
    <t>"úsek 0,012.00 - 0,257.00 km" (257-12)*0,9*0,25</t>
  </si>
  <si>
    <t>25</t>
  </si>
  <si>
    <t>M</t>
  </si>
  <si>
    <t>58331200</t>
  </si>
  <si>
    <t>štěrkopísek netříděný zásypový materiál</t>
  </si>
  <si>
    <t>1521942181</t>
  </si>
  <si>
    <t>347,94*2 'Přepočtené koeficientem množství</t>
  </si>
  <si>
    <t>26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</si>
  <si>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</si>
  <si>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</si>
  <si>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-939430226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</si>
  <si>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 cenách nejsou zahrnuty náklady na nakupovanou sypaninu. Tato se oceňuje ve specifikaci._x000D_
4. V cenách nejsou zahrnuty náklady na prohození sypaniny, tyto náklady se oceňují položkou 17511-1109 Příplatek za prohození sypaniny._x000D_
</t>
  </si>
  <si>
    <t>"0,000.00 - 0,294.00 km" (294-0)*0,9*(0,09+0,3)</t>
  </si>
  <si>
    <t>"přípojky k Hp" 9*0,9*(0,09+0,3)</t>
  </si>
  <si>
    <t>27</t>
  </si>
  <si>
    <t>58331351</t>
  </si>
  <si>
    <t>kamenivo těžené drobné frakce 0-4</t>
  </si>
  <si>
    <t>1733238945</t>
  </si>
  <si>
    <t>106,353*2 'Přepočtené koeficientem množství</t>
  </si>
  <si>
    <t>28</t>
  </si>
  <si>
    <t>181111121</t>
  </si>
  <si>
    <t>Plošná úprava terénu v zemině tř. 1 až 4 s urovnáním povrchu bez doplnění ornice souvislé plochy do 500 m2 při nerovnostech terénu přes 100 do 150 mm v rovině nebo na svahu do 1:5</t>
  </si>
  <si>
    <t>1490079073</t>
  </si>
  <si>
    <t xml:space="preserve">Poznámka k souboru cen:_x000D_
1. Ceny jsou určeny pro vyrovnání nerovností neupraveného rostlého nebo ulehlého terénu._x000D_
2. Ceny lze použít pro vyrovnání terénu při zakládání trávníku._x000D_
3. V cenách nejsou započteny náklady na hutnění, tyto náklady se oceňují cenami souboru cen 215 90-1.. Zhutnění podloží pod násypy z rostlé horniny tř. 1 až 4 katalogu 800-1 Zemní práce._x000D_
4. V cenách o sklonu svahu přes 1:1 jsou uvažovány podmínky pro svahy běžně schůdné; bez použití lezeckých technik. V případě použití lezeckých technik se tyto náklady oceňují individuálně._x000D_
</t>
  </si>
  <si>
    <t>"0,257.00 - 0,294.00 km" (294-257)*0,9</t>
  </si>
  <si>
    <t>(2*1,5+3)*0,9</t>
  </si>
  <si>
    <t>29</t>
  </si>
  <si>
    <t>181301101</t>
  </si>
  <si>
    <t>Rozprostření a urovnání ornice v rovině nebo ve svahu sklonu do 1:5 při souvislé ploše do 500 m2, tl. vrstvy do 100 mm</t>
  </si>
  <si>
    <t>911689951</t>
  </si>
  <si>
    <t xml:space="preserve">Poznámka k souboru cen:_x000D_
1. V ceně jsou započteny i náklady na případné nutné přemístění hromad nebo dočasných skládek na místo spotřeby ze vzdálenosti do 30 m._x000D_
2. V ceně nejsou započteny náklady na získání ornice; toto získání se oceňuje cenami souboru cen 121 10-11 Sejmutí ornice._x000D_
3. Případné nakládání ornice, v souvislosti s pozn. č. 2 se oceňuje cenami souboru cen 167 10-11 Nakládání, skládání a překládání neulehlého výkopku nebo sypaniny._x000D_
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neodečítá._x000D_
</t>
  </si>
  <si>
    <t>P</t>
  </si>
  <si>
    <t>Poznámka k položce:_x000D_
Bude použita původní ornice !!!</t>
  </si>
  <si>
    <t>30</t>
  </si>
  <si>
    <t>181411131</t>
  </si>
  <si>
    <t>Založení trávníku na půdě předem připravené plochy do 1000 m2 výsevem včetně utažení parkového v rovině nebo na svahu do 1:5</t>
  </si>
  <si>
    <t>-1242223301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</si>
  <si>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</si>
  <si>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31</t>
  </si>
  <si>
    <t>00572410</t>
  </si>
  <si>
    <t>osivo směs travní parková</t>
  </si>
  <si>
    <t>kg</t>
  </si>
  <si>
    <t>1960966919</t>
  </si>
  <si>
    <t>38,7*0,015 'Přepočtené koeficientem množství</t>
  </si>
  <si>
    <t>Zakládání</t>
  </si>
  <si>
    <t>32</t>
  </si>
  <si>
    <t>213311141</t>
  </si>
  <si>
    <t>Polštáře zhutněné pod základy ze štěrkopísku tříděného</t>
  </si>
  <si>
    <t>2064594428</t>
  </si>
  <si>
    <t xml:space="preserve">Poznámka k souboru cen:_x000D_
1. Ceny jsou určeny pro jakoukoliv míru zhutnění._x000D_
2. V cenách jsou započteny i náklady na urovnání povrchu polštáře._x000D_
</t>
  </si>
  <si>
    <t>(2,74+2*0,6)*(1,74+2*0,6)*0,1</t>
  </si>
  <si>
    <t>33</t>
  </si>
  <si>
    <t>273313311</t>
  </si>
  <si>
    <t>Základy z betonu prostého desky z betonu kamenem neprokládaného tř. C 8/10</t>
  </si>
  <si>
    <t>-1222548148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</si>
  <si>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objektů._x000D_
2. Hloubení s použitím bentonitové suspenze se oceňuje katalogem 800-1 Zemní práce. Bednění se neoceňuje._x000D_
</t>
  </si>
  <si>
    <t>"podkladní beton" 2,74*1,74*0,2</t>
  </si>
  <si>
    <t>34</t>
  </si>
  <si>
    <t>273351121</t>
  </si>
  <si>
    <t>Bednění základů desek zřízení</t>
  </si>
  <si>
    <t>1214065400</t>
  </si>
  <si>
    <t xml:space="preserve">Poznámka k souboru cen:_x000D_
1. Ceny jsou určeny pro bednění ve volném prostranství, ve volných nebo zapažených jamách, rýhách a šachtách._x000D_
2. Kruhové nebo obloukové bednění poloměru do 1 m se oceňuje individuálně._x000D_
</t>
  </si>
  <si>
    <t>"bednění podkladní desky" 2*(2,74+1,74)*0,5</t>
  </si>
  <si>
    <t>35</t>
  </si>
  <si>
    <t>273351122</t>
  </si>
  <si>
    <t>Bednění základů desek odstranění</t>
  </si>
  <si>
    <t>-196243886</t>
  </si>
  <si>
    <t>36</t>
  </si>
  <si>
    <t>278381531</t>
  </si>
  <si>
    <t>Základy pod stroje nebo technologická zařízení z betonu s bedněním, odbedněním, bez úpravy povrchu z betonu prostého objemu souvislé základové konstrukce do 5 m3 tř. C 16/20, složitosti I</t>
  </si>
  <si>
    <t>-298735612</t>
  </si>
  <si>
    <t xml:space="preserve">Poznámka k souboru cen:_x000D_
1. Podlévání provizorně podklínovaných patek usazených strojů a technologických zařízení se oceňuje cenami souboru cen 278 38-3 Zálivka pod stroje nebo technologická zařízení této části katalogu nebo cenami 631 31- . . Mazanina a 632 45-1031 až -1034 Vyrovnávací potěr cementový části A05 Podlahy a podlahové konstrukce katalogu 801-1 Budovy a haly – zděné a monolitické._x000D_
2. Od objemu betonu se odečítá objem všech kotevních otvorů. Jejich zalití se oceňuje cenami souboru cen 278 31-1 . Zálivka kotevních otvorů této části katalogu._x000D_
</t>
  </si>
  <si>
    <t>"podpěrný pilířek" (0,45*0,3)*0,3</t>
  </si>
  <si>
    <t>Svislé a kompletní konstrukce</t>
  </si>
  <si>
    <t>37</t>
  </si>
  <si>
    <t>317121101</t>
  </si>
  <si>
    <t>Montáž prefabrikovaných překladů délky do 1500 mm</t>
  </si>
  <si>
    <t>kus</t>
  </si>
  <si>
    <t>1729333527</t>
  </si>
  <si>
    <t xml:space="preserve">Poznámka k souboru cen:_x000D_
1. Ceny lze použít i pro ocenění montáže překladů osazovaných při provádění zděných konstrukcí na objektech montovaných._x000D_
2. V cenách nejsou započteny náklady na dodávku překladů, tato se ocení ve specifikaci._x000D_
</t>
  </si>
  <si>
    <t>"kolem poklopu VŠ" 4</t>
  </si>
  <si>
    <t>38</t>
  </si>
  <si>
    <t>59321107</t>
  </si>
  <si>
    <t>překlad železobetonový RZP 149x14x21,5 cm</t>
  </si>
  <si>
    <t>-1899432534</t>
  </si>
  <si>
    <t>39</t>
  </si>
  <si>
    <t>380326122</t>
  </si>
  <si>
    <t>Kompletní konstrukce čistíren odpadních vod, nádrží, vodojemů, kanálů z betonu železového bez výztuže a bednění se zvýšenými nároky na prostředí tř. V4 B20, tl. přes 150 do 300 mm</t>
  </si>
  <si>
    <t>-897008547</t>
  </si>
  <si>
    <t xml:space="preserve">Poznámka k souboru cen:_x000D_
1. V cenách z betonu pro konstrukce bílých van 380 32-63 nejsou započteny náklady na těsnění dilatačních a pracovních spar, tyto se oceňují cenami souborů cen 953 33 části A08 katalogu 801-1 Budovy a haly - zděné a monolitické._x000D_
</t>
  </si>
  <si>
    <t>(2*(2,54+1,54)*1,64)*0,2</t>
  </si>
  <si>
    <t>40</t>
  </si>
  <si>
    <t>380356231</t>
  </si>
  <si>
    <t>Bednění kompletních konstrukcí čistíren odpadních vod, nádrží, vodojemů, kanálů konstrukcí neomítaných z betonu prostého nebo železového ploch rovinných zřízení</t>
  </si>
  <si>
    <t>-187446432</t>
  </si>
  <si>
    <t xml:space="preserve">Poznámka k souboru cen:_x000D_
1. V případech, kdy konstrukce jsou obsypávány, oceňuje se bednění vnějších neomítaných obsypávaných stěn_x000D_
a) rovinných cenou 380 35-6211 (zřízení) a 380 35-6212 (odstranění),_x000D_
b) zaoblených cenou 380 35-6221 (zřízení) a 380 35-6222 (odstranění)._x000D_
</t>
  </si>
  <si>
    <t>2*(2,54+1,54)*1,64</t>
  </si>
  <si>
    <t>41</t>
  </si>
  <si>
    <t>380356232</t>
  </si>
  <si>
    <t>Bednění kompletních konstrukcí čistíren odpadních vod, nádrží, vodojemů, kanálů konstrukcí neomítaných z betonu prostého nebo železového ploch rovinných odstranění</t>
  </si>
  <si>
    <t>2106881820</t>
  </si>
  <si>
    <t>42</t>
  </si>
  <si>
    <t>380361011</t>
  </si>
  <si>
    <t>Výztuž kompletních konstrukcí čistíren odpadních vod, nádrží, vodojemů, kanálů ze svařovaných sítí z drátů typu KARI</t>
  </si>
  <si>
    <t>-437288532</t>
  </si>
  <si>
    <t>KARI d8/100x100 mm, 7,9 kg/m2</t>
  </si>
  <si>
    <t>2*(2*(2,54+1,54)*1,64)*7,9/1000*1,2</t>
  </si>
  <si>
    <t>43</t>
  </si>
  <si>
    <t>451572111</t>
  </si>
  <si>
    <t>Lože pod potrubí, stoky a drobné objekty v otevřeném výkopu z kameniva drobného těženého 0 až 4 mm</t>
  </si>
  <si>
    <t>-998391362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</si>
  <si>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</si>
  <si>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"0,000.00 - 0,294.00 km" (294-0)*0,9*0,1</t>
  </si>
  <si>
    <t>"přípojky k Hp" 9*0,9*0,1</t>
  </si>
  <si>
    <t>44</t>
  </si>
  <si>
    <t>452313141</t>
  </si>
  <si>
    <t>Podkladní a zajišťovací konstrukce z betonu prostého v otevřeném výkopu bloky pro potrubí z betonu tř. C 16/20</t>
  </si>
  <si>
    <t>736591579</t>
  </si>
  <si>
    <t xml:space="preserve">Poznámka k souboru cen:_x000D_
1. Ceny -1121 až -1191 a -1192 lze použít i pro ochrannou vrstvu pod železobetonové konstrukce._x000D_
2. Ceny -2121 až -2191 a -2192 jsou určeny pro jakékoliv úkosy sedel._x000D_
</t>
  </si>
  <si>
    <t>1*(1,15*0,34)*0,33+(6+3)*(0,5*0,2)*0,25+1*(0,85*0,29)*0,3+3*(1,6*0,42)*0,35+3*(0,5*0,5*0,5)</t>
  </si>
  <si>
    <t>45</t>
  </si>
  <si>
    <t>452353101</t>
  </si>
  <si>
    <t>Bednění podkladních a zajišťovacích konstrukcí v otevřeném výkopu bloků pro potrubí</t>
  </si>
  <si>
    <t>195354975</t>
  </si>
  <si>
    <t>1*2*(1,15+0,34)*0,4+(6+3)*2*(0,5+0,2)*0,3+1*2*(0,85+0,29)*0,3+3*2*(1,6+0,42)*0,4+3*(4*0,5)*0,5</t>
  </si>
  <si>
    <t>Komunikace pozemní</t>
  </si>
  <si>
    <t>46</t>
  </si>
  <si>
    <t>566901133</t>
  </si>
  <si>
    <t>Vyspravení podkladu po překopech inženýrských sítí plochy do 15 m2 s rozprostřením a zhutněním štěrkodrtí tl. 200 mm</t>
  </si>
  <si>
    <t>2010860525</t>
  </si>
  <si>
    <t xml:space="preserve">Poznámka k souboru cen:_x000D_
1. Ceny jsou určeny pro vyspravení podkladů po překopech pro inženýrské sítětrvalé i dočasné (předepíše-li je projekt)._x000D_
2. Ceny jsou určeny pouze pro případy havárií, přeložek nebo běžných oprav inženýrských sítí._x000D_
3. Ceny nelze použít v rámci výstavby nových inženýrských sítí._x000D_
4. V cenách nejsou započteny náklady na příp. nutný spojovací postřik, který se oceňuje cenami souboru cen 573 2.-11 Postřik živičný spojovací části A01 tohoto katalogu._x000D_
</t>
  </si>
  <si>
    <t>47</t>
  </si>
  <si>
    <t>572331111</t>
  </si>
  <si>
    <t>Vyspravení krytu komunikací po překopech inženýrských sítí plochy přes 15 m2 živičnou směsí z kameniva těženého nebo ze štěrkopísku obaleného asfaltem po zhutnění tl. přes 20 do 50 mm</t>
  </si>
  <si>
    <t>-89629427</t>
  </si>
  <si>
    <t xml:space="preserve">Poznámka k souboru cen:_x000D_
1. Ceny jsou určeny pro vyspravení krytů po překopech pro inženýrské sítě trvalé i dočasné (předepíše-li to projekt)._x000D_
2. Ceny jsou určeny pouze pro případy havárií, přeložek nebo běžných oprav inženýrských sítí._x000D_
3. Ceny nelze použít v rámci výstavby nových inženýrských sítí._x000D_
4. V cenách nejsou započteny náklady na:_x000D_
a) postřik živičný spojovací, který se oceňuje cenami souboru cen 573 2.-11 Postřik živičný spojovací části A 01 tohoto katalogu,_x000D_
b) zdrsňovací posyp, který se oceňuje cenami 578 90-112 Zdrsňovací posyp litého asfaltu z kameniva drobného drceného obaleného asfaltem při překopech inženýrských sítí, 572 40-41 Posyp živičného podkladu nebo krytu části C 01 tohoto katalogu._x000D_
</t>
  </si>
  <si>
    <t>48</t>
  </si>
  <si>
    <t>572341112</t>
  </si>
  <si>
    <t>Vyspravení krytu komunikací po překopech inženýrských sítí plochy přes 15 m2 asfaltovým betonem ACO (AB), po zhutnění tl. přes 50 do 70 mm</t>
  </si>
  <si>
    <t>555199233</t>
  </si>
  <si>
    <t>49</t>
  </si>
  <si>
    <t>573111112</t>
  </si>
  <si>
    <t>Postřik infiltrační PI z asfaltu silničního s posypem kamenivem, v množství 1,00 kg/m2</t>
  </si>
  <si>
    <t>-1838454097</t>
  </si>
  <si>
    <t>50</t>
  </si>
  <si>
    <t>573231106</t>
  </si>
  <si>
    <t>Postřik spojovací PS bez posypu kamenivem ze silniční emulze, v množství 0,30 kg/m2</t>
  </si>
  <si>
    <t>-406620671</t>
  </si>
  <si>
    <t>51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</si>
  <si>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</si>
  <si>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</si>
  <si>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571365775</t>
  </si>
  <si>
    <t xml:space="preserve">Poznámka k souboru cen:_x000D_
1. Pro volbu cen dlažeb platí toto rozdělení: Skupina A: dlažby z prvků stejného tvaru, Skupina B: dlažby z prvků dvou a více tvarů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40 mm se oceňuje cenami souboru cen 451 . . -9 . Příplatek za každých dalších 10 mm tloušťky podkladu nebo lože._x000D_
</t>
  </si>
  <si>
    <t>Poznámka k položce:_x000D_
bude použita původní zámková dlažba</t>
  </si>
  <si>
    <t>Trubní vedení</t>
  </si>
  <si>
    <t>52</t>
  </si>
  <si>
    <t>857242122</t>
  </si>
  <si>
    <t>Montáž litinových tvarovek na potrubí litinovém tlakovém jednoosých na potrubí z trub přírubových v otevřeném výkopu, kanálu nebo v šachtě DN 80</t>
  </si>
  <si>
    <t>-1365709096</t>
  </si>
  <si>
    <t xml:space="preserve">Poznámka k souboru cen:_x000D_
1. V cenách souboru cen nejsou započteny náklady na:_x000D_
a) dodání tvarovek; tyto se oceňují ve specifikaci,_x000D_
b) podkladní konstrukci ze štěrkopísku - podkladní vrstva ze štěrkopísku se oceňuje cenou 564 28-111 Podklad ze štěrkopísku._x000D_
2. V cenách 857 ..-1141, -1151, -3141 a -3151 nejsou započteny náklady nadodání těsnících nebo zámkových kroužků; tyto se oceňují ve specifikaci._x000D_
</t>
  </si>
  <si>
    <t>53</t>
  </si>
  <si>
    <t>28654368</t>
  </si>
  <si>
    <t>příruba volná k lemovému nákružku z polypropylénu 90</t>
  </si>
  <si>
    <t>-468228546</t>
  </si>
  <si>
    <t>viz zejm. KLADEČSKÉ SCHÉMA</t>
  </si>
  <si>
    <t>54</t>
  </si>
  <si>
    <t>55250642</t>
  </si>
  <si>
    <t>koleno přírubové s patkou PP litinové DN 80</t>
  </si>
  <si>
    <t>-1284837470</t>
  </si>
  <si>
    <t>55</t>
  </si>
  <si>
    <t>55253087</t>
  </si>
  <si>
    <t>trouba přírubová litinová vodovodní  PN 10/16 DN 80 dl 200mm</t>
  </si>
  <si>
    <t>980721453</t>
  </si>
  <si>
    <t>"řad" 1</t>
  </si>
  <si>
    <t>"pro VŠ - poz.13" 1</t>
  </si>
  <si>
    <t>56</t>
  </si>
  <si>
    <t>55253616</t>
  </si>
  <si>
    <t>přechod přírubový,práškový epoxid tl 250µm FFR-kus litinový dl 200mm DN 150/80</t>
  </si>
  <si>
    <t>-772012391</t>
  </si>
  <si>
    <t>57</t>
  </si>
  <si>
    <t>31951003</t>
  </si>
  <si>
    <t>potrubní spojka jištěná proti posuvu hrdlo-příruba  DN 80</t>
  </si>
  <si>
    <t>-1032036706</t>
  </si>
  <si>
    <t>"pro VŠ - poz.10" 3</t>
  </si>
  <si>
    <t>58</t>
  </si>
  <si>
    <t>55253646</t>
  </si>
  <si>
    <t>přesuvka hrdlová litinová práškový epoxid tl 250µm se šroubovým spojem U-kus DN 80</t>
  </si>
  <si>
    <t>1196539029</t>
  </si>
  <si>
    <t>"pro VŠ - poz. 9" 1</t>
  </si>
  <si>
    <t>59</t>
  </si>
  <si>
    <t>SPEC.PŘ.</t>
  </si>
  <si>
    <t>speciální příruba DN80/DN90 pro PVC jištěná</t>
  </si>
  <si>
    <t>R-položka</t>
  </si>
  <si>
    <t>938850882</t>
  </si>
  <si>
    <t>60</t>
  </si>
  <si>
    <t>857244122</t>
  </si>
  <si>
    <t>Montáž litinových tvarovek na potrubí litinovém tlakovém odbočných na potrubí z trub přírubových v otevřeném výkopu, kanálu nebo v šachtě DN 80</t>
  </si>
  <si>
    <t>-1926328542</t>
  </si>
  <si>
    <t>61</t>
  </si>
  <si>
    <t>55253510</t>
  </si>
  <si>
    <t>tvarovka přírubová litinová vodovodní s přírubovou odbočkou PN 10/40 T-kus DN 80/80</t>
  </si>
  <si>
    <t>-1872586101</t>
  </si>
  <si>
    <t>"řad" 3</t>
  </si>
  <si>
    <t>"VŠ - poz.16" 1</t>
  </si>
  <si>
    <t>62</t>
  </si>
  <si>
    <t>871241151</t>
  </si>
  <si>
    <t>Montáž vodovodního potrubí z plastů v otevřeném výkopu z polyetylenu PE 100 svařovaných na tupo SDR 17/PN10 D 90 x 5,4 mm</t>
  </si>
  <si>
    <t>934823508</t>
  </si>
  <si>
    <t xml:space="preserve">Poznámka k souboru cen:_x000D_
1. V cenách potrubí nejsou započteny náklady na:_x000D_
a) dodání potrubí; potrubí se oceňuje ve specifikaci; ztratné lze dohodnout u trub polyetylénových ve výši 1,5 %; u trub z tvrdého PVC ve výši 3 %,_x000D_
b) dodání tvarovek; tvarovky se oceňují ve specifikaci._x000D_
2. Ceny -2111 jsou určeny i pro plošné kolektory primárních okruhů tepelných čerpadel._x000D_
</t>
  </si>
  <si>
    <t>308</t>
  </si>
  <si>
    <t>63</t>
  </si>
  <si>
    <t>28613620</t>
  </si>
  <si>
    <t>potrubí dvouvrstvé PE100 s 10% signalizační vrstvou SDR 17 90x5,4 dl 12m</t>
  </si>
  <si>
    <t>-806668758</t>
  </si>
  <si>
    <t>308*1,015 'Přepočtené koeficientem množství</t>
  </si>
  <si>
    <t>64</t>
  </si>
  <si>
    <t>28653149</t>
  </si>
  <si>
    <t>lemový nákružek PE100 SDR17 90</t>
  </si>
  <si>
    <t>-938008430</t>
  </si>
  <si>
    <t>65</t>
  </si>
  <si>
    <t>877241101</t>
  </si>
  <si>
    <t>Montáž tvarovek na vodovodním plastovém potrubí z polyetylenu PE 100 elektrotvarovek SDR 11/PN16 spojek, oblouků nebo redukcí d 90</t>
  </si>
  <si>
    <t>-147165221</t>
  </si>
  <si>
    <t xml:space="preserve">Poznámka k souboru cen:_x000D_
1. V cenách montáže tvarovek nejsou započteny náklady na dodání tvarovek. Tyto náklady se oceňují ve specifikaci._x000D_
</t>
  </si>
  <si>
    <t>66</t>
  </si>
  <si>
    <t>EL.SP. 90</t>
  </si>
  <si>
    <t>elektrospojka SDR 17, D 90</t>
  </si>
  <si>
    <t>-850547138</t>
  </si>
  <si>
    <t>67</t>
  </si>
  <si>
    <t>877241201</t>
  </si>
  <si>
    <t>Montáž tvarovek na vodovodním plastovém potrubí z polyetylenu PE 100 svařovaných na tupo SDR 11/PN16 oblouků nebo redukcí d 90</t>
  </si>
  <si>
    <t>1333840200</t>
  </si>
  <si>
    <t>68</t>
  </si>
  <si>
    <t>OBLOUK 45</t>
  </si>
  <si>
    <t>oblouk 45° PE100 RC SDR17 90</t>
  </si>
  <si>
    <t>-1758720959</t>
  </si>
  <si>
    <t>69</t>
  </si>
  <si>
    <t>OBLOUK 22</t>
  </si>
  <si>
    <t>oblouk 22° PE100 RC SDR17 90</t>
  </si>
  <si>
    <t>1745922157</t>
  </si>
  <si>
    <t>70</t>
  </si>
  <si>
    <t>OBLOUK 11</t>
  </si>
  <si>
    <t>oblouk 11° PE100 RC SDR17 90</t>
  </si>
  <si>
    <t>-850232245</t>
  </si>
  <si>
    <t>71</t>
  </si>
  <si>
    <t>891241112</t>
  </si>
  <si>
    <t>Montáž vodovodních armatur na potrubí šoupátek nebo klapek uzavíracích v otevřeném výkopu nebo v šachtách s osazením zemní soupravy (bez poklopů) DN 80</t>
  </si>
  <si>
    <t>-1647024727</t>
  </si>
  <si>
    <t xml:space="preserve">Poznámka k souboru cen:_x000D_
1. V cenách jsou započteny i náklady:_x000D_
a) u šoupátek ceny -1112 na vytvoření otvorů ve stropech šachet pro prostup zemních souprav šoupátek,_x000D_
b) u hlavních ventilů ceny -3111 na osazení zemních souprav,_x000D_
c) u navrtávacích pasů ceny -9111 na výkop montážních jamek, opravu izolace ocelových trubek a na osazení zemních souprav._x000D_
2. V cenách nejsou započteny náklady na:_x000D_
a) dodání vodoměrů, šoupátek, uzavíracích klapek, ventilů, montážních vložek, kompenzátorů, koncových nebo zpětných klapek, hydrantů, zemních souprav, šoupátkových koleček, šoupátkových a hydrantových klíčů, navrtávacích pasů, tvarovek a kompenzačních nástavců; tyto armatury se oceňují ve specifikaci,_x000D_
b) podkladní bloky pod armatury; bloky se oceňují příslušnými cenami souborů cen 452 2 . - . 1 Podkladní a zajišťovací konstrukce zděné na maltu cementovou, 452 3*- . 1 Podkladní a zajišťovací konstrukce z betonu, 452 35- . 1 Bednění podkladních a zajišťovacích konstrukcí části A 01 tohoto ceníku,_x000D_
c) obsyp odvodňovacího zařízení hydrantů ze štěrku nebo štěrkopísku; obsyp se oceňuje příslušnými cenami souboru cen 451 5 . - . 1 Lože pod potrubí, stoky a drobné objekty části A 01 tohoto katalogu,_x000D_
d) osazení hydrantových, šoupátkových a ventilových poklopů; osazení poklopů se oceňuje příslušnými cenami souboru cen 899 40-11 Osazení poklopů litinových části A 01 tohoto katalogu._x000D_
3. V cenách 891 52-4121 a -5211 nejsou započteny náklady na dodání těsnících pryžových kroužků. Tyto se oceňují ve specifikaci, nejsou-li zahrnuty v ceně trub._x000D_
4. V cenách 891 ..-5313 nejsou započteny náklady na dodání potrubní spojky. Tyto jsou zahrnuty v ceně trub._x000D_
</t>
  </si>
  <si>
    <t>72</t>
  </si>
  <si>
    <t>42221303</t>
  </si>
  <si>
    <t>šoupátko pitná voda, litina GGG 50, krátká stavební délka, PN10/16 DN 80 x 180 mm</t>
  </si>
  <si>
    <t>-1578599831</t>
  </si>
  <si>
    <t>73</t>
  </si>
  <si>
    <t>42291073</t>
  </si>
  <si>
    <t>souprava zemní pro šoupátka DN 65-80mm Rd 1,5 m</t>
  </si>
  <si>
    <t>585157986</t>
  </si>
  <si>
    <t>74</t>
  </si>
  <si>
    <t>891241222</t>
  </si>
  <si>
    <t>Montáž vodovodních armatur na potrubí šoupátek nebo klapek uzavíracích v šachtách s ručním kolečkem DN 80</t>
  </si>
  <si>
    <t>-1399859060</t>
  </si>
  <si>
    <t>"pro VŠ - poz. 11" 2</t>
  </si>
  <si>
    <t>75</t>
  </si>
  <si>
    <t>-1564681598</t>
  </si>
  <si>
    <t>76</t>
  </si>
  <si>
    <t>42210101</t>
  </si>
  <si>
    <t>kolo ruční pro DN 65-80, D = 175 mm</t>
  </si>
  <si>
    <t>-764652032</t>
  </si>
  <si>
    <t>77</t>
  </si>
  <si>
    <t>891242312</t>
  </si>
  <si>
    <t>Montáž vodovodních armatur na potrubí vodoměrů v šachtě přírubových DN 80</t>
  </si>
  <si>
    <t>1634868873</t>
  </si>
  <si>
    <t>78</t>
  </si>
  <si>
    <t>38821717</t>
  </si>
  <si>
    <t>vodoměr šroubový přírubový na studenou vodu PN 16 DN 80</t>
  </si>
  <si>
    <t>-131678386</t>
  </si>
  <si>
    <t>Poznámka k položce:_x000D_
Qpoč. = 60l/hod., DN 80, L300</t>
  </si>
  <si>
    <t>"pro VŠ - poz. 14" 1</t>
  </si>
  <si>
    <t>79</t>
  </si>
  <si>
    <t>891244121</t>
  </si>
  <si>
    <t>Montáž vodovodních armatur na potrubí kompenzátorů ucpávkových a gumových nebo montážních vložek DN 80</t>
  </si>
  <si>
    <t>-671727453</t>
  </si>
  <si>
    <t>"pro VŠ - poz. 12" 1</t>
  </si>
  <si>
    <t>80</t>
  </si>
  <si>
    <t>VLOŽKA</t>
  </si>
  <si>
    <t>vložka montážní DN 80, epoxid</t>
  </si>
  <si>
    <t>-300893192</t>
  </si>
  <si>
    <t>81</t>
  </si>
  <si>
    <t>899401112</t>
  </si>
  <si>
    <t>Osazení poklopů litinových šoupátkových</t>
  </si>
  <si>
    <t>-1292640212</t>
  </si>
  <si>
    <t xml:space="preserve">Poznámka k souboru cen:_x000D_
1. V cenách osazení poklopů jsou započteny i náklady na jejich podezdění._x000D_
2. V cenách nejsou započteny náklady na dodání poklopů; tyto se oceňují ve specifikaci. Ztratné se nestanoví._x000D_
</t>
  </si>
  <si>
    <t>82</t>
  </si>
  <si>
    <t>42291352</t>
  </si>
  <si>
    <t>poklop litinový šoupátkový pro zemní soupravy osazení do terénu a do vozovky</t>
  </si>
  <si>
    <t>1409315597</t>
  </si>
  <si>
    <t>83</t>
  </si>
  <si>
    <t>56230636</t>
  </si>
  <si>
    <t>deska podkladová uličního poklopu ventilkového a šoupatového</t>
  </si>
  <si>
    <t>-1139644167</t>
  </si>
  <si>
    <t>84</t>
  </si>
  <si>
    <t>871321141</t>
  </si>
  <si>
    <t>Montáž vodovodního potrubí z plastů v otevřeném výkopu z polyetylenu PE 100 - CHRÁNIČKY</t>
  </si>
  <si>
    <t>-1012989177</t>
  </si>
  <si>
    <t>4*4</t>
  </si>
  <si>
    <t>85</t>
  </si>
  <si>
    <t>28613624</t>
  </si>
  <si>
    <t>potrubí dvouvrstvé PE100 s 10% signalizační vrstvou SDR 17 160x9,5 dl 12m</t>
  </si>
  <si>
    <t>-1558239559</t>
  </si>
  <si>
    <t>16*1,0015 'Přepočtené koeficientem množství</t>
  </si>
  <si>
    <t>86</t>
  </si>
  <si>
    <t>899911101</t>
  </si>
  <si>
    <t>Kluzné objímky (pojízdná sedla) pro zasunutí potrubí do chráničky výšky do 25 mm vnějšího průměru potrubí do 183 mm</t>
  </si>
  <si>
    <t>-150429909</t>
  </si>
  <si>
    <t>předpoklad</t>
  </si>
  <si>
    <t>87</t>
  </si>
  <si>
    <t>899913133</t>
  </si>
  <si>
    <t>Koncové uzavírací manžety chrániček DN potrubí x DN chráničky DN 80 x 150</t>
  </si>
  <si>
    <t>1810333060</t>
  </si>
  <si>
    <t xml:space="preserve">Poznámka k souboru cen:_x000D_
1. V cenách jsou započteny i náklady na nerezové upínací pásky daných průměrů._x000D_
</t>
  </si>
  <si>
    <t>4*2</t>
  </si>
  <si>
    <t>88</t>
  </si>
  <si>
    <t>ÜSMĚRŇOVAČ</t>
  </si>
  <si>
    <t>Usměrňovač toku DN80, L240, dodávka a montáž</t>
  </si>
  <si>
    <t>-1294568668</t>
  </si>
  <si>
    <t>"pro VŠ - poz.15" 1</t>
  </si>
  <si>
    <t>89</t>
  </si>
  <si>
    <t>891247111</t>
  </si>
  <si>
    <t>Montáž vodovodních armatur na potrubí hydrantů podzemních (bez osazení poklopů) DN 80</t>
  </si>
  <si>
    <t>-1675597883</t>
  </si>
  <si>
    <t>90</t>
  </si>
  <si>
    <t>42273593</t>
  </si>
  <si>
    <t>hydrant podzemní DN80 PN16 dvojitý uzávěr s koulí, krycí výška 1250 mm</t>
  </si>
  <si>
    <t>-280675519</t>
  </si>
  <si>
    <t>91</t>
  </si>
  <si>
    <t>899401113</t>
  </si>
  <si>
    <t>Osazení poklopů litinových hydrantových</t>
  </si>
  <si>
    <t>-820778633</t>
  </si>
  <si>
    <t>92</t>
  </si>
  <si>
    <t>42291452</t>
  </si>
  <si>
    <t>poklop litinový - hydrantový DN 80</t>
  </si>
  <si>
    <t>-1793360755</t>
  </si>
  <si>
    <t>93</t>
  </si>
  <si>
    <t>56230638</t>
  </si>
  <si>
    <t>deska podkladová uličního poklopu hydrantového</t>
  </si>
  <si>
    <t>-1149299776</t>
  </si>
  <si>
    <t>94</t>
  </si>
  <si>
    <t>892241111</t>
  </si>
  <si>
    <t>Tlakové zkoušky vodou na potrubí DN do 80</t>
  </si>
  <si>
    <t>-1741648290</t>
  </si>
  <si>
    <t xml:space="preserve">Poznámka k souboru cen:_x000D_
1. Ceny -2111 jsou určeny pro zabezpečení jednoho konce zkoušeného úseku jakéhokoliv druhu potrubí._x000D_
2. V cenách jsou započteny náklady:_x000D_
a) u cen -1111 - na přísun, montáž, demontáž a odsun zkoušecího čerpadla, napuštění tlakovou vodou a dodání vody pro tlakovou zkoušku,_x000D_
b) u cen -2111 - na montáž a demontáž výrobků nebo dílců pro zabezpečení konce zkoušeného úseku potrubí, na montáž a demontáž koncových tvarovek, na montáž zaslepovací příruby, na zaslepení odboček pro hydranty, vzdušníky a jiné armatury a odbočky pro odbočující řady,_x000D_
</t>
  </si>
  <si>
    <t>95</t>
  </si>
  <si>
    <t>892372111</t>
  </si>
  <si>
    <t>Tlakové zkoušky vodou zabezpečení konců potrubí při tlakových zkouškách DN do 300</t>
  </si>
  <si>
    <t>1259037956</t>
  </si>
  <si>
    <t>"předpoklad" 2*2</t>
  </si>
  <si>
    <t>96</t>
  </si>
  <si>
    <t>892273122</t>
  </si>
  <si>
    <t>Proplach a dezinfekce vodovodního potrubí DN od 80 do 125</t>
  </si>
  <si>
    <t>-986554141</t>
  </si>
  <si>
    <t xml:space="preserve">Poznámka k souboru cen:_x000D_
1. V cenách jsou započteny náklady na napuštění a vypuštění vody, dodání vody a dezinfekčního prostředku._x000D_
</t>
  </si>
  <si>
    <t>97</t>
  </si>
  <si>
    <t>899721111</t>
  </si>
  <si>
    <t>Signalizační vodič na potrubí DN do 150 mm</t>
  </si>
  <si>
    <t>899202676</t>
  </si>
  <si>
    <t>308+6*2</t>
  </si>
  <si>
    <t>98</t>
  </si>
  <si>
    <t>899722114</t>
  </si>
  <si>
    <t>Krytí potrubí z plastů výstražnou fólií z PVC šířky 40 cm</t>
  </si>
  <si>
    <t>-1230382601</t>
  </si>
  <si>
    <t>308+12</t>
  </si>
  <si>
    <t>99</t>
  </si>
  <si>
    <t>OSAZENÍ VŠ</t>
  </si>
  <si>
    <t>Osazení vodoměrné šachty z polypropylenu PP obetonované, hranaté, půdorysné plochy do 4 m2, světlé hloubky od 1,4 m do 2,0 m</t>
  </si>
  <si>
    <t>-327251609</t>
  </si>
  <si>
    <t>Poznámka k položce:_x000D_
1. V cenách jsou započteny i náklady na:_x000D_
a) v ceně je započtena betonová výplň opláščtění vodoměrné šachty, z betonu V4 B20,_x000D_
2. V cenách nejsou započteny náklady na:_x000D_
a) dodání vodoměrných šachet včetně vík, tyto náklady se oceňují ve specifikaci._x000D_
b) napojení stávajícího vodovodního potrubí se oceňuje cenami souboru 871 . . - . 1 části A 02 tohoto katalogu._x000D_
c) fixování šachty obsypem, který se oceňuje cenami souboru 174 . 0-11 Zásyp sypaninou z jakékoliv horniny z jakékoliv horniny katalogu 800-1 Zemní práce, části A 01.</t>
  </si>
  <si>
    <t>100</t>
  </si>
  <si>
    <t>VŠ</t>
  </si>
  <si>
    <t>šachta vodoměrná samonosná hranatá 2000x1000x1600 mm, tl. 20 mm</t>
  </si>
  <si>
    <t>1288938362</t>
  </si>
  <si>
    <t>Ostatní konstrukce a práce, bourání</t>
  </si>
  <si>
    <t>101</t>
  </si>
  <si>
    <t>916131113</t>
  </si>
  <si>
    <t>Osazení silničního obrubníku betonového se zřízením lože, s vyplněním a zatřením spár cementovou maltou ležatého s boční opěrou z betonu prostého, do lože z betonu prostého</t>
  </si>
  <si>
    <t>1173278713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</si>
  <si>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</si>
  <si>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102</t>
  </si>
  <si>
    <t>59217033</t>
  </si>
  <si>
    <t>obrubník betonový silniční 100x10x30 cm</t>
  </si>
  <si>
    <t>-571701575</t>
  </si>
  <si>
    <t>103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</si>
  <si>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</si>
  <si>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</si>
  <si>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-788169262</t>
  </si>
  <si>
    <t xml:space="preserve">Poznámka k souboru cen:_x000D_
1. V cenách chodníkových obrubníků ležatých i stojatých jsou započteny pro osazení_x000D_
a) do lože z kameniva těženého i náklady na dodání hmot pro lože tl. 80 až 100 mm,_x000D_
b)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</si>
  <si>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104</t>
  </si>
  <si>
    <t>59217017</t>
  </si>
  <si>
    <t>obrubník betonový chodníkový 100x10x25 cm</t>
  </si>
  <si>
    <t>1613472877</t>
  </si>
  <si>
    <t>105</t>
  </si>
  <si>
    <t>916991121</t>
  </si>
  <si>
    <t>Lože pod obrubníky, krajníky nebo obruby z dlažebních kostek z betonu prostého tř. C 16/20</t>
  </si>
  <si>
    <t>222441819</t>
  </si>
  <si>
    <t>4*0,045</t>
  </si>
  <si>
    <t>106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</si>
  <si>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</si>
  <si>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</si>
  <si>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963396993</t>
  </si>
  <si>
    <t xml:space="preserve">Poznámka k souboru cen:_x000D_
1. V cenách jsou započteny i náklady na vyčištění spár, na impregnaci a zalití spár včetně dodání hmot._x000D_
</t>
  </si>
  <si>
    <t>ŽIVICE (úsek 0,000.00 - 0,012.00 km, mimo 1 m zámkové dlažby : odstranění vozovky + znovuzřízení)</t>
  </si>
  <si>
    <t>"0,000.00 - 0,012.00 km, mimo 1 m ZD" 2*(12-1)+2*0,9</t>
  </si>
  <si>
    <t>107</t>
  </si>
  <si>
    <t>919735113</t>
  </si>
  <si>
    <t>Řezání stávajícího živičného krytu nebo podkladu hloubky přes 100 do 150 mm</t>
  </si>
  <si>
    <t>-1728968178</t>
  </si>
  <si>
    <t xml:space="preserve">Poznámka k souboru cen:_x000D_
1. V cenách jsou započteny i náklady na spotřebu vody._x000D_
</t>
  </si>
  <si>
    <t>SAMOSTATNÝ DOPOČET DLE POŽADAVKU</t>
  </si>
  <si>
    <t>"0,012.00 - 0,257.00 km" 2*(257-12)+2*0,9</t>
  </si>
  <si>
    <t>"ve vozovce" 2*(2*1,5+2*0,9)</t>
  </si>
  <si>
    <t>108</t>
  </si>
  <si>
    <t>919794441</t>
  </si>
  <si>
    <t>Úprava ploch kolem hydrantů, šoupat, kanalizačních poklopů a mříží, sloupů apod. v živičných krytech jakékoliv tloušťky, jednotlivě v půdorysné ploše do 2 m2</t>
  </si>
  <si>
    <t>-809366778</t>
  </si>
  <si>
    <t xml:space="preserve">Poznámka k souboru cen:_x000D_
1. Ceny jsou určeny pro dodatečnou úpravu vozovek, a to jen v případě, že je vyvolána příčinami, které neleží na straně dodavatele._x000D_
2. Ceny nelze použít pro výškovou úpravu vstupu nebo vpusti, která se oceňuje cenami souboru 899 . 3- . . Výšková úprava uličního vstupu nebo vpusti části C 01 tohoto katalogu._x000D_
</t>
  </si>
  <si>
    <t>"VŠ + 3 x HP" 1+3</t>
  </si>
  <si>
    <t>109</t>
  </si>
  <si>
    <t>953171022</t>
  </si>
  <si>
    <t>Osazování kovových předmětů poklopů litinových nebo ocelových včetně rámů, hmotnosti přes 50 do 100 kg</t>
  </si>
  <si>
    <t>-1241952717</t>
  </si>
  <si>
    <t>110</t>
  </si>
  <si>
    <t>55241020</t>
  </si>
  <si>
    <t>poklop šachtový třída D 400, čtvercový rám 850, vstup 600 mm, bez ventilace</t>
  </si>
  <si>
    <t>-1412289699</t>
  </si>
  <si>
    <t>Poznámka k položce:_x000D_
poklop litinový, těžký, UZAMYKATELNÝ !!!</t>
  </si>
  <si>
    <t>111</t>
  </si>
  <si>
    <t>979051111</t>
  </si>
  <si>
    <t>Očištění vybouraných prvků při překopech inženýrských sítí od spojovacího materiálu s odklizením a uložením očištěných hmot a spojovacího materiálu na skládku do vzdálenosti 10 m nebo naložením na dopravní prostředek dlaždic, desek nebo tvarovek s původním vyplněním spár kamenivem těženým</t>
  </si>
  <si>
    <t>1507540728</t>
  </si>
  <si>
    <t xml:space="preserve">Poznámka k souboru cen:_x000D_
1. Ceny jsou určeny pouze pro případy havárií, přeložek nebo běžných oprav inženýrských sítí._x000D_
2. Ceny 05-1111 a 05-1112 jsou určeny jen pro očištění vybouraných dlaždic, desek nebo tvarovek uložených do lože ze sypkého materiálu bez pojiva._x000D_
3. Ceny nelze použít v rámci výstavby nových inženýrských sítí._x000D_
4. Přemístění vybouraných obrubníků, krajníků, desek nebo dílců na vzdálenost přes 10 m se oceňuje cenami souboru cen 997 22-1 Vodorovná doprava vybouraných hmot._x000D_
</t>
  </si>
  <si>
    <t>112</t>
  </si>
  <si>
    <t>PROSTUP</t>
  </si>
  <si>
    <t>Kompletní zřízení prostupu pro VŠ (poz.8), PP D90/8,2, dl. 600 mm, dodávka a montáž</t>
  </si>
  <si>
    <t>1770738909</t>
  </si>
  <si>
    <t>113</t>
  </si>
  <si>
    <t>PREFA VŠ</t>
  </si>
  <si>
    <t>Demontáž stávající prefa VŠ včetně likvidace vybouraného materiálu uložením na řízené skládce a zajištění oplocení v průběhu bopuracích pracích a následné výstavby nové VŠ</t>
  </si>
  <si>
    <t>-1101948233</t>
  </si>
  <si>
    <t>114</t>
  </si>
  <si>
    <t>SUCHOVOD</t>
  </si>
  <si>
    <t>Suchovod PE632 v celé délce řadu + PE32 v celé délce přípojek vč. navařovacích odboček PE63/32, montáž, dodávka, demontáž</t>
  </si>
  <si>
    <t>1294568095</t>
  </si>
  <si>
    <t>997</t>
  </si>
  <si>
    <t>Přesun sutě</t>
  </si>
  <si>
    <t>115</t>
  </si>
  <si>
    <t>997211611</t>
  </si>
  <si>
    <t>Nakládání suti nebo vybouraných hmot na dopravní prostředky pro vodorovnou dopravu suti</t>
  </si>
  <si>
    <t>416251495</t>
  </si>
  <si>
    <t>116</t>
  </si>
  <si>
    <t>997002511</t>
  </si>
  <si>
    <t>Vodorovné přemístění suti a vybouraných hmot bez naložení, se složením a hrubým urovnáním na vzdálenost do 1 km</t>
  </si>
  <si>
    <t>-1234050401</t>
  </si>
  <si>
    <t xml:space="preserve">Poznámka k souboru cen:_x000D_
1. Cenu nelze použít pro přemístění po železnici, po vodě nebo ručně._x000D_
2. V ceně jsou započteny i náklady na terénní přirážky i na jízdu v nepříznivých poměrech (sklon silnice nebo terénu, povrch dopravní plochy, použití přívěsů apod.)._x000D_
3. Je-li na dopravní dráze nějaká překážka, pro kterou je nutné překládat suť z jednoho dopravního prostředku na jiný, oceňuje se tato lomená doprava suti v každém úseku samostatně._x000D_
</t>
  </si>
  <si>
    <t>117</t>
  </si>
  <si>
    <t>997241519</t>
  </si>
  <si>
    <t>Doprava vybouraných hmot, konstrukcí nebo suti vodorovné přemístění vybouraných hmot nebo konstrukcí, na vzdálenost Příplatek k ceně za každých další i započatý 1 km</t>
  </si>
  <si>
    <t>1927330468</t>
  </si>
  <si>
    <t xml:space="preserve">Poznámka k souboru cen:_x000D_
1. Ceny jsou určeny pro vodorovné přemístění jedním dopravním prostředkem nebo soupravou bez překládání na určenou skládku._x000D_
2. Ceny -1531 a -1539 lze použít i pro dopravu vyzískané hmoty z kolejového lože, nástupišť, drážních stezek apod._x000D_
3. Ceny -6111 a -6112 jsou určeny pro další nakládání nebo překládání na jakýkoliv dopravní prostředek._x000D_
4. Další vodorovné přemístění jiným dopravním prostředkem po provedeném překládání se oceňuje samostatně._x000D_
5. Délkou vzdálenosti vodorovného přemístění se rozumí délka dopravní trasy, kterou projekt stanovil jako nejhospodárnější pro dopravu silničními nebo kolejovými dopravními prostředky._x000D_
</t>
  </si>
  <si>
    <t>73,878*4 'Přepočtené koeficientem množství</t>
  </si>
  <si>
    <t>118</t>
  </si>
  <si>
    <t>997013801</t>
  </si>
  <si>
    <t>Poplatek za uložení stavebního odpadu na skládce (skládkovné) z prostého betonu zatříděného do Katalogu odpadů pod kódem 170 101</t>
  </si>
  <si>
    <t>-138285254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</si>
  <si>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</si>
  <si>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119</t>
  </si>
  <si>
    <t>997223855</t>
  </si>
  <si>
    <t>1437266612</t>
  </si>
  <si>
    <t>2,97+66,96</t>
  </si>
  <si>
    <t>120</t>
  </si>
  <si>
    <t>997223845</t>
  </si>
  <si>
    <t>Poplatek za uložení stavebního odpadu na skládce (skládkovné) asfaltového bez obsahu dehtu zatříděného do Katalogu odpadů pod kódem 170 302</t>
  </si>
  <si>
    <t>1276572602</t>
  </si>
  <si>
    <t>998</t>
  </si>
  <si>
    <t>Přesun hmot</t>
  </si>
  <si>
    <t>121</t>
  </si>
  <si>
    <t>998276101</t>
  </si>
  <si>
    <t>Přesun hmot pro trubní vedení hloubené z trub z plastických hmot nebo sklolaminátových pro vodovody nebo kanalizace v otevřeném výkopu dopravní vzdálenost do 15 m</t>
  </si>
  <si>
    <t>-1392717995</t>
  </si>
  <si>
    <t xml:space="preserve">Poznámka k souboru cen:_x000D_
1. Položky přesunu hmot nelze užít pro zeminu, sypaniny, štěrkopísek, kamenivo ap. Případná manipulace s tímto materiálem se oceňuje souborem cen 162 .0-11 Vodorovné přemístění výkopku nebo sypaniny katalogu 800-1 Zemní práce._x000D_
</t>
  </si>
  <si>
    <t>02 - PŘÍPOJKY</t>
  </si>
  <si>
    <t>113107152</t>
  </si>
  <si>
    <t>Odstranění podkladů nebo krytů strojně plochy jednotlivě přes 50 m2 do 200 m2 s přemístěním hmot na skládku na vzdálenost do 20 m nebo s naložením na dopravní prostředek z kameniva těženého, o tl. vrstvy přes 100 do 200 mm</t>
  </si>
  <si>
    <t>-726510563</t>
  </si>
  <si>
    <t>ŽIVICE (odstranění vozovky + znovuzřízení je samostatnou akcí Města Sokolov)</t>
  </si>
  <si>
    <t>předpoklad 75% z celkové délky výkopu pro přípojky</t>
  </si>
  <si>
    <t>(86*75/100)*0,9</t>
  </si>
  <si>
    <t>předpoklad max. 40 hodin</t>
  </si>
  <si>
    <t>předpoklad max. 20 kalendářních dní</t>
  </si>
  <si>
    <t>předpoklad 100% z celkového objemu rýh</t>
  </si>
  <si>
    <t>135,451</t>
  </si>
  <si>
    <t>HUMUS (předpoklad 25% z celkové délky přípojek)</t>
  </si>
  <si>
    <t>(86*25/100)*0,9*0,15</t>
  </si>
  <si>
    <t>ŽIVICE, předpoklad 75% z celkové délky výkopu pro přípojky</t>
  </si>
  <si>
    <t>(86*75/100)*0,9*1,75</t>
  </si>
  <si>
    <t>HUMUS, předpoklad 25% z celkové délky výkopu pro přípojky</t>
  </si>
  <si>
    <t>(86*25/100)*0,9*1,75</t>
  </si>
  <si>
    <t>135,451*50/100</t>
  </si>
  <si>
    <t>(86*75/100)*2*(1,75+0,2)</t>
  </si>
  <si>
    <t>(86*25/100)*2*(1,75+0,2)</t>
  </si>
  <si>
    <t>135,451*2 'Přepočtené koeficientem množství</t>
  </si>
  <si>
    <t>135,451-(7,74+25,697)</t>
  </si>
  <si>
    <t xml:space="preserve">dopočet zásypů až do původní nivelety vozovky </t>
  </si>
  <si>
    <t>(86*75/100)*0,9*0,25</t>
  </si>
  <si>
    <t>1466456990</t>
  </si>
  <si>
    <t>116,527*2 'Přepočtené koeficientem množství</t>
  </si>
  <si>
    <t>1021698395</t>
  </si>
  <si>
    <t>86*0,9*(0,032+0,3)</t>
  </si>
  <si>
    <t>-521087669</t>
  </si>
  <si>
    <t>25,697*2 'Přepočtené koeficientem množství</t>
  </si>
  <si>
    <t>(86*25/100)*0,9</t>
  </si>
  <si>
    <t>19,35*0,015 'Přepočtené koeficientem množství</t>
  </si>
  <si>
    <t>86*0,9*0,1</t>
  </si>
  <si>
    <t>871161211</t>
  </si>
  <si>
    <t>Montáž vodovodního potrubí z plastů v otevřeném výkopu z polyetylenu PE 100 svařovaných elektrotvarovkou SDR 11/PN16 D 32 x 3,0 mm</t>
  </si>
  <si>
    <t>28613595</t>
  </si>
  <si>
    <t>potrubí dvouvrstvé PE100 s 10% signalizační vrstvou SDR 11 32x3,0 dl 12m</t>
  </si>
  <si>
    <t>86*1,015 'Přepočtené koeficientem množství</t>
  </si>
  <si>
    <t>877161101</t>
  </si>
  <si>
    <t>Montáž tvarovek na vodovodním plastovém potrubí z polyetylenu PE 100 elektrotvarovek SDR 11/PN16 spojek, oblouků nebo redukcí d 32</t>
  </si>
  <si>
    <t>EL.SP. 32</t>
  </si>
  <si>
    <t>Elektrospojka SDR 17, D 90</t>
  </si>
  <si>
    <t>891181112</t>
  </si>
  <si>
    <t>Montáž vodovodních armatur na potrubí šoupátek nebo klapek uzavíracích v otevřeném výkopu nebo v šachtách s osazením zemní soupravy (bez poklopů) DN 40</t>
  </si>
  <si>
    <t>42221420</t>
  </si>
  <si>
    <t>šoupátko přípojkové přímé DN 25 PN16 připoj. rozměr 32 x 1 1/4"</t>
  </si>
  <si>
    <t>891249111</t>
  </si>
  <si>
    <t>Montáž vodovodních armatur na potrubí navrtávacích pasů s ventilem Jt 1 MPa, na potrubí z trub litinových, ocelových nebo plastických hmot DN 80</t>
  </si>
  <si>
    <t>-1081038539</t>
  </si>
  <si>
    <t>42271412</t>
  </si>
  <si>
    <t>pas navrtávací z tvárné litiny DN 80, rozsah (88-99), odbočky 1",5/4",6/4"</t>
  </si>
  <si>
    <t>-2040075576</t>
  </si>
  <si>
    <t>42291054</t>
  </si>
  <si>
    <t>souprava zemní pro navrtávací pas se šoupátkem Rd 2,0 m</t>
  </si>
  <si>
    <t>899401111</t>
  </si>
  <si>
    <t>Osazení poklopů litinových ventilových</t>
  </si>
  <si>
    <t>42291402</t>
  </si>
  <si>
    <t>poklop litinový - ventilový</t>
  </si>
  <si>
    <t>892233122</t>
  </si>
  <si>
    <t>Proplach a dezinfekce vodovodního potrubí DN od 40 do 70</t>
  </si>
  <si>
    <t>86+18*2</t>
  </si>
  <si>
    <t>1729076461</t>
  </si>
  <si>
    <t>2*(86*75/100)</t>
  </si>
  <si>
    <t>"předpoklad" 18</t>
  </si>
  <si>
    <t>DMTŽ</t>
  </si>
  <si>
    <t>Demontáž stávajícího potrubí vč. armatur, tvarovek, apod., vč. likvidace opdvozem a uložením na řízené skládce</t>
  </si>
  <si>
    <t>-1086300932</t>
  </si>
  <si>
    <t>716067294</t>
  </si>
  <si>
    <t>-618844215</t>
  </si>
  <si>
    <t>284205122</t>
  </si>
  <si>
    <t>17,415*4 'Přepočtené koeficientem množství</t>
  </si>
  <si>
    <t>-1228915582</t>
  </si>
  <si>
    <t>VRN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</si>
  <si>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</si>
  <si>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</si>
  <si>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</si>
  <si>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</si>
  <si>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</si>
  <si>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</si>
  <si>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</si>
  <si>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</si>
  <si>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</si>
  <si>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</si>
  <si>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</si>
  <si>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Kč</t>
  </si>
  <si>
    <t>1024</t>
  </si>
  <si>
    <t>-1440089985</t>
  </si>
  <si>
    <t>Poznámka k položce:_x000D_
Zaměření a vytyčení stavby - zaměření a vytýčení stávajících IS v místě stavby z hlediska jejich ochrany při provádění stavby.</t>
  </si>
  <si>
    <t>012303000</t>
  </si>
  <si>
    <t>Geodetické práce po výstavbě</t>
  </si>
  <si>
    <t>2111563815</t>
  </si>
  <si>
    <t>Poznámka k položce:_x000D_
Náklady na provedení skutečného zaměření stavby - IS sítí, komunikací, geomaterixký plám, akceptační protokol (zápis do krajského geoportálu).</t>
  </si>
  <si>
    <t>013254000</t>
  </si>
  <si>
    <t>Dokumentace skutečného provedení stavby</t>
  </si>
  <si>
    <t>-498289278</t>
  </si>
  <si>
    <t>VRN3</t>
  </si>
  <si>
    <t>Zařízení staveniště</t>
  </si>
  <si>
    <t>031203000</t>
  </si>
  <si>
    <t>Terénní úpravy pro zařízení staveniště</t>
  </si>
  <si>
    <t>-537080185</t>
  </si>
  <si>
    <t>032103000</t>
  </si>
  <si>
    <t>Náklady na stavební buňky</t>
  </si>
  <si>
    <t>309952531</t>
  </si>
  <si>
    <t>Poznámka k položce:_x000D_
Dovoz stavebních buňky (buněk), osazení.</t>
  </si>
  <si>
    <t>032803000</t>
  </si>
  <si>
    <t>Ostatní vybavení staveniště</t>
  </si>
  <si>
    <t>-1972160345</t>
  </si>
  <si>
    <t>032903000</t>
  </si>
  <si>
    <t>Náklady na provoz a údržbu vybavení staveniště</t>
  </si>
  <si>
    <t>277677644</t>
  </si>
  <si>
    <t>033203000</t>
  </si>
  <si>
    <t>Energie pro zařízení staveniště</t>
  </si>
  <si>
    <t>1681915430</t>
  </si>
  <si>
    <t>034103000</t>
  </si>
  <si>
    <t>Oplocení staveniště</t>
  </si>
  <si>
    <t>-1864205510</t>
  </si>
  <si>
    <t>034503000</t>
  </si>
  <si>
    <t>Informační tabule na staveništi</t>
  </si>
  <si>
    <t>1664273365</t>
  </si>
  <si>
    <t>Poznámka k položce:_x000D_
Tabule s údaji - označení stavby, stavební povolení, stavybvedoucí, TDI. Rozměr 2 x 1,5 m vč. nosné konstrukce a rámu.</t>
  </si>
  <si>
    <t>039103000</t>
  </si>
  <si>
    <t>Rozebrání, bourání a odvoz zařízení staveniště</t>
  </si>
  <si>
    <t>275357233</t>
  </si>
  <si>
    <t>039203000</t>
  </si>
  <si>
    <t>Úprava terénu po zrušení zařízení staveniště</t>
  </si>
  <si>
    <t>-1445856266</t>
  </si>
  <si>
    <t>VRN4</t>
  </si>
  <si>
    <t>Inženýrská činnost</t>
  </si>
  <si>
    <t>042503000</t>
  </si>
  <si>
    <t>Plán BOZP na staveništi</t>
  </si>
  <si>
    <t>-1107083715</t>
  </si>
  <si>
    <t>042903000</t>
  </si>
  <si>
    <t>Ostatní posudky</t>
  </si>
  <si>
    <t>…</t>
  </si>
  <si>
    <t>1820156360</t>
  </si>
  <si>
    <t>Poznámka k položce:_x000D_
Rozbor vody.</t>
  </si>
  <si>
    <t>043194000</t>
  </si>
  <si>
    <t>Ostatní zkoušky</t>
  </si>
  <si>
    <t>-353103751</t>
  </si>
  <si>
    <t>Poznámka k položce:_x000D_
Veškeré hutnící zkoušky pro skladbu všech typů komunikacíí.</t>
  </si>
  <si>
    <t>VRN5</t>
  </si>
  <si>
    <t>Finanční náklady</t>
  </si>
  <si>
    <t>052103000</t>
  </si>
  <si>
    <t>Rezerva investora</t>
  </si>
  <si>
    <t>-2002873876</t>
  </si>
  <si>
    <t>Poznámka k položce:_x000D_
Finanční rezerva investora na tvarovky potrubí PE 100 pro případ optimalizace trasy vodovodního řadu v průběhu výstavby.</t>
  </si>
  <si>
    <t>VRN7</t>
  </si>
  <si>
    <t>Provozní vlivy</t>
  </si>
  <si>
    <t>094002000</t>
  </si>
  <si>
    <t>Ostatní náklady související s výstavbou</t>
  </si>
  <si>
    <t>-1864386951</t>
  </si>
  <si>
    <t>Poznámka k položce:_x000D_
Náklady na vyhotovení návrhu dočasného dopravního značení, projednání DZ s dotčenými orgány a organizacemi, dodání dopravních značek a světelné signalizace, jejich rozmístění a přemísťování a jejich údržba v průběhu výstavby včetně následného odstranění po ukončení stavebních prací.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</si>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</sst>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top" wrapText="1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59"/>
      <c r="AS2" s="359"/>
      <c r="AT2" s="359"/>
      <c r="AU2" s="359"/>
      <c r="AV2" s="359"/>
      <c r="AW2" s="359"/>
      <c r="AX2" s="359"/>
      <c r="AY2" s="359"/>
      <c r="AZ2" s="359"/>
      <c r="BA2" s="359"/>
      <c r="BB2" s="359"/>
      <c r="BC2" s="359"/>
      <c r="BD2" s="359"/>
      <c r="BE2" s="359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23" t="s">
        <v>14</v>
      </c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P5" s="23"/>
      <c r="AQ5" s="23"/>
      <c r="AR5" s="21"/>
      <c r="BE5" s="320" t="s">
        <v>15</v>
      </c>
      <c r="BS5" s="18" t="s">
        <v>6</v>
      </c>
    </row>
    <row r="6" spans="1:74" s="1" customFormat="1" ht="36.9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25" t="s">
        <v>17</v>
      </c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324"/>
      <c r="AM6" s="324"/>
      <c r="AN6" s="324"/>
      <c r="AO6" s="324"/>
      <c r="AP6" s="23"/>
      <c r="AQ6" s="23"/>
      <c r="AR6" s="21"/>
      <c r="BE6" s="321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21</v>
      </c>
      <c r="AO7" s="23"/>
      <c r="AP7" s="23"/>
      <c r="AQ7" s="23"/>
      <c r="AR7" s="21"/>
      <c r="BE7" s="321"/>
      <c r="BS7" s="18" t="s">
        <v>6</v>
      </c>
    </row>
    <row r="8" spans="1:74" s="1" customFormat="1" ht="12" customHeight="1">
      <c r="B8" s="22"/>
      <c r="C8" s="23"/>
      <c r="D8" s="30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24</v>
      </c>
      <c r="AL8" s="23"/>
      <c r="AM8" s="23"/>
      <c r="AN8" s="31" t="s">
        <v>25</v>
      </c>
      <c r="AO8" s="23"/>
      <c r="AP8" s="23"/>
      <c r="AQ8" s="23"/>
      <c r="AR8" s="21"/>
      <c r="BE8" s="321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1"/>
      <c r="BS9" s="18" t="s">
        <v>6</v>
      </c>
    </row>
    <row r="10" spans="1:74" s="1" customFormat="1" ht="12" customHeight="1">
      <c r="B10" s="22"/>
      <c r="C10" s="23"/>
      <c r="D10" s="30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27</v>
      </c>
      <c r="AL10" s="23"/>
      <c r="AM10" s="23"/>
      <c r="AN10" s="28" t="s">
        <v>28</v>
      </c>
      <c r="AO10" s="23"/>
      <c r="AP10" s="23"/>
      <c r="AQ10" s="23"/>
      <c r="AR10" s="21"/>
      <c r="BE10" s="321"/>
      <c r="BS10" s="18" t="s">
        <v>6</v>
      </c>
    </row>
    <row r="11" spans="1:74" s="1" customFormat="1" ht="18.45" customHeight="1">
      <c r="B11" s="22"/>
      <c r="C11" s="23"/>
      <c r="D11" s="23"/>
      <c r="E11" s="28" t="s">
        <v>29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30</v>
      </c>
      <c r="AL11" s="23"/>
      <c r="AM11" s="23"/>
      <c r="AN11" s="28" t="s">
        <v>31</v>
      </c>
      <c r="AO11" s="23"/>
      <c r="AP11" s="23"/>
      <c r="AQ11" s="23"/>
      <c r="AR11" s="21"/>
      <c r="BE11" s="321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1"/>
      <c r="BS12" s="18" t="s">
        <v>6</v>
      </c>
    </row>
    <row r="13" spans="1:74" s="1" customFormat="1" ht="12" customHeight="1">
      <c r="B13" s="22"/>
      <c r="C13" s="23"/>
      <c r="D13" s="30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27</v>
      </c>
      <c r="AL13" s="23"/>
      <c r="AM13" s="23"/>
      <c r="AN13" s="32" t="s">
        <v>33</v>
      </c>
      <c r="AO13" s="23"/>
      <c r="AP13" s="23"/>
      <c r="AQ13" s="23"/>
      <c r="AR13" s="21"/>
      <c r="BE13" s="321"/>
      <c r="BS13" s="18" t="s">
        <v>6</v>
      </c>
    </row>
    <row r="14" spans="1:74" ht="13.2">
      <c r="B14" s="22"/>
      <c r="C14" s="23"/>
      <c r="D14" s="23"/>
      <c r="E14" s="326" t="s">
        <v>33</v>
      </c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  <c r="AI14" s="327"/>
      <c r="AJ14" s="327"/>
      <c r="AK14" s="30" t="s">
        <v>30</v>
      </c>
      <c r="AL14" s="23"/>
      <c r="AM14" s="23"/>
      <c r="AN14" s="32" t="s">
        <v>33</v>
      </c>
      <c r="AO14" s="23"/>
      <c r="AP14" s="23"/>
      <c r="AQ14" s="23"/>
      <c r="AR14" s="21"/>
      <c r="BE14" s="321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1"/>
      <c r="BS15" s="18" t="s">
        <v>4</v>
      </c>
    </row>
    <row r="16" spans="1:74" s="1" customFormat="1" ht="12" customHeight="1">
      <c r="B16" s="22"/>
      <c r="C16" s="23"/>
      <c r="D16" s="30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27</v>
      </c>
      <c r="AL16" s="23"/>
      <c r="AM16" s="23"/>
      <c r="AN16" s="28" t="s">
        <v>35</v>
      </c>
      <c r="AO16" s="23"/>
      <c r="AP16" s="23"/>
      <c r="AQ16" s="23"/>
      <c r="AR16" s="21"/>
      <c r="BE16" s="321"/>
      <c r="BS16" s="18" t="s">
        <v>4</v>
      </c>
    </row>
    <row r="17" spans="1:71" s="1" customFormat="1" ht="18.45" customHeight="1">
      <c r="B17" s="22"/>
      <c r="C17" s="23"/>
      <c r="D17" s="23"/>
      <c r="E17" s="28" t="s">
        <v>36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30</v>
      </c>
      <c r="AL17" s="23"/>
      <c r="AM17" s="23"/>
      <c r="AN17" s="28" t="s">
        <v>37</v>
      </c>
      <c r="AO17" s="23"/>
      <c r="AP17" s="23"/>
      <c r="AQ17" s="23"/>
      <c r="AR17" s="21"/>
      <c r="BE17" s="321"/>
      <c r="BS17" s="18" t="s">
        <v>38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1"/>
      <c r="BS18" s="18" t="s">
        <v>6</v>
      </c>
    </row>
    <row r="19" spans="1:71" s="1" customFormat="1" ht="12" customHeight="1">
      <c r="B19" s="22"/>
      <c r="C19" s="23"/>
      <c r="D19" s="30" t="s">
        <v>39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27</v>
      </c>
      <c r="AL19" s="23"/>
      <c r="AM19" s="23"/>
      <c r="AN19" s="28" t="s">
        <v>40</v>
      </c>
      <c r="AO19" s="23"/>
      <c r="AP19" s="23"/>
      <c r="AQ19" s="23"/>
      <c r="AR19" s="21"/>
      <c r="BE19" s="321"/>
      <c r="BS19" s="18" t="s">
        <v>6</v>
      </c>
    </row>
    <row r="20" spans="1:71" s="1" customFormat="1" ht="18.45" customHeight="1">
      <c r="B20" s="22"/>
      <c r="C20" s="23"/>
      <c r="D20" s="23"/>
      <c r="E20" s="28" t="s">
        <v>41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30</v>
      </c>
      <c r="AL20" s="23"/>
      <c r="AM20" s="23"/>
      <c r="AN20" s="28" t="s">
        <v>42</v>
      </c>
      <c r="AO20" s="23"/>
      <c r="AP20" s="23"/>
      <c r="AQ20" s="23"/>
      <c r="AR20" s="21"/>
      <c r="BE20" s="321"/>
      <c r="BS20" s="18" t="s">
        <v>4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1"/>
    </row>
    <row r="22" spans="1:71" s="1" customFormat="1" ht="12" customHeight="1">
      <c r="B22" s="22"/>
      <c r="C22" s="23"/>
      <c r="D22" s="30" t="s">
        <v>43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1"/>
    </row>
    <row r="23" spans="1:71" s="1" customFormat="1" ht="47.25" customHeight="1">
      <c r="B23" s="22"/>
      <c r="C23" s="23"/>
      <c r="D23" s="23"/>
      <c r="E23" s="328" t="s">
        <v>44</v>
      </c>
      <c r="F23" s="328"/>
      <c r="G23" s="328"/>
      <c r="H23" s="328"/>
      <c r="I23" s="328"/>
      <c r="J23" s="328"/>
      <c r="K23" s="328"/>
      <c r="L23" s="328"/>
      <c r="M23" s="328"/>
      <c r="N23" s="328"/>
      <c r="O23" s="328"/>
      <c r="P23" s="328"/>
      <c r="Q23" s="328"/>
      <c r="R23" s="328"/>
      <c r="S23" s="328"/>
      <c r="T23" s="328"/>
      <c r="U23" s="328"/>
      <c r="V23" s="328"/>
      <c r="W23" s="328"/>
      <c r="X23" s="328"/>
      <c r="Y23" s="328"/>
      <c r="Z23" s="328"/>
      <c r="AA23" s="328"/>
      <c r="AB23" s="328"/>
      <c r="AC23" s="328"/>
      <c r="AD23" s="328"/>
      <c r="AE23" s="328"/>
      <c r="AF23" s="328"/>
      <c r="AG23" s="328"/>
      <c r="AH23" s="328"/>
      <c r="AI23" s="328"/>
      <c r="AJ23" s="328"/>
      <c r="AK23" s="328"/>
      <c r="AL23" s="328"/>
      <c r="AM23" s="328"/>
      <c r="AN23" s="328"/>
      <c r="AO23" s="23"/>
      <c r="AP23" s="23"/>
      <c r="AQ23" s="23"/>
      <c r="AR23" s="21"/>
      <c r="BE23" s="321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1"/>
    </row>
    <row r="25" spans="1:71" s="1" customFormat="1" ht="6.9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21"/>
    </row>
    <row r="26" spans="1:71" s="2" customFormat="1" ht="25.95" customHeight="1">
      <c r="A26" s="35"/>
      <c r="B26" s="36"/>
      <c r="C26" s="37"/>
      <c r="D26" s="38" t="s">
        <v>45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29">
        <f>ROUND(AG54,2)</f>
        <v>0</v>
      </c>
      <c r="AL26" s="330"/>
      <c r="AM26" s="330"/>
      <c r="AN26" s="330"/>
      <c r="AO26" s="330"/>
      <c r="AP26" s="37"/>
      <c r="AQ26" s="37"/>
      <c r="AR26" s="40"/>
      <c r="BE26" s="321"/>
    </row>
    <row r="27" spans="1:71" s="2" customFormat="1" ht="6.9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21"/>
    </row>
    <row r="28" spans="1:71" s="2" customFormat="1" ht="13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31" t="s">
        <v>46</v>
      </c>
      <c r="M28" s="331"/>
      <c r="N28" s="331"/>
      <c r="O28" s="331"/>
      <c r="P28" s="331"/>
      <c r="Q28" s="37"/>
      <c r="R28" s="37"/>
      <c r="S28" s="37"/>
      <c r="T28" s="37"/>
      <c r="U28" s="37"/>
      <c r="V28" s="37"/>
      <c r="W28" s="331" t="s">
        <v>47</v>
      </c>
      <c r="X28" s="331"/>
      <c r="Y28" s="331"/>
      <c r="Z28" s="331"/>
      <c r="AA28" s="331"/>
      <c r="AB28" s="331"/>
      <c r="AC28" s="331"/>
      <c r="AD28" s="331"/>
      <c r="AE28" s="331"/>
      <c r="AF28" s="37"/>
      <c r="AG28" s="37"/>
      <c r="AH28" s="37"/>
      <c r="AI28" s="37"/>
      <c r="AJ28" s="37"/>
      <c r="AK28" s="331" t="s">
        <v>48</v>
      </c>
      <c r="AL28" s="331"/>
      <c r="AM28" s="331"/>
      <c r="AN28" s="331"/>
      <c r="AO28" s="331"/>
      <c r="AP28" s="37"/>
      <c r="AQ28" s="37"/>
      <c r="AR28" s="40"/>
      <c r="BE28" s="321"/>
    </row>
    <row r="29" spans="1:71" s="3" customFormat="1" ht="14.4" customHeight="1">
      <c r="B29" s="41"/>
      <c r="C29" s="42"/>
      <c r="D29" s="30" t="s">
        <v>49</v>
      </c>
      <c r="E29" s="42"/>
      <c r="F29" s="30" t="s">
        <v>50</v>
      </c>
      <c r="G29" s="42"/>
      <c r="H29" s="42"/>
      <c r="I29" s="42"/>
      <c r="J29" s="42"/>
      <c r="K29" s="42"/>
      <c r="L29" s="334">
        <v>0.21</v>
      </c>
      <c r="M29" s="333"/>
      <c r="N29" s="333"/>
      <c r="O29" s="333"/>
      <c r="P29" s="333"/>
      <c r="Q29" s="42"/>
      <c r="R29" s="42"/>
      <c r="S29" s="42"/>
      <c r="T29" s="42"/>
      <c r="U29" s="42"/>
      <c r="V29" s="42"/>
      <c r="W29" s="332">
        <f>ROUND(AZ54, 2)</f>
        <v>0</v>
      </c>
      <c r="X29" s="333"/>
      <c r="Y29" s="333"/>
      <c r="Z29" s="333"/>
      <c r="AA29" s="333"/>
      <c r="AB29" s="333"/>
      <c r="AC29" s="333"/>
      <c r="AD29" s="333"/>
      <c r="AE29" s="333"/>
      <c r="AF29" s="42"/>
      <c r="AG29" s="42"/>
      <c r="AH29" s="42"/>
      <c r="AI29" s="42"/>
      <c r="AJ29" s="42"/>
      <c r="AK29" s="332">
        <f>ROUND(AV54, 2)</f>
        <v>0</v>
      </c>
      <c r="AL29" s="333"/>
      <c r="AM29" s="333"/>
      <c r="AN29" s="333"/>
      <c r="AO29" s="333"/>
      <c r="AP29" s="42"/>
      <c r="AQ29" s="42"/>
      <c r="AR29" s="43"/>
      <c r="BE29" s="322"/>
    </row>
    <row r="30" spans="1:71" s="3" customFormat="1" ht="14.4" customHeight="1">
      <c r="B30" s="41"/>
      <c r="C30" s="42"/>
      <c r="D30" s="42"/>
      <c r="E30" s="42"/>
      <c r="F30" s="30" t="s">
        <v>51</v>
      </c>
      <c r="G30" s="42"/>
      <c r="H30" s="42"/>
      <c r="I30" s="42"/>
      <c r="J30" s="42"/>
      <c r="K30" s="42"/>
      <c r="L30" s="334">
        <v>0.15</v>
      </c>
      <c r="M30" s="333"/>
      <c r="N30" s="333"/>
      <c r="O30" s="333"/>
      <c r="P30" s="333"/>
      <c r="Q30" s="42"/>
      <c r="R30" s="42"/>
      <c r="S30" s="42"/>
      <c r="T30" s="42"/>
      <c r="U30" s="42"/>
      <c r="V30" s="42"/>
      <c r="W30" s="332">
        <f>ROUND(BA54, 2)</f>
        <v>0</v>
      </c>
      <c r="X30" s="333"/>
      <c r="Y30" s="333"/>
      <c r="Z30" s="333"/>
      <c r="AA30" s="333"/>
      <c r="AB30" s="333"/>
      <c r="AC30" s="333"/>
      <c r="AD30" s="333"/>
      <c r="AE30" s="333"/>
      <c r="AF30" s="42"/>
      <c r="AG30" s="42"/>
      <c r="AH30" s="42"/>
      <c r="AI30" s="42"/>
      <c r="AJ30" s="42"/>
      <c r="AK30" s="332">
        <f>ROUND(AW54, 2)</f>
        <v>0</v>
      </c>
      <c r="AL30" s="333"/>
      <c r="AM30" s="333"/>
      <c r="AN30" s="333"/>
      <c r="AO30" s="333"/>
      <c r="AP30" s="42"/>
      <c r="AQ30" s="42"/>
      <c r="AR30" s="43"/>
      <c r="BE30" s="322"/>
    </row>
    <row r="31" spans="1:71" s="3" customFormat="1" ht="14.4" hidden="1" customHeight="1">
      <c r="B31" s="41"/>
      <c r="C31" s="42"/>
      <c r="D31" s="42"/>
      <c r="E31" s="42"/>
      <c r="F31" s="30" t="s">
        <v>52</v>
      </c>
      <c r="G31" s="42"/>
      <c r="H31" s="42"/>
      <c r="I31" s="42"/>
      <c r="J31" s="42"/>
      <c r="K31" s="42"/>
      <c r="L31" s="334">
        <v>0.21</v>
      </c>
      <c r="M31" s="333"/>
      <c r="N31" s="333"/>
      <c r="O31" s="333"/>
      <c r="P31" s="333"/>
      <c r="Q31" s="42"/>
      <c r="R31" s="42"/>
      <c r="S31" s="42"/>
      <c r="T31" s="42"/>
      <c r="U31" s="42"/>
      <c r="V31" s="42"/>
      <c r="W31" s="332">
        <f>ROUND(BB54, 2)</f>
        <v>0</v>
      </c>
      <c r="X31" s="333"/>
      <c r="Y31" s="333"/>
      <c r="Z31" s="333"/>
      <c r="AA31" s="333"/>
      <c r="AB31" s="333"/>
      <c r="AC31" s="333"/>
      <c r="AD31" s="333"/>
      <c r="AE31" s="333"/>
      <c r="AF31" s="42"/>
      <c r="AG31" s="42"/>
      <c r="AH31" s="42"/>
      <c r="AI31" s="42"/>
      <c r="AJ31" s="42"/>
      <c r="AK31" s="332">
        <v>0</v>
      </c>
      <c r="AL31" s="333"/>
      <c r="AM31" s="333"/>
      <c r="AN31" s="333"/>
      <c r="AO31" s="333"/>
      <c r="AP31" s="42"/>
      <c r="AQ31" s="42"/>
      <c r="AR31" s="43"/>
      <c r="BE31" s="322"/>
    </row>
    <row r="32" spans="1:71" s="3" customFormat="1" ht="14.4" hidden="1" customHeight="1">
      <c r="B32" s="41"/>
      <c r="C32" s="42"/>
      <c r="D32" s="42"/>
      <c r="E32" s="42"/>
      <c r="F32" s="30" t="s">
        <v>53</v>
      </c>
      <c r="G32" s="42"/>
      <c r="H32" s="42"/>
      <c r="I32" s="42"/>
      <c r="J32" s="42"/>
      <c r="K32" s="42"/>
      <c r="L32" s="334">
        <v>0.15</v>
      </c>
      <c r="M32" s="333"/>
      <c r="N32" s="333"/>
      <c r="O32" s="333"/>
      <c r="P32" s="333"/>
      <c r="Q32" s="42"/>
      <c r="R32" s="42"/>
      <c r="S32" s="42"/>
      <c r="T32" s="42"/>
      <c r="U32" s="42"/>
      <c r="V32" s="42"/>
      <c r="W32" s="332">
        <f>ROUND(BC54, 2)</f>
        <v>0</v>
      </c>
      <c r="X32" s="333"/>
      <c r="Y32" s="333"/>
      <c r="Z32" s="333"/>
      <c r="AA32" s="333"/>
      <c r="AB32" s="333"/>
      <c r="AC32" s="333"/>
      <c r="AD32" s="333"/>
      <c r="AE32" s="333"/>
      <c r="AF32" s="42"/>
      <c r="AG32" s="42"/>
      <c r="AH32" s="42"/>
      <c r="AI32" s="42"/>
      <c r="AJ32" s="42"/>
      <c r="AK32" s="332">
        <v>0</v>
      </c>
      <c r="AL32" s="333"/>
      <c r="AM32" s="333"/>
      <c r="AN32" s="333"/>
      <c r="AO32" s="333"/>
      <c r="AP32" s="42"/>
      <c r="AQ32" s="42"/>
      <c r="AR32" s="43"/>
      <c r="BE32" s="322"/>
    </row>
    <row r="33" spans="1:57" s="3" customFormat="1" ht="14.4" hidden="1" customHeight="1">
      <c r="B33" s="41"/>
      <c r="C33" s="42"/>
      <c r="D33" s="42"/>
      <c r="E33" s="42"/>
      <c r="F33" s="30" t="s">
        <v>54</v>
      </c>
      <c r="G33" s="42"/>
      <c r="H33" s="42"/>
      <c r="I33" s="42"/>
      <c r="J33" s="42"/>
      <c r="K33" s="42"/>
      <c r="L33" s="334">
        <v>0</v>
      </c>
      <c r="M33" s="333"/>
      <c r="N33" s="333"/>
      <c r="O33" s="333"/>
      <c r="P33" s="333"/>
      <c r="Q33" s="42"/>
      <c r="R33" s="42"/>
      <c r="S33" s="42"/>
      <c r="T33" s="42"/>
      <c r="U33" s="42"/>
      <c r="V33" s="42"/>
      <c r="W33" s="332">
        <f>ROUND(BD54, 2)</f>
        <v>0</v>
      </c>
      <c r="X33" s="333"/>
      <c r="Y33" s="333"/>
      <c r="Z33" s="333"/>
      <c r="AA33" s="333"/>
      <c r="AB33" s="333"/>
      <c r="AC33" s="333"/>
      <c r="AD33" s="333"/>
      <c r="AE33" s="333"/>
      <c r="AF33" s="42"/>
      <c r="AG33" s="42"/>
      <c r="AH33" s="42"/>
      <c r="AI33" s="42"/>
      <c r="AJ33" s="42"/>
      <c r="AK33" s="332">
        <v>0</v>
      </c>
      <c r="AL33" s="333"/>
      <c r="AM33" s="333"/>
      <c r="AN33" s="333"/>
      <c r="AO33" s="333"/>
      <c r="AP33" s="42"/>
      <c r="AQ33" s="42"/>
      <c r="AR33" s="43"/>
    </row>
    <row r="34" spans="1:57" s="2" customFormat="1" ht="6.9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5" customHeight="1">
      <c r="A35" s="35"/>
      <c r="B35" s="36"/>
      <c r="C35" s="44"/>
      <c r="D35" s="45" t="s">
        <v>55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56</v>
      </c>
      <c r="U35" s="46"/>
      <c r="V35" s="46"/>
      <c r="W35" s="46"/>
      <c r="X35" s="335" t="s">
        <v>57</v>
      </c>
      <c r="Y35" s="336"/>
      <c r="Z35" s="336"/>
      <c r="AA35" s="336"/>
      <c r="AB35" s="336"/>
      <c r="AC35" s="46"/>
      <c r="AD35" s="46"/>
      <c r="AE35" s="46"/>
      <c r="AF35" s="46"/>
      <c r="AG35" s="46"/>
      <c r="AH35" s="46"/>
      <c r="AI35" s="46"/>
      <c r="AJ35" s="46"/>
      <c r="AK35" s="337">
        <f>SUM(AK26:AK33)</f>
        <v>0</v>
      </c>
      <c r="AL35" s="336"/>
      <c r="AM35" s="336"/>
      <c r="AN35" s="336"/>
      <c r="AO35" s="338"/>
      <c r="AP35" s="44"/>
      <c r="AQ35" s="44"/>
      <c r="AR35" s="40"/>
      <c r="BE35" s="35"/>
    </row>
    <row r="36" spans="1:57" s="2" customFormat="1" ht="6.9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" customHeight="1">
      <c r="A42" s="35"/>
      <c r="B42" s="36"/>
      <c r="C42" s="24" t="s">
        <v>58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DH19001-R1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39" t="str">
        <f>K6</f>
        <v>SOKOLOV, UL. CHELČICKÉHO - VÝMĚNA VODOVODU</v>
      </c>
      <c r="M45" s="340"/>
      <c r="N45" s="340"/>
      <c r="O45" s="340"/>
      <c r="P45" s="340"/>
      <c r="Q45" s="340"/>
      <c r="R45" s="340"/>
      <c r="S45" s="340"/>
      <c r="T45" s="340"/>
      <c r="U45" s="340"/>
      <c r="V45" s="340"/>
      <c r="W45" s="340"/>
      <c r="X45" s="340"/>
      <c r="Y45" s="340"/>
      <c r="Z45" s="340"/>
      <c r="AA45" s="340"/>
      <c r="AB45" s="340"/>
      <c r="AC45" s="340"/>
      <c r="AD45" s="340"/>
      <c r="AE45" s="340"/>
      <c r="AF45" s="340"/>
      <c r="AG45" s="340"/>
      <c r="AH45" s="340"/>
      <c r="AI45" s="340"/>
      <c r="AJ45" s="340"/>
      <c r="AK45" s="340"/>
      <c r="AL45" s="340"/>
      <c r="AM45" s="340"/>
      <c r="AN45" s="340"/>
      <c r="AO45" s="340"/>
      <c r="AP45" s="57"/>
      <c r="AQ45" s="57"/>
      <c r="AR45" s="58"/>
    </row>
    <row r="46" spans="1:57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22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Sokolov, ul. Chelčického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24</v>
      </c>
      <c r="AJ47" s="37"/>
      <c r="AK47" s="37"/>
      <c r="AL47" s="37"/>
      <c r="AM47" s="341" t="str">
        <f>IF(AN8= "","",AN8)</f>
        <v>16. 12. 2020</v>
      </c>
      <c r="AN47" s="341"/>
      <c r="AO47" s="37"/>
      <c r="AP47" s="37"/>
      <c r="AQ47" s="37"/>
      <c r="AR47" s="40"/>
      <c r="BE47" s="35"/>
    </row>
    <row r="48" spans="1:57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25.65" customHeight="1">
      <c r="A49" s="35"/>
      <c r="B49" s="36"/>
      <c r="C49" s="30" t="s">
        <v>26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Sokolovská vodárenská s.r.o.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34</v>
      </c>
      <c r="AJ49" s="37"/>
      <c r="AK49" s="37"/>
      <c r="AL49" s="37"/>
      <c r="AM49" s="342" t="str">
        <f>IF(E17="","",E17)</f>
        <v>Vodohospodářská společnost s.r.o.</v>
      </c>
      <c r="AN49" s="343"/>
      <c r="AO49" s="343"/>
      <c r="AP49" s="343"/>
      <c r="AQ49" s="37"/>
      <c r="AR49" s="40"/>
      <c r="AS49" s="344" t="s">
        <v>59</v>
      </c>
      <c r="AT49" s="345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15" customHeight="1">
      <c r="A50" s="35"/>
      <c r="B50" s="36"/>
      <c r="C50" s="30" t="s">
        <v>32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39</v>
      </c>
      <c r="AJ50" s="37"/>
      <c r="AK50" s="37"/>
      <c r="AL50" s="37"/>
      <c r="AM50" s="342" t="str">
        <f>IF(E20="","",E20)</f>
        <v>Daniel HÁJEK</v>
      </c>
      <c r="AN50" s="343"/>
      <c r="AO50" s="343"/>
      <c r="AP50" s="343"/>
      <c r="AQ50" s="37"/>
      <c r="AR50" s="40"/>
      <c r="AS50" s="346"/>
      <c r="AT50" s="347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48"/>
      <c r="AT51" s="349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50" t="s">
        <v>60</v>
      </c>
      <c r="D52" s="351"/>
      <c r="E52" s="351"/>
      <c r="F52" s="351"/>
      <c r="G52" s="351"/>
      <c r="H52" s="67"/>
      <c r="I52" s="352" t="s">
        <v>61</v>
      </c>
      <c r="J52" s="351"/>
      <c r="K52" s="351"/>
      <c r="L52" s="351"/>
      <c r="M52" s="351"/>
      <c r="N52" s="351"/>
      <c r="O52" s="351"/>
      <c r="P52" s="351"/>
      <c r="Q52" s="351"/>
      <c r="R52" s="351"/>
      <c r="S52" s="351"/>
      <c r="T52" s="351"/>
      <c r="U52" s="351"/>
      <c r="V52" s="351"/>
      <c r="W52" s="351"/>
      <c r="X52" s="351"/>
      <c r="Y52" s="351"/>
      <c r="Z52" s="351"/>
      <c r="AA52" s="351"/>
      <c r="AB52" s="351"/>
      <c r="AC52" s="351"/>
      <c r="AD52" s="351"/>
      <c r="AE52" s="351"/>
      <c r="AF52" s="351"/>
      <c r="AG52" s="353" t="s">
        <v>62</v>
      </c>
      <c r="AH52" s="351"/>
      <c r="AI52" s="351"/>
      <c r="AJ52" s="351"/>
      <c r="AK52" s="351"/>
      <c r="AL52" s="351"/>
      <c r="AM52" s="351"/>
      <c r="AN52" s="352" t="s">
        <v>63</v>
      </c>
      <c r="AO52" s="351"/>
      <c r="AP52" s="351"/>
      <c r="AQ52" s="68" t="s">
        <v>64</v>
      </c>
      <c r="AR52" s="40"/>
      <c r="AS52" s="69" t="s">
        <v>65</v>
      </c>
      <c r="AT52" s="70" t="s">
        <v>66</v>
      </c>
      <c r="AU52" s="70" t="s">
        <v>67</v>
      </c>
      <c r="AV52" s="70" t="s">
        <v>68</v>
      </c>
      <c r="AW52" s="70" t="s">
        <v>69</v>
      </c>
      <c r="AX52" s="70" t="s">
        <v>70</v>
      </c>
      <c r="AY52" s="70" t="s">
        <v>71</v>
      </c>
      <c r="AZ52" s="70" t="s">
        <v>72</v>
      </c>
      <c r="BA52" s="70" t="s">
        <v>73</v>
      </c>
      <c r="BB52" s="70" t="s">
        <v>74</v>
      </c>
      <c r="BC52" s="70" t="s">
        <v>75</v>
      </c>
      <c r="BD52" s="71" t="s">
        <v>76</v>
      </c>
      <c r="BE52" s="35"/>
    </row>
    <row r="53" spans="1:91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" customHeight="1">
      <c r="B54" s="75"/>
      <c r="C54" s="76" t="s">
        <v>77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57">
        <f>ROUND(SUM(AG55:AG57),2)</f>
        <v>0</v>
      </c>
      <c r="AH54" s="357"/>
      <c r="AI54" s="357"/>
      <c r="AJ54" s="357"/>
      <c r="AK54" s="357"/>
      <c r="AL54" s="357"/>
      <c r="AM54" s="357"/>
      <c r="AN54" s="358">
        <f>SUM(AG54,AT54)</f>
        <v>0</v>
      </c>
      <c r="AO54" s="358"/>
      <c r="AP54" s="358"/>
      <c r="AQ54" s="79" t="s">
        <v>78</v>
      </c>
      <c r="AR54" s="80"/>
      <c r="AS54" s="81">
        <f>ROUND(SUM(AS55:AS57),2)</f>
        <v>0</v>
      </c>
      <c r="AT54" s="82">
        <f>ROUND(SUM(AV54:AW54),2)</f>
        <v>0</v>
      </c>
      <c r="AU54" s="83">
        <f>ROUND(SUM(AU55:AU57),5)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ROUND(SUM(AZ55:AZ57),2)</f>
        <v>0</v>
      </c>
      <c r="BA54" s="82">
        <f>ROUND(SUM(BA55:BA57),2)</f>
        <v>0</v>
      </c>
      <c r="BB54" s="82">
        <f>ROUND(SUM(BB55:BB57),2)</f>
        <v>0</v>
      </c>
      <c r="BC54" s="82">
        <f>ROUND(SUM(BC55:BC57),2)</f>
        <v>0</v>
      </c>
      <c r="BD54" s="84">
        <f>ROUND(SUM(BD55:BD57),2)</f>
        <v>0</v>
      </c>
      <c r="BS54" s="85" t="s">
        <v>79</v>
      </c>
      <c r="BT54" s="85" t="s">
        <v>80</v>
      </c>
      <c r="BU54" s="86" t="s">
        <v>81</v>
      </c>
      <c r="BV54" s="85" t="s">
        <v>82</v>
      </c>
      <c r="BW54" s="85" t="s">
        <v>5</v>
      </c>
      <c r="BX54" s="85" t="s">
        <v>83</v>
      </c>
      <c r="CL54" s="85" t="s">
        <v>19</v>
      </c>
    </row>
    <row r="55" spans="1:91" s="7" customFormat="1" ht="16.5" customHeight="1">
      <c r="A55" s="87" t="s">
        <v>84</v>
      </c>
      <c r="B55" s="88"/>
      <c r="C55" s="89"/>
      <c r="D55" s="356" t="s">
        <v>85</v>
      </c>
      <c r="E55" s="356"/>
      <c r="F55" s="356"/>
      <c r="G55" s="356"/>
      <c r="H55" s="356"/>
      <c r="I55" s="90"/>
      <c r="J55" s="356" t="s">
        <v>86</v>
      </c>
      <c r="K55" s="356"/>
      <c r="L55" s="356"/>
      <c r="M55" s="356"/>
      <c r="N55" s="356"/>
      <c r="O55" s="356"/>
      <c r="P55" s="356"/>
      <c r="Q55" s="356"/>
      <c r="R55" s="356"/>
      <c r="S55" s="356"/>
      <c r="T55" s="356"/>
      <c r="U55" s="356"/>
      <c r="V55" s="356"/>
      <c r="W55" s="356"/>
      <c r="X55" s="356"/>
      <c r="Y55" s="356"/>
      <c r="Z55" s="356"/>
      <c r="AA55" s="356"/>
      <c r="AB55" s="356"/>
      <c r="AC55" s="356"/>
      <c r="AD55" s="356"/>
      <c r="AE55" s="356"/>
      <c r="AF55" s="356"/>
      <c r="AG55" s="354">
        <f>'01 - VODOVOD'!J30</f>
        <v>0</v>
      </c>
      <c r="AH55" s="355"/>
      <c r="AI55" s="355"/>
      <c r="AJ55" s="355"/>
      <c r="AK55" s="355"/>
      <c r="AL55" s="355"/>
      <c r="AM55" s="355"/>
      <c r="AN55" s="354">
        <f>SUM(AG55,AT55)</f>
        <v>0</v>
      </c>
      <c r="AO55" s="355"/>
      <c r="AP55" s="355"/>
      <c r="AQ55" s="91" t="s">
        <v>87</v>
      </c>
      <c r="AR55" s="92"/>
      <c r="AS55" s="93">
        <v>0</v>
      </c>
      <c r="AT55" s="94">
        <f>ROUND(SUM(AV55:AW55),2)</f>
        <v>0</v>
      </c>
      <c r="AU55" s="95">
        <f>'01 - VODOVOD'!P88</f>
        <v>0</v>
      </c>
      <c r="AV55" s="94">
        <f>'01 - VODOVOD'!J33</f>
        <v>0</v>
      </c>
      <c r="AW55" s="94">
        <f>'01 - VODOVOD'!J34</f>
        <v>0</v>
      </c>
      <c r="AX55" s="94">
        <f>'01 - VODOVOD'!J35</f>
        <v>0</v>
      </c>
      <c r="AY55" s="94">
        <f>'01 - VODOVOD'!J36</f>
        <v>0</v>
      </c>
      <c r="AZ55" s="94">
        <f>'01 - VODOVOD'!F33</f>
        <v>0</v>
      </c>
      <c r="BA55" s="94">
        <f>'01 - VODOVOD'!F34</f>
        <v>0</v>
      </c>
      <c r="BB55" s="94">
        <f>'01 - VODOVOD'!F35</f>
        <v>0</v>
      </c>
      <c r="BC55" s="94">
        <f>'01 - VODOVOD'!F36</f>
        <v>0</v>
      </c>
      <c r="BD55" s="96">
        <f>'01 - VODOVOD'!F37</f>
        <v>0</v>
      </c>
      <c r="BT55" s="97" t="s">
        <v>88</v>
      </c>
      <c r="BV55" s="97" t="s">
        <v>82</v>
      </c>
      <c r="BW55" s="97" t="s">
        <v>89</v>
      </c>
      <c r="BX55" s="97" t="s">
        <v>5</v>
      </c>
      <c r="CL55" s="97" t="s">
        <v>90</v>
      </c>
      <c r="CM55" s="97" t="s">
        <v>91</v>
      </c>
    </row>
    <row r="56" spans="1:91" s="7" customFormat="1" ht="16.5" customHeight="1">
      <c r="A56" s="87" t="s">
        <v>84</v>
      </c>
      <c r="B56" s="88"/>
      <c r="C56" s="89"/>
      <c r="D56" s="356" t="s">
        <v>92</v>
      </c>
      <c r="E56" s="356"/>
      <c r="F56" s="356"/>
      <c r="G56" s="356"/>
      <c r="H56" s="356"/>
      <c r="I56" s="90"/>
      <c r="J56" s="356" t="s">
        <v>93</v>
      </c>
      <c r="K56" s="356"/>
      <c r="L56" s="356"/>
      <c r="M56" s="356"/>
      <c r="N56" s="356"/>
      <c r="O56" s="356"/>
      <c r="P56" s="356"/>
      <c r="Q56" s="356"/>
      <c r="R56" s="356"/>
      <c r="S56" s="356"/>
      <c r="T56" s="356"/>
      <c r="U56" s="356"/>
      <c r="V56" s="356"/>
      <c r="W56" s="356"/>
      <c r="X56" s="356"/>
      <c r="Y56" s="356"/>
      <c r="Z56" s="356"/>
      <c r="AA56" s="356"/>
      <c r="AB56" s="356"/>
      <c r="AC56" s="356"/>
      <c r="AD56" s="356"/>
      <c r="AE56" s="356"/>
      <c r="AF56" s="356"/>
      <c r="AG56" s="354">
        <f>'02 - PŘÍPOJKY'!J30</f>
        <v>0</v>
      </c>
      <c r="AH56" s="355"/>
      <c r="AI56" s="355"/>
      <c r="AJ56" s="355"/>
      <c r="AK56" s="355"/>
      <c r="AL56" s="355"/>
      <c r="AM56" s="355"/>
      <c r="AN56" s="354">
        <f>SUM(AG56,AT56)</f>
        <v>0</v>
      </c>
      <c r="AO56" s="355"/>
      <c r="AP56" s="355"/>
      <c r="AQ56" s="91" t="s">
        <v>87</v>
      </c>
      <c r="AR56" s="92"/>
      <c r="AS56" s="93">
        <v>0</v>
      </c>
      <c r="AT56" s="94">
        <f>ROUND(SUM(AV56:AW56),2)</f>
        <v>0</v>
      </c>
      <c r="AU56" s="95">
        <f>'02 - PŘÍPOJKY'!P86</f>
        <v>0</v>
      </c>
      <c r="AV56" s="94">
        <f>'02 - PŘÍPOJKY'!J33</f>
        <v>0</v>
      </c>
      <c r="AW56" s="94">
        <f>'02 - PŘÍPOJKY'!J34</f>
        <v>0</v>
      </c>
      <c r="AX56" s="94">
        <f>'02 - PŘÍPOJKY'!J35</f>
        <v>0</v>
      </c>
      <c r="AY56" s="94">
        <f>'02 - PŘÍPOJKY'!J36</f>
        <v>0</v>
      </c>
      <c r="AZ56" s="94">
        <f>'02 - PŘÍPOJKY'!F33</f>
        <v>0</v>
      </c>
      <c r="BA56" s="94">
        <f>'02 - PŘÍPOJKY'!F34</f>
        <v>0</v>
      </c>
      <c r="BB56" s="94">
        <f>'02 - PŘÍPOJKY'!F35</f>
        <v>0</v>
      </c>
      <c r="BC56" s="94">
        <f>'02 - PŘÍPOJKY'!F36</f>
        <v>0</v>
      </c>
      <c r="BD56" s="96">
        <f>'02 - PŘÍPOJKY'!F37</f>
        <v>0</v>
      </c>
      <c r="BT56" s="97" t="s">
        <v>88</v>
      </c>
      <c r="BV56" s="97" t="s">
        <v>82</v>
      </c>
      <c r="BW56" s="97" t="s">
        <v>94</v>
      </c>
      <c r="BX56" s="97" t="s">
        <v>5</v>
      </c>
      <c r="CL56" s="97" t="s">
        <v>90</v>
      </c>
      <c r="CM56" s="97" t="s">
        <v>91</v>
      </c>
    </row>
    <row r="57" spans="1:91" s="7" customFormat="1" ht="16.5" customHeight="1">
      <c r="A57" s="87" t="s">
        <v>84</v>
      </c>
      <c r="B57" s="88"/>
      <c r="C57" s="89"/>
      <c r="D57" s="356" t="s">
        <v>95</v>
      </c>
      <c r="E57" s="356"/>
      <c r="F57" s="356"/>
      <c r="G57" s="356"/>
      <c r="H57" s="356"/>
      <c r="I57" s="90"/>
      <c r="J57" s="356" t="s">
        <v>95</v>
      </c>
      <c r="K57" s="356"/>
      <c r="L57" s="356"/>
      <c r="M57" s="356"/>
      <c r="N57" s="356"/>
      <c r="O57" s="356"/>
      <c r="P57" s="356"/>
      <c r="Q57" s="356"/>
      <c r="R57" s="356"/>
      <c r="S57" s="356"/>
      <c r="T57" s="356"/>
      <c r="U57" s="356"/>
      <c r="V57" s="356"/>
      <c r="W57" s="356"/>
      <c r="X57" s="356"/>
      <c r="Y57" s="356"/>
      <c r="Z57" s="356"/>
      <c r="AA57" s="356"/>
      <c r="AB57" s="356"/>
      <c r="AC57" s="356"/>
      <c r="AD57" s="356"/>
      <c r="AE57" s="356"/>
      <c r="AF57" s="356"/>
      <c r="AG57" s="354">
        <f>'VRN - VRN'!J30</f>
        <v>0</v>
      </c>
      <c r="AH57" s="355"/>
      <c r="AI57" s="355"/>
      <c r="AJ57" s="355"/>
      <c r="AK57" s="355"/>
      <c r="AL57" s="355"/>
      <c r="AM57" s="355"/>
      <c r="AN57" s="354">
        <f>SUM(AG57,AT57)</f>
        <v>0</v>
      </c>
      <c r="AO57" s="355"/>
      <c r="AP57" s="355"/>
      <c r="AQ57" s="91" t="s">
        <v>96</v>
      </c>
      <c r="AR57" s="92"/>
      <c r="AS57" s="98">
        <v>0</v>
      </c>
      <c r="AT57" s="99">
        <f>ROUND(SUM(AV57:AW57),2)</f>
        <v>0</v>
      </c>
      <c r="AU57" s="100">
        <f>'VRN - VRN'!P85</f>
        <v>0</v>
      </c>
      <c r="AV57" s="99">
        <f>'VRN - VRN'!J33</f>
        <v>0</v>
      </c>
      <c r="AW57" s="99">
        <f>'VRN - VRN'!J34</f>
        <v>0</v>
      </c>
      <c r="AX57" s="99">
        <f>'VRN - VRN'!J35</f>
        <v>0</v>
      </c>
      <c r="AY57" s="99">
        <f>'VRN - VRN'!J36</f>
        <v>0</v>
      </c>
      <c r="AZ57" s="99">
        <f>'VRN - VRN'!F33</f>
        <v>0</v>
      </c>
      <c r="BA57" s="99">
        <f>'VRN - VRN'!F34</f>
        <v>0</v>
      </c>
      <c r="BB57" s="99">
        <f>'VRN - VRN'!F35</f>
        <v>0</v>
      </c>
      <c r="BC57" s="99">
        <f>'VRN - VRN'!F36</f>
        <v>0</v>
      </c>
      <c r="BD57" s="101">
        <f>'VRN - VRN'!F37</f>
        <v>0</v>
      </c>
      <c r="BT57" s="97" t="s">
        <v>88</v>
      </c>
      <c r="BV57" s="97" t="s">
        <v>82</v>
      </c>
      <c r="BW57" s="97" t="s">
        <v>97</v>
      </c>
      <c r="BX57" s="97" t="s">
        <v>5</v>
      </c>
      <c r="CL57" s="97" t="s">
        <v>90</v>
      </c>
      <c r="CM57" s="97" t="s">
        <v>91</v>
      </c>
    </row>
    <row r="58" spans="1:91" s="2" customFormat="1" ht="30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40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pans="1:91" s="2" customFormat="1" ht="6.9" customHeight="1">
      <c r="A59" s="35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0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</sheetData>
  <sheetProtection algorithmName="SHA-512" hashValue="+3eNXPyjhBbhDyga4hCQ9AhWYBUOu7j+xogEdiPEjtOq153HkWeSEtsdIIR4VHfpe7uxa93WwKLev4XjE/Lz3w==" saltValue="hXDyXwO3E0/gkSVtfwTPoW6nT5huAp1HQ1SbWVX7CEqkDCJ+DNqcoKjyM/HNC2tExo30QcYWkXe3SwekY8N67w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VODOVOD'!C2" display="/" xr:uid="{00000000-0004-0000-0000-000000000000}"/>
    <hyperlink ref="A56" location="'02 - PŘÍPOJKY'!C2" display="/" xr:uid="{00000000-0004-0000-0000-000001000000}"/>
    <hyperlink ref="A57" location="'VRN - VRN'!C2" display="/" xr:uid="{00000000-0004-0000-0000-000002000000}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709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8" t="s">
        <v>89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91</v>
      </c>
    </row>
    <row r="4" spans="1:46" s="1" customFormat="1" ht="24.9" customHeight="1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0" t="str">
        <f>'Rekapitulace stavby'!K6</f>
        <v>SOKOLOV, UL. CHELČICKÉHO - VÝMĚNA VODOVODU</v>
      </c>
      <c r="F7" s="361"/>
      <c r="G7" s="361"/>
      <c r="H7" s="361"/>
      <c r="L7" s="21"/>
    </row>
    <row r="8" spans="1:46" s="2" customFormat="1" ht="12" customHeight="1">
      <c r="A8" s="35"/>
      <c r="B8" s="40"/>
      <c r="C8" s="35"/>
      <c r="D8" s="106" t="s">
        <v>99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2" t="s">
        <v>100</v>
      </c>
      <c r="F9" s="363"/>
      <c r="G9" s="363"/>
      <c r="H9" s="363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90</v>
      </c>
      <c r="G11" s="35"/>
      <c r="H11" s="35"/>
      <c r="I11" s="106" t="s">
        <v>20</v>
      </c>
      <c r="J11" s="108" t="s">
        <v>101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22</v>
      </c>
      <c r="E12" s="35"/>
      <c r="F12" s="108" t="s">
        <v>102</v>
      </c>
      <c r="G12" s="35"/>
      <c r="H12" s="35"/>
      <c r="I12" s="106" t="s">
        <v>24</v>
      </c>
      <c r="J12" s="109" t="str">
        <f>'Rekapitulace stavby'!AN8</f>
        <v>16. 12. 2020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26</v>
      </c>
      <c r="E14" s="35"/>
      <c r="F14" s="35"/>
      <c r="G14" s="35"/>
      <c r="H14" s="35"/>
      <c r="I14" s="106" t="s">
        <v>27</v>
      </c>
      <c r="J14" s="108" t="s">
        <v>28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29</v>
      </c>
      <c r="F15" s="35"/>
      <c r="G15" s="35"/>
      <c r="H15" s="35"/>
      <c r="I15" s="106" t="s">
        <v>30</v>
      </c>
      <c r="J15" s="108" t="s">
        <v>31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32</v>
      </c>
      <c r="E17" s="35"/>
      <c r="F17" s="35"/>
      <c r="G17" s="35"/>
      <c r="H17" s="35"/>
      <c r="I17" s="106" t="s">
        <v>27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4" t="str">
        <f>'Rekapitulace stavby'!E14</f>
        <v>Vyplň údaj</v>
      </c>
      <c r="F18" s="365"/>
      <c r="G18" s="365"/>
      <c r="H18" s="365"/>
      <c r="I18" s="106" t="s">
        <v>30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34</v>
      </c>
      <c r="E20" s="35"/>
      <c r="F20" s="35"/>
      <c r="G20" s="35"/>
      <c r="H20" s="35"/>
      <c r="I20" s="106" t="s">
        <v>27</v>
      </c>
      <c r="J20" s="108" t="s">
        <v>35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36</v>
      </c>
      <c r="F21" s="35"/>
      <c r="G21" s="35"/>
      <c r="H21" s="35"/>
      <c r="I21" s="106" t="s">
        <v>30</v>
      </c>
      <c r="J21" s="108" t="s">
        <v>37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39</v>
      </c>
      <c r="E23" s="35"/>
      <c r="F23" s="35"/>
      <c r="G23" s="35"/>
      <c r="H23" s="35"/>
      <c r="I23" s="106" t="s">
        <v>27</v>
      </c>
      <c r="J23" s="108" t="s">
        <v>40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41</v>
      </c>
      <c r="F24" s="35"/>
      <c r="G24" s="35"/>
      <c r="H24" s="35"/>
      <c r="I24" s="106" t="s">
        <v>30</v>
      </c>
      <c r="J24" s="108" t="s">
        <v>42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43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6" t="s">
        <v>78</v>
      </c>
      <c r="F27" s="366"/>
      <c r="G27" s="366"/>
      <c r="H27" s="366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45</v>
      </c>
      <c r="E30" s="35"/>
      <c r="F30" s="35"/>
      <c r="G30" s="35"/>
      <c r="H30" s="35"/>
      <c r="I30" s="35"/>
      <c r="J30" s="115">
        <f>ROUND(J88,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47</v>
      </c>
      <c r="G32" s="35"/>
      <c r="H32" s="35"/>
      <c r="I32" s="116" t="s">
        <v>46</v>
      </c>
      <c r="J32" s="116" t="s">
        <v>48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49</v>
      </c>
      <c r="E33" s="106" t="s">
        <v>50</v>
      </c>
      <c r="F33" s="118">
        <f>ROUND((SUM(BE88:BE708)),  2)</f>
        <v>0</v>
      </c>
      <c r="G33" s="35"/>
      <c r="H33" s="35"/>
      <c r="I33" s="119">
        <v>0.21</v>
      </c>
      <c r="J33" s="118">
        <f>ROUND(((SUM(BE88:BE708))*I33),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51</v>
      </c>
      <c r="F34" s="118">
        <f>ROUND((SUM(BF88:BF708)),  2)</f>
        <v>0</v>
      </c>
      <c r="G34" s="35"/>
      <c r="H34" s="35"/>
      <c r="I34" s="119">
        <v>0.15</v>
      </c>
      <c r="J34" s="118">
        <f>ROUND(((SUM(BF88:BF708))*I34),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52</v>
      </c>
      <c r="F35" s="118">
        <f>ROUND((SUM(BG88:BG708)),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53</v>
      </c>
      <c r="F36" s="118">
        <f>ROUND((SUM(BH88:BH708)),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54</v>
      </c>
      <c r="F37" s="118">
        <f>ROUND((SUM(BI88:BI708)),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55</v>
      </c>
      <c r="E39" s="122"/>
      <c r="F39" s="122"/>
      <c r="G39" s="123" t="s">
        <v>56</v>
      </c>
      <c r="H39" s="124" t="s">
        <v>57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103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7" t="str">
        <f>E7</f>
        <v>SOKOLOV, UL. CHELČICKÉHO - VÝMĚNA VODOVODU</v>
      </c>
      <c r="F48" s="368"/>
      <c r="G48" s="368"/>
      <c r="H48" s="36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9" t="str">
        <f>E9</f>
        <v>01 - VODOVOD</v>
      </c>
      <c r="F50" s="369"/>
      <c r="G50" s="369"/>
      <c r="H50" s="369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Sokolov, ul.Chelčického</v>
      </c>
      <c r="G52" s="37"/>
      <c r="H52" s="37"/>
      <c r="I52" s="30" t="s">
        <v>24</v>
      </c>
      <c r="J52" s="60" t="str">
        <f>IF(J12="","",J12)</f>
        <v>16. 12. 2020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65" customHeight="1">
      <c r="A54" s="35"/>
      <c r="B54" s="36"/>
      <c r="C54" s="30" t="s">
        <v>26</v>
      </c>
      <c r="D54" s="37"/>
      <c r="E54" s="37"/>
      <c r="F54" s="28" t="str">
        <f>E15</f>
        <v>Sokolovská vodárenská s.r.o.</v>
      </c>
      <c r="G54" s="37"/>
      <c r="H54" s="37"/>
      <c r="I54" s="30" t="s">
        <v>34</v>
      </c>
      <c r="J54" s="33" t="str">
        <f>E21</f>
        <v>Vodohospodářská společnost s.r.o.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32</v>
      </c>
      <c r="D55" s="37"/>
      <c r="E55" s="37"/>
      <c r="F55" s="28" t="str">
        <f>IF(E18="","",E18)</f>
        <v>Vyplň údaj</v>
      </c>
      <c r="G55" s="37"/>
      <c r="H55" s="37"/>
      <c r="I55" s="30" t="s">
        <v>39</v>
      </c>
      <c r="J55" s="33" t="str">
        <f>E24</f>
        <v>Daniel HÁJEK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104</v>
      </c>
      <c r="D57" s="132"/>
      <c r="E57" s="132"/>
      <c r="F57" s="132"/>
      <c r="G57" s="132"/>
      <c r="H57" s="132"/>
      <c r="I57" s="132"/>
      <c r="J57" s="133" t="s">
        <v>105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77</v>
      </c>
      <c r="D59" s="37"/>
      <c r="E59" s="37"/>
      <c r="F59" s="37"/>
      <c r="G59" s="37"/>
      <c r="H59" s="37"/>
      <c r="I59" s="37"/>
      <c r="J59" s="78">
        <f>J88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106</v>
      </c>
    </row>
    <row r="60" spans="1:47" s="9" customFormat="1" ht="24.9" customHeight="1">
      <c r="B60" s="135"/>
      <c r="C60" s="136"/>
      <c r="D60" s="137" t="s">
        <v>107</v>
      </c>
      <c r="E60" s="138"/>
      <c r="F60" s="138"/>
      <c r="G60" s="138"/>
      <c r="H60" s="138"/>
      <c r="I60" s="138"/>
      <c r="J60" s="139">
        <f>J89</f>
        <v>0</v>
      </c>
      <c r="K60" s="136"/>
      <c r="L60" s="140"/>
    </row>
    <row r="61" spans="1:47" s="10" customFormat="1" ht="19.95" customHeight="1">
      <c r="B61" s="141"/>
      <c r="C61" s="142"/>
      <c r="D61" s="143" t="s">
        <v>108</v>
      </c>
      <c r="E61" s="144"/>
      <c r="F61" s="144"/>
      <c r="G61" s="144"/>
      <c r="H61" s="144"/>
      <c r="I61" s="144"/>
      <c r="J61" s="145">
        <f>J90</f>
        <v>0</v>
      </c>
      <c r="K61" s="142"/>
      <c r="L61" s="146"/>
    </row>
    <row r="62" spans="1:47" s="10" customFormat="1" ht="19.95" customHeight="1">
      <c r="B62" s="141"/>
      <c r="C62" s="142"/>
      <c r="D62" s="143" t="s">
        <v>109</v>
      </c>
      <c r="E62" s="144"/>
      <c r="F62" s="144"/>
      <c r="G62" s="144"/>
      <c r="H62" s="144"/>
      <c r="I62" s="144"/>
      <c r="J62" s="145">
        <f>J439</f>
        <v>0</v>
      </c>
      <c r="K62" s="142"/>
      <c r="L62" s="146"/>
    </row>
    <row r="63" spans="1:47" s="10" customFormat="1" ht="19.95" customHeight="1">
      <c r="B63" s="141"/>
      <c r="C63" s="142"/>
      <c r="D63" s="143" t="s">
        <v>110</v>
      </c>
      <c r="E63" s="144"/>
      <c r="F63" s="144"/>
      <c r="G63" s="144"/>
      <c r="H63" s="144"/>
      <c r="I63" s="144"/>
      <c r="J63" s="145">
        <f>J458</f>
        <v>0</v>
      </c>
      <c r="K63" s="142"/>
      <c r="L63" s="146"/>
    </row>
    <row r="64" spans="1:47" s="10" customFormat="1" ht="19.95" customHeight="1">
      <c r="B64" s="141"/>
      <c r="C64" s="142"/>
      <c r="D64" s="143" t="s">
        <v>111</v>
      </c>
      <c r="E64" s="144"/>
      <c r="F64" s="144"/>
      <c r="G64" s="144"/>
      <c r="H64" s="144"/>
      <c r="I64" s="144"/>
      <c r="J64" s="145">
        <f>J491</f>
        <v>0</v>
      </c>
      <c r="K64" s="142"/>
      <c r="L64" s="146"/>
    </row>
    <row r="65" spans="1:31" s="10" customFormat="1" ht="19.95" customHeight="1">
      <c r="B65" s="141"/>
      <c r="C65" s="142"/>
      <c r="D65" s="143" t="s">
        <v>112</v>
      </c>
      <c r="E65" s="144"/>
      <c r="F65" s="144"/>
      <c r="G65" s="144"/>
      <c r="H65" s="144"/>
      <c r="I65" s="144"/>
      <c r="J65" s="145">
        <f>J509</f>
        <v>0</v>
      </c>
      <c r="K65" s="142"/>
      <c r="L65" s="146"/>
    </row>
    <row r="66" spans="1:31" s="10" customFormat="1" ht="19.95" customHeight="1">
      <c r="B66" s="141"/>
      <c r="C66" s="142"/>
      <c r="D66" s="143" t="s">
        <v>113</v>
      </c>
      <c r="E66" s="144"/>
      <c r="F66" s="144"/>
      <c r="G66" s="144"/>
      <c r="H66" s="144"/>
      <c r="I66" s="144"/>
      <c r="J66" s="145">
        <f>J642</f>
        <v>0</v>
      </c>
      <c r="K66" s="142"/>
      <c r="L66" s="146"/>
    </row>
    <row r="67" spans="1:31" s="10" customFormat="1" ht="19.95" customHeight="1">
      <c r="B67" s="141"/>
      <c r="C67" s="142"/>
      <c r="D67" s="143" t="s">
        <v>114</v>
      </c>
      <c r="E67" s="144"/>
      <c r="F67" s="144"/>
      <c r="G67" s="144"/>
      <c r="H67" s="144"/>
      <c r="I67" s="144"/>
      <c r="J67" s="145">
        <f>J691</f>
        <v>0</v>
      </c>
      <c r="K67" s="142"/>
      <c r="L67" s="146"/>
    </row>
    <row r="68" spans="1:31" s="10" customFormat="1" ht="19.95" customHeight="1">
      <c r="B68" s="141"/>
      <c r="C68" s="142"/>
      <c r="D68" s="143" t="s">
        <v>115</v>
      </c>
      <c r="E68" s="144"/>
      <c r="F68" s="144"/>
      <c r="G68" s="144"/>
      <c r="H68" s="144"/>
      <c r="I68" s="144"/>
      <c r="J68" s="145">
        <f>J706</f>
        <v>0</v>
      </c>
      <c r="K68" s="142"/>
      <c r="L68" s="146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" customHeight="1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" customHeight="1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" customHeight="1">
      <c r="A75" s="35"/>
      <c r="B75" s="36"/>
      <c r="C75" s="24" t="s">
        <v>116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16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67" t="str">
        <f>E7</f>
        <v>SOKOLOV, UL. CHELČICKÉHO - VÝMĚNA VODOVODU</v>
      </c>
      <c r="F78" s="368"/>
      <c r="G78" s="368"/>
      <c r="H78" s="368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99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39" t="str">
        <f>E9</f>
        <v>01 - VODOVOD</v>
      </c>
      <c r="F80" s="369"/>
      <c r="G80" s="369"/>
      <c r="H80" s="369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22</v>
      </c>
      <c r="D82" s="37"/>
      <c r="E82" s="37"/>
      <c r="F82" s="28" t="str">
        <f>F12</f>
        <v>Sokolov, ul.Chelčického</v>
      </c>
      <c r="G82" s="37"/>
      <c r="H82" s="37"/>
      <c r="I82" s="30" t="s">
        <v>24</v>
      </c>
      <c r="J82" s="60" t="str">
        <f>IF(J12="","",J12)</f>
        <v>16. 12. 2020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65" customHeight="1">
      <c r="A84" s="35"/>
      <c r="B84" s="36"/>
      <c r="C84" s="30" t="s">
        <v>26</v>
      </c>
      <c r="D84" s="37"/>
      <c r="E84" s="37"/>
      <c r="F84" s="28" t="str">
        <f>E15</f>
        <v>Sokolovská vodárenská s.r.o.</v>
      </c>
      <c r="G84" s="37"/>
      <c r="H84" s="37"/>
      <c r="I84" s="30" t="s">
        <v>34</v>
      </c>
      <c r="J84" s="33" t="str">
        <f>E21</f>
        <v>Vodohospodářská společnost s.r.o.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15" customHeight="1">
      <c r="A85" s="35"/>
      <c r="B85" s="36"/>
      <c r="C85" s="30" t="s">
        <v>32</v>
      </c>
      <c r="D85" s="37"/>
      <c r="E85" s="37"/>
      <c r="F85" s="28" t="str">
        <f>IF(E18="","",E18)</f>
        <v>Vyplň údaj</v>
      </c>
      <c r="G85" s="37"/>
      <c r="H85" s="37"/>
      <c r="I85" s="30" t="s">
        <v>39</v>
      </c>
      <c r="J85" s="33" t="str">
        <f>E24</f>
        <v>Daniel HÁJEK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47"/>
      <c r="B87" s="148"/>
      <c r="C87" s="149" t="s">
        <v>117</v>
      </c>
      <c r="D87" s="150" t="s">
        <v>64</v>
      </c>
      <c r="E87" s="150" t="s">
        <v>60</v>
      </c>
      <c r="F87" s="150" t="s">
        <v>61</v>
      </c>
      <c r="G87" s="150" t="s">
        <v>118</v>
      </c>
      <c r="H87" s="150" t="s">
        <v>119</v>
      </c>
      <c r="I87" s="150" t="s">
        <v>120</v>
      </c>
      <c r="J87" s="150" t="s">
        <v>105</v>
      </c>
      <c r="K87" s="151" t="s">
        <v>121</v>
      </c>
      <c r="L87" s="152"/>
      <c r="M87" s="69" t="s">
        <v>78</v>
      </c>
      <c r="N87" s="70" t="s">
        <v>49</v>
      </c>
      <c r="O87" s="70" t="s">
        <v>122</v>
      </c>
      <c r="P87" s="70" t="s">
        <v>123</v>
      </c>
      <c r="Q87" s="70" t="s">
        <v>124</v>
      </c>
      <c r="R87" s="70" t="s">
        <v>125</v>
      </c>
      <c r="S87" s="70" t="s">
        <v>126</v>
      </c>
      <c r="T87" s="71" t="s">
        <v>127</v>
      </c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/>
    </row>
    <row r="88" spans="1:65" s="2" customFormat="1" ht="22.8" customHeight="1">
      <c r="A88" s="35"/>
      <c r="B88" s="36"/>
      <c r="C88" s="76" t="s">
        <v>128</v>
      </c>
      <c r="D88" s="37"/>
      <c r="E88" s="37"/>
      <c r="F88" s="37"/>
      <c r="G88" s="37"/>
      <c r="H88" s="37"/>
      <c r="I88" s="37"/>
      <c r="J88" s="153">
        <f>BK88</f>
        <v>0</v>
      </c>
      <c r="K88" s="37"/>
      <c r="L88" s="40"/>
      <c r="M88" s="72"/>
      <c r="N88" s="154"/>
      <c r="O88" s="73"/>
      <c r="P88" s="155">
        <f>P89</f>
        <v>0</v>
      </c>
      <c r="Q88" s="73"/>
      <c r="R88" s="155">
        <f>R89</f>
        <v>942.92076236000003</v>
      </c>
      <c r="S88" s="73"/>
      <c r="T88" s="156">
        <f>T89</f>
        <v>73.878399999999985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79</v>
      </c>
      <c r="AU88" s="18" t="s">
        <v>106</v>
      </c>
      <c r="BK88" s="157">
        <f>BK89</f>
        <v>0</v>
      </c>
    </row>
    <row r="89" spans="1:65" s="12" customFormat="1" ht="25.95" customHeight="1">
      <c r="B89" s="158"/>
      <c r="C89" s="159"/>
      <c r="D89" s="160" t="s">
        <v>79</v>
      </c>
      <c r="E89" s="161" t="s">
        <v>129</v>
      </c>
      <c r="F89" s="161" t="s">
        <v>130</v>
      </c>
      <c r="G89" s="159"/>
      <c r="H89" s="159"/>
      <c r="I89" s="162"/>
      <c r="J89" s="163">
        <f>BK89</f>
        <v>0</v>
      </c>
      <c r="K89" s="159"/>
      <c r="L89" s="164"/>
      <c r="M89" s="165"/>
      <c r="N89" s="166"/>
      <c r="O89" s="166"/>
      <c r="P89" s="167">
        <f>P90+P439+P458+P491+P509+P642+P691+P706</f>
        <v>0</v>
      </c>
      <c r="Q89" s="166"/>
      <c r="R89" s="167">
        <f>R90+R439+R458+R491+R509+R642+R691+R706</f>
        <v>942.92076236000003</v>
      </c>
      <c r="S89" s="166"/>
      <c r="T89" s="168">
        <f>T90+T439+T458+T491+T509+T642+T691+T706</f>
        <v>73.878399999999985</v>
      </c>
      <c r="AR89" s="169" t="s">
        <v>88</v>
      </c>
      <c r="AT89" s="170" t="s">
        <v>79</v>
      </c>
      <c r="AU89" s="170" t="s">
        <v>80</v>
      </c>
      <c r="AY89" s="169" t="s">
        <v>131</v>
      </c>
      <c r="BK89" s="171">
        <f>BK90+BK439+BK458+BK491+BK509+BK642+BK691+BK706</f>
        <v>0</v>
      </c>
    </row>
    <row r="90" spans="1:65" s="12" customFormat="1" ht="22.8" customHeight="1">
      <c r="B90" s="158"/>
      <c r="C90" s="159"/>
      <c r="D90" s="160" t="s">
        <v>79</v>
      </c>
      <c r="E90" s="172" t="s">
        <v>88</v>
      </c>
      <c r="F90" s="172" t="s">
        <v>132</v>
      </c>
      <c r="G90" s="159"/>
      <c r="H90" s="159"/>
      <c r="I90" s="162"/>
      <c r="J90" s="173">
        <f>BK90</f>
        <v>0</v>
      </c>
      <c r="K90" s="159"/>
      <c r="L90" s="164"/>
      <c r="M90" s="165"/>
      <c r="N90" s="166"/>
      <c r="O90" s="166"/>
      <c r="P90" s="167">
        <f>SUM(P91:P438)</f>
        <v>0</v>
      </c>
      <c r="Q90" s="166"/>
      <c r="R90" s="167">
        <f>SUM(R91:R438)</f>
        <v>910.34922772000004</v>
      </c>
      <c r="S90" s="166"/>
      <c r="T90" s="168">
        <f>SUM(T91:T438)</f>
        <v>73.878399999999985</v>
      </c>
      <c r="AR90" s="169" t="s">
        <v>88</v>
      </c>
      <c r="AT90" s="170" t="s">
        <v>79</v>
      </c>
      <c r="AU90" s="170" t="s">
        <v>88</v>
      </c>
      <c r="AY90" s="169" t="s">
        <v>131</v>
      </c>
      <c r="BK90" s="171">
        <f>SUM(BK91:BK438)</f>
        <v>0</v>
      </c>
    </row>
    <row r="91" spans="1:65" s="2" customFormat="1" ht="62.7" customHeight="1">
      <c r="A91" s="35"/>
      <c r="B91" s="36"/>
      <c r="C91" s="174" t="s">
        <v>88</v>
      </c>
      <c r="D91" s="174" t="s">
        <v>133</v>
      </c>
      <c r="E91" s="175" t="s">
        <v>134</v>
      </c>
      <c r="F91" s="176" t="s">
        <v>135</v>
      </c>
      <c r="G91" s="177" t="s">
        <v>136</v>
      </c>
      <c r="H91" s="178">
        <v>1.3</v>
      </c>
      <c r="I91" s="179"/>
      <c r="J91" s="180">
        <f>ROUND(I91*H91,2)</f>
        <v>0</v>
      </c>
      <c r="K91" s="176" t="s">
        <v>137</v>
      </c>
      <c r="L91" s="40"/>
      <c r="M91" s="181" t="s">
        <v>78</v>
      </c>
      <c r="N91" s="182" t="s">
        <v>50</v>
      </c>
      <c r="O91" s="65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138</v>
      </c>
      <c r="AT91" s="185" t="s">
        <v>133</v>
      </c>
      <c r="AU91" s="185" t="s">
        <v>91</v>
      </c>
      <c r="AY91" s="18" t="s">
        <v>131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88</v>
      </c>
      <c r="BK91" s="186">
        <f>ROUND(I91*H91,2)</f>
        <v>0</v>
      </c>
      <c r="BL91" s="18" t="s">
        <v>138</v>
      </c>
      <c r="BM91" s="185" t="s">
        <v>139</v>
      </c>
    </row>
    <row r="92" spans="1:65" s="2" customFormat="1" ht="230.4">
      <c r="A92" s="35"/>
      <c r="B92" s="36"/>
      <c r="C92" s="37"/>
      <c r="D92" s="187" t="s">
        <v>140</v>
      </c>
      <c r="E92" s="37"/>
      <c r="F92" s="188" t="s">
        <v>141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140</v>
      </c>
      <c r="AU92" s="18" t="s">
        <v>91</v>
      </c>
    </row>
    <row r="93" spans="1:65" s="13" customFormat="1" ht="20.399999999999999">
      <c r="B93" s="192"/>
      <c r="C93" s="193"/>
      <c r="D93" s="187" t="s">
        <v>142</v>
      </c>
      <c r="E93" s="194" t="s">
        <v>78</v>
      </c>
      <c r="F93" s="195" t="s">
        <v>143</v>
      </c>
      <c r="G93" s="193"/>
      <c r="H93" s="194" t="s">
        <v>78</v>
      </c>
      <c r="I93" s="196"/>
      <c r="J93" s="193"/>
      <c r="K93" s="193"/>
      <c r="L93" s="197"/>
      <c r="M93" s="198"/>
      <c r="N93" s="199"/>
      <c r="O93" s="199"/>
      <c r="P93" s="199"/>
      <c r="Q93" s="199"/>
      <c r="R93" s="199"/>
      <c r="S93" s="199"/>
      <c r="T93" s="200"/>
      <c r="AT93" s="201" t="s">
        <v>142</v>
      </c>
      <c r="AU93" s="201" t="s">
        <v>91</v>
      </c>
      <c r="AV93" s="13" t="s">
        <v>88</v>
      </c>
      <c r="AW93" s="13" t="s">
        <v>38</v>
      </c>
      <c r="AX93" s="13" t="s">
        <v>80</v>
      </c>
      <c r="AY93" s="201" t="s">
        <v>131</v>
      </c>
    </row>
    <row r="94" spans="1:65" s="13" customFormat="1" ht="20.399999999999999">
      <c r="B94" s="192"/>
      <c r="C94" s="193"/>
      <c r="D94" s="187" t="s">
        <v>142</v>
      </c>
      <c r="E94" s="194" t="s">
        <v>78</v>
      </c>
      <c r="F94" s="195" t="s">
        <v>144</v>
      </c>
      <c r="G94" s="193"/>
      <c r="H94" s="194" t="s">
        <v>78</v>
      </c>
      <c r="I94" s="196"/>
      <c r="J94" s="193"/>
      <c r="K94" s="193"/>
      <c r="L94" s="197"/>
      <c r="M94" s="198"/>
      <c r="N94" s="199"/>
      <c r="O94" s="199"/>
      <c r="P94" s="199"/>
      <c r="Q94" s="199"/>
      <c r="R94" s="199"/>
      <c r="S94" s="199"/>
      <c r="T94" s="200"/>
      <c r="AT94" s="201" t="s">
        <v>142</v>
      </c>
      <c r="AU94" s="201" t="s">
        <v>91</v>
      </c>
      <c r="AV94" s="13" t="s">
        <v>88</v>
      </c>
      <c r="AW94" s="13" t="s">
        <v>38</v>
      </c>
      <c r="AX94" s="13" t="s">
        <v>80</v>
      </c>
      <c r="AY94" s="201" t="s">
        <v>131</v>
      </c>
    </row>
    <row r="95" spans="1:65" s="14" customFormat="1" ht="10.199999999999999">
      <c r="B95" s="202"/>
      <c r="C95" s="203"/>
      <c r="D95" s="187" t="s">
        <v>142</v>
      </c>
      <c r="E95" s="204" t="s">
        <v>78</v>
      </c>
      <c r="F95" s="205" t="s">
        <v>145</v>
      </c>
      <c r="G95" s="203"/>
      <c r="H95" s="206">
        <v>1.3</v>
      </c>
      <c r="I95" s="207"/>
      <c r="J95" s="203"/>
      <c r="K95" s="203"/>
      <c r="L95" s="208"/>
      <c r="M95" s="209"/>
      <c r="N95" s="210"/>
      <c r="O95" s="210"/>
      <c r="P95" s="210"/>
      <c r="Q95" s="210"/>
      <c r="R95" s="210"/>
      <c r="S95" s="210"/>
      <c r="T95" s="211"/>
      <c r="AT95" s="212" t="s">
        <v>142</v>
      </c>
      <c r="AU95" s="212" t="s">
        <v>91</v>
      </c>
      <c r="AV95" s="14" t="s">
        <v>91</v>
      </c>
      <c r="AW95" s="14" t="s">
        <v>38</v>
      </c>
      <c r="AX95" s="14" t="s">
        <v>88</v>
      </c>
      <c r="AY95" s="212" t="s">
        <v>131</v>
      </c>
    </row>
    <row r="96" spans="1:65" s="2" customFormat="1" ht="49.05" customHeight="1">
      <c r="A96" s="35"/>
      <c r="B96" s="36"/>
      <c r="C96" s="174" t="s">
        <v>91</v>
      </c>
      <c r="D96" s="174" t="s">
        <v>133</v>
      </c>
      <c r="E96" s="175" t="s">
        <v>146</v>
      </c>
      <c r="F96" s="176" t="s">
        <v>147</v>
      </c>
      <c r="G96" s="177" t="s">
        <v>136</v>
      </c>
      <c r="H96" s="178">
        <v>9.9</v>
      </c>
      <c r="I96" s="179"/>
      <c r="J96" s="180">
        <f>ROUND(I96*H96,2)</f>
        <v>0</v>
      </c>
      <c r="K96" s="176" t="s">
        <v>137</v>
      </c>
      <c r="L96" s="40"/>
      <c r="M96" s="181" t="s">
        <v>78</v>
      </c>
      <c r="N96" s="182" t="s">
        <v>50</v>
      </c>
      <c r="O96" s="65"/>
      <c r="P96" s="183">
        <f>O96*H96</f>
        <v>0</v>
      </c>
      <c r="Q96" s="183">
        <v>0</v>
      </c>
      <c r="R96" s="183">
        <f>Q96*H96</f>
        <v>0</v>
      </c>
      <c r="S96" s="183">
        <v>0.316</v>
      </c>
      <c r="T96" s="184">
        <f>S96*H96</f>
        <v>3.1284000000000001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138</v>
      </c>
      <c r="AT96" s="185" t="s">
        <v>133</v>
      </c>
      <c r="AU96" s="185" t="s">
        <v>91</v>
      </c>
      <c r="AY96" s="18" t="s">
        <v>131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88</v>
      </c>
      <c r="BK96" s="186">
        <f>ROUND(I96*H96,2)</f>
        <v>0</v>
      </c>
      <c r="BL96" s="18" t="s">
        <v>138</v>
      </c>
      <c r="BM96" s="185" t="s">
        <v>148</v>
      </c>
    </row>
    <row r="97" spans="1:65" s="2" customFormat="1" ht="336">
      <c r="A97" s="35"/>
      <c r="B97" s="36"/>
      <c r="C97" s="37"/>
      <c r="D97" s="187" t="s">
        <v>140</v>
      </c>
      <c r="E97" s="37"/>
      <c r="F97" s="188" t="s">
        <v>149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140</v>
      </c>
      <c r="AU97" s="18" t="s">
        <v>91</v>
      </c>
    </row>
    <row r="98" spans="1:65" s="13" customFormat="1" ht="20.399999999999999">
      <c r="B98" s="192"/>
      <c r="C98" s="193"/>
      <c r="D98" s="187" t="s">
        <v>142</v>
      </c>
      <c r="E98" s="194" t="s">
        <v>78</v>
      </c>
      <c r="F98" s="195" t="s">
        <v>143</v>
      </c>
      <c r="G98" s="193"/>
      <c r="H98" s="194" t="s">
        <v>78</v>
      </c>
      <c r="I98" s="196"/>
      <c r="J98" s="193"/>
      <c r="K98" s="193"/>
      <c r="L98" s="197"/>
      <c r="M98" s="198"/>
      <c r="N98" s="199"/>
      <c r="O98" s="199"/>
      <c r="P98" s="199"/>
      <c r="Q98" s="199"/>
      <c r="R98" s="199"/>
      <c r="S98" s="199"/>
      <c r="T98" s="200"/>
      <c r="AT98" s="201" t="s">
        <v>142</v>
      </c>
      <c r="AU98" s="201" t="s">
        <v>91</v>
      </c>
      <c r="AV98" s="13" t="s">
        <v>88</v>
      </c>
      <c r="AW98" s="13" t="s">
        <v>38</v>
      </c>
      <c r="AX98" s="13" t="s">
        <v>80</v>
      </c>
      <c r="AY98" s="201" t="s">
        <v>131</v>
      </c>
    </row>
    <row r="99" spans="1:65" s="13" customFormat="1" ht="20.399999999999999">
      <c r="B99" s="192"/>
      <c r="C99" s="193"/>
      <c r="D99" s="187" t="s">
        <v>142</v>
      </c>
      <c r="E99" s="194" t="s">
        <v>78</v>
      </c>
      <c r="F99" s="195" t="s">
        <v>150</v>
      </c>
      <c r="G99" s="193"/>
      <c r="H99" s="194" t="s">
        <v>78</v>
      </c>
      <c r="I99" s="196"/>
      <c r="J99" s="193"/>
      <c r="K99" s="193"/>
      <c r="L99" s="197"/>
      <c r="M99" s="198"/>
      <c r="N99" s="199"/>
      <c r="O99" s="199"/>
      <c r="P99" s="199"/>
      <c r="Q99" s="199"/>
      <c r="R99" s="199"/>
      <c r="S99" s="199"/>
      <c r="T99" s="200"/>
      <c r="AT99" s="201" t="s">
        <v>142</v>
      </c>
      <c r="AU99" s="201" t="s">
        <v>91</v>
      </c>
      <c r="AV99" s="13" t="s">
        <v>88</v>
      </c>
      <c r="AW99" s="13" t="s">
        <v>38</v>
      </c>
      <c r="AX99" s="13" t="s">
        <v>80</v>
      </c>
      <c r="AY99" s="201" t="s">
        <v>131</v>
      </c>
    </row>
    <row r="100" spans="1:65" s="14" customFormat="1" ht="10.199999999999999">
      <c r="B100" s="202"/>
      <c r="C100" s="203"/>
      <c r="D100" s="187" t="s">
        <v>142</v>
      </c>
      <c r="E100" s="204" t="s">
        <v>78</v>
      </c>
      <c r="F100" s="205" t="s">
        <v>151</v>
      </c>
      <c r="G100" s="203"/>
      <c r="H100" s="206">
        <v>9.9</v>
      </c>
      <c r="I100" s="207"/>
      <c r="J100" s="203"/>
      <c r="K100" s="203"/>
      <c r="L100" s="208"/>
      <c r="M100" s="209"/>
      <c r="N100" s="210"/>
      <c r="O100" s="210"/>
      <c r="P100" s="210"/>
      <c r="Q100" s="210"/>
      <c r="R100" s="210"/>
      <c r="S100" s="210"/>
      <c r="T100" s="211"/>
      <c r="AT100" s="212" t="s">
        <v>142</v>
      </c>
      <c r="AU100" s="212" t="s">
        <v>91</v>
      </c>
      <c r="AV100" s="14" t="s">
        <v>91</v>
      </c>
      <c r="AW100" s="14" t="s">
        <v>38</v>
      </c>
      <c r="AX100" s="14" t="s">
        <v>88</v>
      </c>
      <c r="AY100" s="212" t="s">
        <v>131</v>
      </c>
    </row>
    <row r="101" spans="1:65" s="2" customFormat="1" ht="49.05" customHeight="1">
      <c r="A101" s="35"/>
      <c r="B101" s="36"/>
      <c r="C101" s="174" t="s">
        <v>152</v>
      </c>
      <c r="D101" s="174" t="s">
        <v>133</v>
      </c>
      <c r="E101" s="175" t="s">
        <v>153</v>
      </c>
      <c r="F101" s="176" t="s">
        <v>154</v>
      </c>
      <c r="G101" s="177" t="s">
        <v>136</v>
      </c>
      <c r="H101" s="178">
        <v>9.9</v>
      </c>
      <c r="I101" s="179"/>
      <c r="J101" s="180">
        <f>ROUND(I101*H101,2)</f>
        <v>0</v>
      </c>
      <c r="K101" s="176" t="s">
        <v>137</v>
      </c>
      <c r="L101" s="40"/>
      <c r="M101" s="181" t="s">
        <v>78</v>
      </c>
      <c r="N101" s="182" t="s">
        <v>50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0.3</v>
      </c>
      <c r="T101" s="184">
        <f>S101*H101</f>
        <v>2.97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138</v>
      </c>
      <c r="AT101" s="185" t="s">
        <v>133</v>
      </c>
      <c r="AU101" s="185" t="s">
        <v>91</v>
      </c>
      <c r="AY101" s="18" t="s">
        <v>131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88</v>
      </c>
      <c r="BK101" s="186">
        <f>ROUND(I101*H101,2)</f>
        <v>0</v>
      </c>
      <c r="BL101" s="18" t="s">
        <v>138</v>
      </c>
      <c r="BM101" s="185" t="s">
        <v>155</v>
      </c>
    </row>
    <row r="102" spans="1:65" s="2" customFormat="1" ht="336">
      <c r="A102" s="35"/>
      <c r="B102" s="36"/>
      <c r="C102" s="37"/>
      <c r="D102" s="187" t="s">
        <v>140</v>
      </c>
      <c r="E102" s="37"/>
      <c r="F102" s="188" t="s">
        <v>149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140</v>
      </c>
      <c r="AU102" s="18" t="s">
        <v>91</v>
      </c>
    </row>
    <row r="103" spans="1:65" s="2" customFormat="1" ht="62.7" customHeight="1">
      <c r="A103" s="35"/>
      <c r="B103" s="36"/>
      <c r="C103" s="174" t="s">
        <v>138</v>
      </c>
      <c r="D103" s="174" t="s">
        <v>133</v>
      </c>
      <c r="E103" s="175" t="s">
        <v>156</v>
      </c>
      <c r="F103" s="176" t="s">
        <v>157</v>
      </c>
      <c r="G103" s="177" t="s">
        <v>136</v>
      </c>
      <c r="H103" s="178">
        <v>223.2</v>
      </c>
      <c r="I103" s="179"/>
      <c r="J103" s="180">
        <f>ROUND(I103*H103,2)</f>
        <v>0</v>
      </c>
      <c r="K103" s="176" t="s">
        <v>137</v>
      </c>
      <c r="L103" s="40"/>
      <c r="M103" s="181" t="s">
        <v>78</v>
      </c>
      <c r="N103" s="182" t="s">
        <v>50</v>
      </c>
      <c r="O103" s="65"/>
      <c r="P103" s="183">
        <f>O103*H103</f>
        <v>0</v>
      </c>
      <c r="Q103" s="183">
        <v>0</v>
      </c>
      <c r="R103" s="183">
        <f>Q103*H103</f>
        <v>0</v>
      </c>
      <c r="S103" s="183">
        <v>0.3</v>
      </c>
      <c r="T103" s="184">
        <f>S103*H103</f>
        <v>66.959999999999994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138</v>
      </c>
      <c r="AT103" s="185" t="s">
        <v>133</v>
      </c>
      <c r="AU103" s="185" t="s">
        <v>91</v>
      </c>
      <c r="AY103" s="18" t="s">
        <v>131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8" t="s">
        <v>88</v>
      </c>
      <c r="BK103" s="186">
        <f>ROUND(I103*H103,2)</f>
        <v>0</v>
      </c>
      <c r="BL103" s="18" t="s">
        <v>138</v>
      </c>
      <c r="BM103" s="185" t="s">
        <v>158</v>
      </c>
    </row>
    <row r="104" spans="1:65" s="2" customFormat="1" ht="336">
      <c r="A104" s="35"/>
      <c r="B104" s="36"/>
      <c r="C104" s="37"/>
      <c r="D104" s="187" t="s">
        <v>140</v>
      </c>
      <c r="E104" s="37"/>
      <c r="F104" s="188" t="s">
        <v>149</v>
      </c>
      <c r="G104" s="37"/>
      <c r="H104" s="37"/>
      <c r="I104" s="189"/>
      <c r="J104" s="37"/>
      <c r="K104" s="37"/>
      <c r="L104" s="40"/>
      <c r="M104" s="190"/>
      <c r="N104" s="191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140</v>
      </c>
      <c r="AU104" s="18" t="s">
        <v>91</v>
      </c>
    </row>
    <row r="105" spans="1:65" s="13" customFormat="1" ht="30.6">
      <c r="B105" s="192"/>
      <c r="C105" s="193"/>
      <c r="D105" s="187" t="s">
        <v>142</v>
      </c>
      <c r="E105" s="194" t="s">
        <v>78</v>
      </c>
      <c r="F105" s="195" t="s">
        <v>159</v>
      </c>
      <c r="G105" s="193"/>
      <c r="H105" s="194" t="s">
        <v>78</v>
      </c>
      <c r="I105" s="196"/>
      <c r="J105" s="193"/>
      <c r="K105" s="193"/>
      <c r="L105" s="197"/>
      <c r="M105" s="198"/>
      <c r="N105" s="199"/>
      <c r="O105" s="199"/>
      <c r="P105" s="199"/>
      <c r="Q105" s="199"/>
      <c r="R105" s="199"/>
      <c r="S105" s="199"/>
      <c r="T105" s="200"/>
      <c r="AT105" s="201" t="s">
        <v>142</v>
      </c>
      <c r="AU105" s="201" t="s">
        <v>91</v>
      </c>
      <c r="AV105" s="13" t="s">
        <v>88</v>
      </c>
      <c r="AW105" s="13" t="s">
        <v>38</v>
      </c>
      <c r="AX105" s="13" t="s">
        <v>80</v>
      </c>
      <c r="AY105" s="201" t="s">
        <v>131</v>
      </c>
    </row>
    <row r="106" spans="1:65" s="13" customFormat="1" ht="20.399999999999999">
      <c r="B106" s="192"/>
      <c r="C106" s="193"/>
      <c r="D106" s="187" t="s">
        <v>142</v>
      </c>
      <c r="E106" s="194" t="s">
        <v>78</v>
      </c>
      <c r="F106" s="195" t="s">
        <v>160</v>
      </c>
      <c r="G106" s="193"/>
      <c r="H106" s="194" t="s">
        <v>78</v>
      </c>
      <c r="I106" s="196"/>
      <c r="J106" s="193"/>
      <c r="K106" s="193"/>
      <c r="L106" s="197"/>
      <c r="M106" s="198"/>
      <c r="N106" s="199"/>
      <c r="O106" s="199"/>
      <c r="P106" s="199"/>
      <c r="Q106" s="199"/>
      <c r="R106" s="199"/>
      <c r="S106" s="199"/>
      <c r="T106" s="200"/>
      <c r="AT106" s="201" t="s">
        <v>142</v>
      </c>
      <c r="AU106" s="201" t="s">
        <v>91</v>
      </c>
      <c r="AV106" s="13" t="s">
        <v>88</v>
      </c>
      <c r="AW106" s="13" t="s">
        <v>38</v>
      </c>
      <c r="AX106" s="13" t="s">
        <v>80</v>
      </c>
      <c r="AY106" s="201" t="s">
        <v>131</v>
      </c>
    </row>
    <row r="107" spans="1:65" s="14" customFormat="1" ht="10.199999999999999">
      <c r="B107" s="202"/>
      <c r="C107" s="203"/>
      <c r="D107" s="187" t="s">
        <v>142</v>
      </c>
      <c r="E107" s="204" t="s">
        <v>78</v>
      </c>
      <c r="F107" s="205" t="s">
        <v>161</v>
      </c>
      <c r="G107" s="203"/>
      <c r="H107" s="206">
        <v>220.5</v>
      </c>
      <c r="I107" s="207"/>
      <c r="J107" s="203"/>
      <c r="K107" s="203"/>
      <c r="L107" s="208"/>
      <c r="M107" s="209"/>
      <c r="N107" s="210"/>
      <c r="O107" s="210"/>
      <c r="P107" s="210"/>
      <c r="Q107" s="210"/>
      <c r="R107" s="210"/>
      <c r="S107" s="210"/>
      <c r="T107" s="211"/>
      <c r="AT107" s="212" t="s">
        <v>142</v>
      </c>
      <c r="AU107" s="212" t="s">
        <v>91</v>
      </c>
      <c r="AV107" s="14" t="s">
        <v>91</v>
      </c>
      <c r="AW107" s="14" t="s">
        <v>38</v>
      </c>
      <c r="AX107" s="14" t="s">
        <v>80</v>
      </c>
      <c r="AY107" s="212" t="s">
        <v>131</v>
      </c>
    </row>
    <row r="108" spans="1:65" s="13" customFormat="1" ht="10.199999999999999">
      <c r="B108" s="192"/>
      <c r="C108" s="193"/>
      <c r="D108" s="187" t="s">
        <v>142</v>
      </c>
      <c r="E108" s="194" t="s">
        <v>78</v>
      </c>
      <c r="F108" s="195" t="s">
        <v>162</v>
      </c>
      <c r="G108" s="193"/>
      <c r="H108" s="194" t="s">
        <v>78</v>
      </c>
      <c r="I108" s="196"/>
      <c r="J108" s="193"/>
      <c r="K108" s="193"/>
      <c r="L108" s="197"/>
      <c r="M108" s="198"/>
      <c r="N108" s="199"/>
      <c r="O108" s="199"/>
      <c r="P108" s="199"/>
      <c r="Q108" s="199"/>
      <c r="R108" s="199"/>
      <c r="S108" s="199"/>
      <c r="T108" s="200"/>
      <c r="AT108" s="201" t="s">
        <v>142</v>
      </c>
      <c r="AU108" s="201" t="s">
        <v>91</v>
      </c>
      <c r="AV108" s="13" t="s">
        <v>88</v>
      </c>
      <c r="AW108" s="13" t="s">
        <v>38</v>
      </c>
      <c r="AX108" s="13" t="s">
        <v>80</v>
      </c>
      <c r="AY108" s="201" t="s">
        <v>131</v>
      </c>
    </row>
    <row r="109" spans="1:65" s="14" customFormat="1" ht="10.199999999999999">
      <c r="B109" s="202"/>
      <c r="C109" s="203"/>
      <c r="D109" s="187" t="s">
        <v>142</v>
      </c>
      <c r="E109" s="204" t="s">
        <v>78</v>
      </c>
      <c r="F109" s="205" t="s">
        <v>163</v>
      </c>
      <c r="G109" s="203"/>
      <c r="H109" s="206">
        <v>2.7</v>
      </c>
      <c r="I109" s="207"/>
      <c r="J109" s="203"/>
      <c r="K109" s="203"/>
      <c r="L109" s="208"/>
      <c r="M109" s="209"/>
      <c r="N109" s="210"/>
      <c r="O109" s="210"/>
      <c r="P109" s="210"/>
      <c r="Q109" s="210"/>
      <c r="R109" s="210"/>
      <c r="S109" s="210"/>
      <c r="T109" s="211"/>
      <c r="AT109" s="212" t="s">
        <v>142</v>
      </c>
      <c r="AU109" s="212" t="s">
        <v>91</v>
      </c>
      <c r="AV109" s="14" t="s">
        <v>91</v>
      </c>
      <c r="AW109" s="14" t="s">
        <v>38</v>
      </c>
      <c r="AX109" s="14" t="s">
        <v>80</v>
      </c>
      <c r="AY109" s="212" t="s">
        <v>131</v>
      </c>
    </row>
    <row r="110" spans="1:65" s="15" customFormat="1" ht="10.199999999999999">
      <c r="B110" s="213"/>
      <c r="C110" s="214"/>
      <c r="D110" s="187" t="s">
        <v>142</v>
      </c>
      <c r="E110" s="215" t="s">
        <v>78</v>
      </c>
      <c r="F110" s="216" t="s">
        <v>164</v>
      </c>
      <c r="G110" s="214"/>
      <c r="H110" s="217">
        <v>223.2</v>
      </c>
      <c r="I110" s="218"/>
      <c r="J110" s="214"/>
      <c r="K110" s="214"/>
      <c r="L110" s="219"/>
      <c r="M110" s="220"/>
      <c r="N110" s="221"/>
      <c r="O110" s="221"/>
      <c r="P110" s="221"/>
      <c r="Q110" s="221"/>
      <c r="R110" s="221"/>
      <c r="S110" s="221"/>
      <c r="T110" s="222"/>
      <c r="AT110" s="223" t="s">
        <v>142</v>
      </c>
      <c r="AU110" s="223" t="s">
        <v>91</v>
      </c>
      <c r="AV110" s="15" t="s">
        <v>138</v>
      </c>
      <c r="AW110" s="15" t="s">
        <v>38</v>
      </c>
      <c r="AX110" s="15" t="s">
        <v>88</v>
      </c>
      <c r="AY110" s="223" t="s">
        <v>131</v>
      </c>
    </row>
    <row r="111" spans="1:65" s="2" customFormat="1" ht="49.05" customHeight="1">
      <c r="A111" s="35"/>
      <c r="B111" s="36"/>
      <c r="C111" s="174" t="s">
        <v>165</v>
      </c>
      <c r="D111" s="174" t="s">
        <v>133</v>
      </c>
      <c r="E111" s="175" t="s">
        <v>166</v>
      </c>
      <c r="F111" s="176" t="s">
        <v>167</v>
      </c>
      <c r="G111" s="177" t="s">
        <v>168</v>
      </c>
      <c r="H111" s="178">
        <v>4</v>
      </c>
      <c r="I111" s="179"/>
      <c r="J111" s="180">
        <f>ROUND(I111*H111,2)</f>
        <v>0</v>
      </c>
      <c r="K111" s="176" t="s">
        <v>137</v>
      </c>
      <c r="L111" s="40"/>
      <c r="M111" s="181" t="s">
        <v>78</v>
      </c>
      <c r="N111" s="182" t="s">
        <v>50</v>
      </c>
      <c r="O111" s="65"/>
      <c r="P111" s="183">
        <f>O111*H111</f>
        <v>0</v>
      </c>
      <c r="Q111" s="183">
        <v>0</v>
      </c>
      <c r="R111" s="183">
        <f>Q111*H111</f>
        <v>0</v>
      </c>
      <c r="S111" s="183">
        <v>0.20499999999999999</v>
      </c>
      <c r="T111" s="184">
        <f>S111*H111</f>
        <v>0.82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138</v>
      </c>
      <c r="AT111" s="185" t="s">
        <v>133</v>
      </c>
      <c r="AU111" s="185" t="s">
        <v>91</v>
      </c>
      <c r="AY111" s="18" t="s">
        <v>131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88</v>
      </c>
      <c r="BK111" s="186">
        <f>ROUND(I111*H111,2)</f>
        <v>0</v>
      </c>
      <c r="BL111" s="18" t="s">
        <v>138</v>
      </c>
      <c r="BM111" s="185" t="s">
        <v>169</v>
      </c>
    </row>
    <row r="112" spans="1:65" s="2" customFormat="1" ht="211.2">
      <c r="A112" s="35"/>
      <c r="B112" s="36"/>
      <c r="C112" s="37"/>
      <c r="D112" s="187" t="s">
        <v>140</v>
      </c>
      <c r="E112" s="37"/>
      <c r="F112" s="188" t="s">
        <v>170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140</v>
      </c>
      <c r="AU112" s="18" t="s">
        <v>91</v>
      </c>
    </row>
    <row r="113" spans="1:65" s="13" customFormat="1" ht="20.399999999999999">
      <c r="B113" s="192"/>
      <c r="C113" s="193"/>
      <c r="D113" s="187" t="s">
        <v>142</v>
      </c>
      <c r="E113" s="194" t="s">
        <v>78</v>
      </c>
      <c r="F113" s="195" t="s">
        <v>143</v>
      </c>
      <c r="G113" s="193"/>
      <c r="H113" s="194" t="s">
        <v>78</v>
      </c>
      <c r="I113" s="196"/>
      <c r="J113" s="193"/>
      <c r="K113" s="193"/>
      <c r="L113" s="197"/>
      <c r="M113" s="198"/>
      <c r="N113" s="199"/>
      <c r="O113" s="199"/>
      <c r="P113" s="199"/>
      <c r="Q113" s="199"/>
      <c r="R113" s="199"/>
      <c r="S113" s="199"/>
      <c r="T113" s="200"/>
      <c r="AT113" s="201" t="s">
        <v>142</v>
      </c>
      <c r="AU113" s="201" t="s">
        <v>91</v>
      </c>
      <c r="AV113" s="13" t="s">
        <v>88</v>
      </c>
      <c r="AW113" s="13" t="s">
        <v>38</v>
      </c>
      <c r="AX113" s="13" t="s">
        <v>80</v>
      </c>
      <c r="AY113" s="201" t="s">
        <v>131</v>
      </c>
    </row>
    <row r="114" spans="1:65" s="13" customFormat="1" ht="10.199999999999999">
      <c r="B114" s="192"/>
      <c r="C114" s="193"/>
      <c r="D114" s="187" t="s">
        <v>142</v>
      </c>
      <c r="E114" s="194" t="s">
        <v>78</v>
      </c>
      <c r="F114" s="195" t="s">
        <v>171</v>
      </c>
      <c r="G114" s="193"/>
      <c r="H114" s="194" t="s">
        <v>78</v>
      </c>
      <c r="I114" s="196"/>
      <c r="J114" s="193"/>
      <c r="K114" s="193"/>
      <c r="L114" s="197"/>
      <c r="M114" s="198"/>
      <c r="N114" s="199"/>
      <c r="O114" s="199"/>
      <c r="P114" s="199"/>
      <c r="Q114" s="199"/>
      <c r="R114" s="199"/>
      <c r="S114" s="199"/>
      <c r="T114" s="200"/>
      <c r="AT114" s="201" t="s">
        <v>142</v>
      </c>
      <c r="AU114" s="201" t="s">
        <v>91</v>
      </c>
      <c r="AV114" s="13" t="s">
        <v>88</v>
      </c>
      <c r="AW114" s="13" t="s">
        <v>38</v>
      </c>
      <c r="AX114" s="13" t="s">
        <v>80</v>
      </c>
      <c r="AY114" s="201" t="s">
        <v>131</v>
      </c>
    </row>
    <row r="115" spans="1:65" s="14" customFormat="1" ht="10.199999999999999">
      <c r="B115" s="202"/>
      <c r="C115" s="203"/>
      <c r="D115" s="187" t="s">
        <v>142</v>
      </c>
      <c r="E115" s="204" t="s">
        <v>78</v>
      </c>
      <c r="F115" s="205" t="s">
        <v>172</v>
      </c>
      <c r="G115" s="203"/>
      <c r="H115" s="206">
        <v>2</v>
      </c>
      <c r="I115" s="207"/>
      <c r="J115" s="203"/>
      <c r="K115" s="203"/>
      <c r="L115" s="208"/>
      <c r="M115" s="209"/>
      <c r="N115" s="210"/>
      <c r="O115" s="210"/>
      <c r="P115" s="210"/>
      <c r="Q115" s="210"/>
      <c r="R115" s="210"/>
      <c r="S115" s="210"/>
      <c r="T115" s="211"/>
      <c r="AT115" s="212" t="s">
        <v>142</v>
      </c>
      <c r="AU115" s="212" t="s">
        <v>91</v>
      </c>
      <c r="AV115" s="14" t="s">
        <v>91</v>
      </c>
      <c r="AW115" s="14" t="s">
        <v>38</v>
      </c>
      <c r="AX115" s="14" t="s">
        <v>80</v>
      </c>
      <c r="AY115" s="212" t="s">
        <v>131</v>
      </c>
    </row>
    <row r="116" spans="1:65" s="14" customFormat="1" ht="10.199999999999999">
      <c r="B116" s="202"/>
      <c r="C116" s="203"/>
      <c r="D116" s="187" t="s">
        <v>142</v>
      </c>
      <c r="E116" s="204" t="s">
        <v>78</v>
      </c>
      <c r="F116" s="205" t="s">
        <v>173</v>
      </c>
      <c r="G116" s="203"/>
      <c r="H116" s="206">
        <v>2</v>
      </c>
      <c r="I116" s="207"/>
      <c r="J116" s="203"/>
      <c r="K116" s="203"/>
      <c r="L116" s="208"/>
      <c r="M116" s="209"/>
      <c r="N116" s="210"/>
      <c r="O116" s="210"/>
      <c r="P116" s="210"/>
      <c r="Q116" s="210"/>
      <c r="R116" s="210"/>
      <c r="S116" s="210"/>
      <c r="T116" s="211"/>
      <c r="AT116" s="212" t="s">
        <v>142</v>
      </c>
      <c r="AU116" s="212" t="s">
        <v>91</v>
      </c>
      <c r="AV116" s="14" t="s">
        <v>91</v>
      </c>
      <c r="AW116" s="14" t="s">
        <v>38</v>
      </c>
      <c r="AX116" s="14" t="s">
        <v>80</v>
      </c>
      <c r="AY116" s="212" t="s">
        <v>131</v>
      </c>
    </row>
    <row r="117" spans="1:65" s="15" customFormat="1" ht="10.199999999999999">
      <c r="B117" s="213"/>
      <c r="C117" s="214"/>
      <c r="D117" s="187" t="s">
        <v>142</v>
      </c>
      <c r="E117" s="215" t="s">
        <v>78</v>
      </c>
      <c r="F117" s="216" t="s">
        <v>164</v>
      </c>
      <c r="G117" s="214"/>
      <c r="H117" s="217">
        <v>4</v>
      </c>
      <c r="I117" s="218"/>
      <c r="J117" s="214"/>
      <c r="K117" s="214"/>
      <c r="L117" s="219"/>
      <c r="M117" s="220"/>
      <c r="N117" s="221"/>
      <c r="O117" s="221"/>
      <c r="P117" s="221"/>
      <c r="Q117" s="221"/>
      <c r="R117" s="221"/>
      <c r="S117" s="221"/>
      <c r="T117" s="222"/>
      <c r="AT117" s="223" t="s">
        <v>142</v>
      </c>
      <c r="AU117" s="223" t="s">
        <v>91</v>
      </c>
      <c r="AV117" s="15" t="s">
        <v>138</v>
      </c>
      <c r="AW117" s="15" t="s">
        <v>38</v>
      </c>
      <c r="AX117" s="15" t="s">
        <v>88</v>
      </c>
      <c r="AY117" s="223" t="s">
        <v>131</v>
      </c>
    </row>
    <row r="118" spans="1:65" s="2" customFormat="1" ht="24.15" customHeight="1">
      <c r="A118" s="35"/>
      <c r="B118" s="36"/>
      <c r="C118" s="174" t="s">
        <v>174</v>
      </c>
      <c r="D118" s="174" t="s">
        <v>133</v>
      </c>
      <c r="E118" s="175" t="s">
        <v>175</v>
      </c>
      <c r="F118" s="176" t="s">
        <v>176</v>
      </c>
      <c r="G118" s="177" t="s">
        <v>177</v>
      </c>
      <c r="H118" s="178">
        <v>80</v>
      </c>
      <c r="I118" s="179"/>
      <c r="J118" s="180">
        <f>ROUND(I118*H118,2)</f>
        <v>0</v>
      </c>
      <c r="K118" s="176" t="s">
        <v>137</v>
      </c>
      <c r="L118" s="40"/>
      <c r="M118" s="181" t="s">
        <v>78</v>
      </c>
      <c r="N118" s="182" t="s">
        <v>50</v>
      </c>
      <c r="O118" s="65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138</v>
      </c>
      <c r="AT118" s="185" t="s">
        <v>133</v>
      </c>
      <c r="AU118" s="185" t="s">
        <v>91</v>
      </c>
      <c r="AY118" s="18" t="s">
        <v>131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8" t="s">
        <v>88</v>
      </c>
      <c r="BK118" s="186">
        <f>ROUND(I118*H118,2)</f>
        <v>0</v>
      </c>
      <c r="BL118" s="18" t="s">
        <v>138</v>
      </c>
      <c r="BM118" s="185" t="s">
        <v>178</v>
      </c>
    </row>
    <row r="119" spans="1:65" s="2" customFormat="1" ht="345.6">
      <c r="A119" s="35"/>
      <c r="B119" s="36"/>
      <c r="C119" s="37"/>
      <c r="D119" s="187" t="s">
        <v>140</v>
      </c>
      <c r="E119" s="37"/>
      <c r="F119" s="188" t="s">
        <v>179</v>
      </c>
      <c r="G119" s="37"/>
      <c r="H119" s="37"/>
      <c r="I119" s="189"/>
      <c r="J119" s="37"/>
      <c r="K119" s="37"/>
      <c r="L119" s="40"/>
      <c r="M119" s="190"/>
      <c r="N119" s="191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140</v>
      </c>
      <c r="AU119" s="18" t="s">
        <v>91</v>
      </c>
    </row>
    <row r="120" spans="1:65" s="13" customFormat="1" ht="10.199999999999999">
      <c r="B120" s="192"/>
      <c r="C120" s="193"/>
      <c r="D120" s="187" t="s">
        <v>142</v>
      </c>
      <c r="E120" s="194" t="s">
        <v>78</v>
      </c>
      <c r="F120" s="195" t="s">
        <v>180</v>
      </c>
      <c r="G120" s="193"/>
      <c r="H120" s="194" t="s">
        <v>78</v>
      </c>
      <c r="I120" s="196"/>
      <c r="J120" s="193"/>
      <c r="K120" s="193"/>
      <c r="L120" s="197"/>
      <c r="M120" s="198"/>
      <c r="N120" s="199"/>
      <c r="O120" s="199"/>
      <c r="P120" s="199"/>
      <c r="Q120" s="199"/>
      <c r="R120" s="199"/>
      <c r="S120" s="199"/>
      <c r="T120" s="200"/>
      <c r="AT120" s="201" t="s">
        <v>142</v>
      </c>
      <c r="AU120" s="201" t="s">
        <v>91</v>
      </c>
      <c r="AV120" s="13" t="s">
        <v>88</v>
      </c>
      <c r="AW120" s="13" t="s">
        <v>38</v>
      </c>
      <c r="AX120" s="13" t="s">
        <v>80</v>
      </c>
      <c r="AY120" s="201" t="s">
        <v>131</v>
      </c>
    </row>
    <row r="121" spans="1:65" s="14" customFormat="1" ht="10.199999999999999">
      <c r="B121" s="202"/>
      <c r="C121" s="203"/>
      <c r="D121" s="187" t="s">
        <v>142</v>
      </c>
      <c r="E121" s="204" t="s">
        <v>78</v>
      </c>
      <c r="F121" s="205" t="s">
        <v>181</v>
      </c>
      <c r="G121" s="203"/>
      <c r="H121" s="206">
        <v>80</v>
      </c>
      <c r="I121" s="207"/>
      <c r="J121" s="203"/>
      <c r="K121" s="203"/>
      <c r="L121" s="208"/>
      <c r="M121" s="209"/>
      <c r="N121" s="210"/>
      <c r="O121" s="210"/>
      <c r="P121" s="210"/>
      <c r="Q121" s="210"/>
      <c r="R121" s="210"/>
      <c r="S121" s="210"/>
      <c r="T121" s="211"/>
      <c r="AT121" s="212" t="s">
        <v>142</v>
      </c>
      <c r="AU121" s="212" t="s">
        <v>91</v>
      </c>
      <c r="AV121" s="14" t="s">
        <v>91</v>
      </c>
      <c r="AW121" s="14" t="s">
        <v>38</v>
      </c>
      <c r="AX121" s="14" t="s">
        <v>88</v>
      </c>
      <c r="AY121" s="212" t="s">
        <v>131</v>
      </c>
    </row>
    <row r="122" spans="1:65" s="2" customFormat="1" ht="37.799999999999997" customHeight="1">
      <c r="A122" s="35"/>
      <c r="B122" s="36"/>
      <c r="C122" s="174" t="s">
        <v>182</v>
      </c>
      <c r="D122" s="174" t="s">
        <v>133</v>
      </c>
      <c r="E122" s="175" t="s">
        <v>183</v>
      </c>
      <c r="F122" s="176" t="s">
        <v>184</v>
      </c>
      <c r="G122" s="177" t="s">
        <v>185</v>
      </c>
      <c r="H122" s="178">
        <v>10</v>
      </c>
      <c r="I122" s="179"/>
      <c r="J122" s="180">
        <f>ROUND(I122*H122,2)</f>
        <v>0</v>
      </c>
      <c r="K122" s="176" t="s">
        <v>137</v>
      </c>
      <c r="L122" s="40"/>
      <c r="M122" s="181" t="s">
        <v>78</v>
      </c>
      <c r="N122" s="182" t="s">
        <v>50</v>
      </c>
      <c r="O122" s="65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138</v>
      </c>
      <c r="AT122" s="185" t="s">
        <v>133</v>
      </c>
      <c r="AU122" s="185" t="s">
        <v>91</v>
      </c>
      <c r="AY122" s="18" t="s">
        <v>131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88</v>
      </c>
      <c r="BK122" s="186">
        <f>ROUND(I122*H122,2)</f>
        <v>0</v>
      </c>
      <c r="BL122" s="18" t="s">
        <v>138</v>
      </c>
      <c r="BM122" s="185" t="s">
        <v>186</v>
      </c>
    </row>
    <row r="123" spans="1:65" s="2" customFormat="1" ht="211.2">
      <c r="A123" s="35"/>
      <c r="B123" s="36"/>
      <c r="C123" s="37"/>
      <c r="D123" s="187" t="s">
        <v>140</v>
      </c>
      <c r="E123" s="37"/>
      <c r="F123" s="188" t="s">
        <v>187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140</v>
      </c>
      <c r="AU123" s="18" t="s">
        <v>91</v>
      </c>
    </row>
    <row r="124" spans="1:65" s="13" customFormat="1" ht="10.199999999999999">
      <c r="B124" s="192"/>
      <c r="C124" s="193"/>
      <c r="D124" s="187" t="s">
        <v>142</v>
      </c>
      <c r="E124" s="194" t="s">
        <v>78</v>
      </c>
      <c r="F124" s="195" t="s">
        <v>188</v>
      </c>
      <c r="G124" s="193"/>
      <c r="H124" s="194" t="s">
        <v>78</v>
      </c>
      <c r="I124" s="196"/>
      <c r="J124" s="193"/>
      <c r="K124" s="193"/>
      <c r="L124" s="197"/>
      <c r="M124" s="198"/>
      <c r="N124" s="199"/>
      <c r="O124" s="199"/>
      <c r="P124" s="199"/>
      <c r="Q124" s="199"/>
      <c r="R124" s="199"/>
      <c r="S124" s="199"/>
      <c r="T124" s="200"/>
      <c r="AT124" s="201" t="s">
        <v>142</v>
      </c>
      <c r="AU124" s="201" t="s">
        <v>91</v>
      </c>
      <c r="AV124" s="13" t="s">
        <v>88</v>
      </c>
      <c r="AW124" s="13" t="s">
        <v>38</v>
      </c>
      <c r="AX124" s="13" t="s">
        <v>80</v>
      </c>
      <c r="AY124" s="201" t="s">
        <v>131</v>
      </c>
    </row>
    <row r="125" spans="1:65" s="14" customFormat="1" ht="10.199999999999999">
      <c r="B125" s="202"/>
      <c r="C125" s="203"/>
      <c r="D125" s="187" t="s">
        <v>142</v>
      </c>
      <c r="E125" s="204" t="s">
        <v>78</v>
      </c>
      <c r="F125" s="205" t="s">
        <v>189</v>
      </c>
      <c r="G125" s="203"/>
      <c r="H125" s="206">
        <v>10</v>
      </c>
      <c r="I125" s="207"/>
      <c r="J125" s="203"/>
      <c r="K125" s="203"/>
      <c r="L125" s="208"/>
      <c r="M125" s="209"/>
      <c r="N125" s="210"/>
      <c r="O125" s="210"/>
      <c r="P125" s="210"/>
      <c r="Q125" s="210"/>
      <c r="R125" s="210"/>
      <c r="S125" s="210"/>
      <c r="T125" s="211"/>
      <c r="AT125" s="212" t="s">
        <v>142</v>
      </c>
      <c r="AU125" s="212" t="s">
        <v>91</v>
      </c>
      <c r="AV125" s="14" t="s">
        <v>91</v>
      </c>
      <c r="AW125" s="14" t="s">
        <v>38</v>
      </c>
      <c r="AX125" s="14" t="s">
        <v>88</v>
      </c>
      <c r="AY125" s="212" t="s">
        <v>131</v>
      </c>
    </row>
    <row r="126" spans="1:65" s="2" customFormat="1" ht="90" customHeight="1">
      <c r="A126" s="35"/>
      <c r="B126" s="36"/>
      <c r="C126" s="174" t="s">
        <v>190</v>
      </c>
      <c r="D126" s="174" t="s">
        <v>133</v>
      </c>
      <c r="E126" s="175" t="s">
        <v>191</v>
      </c>
      <c r="F126" s="176" t="s">
        <v>192</v>
      </c>
      <c r="G126" s="177" t="s">
        <v>168</v>
      </c>
      <c r="H126" s="178">
        <v>6.5</v>
      </c>
      <c r="I126" s="179"/>
      <c r="J126" s="180">
        <f>ROUND(I126*H126,2)</f>
        <v>0</v>
      </c>
      <c r="K126" s="176" t="s">
        <v>137</v>
      </c>
      <c r="L126" s="40"/>
      <c r="M126" s="181" t="s">
        <v>78</v>
      </c>
      <c r="N126" s="182" t="s">
        <v>50</v>
      </c>
      <c r="O126" s="65"/>
      <c r="P126" s="183">
        <f>O126*H126</f>
        <v>0</v>
      </c>
      <c r="Q126" s="183">
        <v>8.6800000000000002E-3</v>
      </c>
      <c r="R126" s="183">
        <f>Q126*H126</f>
        <v>5.6419999999999998E-2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138</v>
      </c>
      <c r="AT126" s="185" t="s">
        <v>133</v>
      </c>
      <c r="AU126" s="185" t="s">
        <v>91</v>
      </c>
      <c r="AY126" s="18" t="s">
        <v>131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88</v>
      </c>
      <c r="BK126" s="186">
        <f>ROUND(I126*H126,2)</f>
        <v>0</v>
      </c>
      <c r="BL126" s="18" t="s">
        <v>138</v>
      </c>
      <c r="BM126" s="185" t="s">
        <v>193</v>
      </c>
    </row>
    <row r="127" spans="1:65" s="2" customFormat="1" ht="105.6">
      <c r="A127" s="35"/>
      <c r="B127" s="36"/>
      <c r="C127" s="37"/>
      <c r="D127" s="187" t="s">
        <v>140</v>
      </c>
      <c r="E127" s="37"/>
      <c r="F127" s="188" t="s">
        <v>194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140</v>
      </c>
      <c r="AU127" s="18" t="s">
        <v>91</v>
      </c>
    </row>
    <row r="128" spans="1:65" s="13" customFormat="1" ht="10.199999999999999">
      <c r="B128" s="192"/>
      <c r="C128" s="193"/>
      <c r="D128" s="187" t="s">
        <v>142</v>
      </c>
      <c r="E128" s="194" t="s">
        <v>78</v>
      </c>
      <c r="F128" s="195" t="s">
        <v>195</v>
      </c>
      <c r="G128" s="193"/>
      <c r="H128" s="194" t="s">
        <v>78</v>
      </c>
      <c r="I128" s="196"/>
      <c r="J128" s="193"/>
      <c r="K128" s="193"/>
      <c r="L128" s="197"/>
      <c r="M128" s="198"/>
      <c r="N128" s="199"/>
      <c r="O128" s="199"/>
      <c r="P128" s="199"/>
      <c r="Q128" s="199"/>
      <c r="R128" s="199"/>
      <c r="S128" s="199"/>
      <c r="T128" s="200"/>
      <c r="AT128" s="201" t="s">
        <v>142</v>
      </c>
      <c r="AU128" s="201" t="s">
        <v>91</v>
      </c>
      <c r="AV128" s="13" t="s">
        <v>88</v>
      </c>
      <c r="AW128" s="13" t="s">
        <v>38</v>
      </c>
      <c r="AX128" s="13" t="s">
        <v>80</v>
      </c>
      <c r="AY128" s="201" t="s">
        <v>131</v>
      </c>
    </row>
    <row r="129" spans="1:65" s="14" customFormat="1" ht="20.399999999999999">
      <c r="B129" s="202"/>
      <c r="C129" s="203"/>
      <c r="D129" s="187" t="s">
        <v>142</v>
      </c>
      <c r="E129" s="204" t="s">
        <v>78</v>
      </c>
      <c r="F129" s="205" t="s">
        <v>196</v>
      </c>
      <c r="G129" s="203"/>
      <c r="H129" s="206">
        <v>1</v>
      </c>
      <c r="I129" s="207"/>
      <c r="J129" s="203"/>
      <c r="K129" s="203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142</v>
      </c>
      <c r="AU129" s="212" t="s">
        <v>91</v>
      </c>
      <c r="AV129" s="14" t="s">
        <v>91</v>
      </c>
      <c r="AW129" s="14" t="s">
        <v>38</v>
      </c>
      <c r="AX129" s="14" t="s">
        <v>80</v>
      </c>
      <c r="AY129" s="212" t="s">
        <v>131</v>
      </c>
    </row>
    <row r="130" spans="1:65" s="14" customFormat="1" ht="10.199999999999999">
      <c r="B130" s="202"/>
      <c r="C130" s="203"/>
      <c r="D130" s="187" t="s">
        <v>142</v>
      </c>
      <c r="E130" s="204" t="s">
        <v>78</v>
      </c>
      <c r="F130" s="205" t="s">
        <v>197</v>
      </c>
      <c r="G130" s="203"/>
      <c r="H130" s="206">
        <v>0.9</v>
      </c>
      <c r="I130" s="207"/>
      <c r="J130" s="203"/>
      <c r="K130" s="203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142</v>
      </c>
      <c r="AU130" s="212" t="s">
        <v>91</v>
      </c>
      <c r="AV130" s="14" t="s">
        <v>91</v>
      </c>
      <c r="AW130" s="14" t="s">
        <v>38</v>
      </c>
      <c r="AX130" s="14" t="s">
        <v>80</v>
      </c>
      <c r="AY130" s="212" t="s">
        <v>131</v>
      </c>
    </row>
    <row r="131" spans="1:65" s="14" customFormat="1" ht="10.199999999999999">
      <c r="B131" s="202"/>
      <c r="C131" s="203"/>
      <c r="D131" s="187" t="s">
        <v>142</v>
      </c>
      <c r="E131" s="204" t="s">
        <v>78</v>
      </c>
      <c r="F131" s="205" t="s">
        <v>198</v>
      </c>
      <c r="G131" s="203"/>
      <c r="H131" s="206">
        <v>0.9</v>
      </c>
      <c r="I131" s="207"/>
      <c r="J131" s="203"/>
      <c r="K131" s="203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142</v>
      </c>
      <c r="AU131" s="212" t="s">
        <v>91</v>
      </c>
      <c r="AV131" s="14" t="s">
        <v>91</v>
      </c>
      <c r="AW131" s="14" t="s">
        <v>38</v>
      </c>
      <c r="AX131" s="14" t="s">
        <v>80</v>
      </c>
      <c r="AY131" s="212" t="s">
        <v>131</v>
      </c>
    </row>
    <row r="132" spans="1:65" s="14" customFormat="1" ht="10.199999999999999">
      <c r="B132" s="202"/>
      <c r="C132" s="203"/>
      <c r="D132" s="187" t="s">
        <v>142</v>
      </c>
      <c r="E132" s="204" t="s">
        <v>78</v>
      </c>
      <c r="F132" s="205" t="s">
        <v>199</v>
      </c>
      <c r="G132" s="203"/>
      <c r="H132" s="206">
        <v>0.9</v>
      </c>
      <c r="I132" s="207"/>
      <c r="J132" s="203"/>
      <c r="K132" s="203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142</v>
      </c>
      <c r="AU132" s="212" t="s">
        <v>91</v>
      </c>
      <c r="AV132" s="14" t="s">
        <v>91</v>
      </c>
      <c r="AW132" s="14" t="s">
        <v>38</v>
      </c>
      <c r="AX132" s="14" t="s">
        <v>80</v>
      </c>
      <c r="AY132" s="212" t="s">
        <v>131</v>
      </c>
    </row>
    <row r="133" spans="1:65" s="14" customFormat="1" ht="10.199999999999999">
      <c r="B133" s="202"/>
      <c r="C133" s="203"/>
      <c r="D133" s="187" t="s">
        <v>142</v>
      </c>
      <c r="E133" s="204" t="s">
        <v>78</v>
      </c>
      <c r="F133" s="205" t="s">
        <v>200</v>
      </c>
      <c r="G133" s="203"/>
      <c r="H133" s="206">
        <v>0.9</v>
      </c>
      <c r="I133" s="207"/>
      <c r="J133" s="203"/>
      <c r="K133" s="203"/>
      <c r="L133" s="208"/>
      <c r="M133" s="209"/>
      <c r="N133" s="210"/>
      <c r="O133" s="210"/>
      <c r="P133" s="210"/>
      <c r="Q133" s="210"/>
      <c r="R133" s="210"/>
      <c r="S133" s="210"/>
      <c r="T133" s="211"/>
      <c r="AT133" s="212" t="s">
        <v>142</v>
      </c>
      <c r="AU133" s="212" t="s">
        <v>91</v>
      </c>
      <c r="AV133" s="14" t="s">
        <v>91</v>
      </c>
      <c r="AW133" s="14" t="s">
        <v>38</v>
      </c>
      <c r="AX133" s="14" t="s">
        <v>80</v>
      </c>
      <c r="AY133" s="212" t="s">
        <v>131</v>
      </c>
    </row>
    <row r="134" spans="1:65" s="14" customFormat="1" ht="20.399999999999999">
      <c r="B134" s="202"/>
      <c r="C134" s="203"/>
      <c r="D134" s="187" t="s">
        <v>142</v>
      </c>
      <c r="E134" s="204" t="s">
        <v>78</v>
      </c>
      <c r="F134" s="205" t="s">
        <v>201</v>
      </c>
      <c r="G134" s="203"/>
      <c r="H134" s="206">
        <v>0.9</v>
      </c>
      <c r="I134" s="207"/>
      <c r="J134" s="203"/>
      <c r="K134" s="203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142</v>
      </c>
      <c r="AU134" s="212" t="s">
        <v>91</v>
      </c>
      <c r="AV134" s="14" t="s">
        <v>91</v>
      </c>
      <c r="AW134" s="14" t="s">
        <v>38</v>
      </c>
      <c r="AX134" s="14" t="s">
        <v>80</v>
      </c>
      <c r="AY134" s="212" t="s">
        <v>131</v>
      </c>
    </row>
    <row r="135" spans="1:65" s="14" customFormat="1" ht="20.399999999999999">
      <c r="B135" s="202"/>
      <c r="C135" s="203"/>
      <c r="D135" s="187" t="s">
        <v>142</v>
      </c>
      <c r="E135" s="204" t="s">
        <v>78</v>
      </c>
      <c r="F135" s="205" t="s">
        <v>202</v>
      </c>
      <c r="G135" s="203"/>
      <c r="H135" s="206">
        <v>1</v>
      </c>
      <c r="I135" s="207"/>
      <c r="J135" s="203"/>
      <c r="K135" s="203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142</v>
      </c>
      <c r="AU135" s="212" t="s">
        <v>91</v>
      </c>
      <c r="AV135" s="14" t="s">
        <v>91</v>
      </c>
      <c r="AW135" s="14" t="s">
        <v>38</v>
      </c>
      <c r="AX135" s="14" t="s">
        <v>80</v>
      </c>
      <c r="AY135" s="212" t="s">
        <v>131</v>
      </c>
    </row>
    <row r="136" spans="1:65" s="15" customFormat="1" ht="10.199999999999999">
      <c r="B136" s="213"/>
      <c r="C136" s="214"/>
      <c r="D136" s="187" t="s">
        <v>142</v>
      </c>
      <c r="E136" s="215" t="s">
        <v>78</v>
      </c>
      <c r="F136" s="216" t="s">
        <v>164</v>
      </c>
      <c r="G136" s="214"/>
      <c r="H136" s="217">
        <v>6.5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142</v>
      </c>
      <c r="AU136" s="223" t="s">
        <v>91</v>
      </c>
      <c r="AV136" s="15" t="s">
        <v>138</v>
      </c>
      <c r="AW136" s="15" t="s">
        <v>38</v>
      </c>
      <c r="AX136" s="15" t="s">
        <v>88</v>
      </c>
      <c r="AY136" s="223" t="s">
        <v>131</v>
      </c>
    </row>
    <row r="137" spans="1:65" s="2" customFormat="1" ht="90" customHeight="1">
      <c r="A137" s="35"/>
      <c r="B137" s="36"/>
      <c r="C137" s="174" t="s">
        <v>203</v>
      </c>
      <c r="D137" s="174" t="s">
        <v>133</v>
      </c>
      <c r="E137" s="175" t="s">
        <v>204</v>
      </c>
      <c r="F137" s="176" t="s">
        <v>205</v>
      </c>
      <c r="G137" s="177" t="s">
        <v>168</v>
      </c>
      <c r="H137" s="178">
        <v>2.7</v>
      </c>
      <c r="I137" s="179"/>
      <c r="J137" s="180">
        <f>ROUND(I137*H137,2)</f>
        <v>0</v>
      </c>
      <c r="K137" s="176" t="s">
        <v>137</v>
      </c>
      <c r="L137" s="40"/>
      <c r="M137" s="181" t="s">
        <v>78</v>
      </c>
      <c r="N137" s="182" t="s">
        <v>50</v>
      </c>
      <c r="O137" s="65"/>
      <c r="P137" s="183">
        <f>O137*H137</f>
        <v>0</v>
      </c>
      <c r="Q137" s="183">
        <v>1.269E-2</v>
      </c>
      <c r="R137" s="183">
        <f>Q137*H137</f>
        <v>3.4263000000000002E-2</v>
      </c>
      <c r="S137" s="183">
        <v>0</v>
      </c>
      <c r="T137" s="18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138</v>
      </c>
      <c r="AT137" s="185" t="s">
        <v>133</v>
      </c>
      <c r="AU137" s="185" t="s">
        <v>91</v>
      </c>
      <c r="AY137" s="18" t="s">
        <v>131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8" t="s">
        <v>88</v>
      </c>
      <c r="BK137" s="186">
        <f>ROUND(I137*H137,2)</f>
        <v>0</v>
      </c>
      <c r="BL137" s="18" t="s">
        <v>138</v>
      </c>
      <c r="BM137" s="185" t="s">
        <v>206</v>
      </c>
    </row>
    <row r="138" spans="1:65" s="2" customFormat="1" ht="105.6">
      <c r="A138" s="35"/>
      <c r="B138" s="36"/>
      <c r="C138" s="37"/>
      <c r="D138" s="187" t="s">
        <v>140</v>
      </c>
      <c r="E138" s="37"/>
      <c r="F138" s="188" t="s">
        <v>194</v>
      </c>
      <c r="G138" s="37"/>
      <c r="H138" s="37"/>
      <c r="I138" s="189"/>
      <c r="J138" s="37"/>
      <c r="K138" s="37"/>
      <c r="L138" s="40"/>
      <c r="M138" s="190"/>
      <c r="N138" s="191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140</v>
      </c>
      <c r="AU138" s="18" t="s">
        <v>91</v>
      </c>
    </row>
    <row r="139" spans="1:65" s="13" customFormat="1" ht="10.199999999999999">
      <c r="B139" s="192"/>
      <c r="C139" s="193"/>
      <c r="D139" s="187" t="s">
        <v>142</v>
      </c>
      <c r="E139" s="194" t="s">
        <v>78</v>
      </c>
      <c r="F139" s="195" t="s">
        <v>195</v>
      </c>
      <c r="G139" s="193"/>
      <c r="H139" s="194" t="s">
        <v>78</v>
      </c>
      <c r="I139" s="196"/>
      <c r="J139" s="193"/>
      <c r="K139" s="193"/>
      <c r="L139" s="197"/>
      <c r="M139" s="198"/>
      <c r="N139" s="199"/>
      <c r="O139" s="199"/>
      <c r="P139" s="199"/>
      <c r="Q139" s="199"/>
      <c r="R139" s="199"/>
      <c r="S139" s="199"/>
      <c r="T139" s="200"/>
      <c r="AT139" s="201" t="s">
        <v>142</v>
      </c>
      <c r="AU139" s="201" t="s">
        <v>91</v>
      </c>
      <c r="AV139" s="13" t="s">
        <v>88</v>
      </c>
      <c r="AW139" s="13" t="s">
        <v>38</v>
      </c>
      <c r="AX139" s="13" t="s">
        <v>80</v>
      </c>
      <c r="AY139" s="201" t="s">
        <v>131</v>
      </c>
    </row>
    <row r="140" spans="1:65" s="14" customFormat="1" ht="10.199999999999999">
      <c r="B140" s="202"/>
      <c r="C140" s="203"/>
      <c r="D140" s="187" t="s">
        <v>142</v>
      </c>
      <c r="E140" s="204" t="s">
        <v>78</v>
      </c>
      <c r="F140" s="205" t="s">
        <v>207</v>
      </c>
      <c r="G140" s="203"/>
      <c r="H140" s="206">
        <v>0.9</v>
      </c>
      <c r="I140" s="207"/>
      <c r="J140" s="203"/>
      <c r="K140" s="203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142</v>
      </c>
      <c r="AU140" s="212" t="s">
        <v>91</v>
      </c>
      <c r="AV140" s="14" t="s">
        <v>91</v>
      </c>
      <c r="AW140" s="14" t="s">
        <v>38</v>
      </c>
      <c r="AX140" s="14" t="s">
        <v>80</v>
      </c>
      <c r="AY140" s="212" t="s">
        <v>131</v>
      </c>
    </row>
    <row r="141" spans="1:65" s="14" customFormat="1" ht="10.199999999999999">
      <c r="B141" s="202"/>
      <c r="C141" s="203"/>
      <c r="D141" s="187" t="s">
        <v>142</v>
      </c>
      <c r="E141" s="204" t="s">
        <v>78</v>
      </c>
      <c r="F141" s="205" t="s">
        <v>208</v>
      </c>
      <c r="G141" s="203"/>
      <c r="H141" s="206">
        <v>0.9</v>
      </c>
      <c r="I141" s="207"/>
      <c r="J141" s="203"/>
      <c r="K141" s="203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142</v>
      </c>
      <c r="AU141" s="212" t="s">
        <v>91</v>
      </c>
      <c r="AV141" s="14" t="s">
        <v>91</v>
      </c>
      <c r="AW141" s="14" t="s">
        <v>38</v>
      </c>
      <c r="AX141" s="14" t="s">
        <v>80</v>
      </c>
      <c r="AY141" s="212" t="s">
        <v>131</v>
      </c>
    </row>
    <row r="142" spans="1:65" s="14" customFormat="1" ht="10.199999999999999">
      <c r="B142" s="202"/>
      <c r="C142" s="203"/>
      <c r="D142" s="187" t="s">
        <v>142</v>
      </c>
      <c r="E142" s="204" t="s">
        <v>78</v>
      </c>
      <c r="F142" s="205" t="s">
        <v>209</v>
      </c>
      <c r="G142" s="203"/>
      <c r="H142" s="206">
        <v>0.9</v>
      </c>
      <c r="I142" s="207"/>
      <c r="J142" s="203"/>
      <c r="K142" s="203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142</v>
      </c>
      <c r="AU142" s="212" t="s">
        <v>91</v>
      </c>
      <c r="AV142" s="14" t="s">
        <v>91</v>
      </c>
      <c r="AW142" s="14" t="s">
        <v>38</v>
      </c>
      <c r="AX142" s="14" t="s">
        <v>80</v>
      </c>
      <c r="AY142" s="212" t="s">
        <v>131</v>
      </c>
    </row>
    <row r="143" spans="1:65" s="15" customFormat="1" ht="10.199999999999999">
      <c r="B143" s="213"/>
      <c r="C143" s="214"/>
      <c r="D143" s="187" t="s">
        <v>142</v>
      </c>
      <c r="E143" s="215" t="s">
        <v>78</v>
      </c>
      <c r="F143" s="216" t="s">
        <v>164</v>
      </c>
      <c r="G143" s="214"/>
      <c r="H143" s="217">
        <v>2.7</v>
      </c>
      <c r="I143" s="218"/>
      <c r="J143" s="214"/>
      <c r="K143" s="214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142</v>
      </c>
      <c r="AU143" s="223" t="s">
        <v>91</v>
      </c>
      <c r="AV143" s="15" t="s">
        <v>138</v>
      </c>
      <c r="AW143" s="15" t="s">
        <v>38</v>
      </c>
      <c r="AX143" s="15" t="s">
        <v>88</v>
      </c>
      <c r="AY143" s="223" t="s">
        <v>131</v>
      </c>
    </row>
    <row r="144" spans="1:65" s="2" customFormat="1" ht="90" customHeight="1">
      <c r="A144" s="35"/>
      <c r="B144" s="36"/>
      <c r="C144" s="174" t="s">
        <v>189</v>
      </c>
      <c r="D144" s="174" t="s">
        <v>133</v>
      </c>
      <c r="E144" s="175" t="s">
        <v>210</v>
      </c>
      <c r="F144" s="176" t="s">
        <v>211</v>
      </c>
      <c r="G144" s="177" t="s">
        <v>168</v>
      </c>
      <c r="H144" s="178">
        <v>3.6</v>
      </c>
      <c r="I144" s="179"/>
      <c r="J144" s="180">
        <f>ROUND(I144*H144,2)</f>
        <v>0</v>
      </c>
      <c r="K144" s="176" t="s">
        <v>137</v>
      </c>
      <c r="L144" s="40"/>
      <c r="M144" s="181" t="s">
        <v>78</v>
      </c>
      <c r="N144" s="182" t="s">
        <v>50</v>
      </c>
      <c r="O144" s="65"/>
      <c r="P144" s="183">
        <f>O144*H144</f>
        <v>0</v>
      </c>
      <c r="Q144" s="183">
        <v>1.269E-2</v>
      </c>
      <c r="R144" s="183">
        <f>Q144*H144</f>
        <v>4.5684000000000002E-2</v>
      </c>
      <c r="S144" s="183">
        <v>0</v>
      </c>
      <c r="T144" s="18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5" t="s">
        <v>138</v>
      </c>
      <c r="AT144" s="185" t="s">
        <v>133</v>
      </c>
      <c r="AU144" s="185" t="s">
        <v>91</v>
      </c>
      <c r="AY144" s="18" t="s">
        <v>131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8" t="s">
        <v>88</v>
      </c>
      <c r="BK144" s="186">
        <f>ROUND(I144*H144,2)</f>
        <v>0</v>
      </c>
      <c r="BL144" s="18" t="s">
        <v>138</v>
      </c>
      <c r="BM144" s="185" t="s">
        <v>212</v>
      </c>
    </row>
    <row r="145" spans="1:65" s="2" customFormat="1" ht="105.6">
      <c r="A145" s="35"/>
      <c r="B145" s="36"/>
      <c r="C145" s="37"/>
      <c r="D145" s="187" t="s">
        <v>140</v>
      </c>
      <c r="E145" s="37"/>
      <c r="F145" s="188" t="s">
        <v>194</v>
      </c>
      <c r="G145" s="37"/>
      <c r="H145" s="37"/>
      <c r="I145" s="189"/>
      <c r="J145" s="37"/>
      <c r="K145" s="37"/>
      <c r="L145" s="40"/>
      <c r="M145" s="190"/>
      <c r="N145" s="191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140</v>
      </c>
      <c r="AU145" s="18" t="s">
        <v>91</v>
      </c>
    </row>
    <row r="146" spans="1:65" s="13" customFormat="1" ht="10.199999999999999">
      <c r="B146" s="192"/>
      <c r="C146" s="193"/>
      <c r="D146" s="187" t="s">
        <v>142</v>
      </c>
      <c r="E146" s="194" t="s">
        <v>78</v>
      </c>
      <c r="F146" s="195" t="s">
        <v>195</v>
      </c>
      <c r="G146" s="193"/>
      <c r="H146" s="194" t="s">
        <v>78</v>
      </c>
      <c r="I146" s="196"/>
      <c r="J146" s="193"/>
      <c r="K146" s="193"/>
      <c r="L146" s="197"/>
      <c r="M146" s="198"/>
      <c r="N146" s="199"/>
      <c r="O146" s="199"/>
      <c r="P146" s="199"/>
      <c r="Q146" s="199"/>
      <c r="R146" s="199"/>
      <c r="S146" s="199"/>
      <c r="T146" s="200"/>
      <c r="AT146" s="201" t="s">
        <v>142</v>
      </c>
      <c r="AU146" s="201" t="s">
        <v>91</v>
      </c>
      <c r="AV146" s="13" t="s">
        <v>88</v>
      </c>
      <c r="AW146" s="13" t="s">
        <v>38</v>
      </c>
      <c r="AX146" s="13" t="s">
        <v>80</v>
      </c>
      <c r="AY146" s="201" t="s">
        <v>131</v>
      </c>
    </row>
    <row r="147" spans="1:65" s="14" customFormat="1" ht="10.199999999999999">
      <c r="B147" s="202"/>
      <c r="C147" s="203"/>
      <c r="D147" s="187" t="s">
        <v>142</v>
      </c>
      <c r="E147" s="204" t="s">
        <v>78</v>
      </c>
      <c r="F147" s="205" t="s">
        <v>213</v>
      </c>
      <c r="G147" s="203"/>
      <c r="H147" s="206">
        <v>0.9</v>
      </c>
      <c r="I147" s="207"/>
      <c r="J147" s="203"/>
      <c r="K147" s="203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142</v>
      </c>
      <c r="AU147" s="212" t="s">
        <v>91</v>
      </c>
      <c r="AV147" s="14" t="s">
        <v>91</v>
      </c>
      <c r="AW147" s="14" t="s">
        <v>38</v>
      </c>
      <c r="AX147" s="14" t="s">
        <v>80</v>
      </c>
      <c r="AY147" s="212" t="s">
        <v>131</v>
      </c>
    </row>
    <row r="148" spans="1:65" s="14" customFormat="1" ht="20.399999999999999">
      <c r="B148" s="202"/>
      <c r="C148" s="203"/>
      <c r="D148" s="187" t="s">
        <v>142</v>
      </c>
      <c r="E148" s="204" t="s">
        <v>78</v>
      </c>
      <c r="F148" s="205" t="s">
        <v>214</v>
      </c>
      <c r="G148" s="203"/>
      <c r="H148" s="206">
        <v>0.9</v>
      </c>
      <c r="I148" s="207"/>
      <c r="J148" s="203"/>
      <c r="K148" s="203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142</v>
      </c>
      <c r="AU148" s="212" t="s">
        <v>91</v>
      </c>
      <c r="AV148" s="14" t="s">
        <v>91</v>
      </c>
      <c r="AW148" s="14" t="s">
        <v>38</v>
      </c>
      <c r="AX148" s="14" t="s">
        <v>80</v>
      </c>
      <c r="AY148" s="212" t="s">
        <v>131</v>
      </c>
    </row>
    <row r="149" spans="1:65" s="14" customFormat="1" ht="10.199999999999999">
      <c r="B149" s="202"/>
      <c r="C149" s="203"/>
      <c r="D149" s="187" t="s">
        <v>142</v>
      </c>
      <c r="E149" s="204" t="s">
        <v>78</v>
      </c>
      <c r="F149" s="205" t="s">
        <v>215</v>
      </c>
      <c r="G149" s="203"/>
      <c r="H149" s="206">
        <v>0.9</v>
      </c>
      <c r="I149" s="207"/>
      <c r="J149" s="203"/>
      <c r="K149" s="203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142</v>
      </c>
      <c r="AU149" s="212" t="s">
        <v>91</v>
      </c>
      <c r="AV149" s="14" t="s">
        <v>91</v>
      </c>
      <c r="AW149" s="14" t="s">
        <v>38</v>
      </c>
      <c r="AX149" s="14" t="s">
        <v>80</v>
      </c>
      <c r="AY149" s="212" t="s">
        <v>131</v>
      </c>
    </row>
    <row r="150" spans="1:65" s="14" customFormat="1" ht="10.199999999999999">
      <c r="B150" s="202"/>
      <c r="C150" s="203"/>
      <c r="D150" s="187" t="s">
        <v>142</v>
      </c>
      <c r="E150" s="204" t="s">
        <v>78</v>
      </c>
      <c r="F150" s="205" t="s">
        <v>216</v>
      </c>
      <c r="G150" s="203"/>
      <c r="H150" s="206">
        <v>0.9</v>
      </c>
      <c r="I150" s="207"/>
      <c r="J150" s="203"/>
      <c r="K150" s="203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142</v>
      </c>
      <c r="AU150" s="212" t="s">
        <v>91</v>
      </c>
      <c r="AV150" s="14" t="s">
        <v>91</v>
      </c>
      <c r="AW150" s="14" t="s">
        <v>38</v>
      </c>
      <c r="AX150" s="14" t="s">
        <v>80</v>
      </c>
      <c r="AY150" s="212" t="s">
        <v>131</v>
      </c>
    </row>
    <row r="151" spans="1:65" s="15" customFormat="1" ht="10.199999999999999">
      <c r="B151" s="213"/>
      <c r="C151" s="214"/>
      <c r="D151" s="187" t="s">
        <v>142</v>
      </c>
      <c r="E151" s="215" t="s">
        <v>78</v>
      </c>
      <c r="F151" s="216" t="s">
        <v>164</v>
      </c>
      <c r="G151" s="214"/>
      <c r="H151" s="217">
        <v>3.6</v>
      </c>
      <c r="I151" s="218"/>
      <c r="J151" s="214"/>
      <c r="K151" s="214"/>
      <c r="L151" s="219"/>
      <c r="M151" s="220"/>
      <c r="N151" s="221"/>
      <c r="O151" s="221"/>
      <c r="P151" s="221"/>
      <c r="Q151" s="221"/>
      <c r="R151" s="221"/>
      <c r="S151" s="221"/>
      <c r="T151" s="222"/>
      <c r="AT151" s="223" t="s">
        <v>142</v>
      </c>
      <c r="AU151" s="223" t="s">
        <v>91</v>
      </c>
      <c r="AV151" s="15" t="s">
        <v>138</v>
      </c>
      <c r="AW151" s="15" t="s">
        <v>38</v>
      </c>
      <c r="AX151" s="15" t="s">
        <v>88</v>
      </c>
      <c r="AY151" s="223" t="s">
        <v>131</v>
      </c>
    </row>
    <row r="152" spans="1:65" s="2" customFormat="1" ht="90" customHeight="1">
      <c r="A152" s="35"/>
      <c r="B152" s="36"/>
      <c r="C152" s="174" t="s">
        <v>217</v>
      </c>
      <c r="D152" s="174" t="s">
        <v>133</v>
      </c>
      <c r="E152" s="175" t="s">
        <v>218</v>
      </c>
      <c r="F152" s="176" t="s">
        <v>219</v>
      </c>
      <c r="G152" s="177" t="s">
        <v>168</v>
      </c>
      <c r="H152" s="178">
        <v>18</v>
      </c>
      <c r="I152" s="179"/>
      <c r="J152" s="180">
        <f>ROUND(I152*H152,2)</f>
        <v>0</v>
      </c>
      <c r="K152" s="176" t="s">
        <v>137</v>
      </c>
      <c r="L152" s="40"/>
      <c r="M152" s="181" t="s">
        <v>78</v>
      </c>
      <c r="N152" s="182" t="s">
        <v>50</v>
      </c>
      <c r="O152" s="65"/>
      <c r="P152" s="183">
        <f>O152*H152</f>
        <v>0</v>
      </c>
      <c r="Q152" s="183">
        <v>3.6900000000000002E-2</v>
      </c>
      <c r="R152" s="183">
        <f>Q152*H152</f>
        <v>0.66420000000000001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138</v>
      </c>
      <c r="AT152" s="185" t="s">
        <v>133</v>
      </c>
      <c r="AU152" s="185" t="s">
        <v>91</v>
      </c>
      <c r="AY152" s="18" t="s">
        <v>131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88</v>
      </c>
      <c r="BK152" s="186">
        <f>ROUND(I152*H152,2)</f>
        <v>0</v>
      </c>
      <c r="BL152" s="18" t="s">
        <v>138</v>
      </c>
      <c r="BM152" s="185" t="s">
        <v>220</v>
      </c>
    </row>
    <row r="153" spans="1:65" s="2" customFormat="1" ht="105.6">
      <c r="A153" s="35"/>
      <c r="B153" s="36"/>
      <c r="C153" s="37"/>
      <c r="D153" s="187" t="s">
        <v>140</v>
      </c>
      <c r="E153" s="37"/>
      <c r="F153" s="188" t="s">
        <v>194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140</v>
      </c>
      <c r="AU153" s="18" t="s">
        <v>91</v>
      </c>
    </row>
    <row r="154" spans="1:65" s="13" customFormat="1" ht="20.399999999999999">
      <c r="B154" s="192"/>
      <c r="C154" s="193"/>
      <c r="D154" s="187" t="s">
        <v>142</v>
      </c>
      <c r="E154" s="194" t="s">
        <v>78</v>
      </c>
      <c r="F154" s="195" t="s">
        <v>143</v>
      </c>
      <c r="G154" s="193"/>
      <c r="H154" s="194" t="s">
        <v>78</v>
      </c>
      <c r="I154" s="196"/>
      <c r="J154" s="193"/>
      <c r="K154" s="193"/>
      <c r="L154" s="197"/>
      <c r="M154" s="198"/>
      <c r="N154" s="199"/>
      <c r="O154" s="199"/>
      <c r="P154" s="199"/>
      <c r="Q154" s="199"/>
      <c r="R154" s="199"/>
      <c r="S154" s="199"/>
      <c r="T154" s="200"/>
      <c r="AT154" s="201" t="s">
        <v>142</v>
      </c>
      <c r="AU154" s="201" t="s">
        <v>91</v>
      </c>
      <c r="AV154" s="13" t="s">
        <v>88</v>
      </c>
      <c r="AW154" s="13" t="s">
        <v>38</v>
      </c>
      <c r="AX154" s="13" t="s">
        <v>80</v>
      </c>
      <c r="AY154" s="201" t="s">
        <v>131</v>
      </c>
    </row>
    <row r="155" spans="1:65" s="14" customFormat="1" ht="10.199999999999999">
      <c r="B155" s="202"/>
      <c r="C155" s="203"/>
      <c r="D155" s="187" t="s">
        <v>142</v>
      </c>
      <c r="E155" s="204" t="s">
        <v>78</v>
      </c>
      <c r="F155" s="205" t="s">
        <v>221</v>
      </c>
      <c r="G155" s="203"/>
      <c r="H155" s="206">
        <v>0.9</v>
      </c>
      <c r="I155" s="207"/>
      <c r="J155" s="203"/>
      <c r="K155" s="203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142</v>
      </c>
      <c r="AU155" s="212" t="s">
        <v>91</v>
      </c>
      <c r="AV155" s="14" t="s">
        <v>91</v>
      </c>
      <c r="AW155" s="14" t="s">
        <v>38</v>
      </c>
      <c r="AX155" s="14" t="s">
        <v>80</v>
      </c>
      <c r="AY155" s="212" t="s">
        <v>131</v>
      </c>
    </row>
    <row r="156" spans="1:65" s="14" customFormat="1" ht="10.199999999999999">
      <c r="B156" s="202"/>
      <c r="C156" s="203"/>
      <c r="D156" s="187" t="s">
        <v>142</v>
      </c>
      <c r="E156" s="204" t="s">
        <v>78</v>
      </c>
      <c r="F156" s="205" t="s">
        <v>222</v>
      </c>
      <c r="G156" s="203"/>
      <c r="H156" s="206">
        <v>0.9</v>
      </c>
      <c r="I156" s="207"/>
      <c r="J156" s="203"/>
      <c r="K156" s="203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142</v>
      </c>
      <c r="AU156" s="212" t="s">
        <v>91</v>
      </c>
      <c r="AV156" s="14" t="s">
        <v>91</v>
      </c>
      <c r="AW156" s="14" t="s">
        <v>38</v>
      </c>
      <c r="AX156" s="14" t="s">
        <v>80</v>
      </c>
      <c r="AY156" s="212" t="s">
        <v>131</v>
      </c>
    </row>
    <row r="157" spans="1:65" s="14" customFormat="1" ht="10.199999999999999">
      <c r="B157" s="202"/>
      <c r="C157" s="203"/>
      <c r="D157" s="187" t="s">
        <v>142</v>
      </c>
      <c r="E157" s="204" t="s">
        <v>78</v>
      </c>
      <c r="F157" s="205" t="s">
        <v>223</v>
      </c>
      <c r="G157" s="203"/>
      <c r="H157" s="206">
        <v>0.9</v>
      </c>
      <c r="I157" s="207"/>
      <c r="J157" s="203"/>
      <c r="K157" s="203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142</v>
      </c>
      <c r="AU157" s="212" t="s">
        <v>91</v>
      </c>
      <c r="AV157" s="14" t="s">
        <v>91</v>
      </c>
      <c r="AW157" s="14" t="s">
        <v>38</v>
      </c>
      <c r="AX157" s="14" t="s">
        <v>80</v>
      </c>
      <c r="AY157" s="212" t="s">
        <v>131</v>
      </c>
    </row>
    <row r="158" spans="1:65" s="14" customFormat="1" ht="10.199999999999999">
      <c r="B158" s="202"/>
      <c r="C158" s="203"/>
      <c r="D158" s="187" t="s">
        <v>142</v>
      </c>
      <c r="E158" s="204" t="s">
        <v>78</v>
      </c>
      <c r="F158" s="205" t="s">
        <v>224</v>
      </c>
      <c r="G158" s="203"/>
      <c r="H158" s="206">
        <v>0.9</v>
      </c>
      <c r="I158" s="207"/>
      <c r="J158" s="203"/>
      <c r="K158" s="203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142</v>
      </c>
      <c r="AU158" s="212" t="s">
        <v>91</v>
      </c>
      <c r="AV158" s="14" t="s">
        <v>91</v>
      </c>
      <c r="AW158" s="14" t="s">
        <v>38</v>
      </c>
      <c r="AX158" s="14" t="s">
        <v>80</v>
      </c>
      <c r="AY158" s="212" t="s">
        <v>131</v>
      </c>
    </row>
    <row r="159" spans="1:65" s="14" customFormat="1" ht="10.199999999999999">
      <c r="B159" s="202"/>
      <c r="C159" s="203"/>
      <c r="D159" s="187" t="s">
        <v>142</v>
      </c>
      <c r="E159" s="204" t="s">
        <v>78</v>
      </c>
      <c r="F159" s="205" t="s">
        <v>225</v>
      </c>
      <c r="G159" s="203"/>
      <c r="H159" s="206">
        <v>0.9</v>
      </c>
      <c r="I159" s="207"/>
      <c r="J159" s="203"/>
      <c r="K159" s="203"/>
      <c r="L159" s="208"/>
      <c r="M159" s="209"/>
      <c r="N159" s="210"/>
      <c r="O159" s="210"/>
      <c r="P159" s="210"/>
      <c r="Q159" s="210"/>
      <c r="R159" s="210"/>
      <c r="S159" s="210"/>
      <c r="T159" s="211"/>
      <c r="AT159" s="212" t="s">
        <v>142</v>
      </c>
      <c r="AU159" s="212" t="s">
        <v>91</v>
      </c>
      <c r="AV159" s="14" t="s">
        <v>91</v>
      </c>
      <c r="AW159" s="14" t="s">
        <v>38</v>
      </c>
      <c r="AX159" s="14" t="s">
        <v>80</v>
      </c>
      <c r="AY159" s="212" t="s">
        <v>131</v>
      </c>
    </row>
    <row r="160" spans="1:65" s="14" customFormat="1" ht="20.399999999999999">
      <c r="B160" s="202"/>
      <c r="C160" s="203"/>
      <c r="D160" s="187" t="s">
        <v>142</v>
      </c>
      <c r="E160" s="204" t="s">
        <v>78</v>
      </c>
      <c r="F160" s="205" t="s">
        <v>226</v>
      </c>
      <c r="G160" s="203"/>
      <c r="H160" s="206">
        <v>0.9</v>
      </c>
      <c r="I160" s="207"/>
      <c r="J160" s="203"/>
      <c r="K160" s="203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142</v>
      </c>
      <c r="AU160" s="212" t="s">
        <v>91</v>
      </c>
      <c r="AV160" s="14" t="s">
        <v>91</v>
      </c>
      <c r="AW160" s="14" t="s">
        <v>38</v>
      </c>
      <c r="AX160" s="14" t="s">
        <v>80</v>
      </c>
      <c r="AY160" s="212" t="s">
        <v>131</v>
      </c>
    </row>
    <row r="161" spans="1:65" s="14" customFormat="1" ht="20.399999999999999">
      <c r="B161" s="202"/>
      <c r="C161" s="203"/>
      <c r="D161" s="187" t="s">
        <v>142</v>
      </c>
      <c r="E161" s="204" t="s">
        <v>78</v>
      </c>
      <c r="F161" s="205" t="s">
        <v>227</v>
      </c>
      <c r="G161" s="203"/>
      <c r="H161" s="206">
        <v>0.9</v>
      </c>
      <c r="I161" s="207"/>
      <c r="J161" s="203"/>
      <c r="K161" s="203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142</v>
      </c>
      <c r="AU161" s="212" t="s">
        <v>91</v>
      </c>
      <c r="AV161" s="14" t="s">
        <v>91</v>
      </c>
      <c r="AW161" s="14" t="s">
        <v>38</v>
      </c>
      <c r="AX161" s="14" t="s">
        <v>80</v>
      </c>
      <c r="AY161" s="212" t="s">
        <v>131</v>
      </c>
    </row>
    <row r="162" spans="1:65" s="14" customFormat="1" ht="10.199999999999999">
      <c r="B162" s="202"/>
      <c r="C162" s="203"/>
      <c r="D162" s="187" t="s">
        <v>142</v>
      </c>
      <c r="E162" s="204" t="s">
        <v>78</v>
      </c>
      <c r="F162" s="205" t="s">
        <v>228</v>
      </c>
      <c r="G162" s="203"/>
      <c r="H162" s="206">
        <v>0.9</v>
      </c>
      <c r="I162" s="207"/>
      <c r="J162" s="203"/>
      <c r="K162" s="203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142</v>
      </c>
      <c r="AU162" s="212" t="s">
        <v>91</v>
      </c>
      <c r="AV162" s="14" t="s">
        <v>91</v>
      </c>
      <c r="AW162" s="14" t="s">
        <v>38</v>
      </c>
      <c r="AX162" s="14" t="s">
        <v>80</v>
      </c>
      <c r="AY162" s="212" t="s">
        <v>131</v>
      </c>
    </row>
    <row r="163" spans="1:65" s="14" customFormat="1" ht="20.399999999999999">
      <c r="B163" s="202"/>
      <c r="C163" s="203"/>
      <c r="D163" s="187" t="s">
        <v>142</v>
      </c>
      <c r="E163" s="204" t="s">
        <v>78</v>
      </c>
      <c r="F163" s="205" t="s">
        <v>229</v>
      </c>
      <c r="G163" s="203"/>
      <c r="H163" s="206">
        <v>0.9</v>
      </c>
      <c r="I163" s="207"/>
      <c r="J163" s="203"/>
      <c r="K163" s="203"/>
      <c r="L163" s="208"/>
      <c r="M163" s="209"/>
      <c r="N163" s="210"/>
      <c r="O163" s="210"/>
      <c r="P163" s="210"/>
      <c r="Q163" s="210"/>
      <c r="R163" s="210"/>
      <c r="S163" s="210"/>
      <c r="T163" s="211"/>
      <c r="AT163" s="212" t="s">
        <v>142</v>
      </c>
      <c r="AU163" s="212" t="s">
        <v>91</v>
      </c>
      <c r="AV163" s="14" t="s">
        <v>91</v>
      </c>
      <c r="AW163" s="14" t="s">
        <v>38</v>
      </c>
      <c r="AX163" s="14" t="s">
        <v>80</v>
      </c>
      <c r="AY163" s="212" t="s">
        <v>131</v>
      </c>
    </row>
    <row r="164" spans="1:65" s="14" customFormat="1" ht="20.399999999999999">
      <c r="B164" s="202"/>
      <c r="C164" s="203"/>
      <c r="D164" s="187" t="s">
        <v>142</v>
      </c>
      <c r="E164" s="204" t="s">
        <v>78</v>
      </c>
      <c r="F164" s="205" t="s">
        <v>230</v>
      </c>
      <c r="G164" s="203"/>
      <c r="H164" s="206">
        <v>0.9</v>
      </c>
      <c r="I164" s="207"/>
      <c r="J164" s="203"/>
      <c r="K164" s="203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142</v>
      </c>
      <c r="AU164" s="212" t="s">
        <v>91</v>
      </c>
      <c r="AV164" s="14" t="s">
        <v>91</v>
      </c>
      <c r="AW164" s="14" t="s">
        <v>38</v>
      </c>
      <c r="AX164" s="14" t="s">
        <v>80</v>
      </c>
      <c r="AY164" s="212" t="s">
        <v>131</v>
      </c>
    </row>
    <row r="165" spans="1:65" s="14" customFormat="1" ht="10.199999999999999">
      <c r="B165" s="202"/>
      <c r="C165" s="203"/>
      <c r="D165" s="187" t="s">
        <v>142</v>
      </c>
      <c r="E165" s="204" t="s">
        <v>78</v>
      </c>
      <c r="F165" s="205" t="s">
        <v>231</v>
      </c>
      <c r="G165" s="203"/>
      <c r="H165" s="206">
        <v>0.9</v>
      </c>
      <c r="I165" s="207"/>
      <c r="J165" s="203"/>
      <c r="K165" s="203"/>
      <c r="L165" s="208"/>
      <c r="M165" s="209"/>
      <c r="N165" s="210"/>
      <c r="O165" s="210"/>
      <c r="P165" s="210"/>
      <c r="Q165" s="210"/>
      <c r="R165" s="210"/>
      <c r="S165" s="210"/>
      <c r="T165" s="211"/>
      <c r="AT165" s="212" t="s">
        <v>142</v>
      </c>
      <c r="AU165" s="212" t="s">
        <v>91</v>
      </c>
      <c r="AV165" s="14" t="s">
        <v>91</v>
      </c>
      <c r="AW165" s="14" t="s">
        <v>38</v>
      </c>
      <c r="AX165" s="14" t="s">
        <v>80</v>
      </c>
      <c r="AY165" s="212" t="s">
        <v>131</v>
      </c>
    </row>
    <row r="166" spans="1:65" s="14" customFormat="1" ht="10.199999999999999">
      <c r="B166" s="202"/>
      <c r="C166" s="203"/>
      <c r="D166" s="187" t="s">
        <v>142</v>
      </c>
      <c r="E166" s="204" t="s">
        <v>78</v>
      </c>
      <c r="F166" s="205" t="s">
        <v>232</v>
      </c>
      <c r="G166" s="203"/>
      <c r="H166" s="206">
        <v>0.9</v>
      </c>
      <c r="I166" s="207"/>
      <c r="J166" s="203"/>
      <c r="K166" s="203"/>
      <c r="L166" s="208"/>
      <c r="M166" s="209"/>
      <c r="N166" s="210"/>
      <c r="O166" s="210"/>
      <c r="P166" s="210"/>
      <c r="Q166" s="210"/>
      <c r="R166" s="210"/>
      <c r="S166" s="210"/>
      <c r="T166" s="211"/>
      <c r="AT166" s="212" t="s">
        <v>142</v>
      </c>
      <c r="AU166" s="212" t="s">
        <v>91</v>
      </c>
      <c r="AV166" s="14" t="s">
        <v>91</v>
      </c>
      <c r="AW166" s="14" t="s">
        <v>38</v>
      </c>
      <c r="AX166" s="14" t="s">
        <v>80</v>
      </c>
      <c r="AY166" s="212" t="s">
        <v>131</v>
      </c>
    </row>
    <row r="167" spans="1:65" s="14" customFormat="1" ht="10.199999999999999">
      <c r="B167" s="202"/>
      <c r="C167" s="203"/>
      <c r="D167" s="187" t="s">
        <v>142</v>
      </c>
      <c r="E167" s="204" t="s">
        <v>78</v>
      </c>
      <c r="F167" s="205" t="s">
        <v>233</v>
      </c>
      <c r="G167" s="203"/>
      <c r="H167" s="206">
        <v>0.9</v>
      </c>
      <c r="I167" s="207"/>
      <c r="J167" s="203"/>
      <c r="K167" s="203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142</v>
      </c>
      <c r="AU167" s="212" t="s">
        <v>91</v>
      </c>
      <c r="AV167" s="14" t="s">
        <v>91</v>
      </c>
      <c r="AW167" s="14" t="s">
        <v>38</v>
      </c>
      <c r="AX167" s="14" t="s">
        <v>80</v>
      </c>
      <c r="AY167" s="212" t="s">
        <v>131</v>
      </c>
    </row>
    <row r="168" spans="1:65" s="14" customFormat="1" ht="10.199999999999999">
      <c r="B168" s="202"/>
      <c r="C168" s="203"/>
      <c r="D168" s="187" t="s">
        <v>142</v>
      </c>
      <c r="E168" s="204" t="s">
        <v>78</v>
      </c>
      <c r="F168" s="205" t="s">
        <v>234</v>
      </c>
      <c r="G168" s="203"/>
      <c r="H168" s="206">
        <v>0.9</v>
      </c>
      <c r="I168" s="207"/>
      <c r="J168" s="203"/>
      <c r="K168" s="203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142</v>
      </c>
      <c r="AU168" s="212" t="s">
        <v>91</v>
      </c>
      <c r="AV168" s="14" t="s">
        <v>91</v>
      </c>
      <c r="AW168" s="14" t="s">
        <v>38</v>
      </c>
      <c r="AX168" s="14" t="s">
        <v>80</v>
      </c>
      <c r="AY168" s="212" t="s">
        <v>131</v>
      </c>
    </row>
    <row r="169" spans="1:65" s="14" customFormat="1" ht="10.199999999999999">
      <c r="B169" s="202"/>
      <c r="C169" s="203"/>
      <c r="D169" s="187" t="s">
        <v>142</v>
      </c>
      <c r="E169" s="204" t="s">
        <v>78</v>
      </c>
      <c r="F169" s="205" t="s">
        <v>235</v>
      </c>
      <c r="G169" s="203"/>
      <c r="H169" s="206">
        <v>0.9</v>
      </c>
      <c r="I169" s="207"/>
      <c r="J169" s="203"/>
      <c r="K169" s="203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142</v>
      </c>
      <c r="AU169" s="212" t="s">
        <v>91</v>
      </c>
      <c r="AV169" s="14" t="s">
        <v>91</v>
      </c>
      <c r="AW169" s="14" t="s">
        <v>38</v>
      </c>
      <c r="AX169" s="14" t="s">
        <v>80</v>
      </c>
      <c r="AY169" s="212" t="s">
        <v>131</v>
      </c>
    </row>
    <row r="170" spans="1:65" s="14" customFormat="1" ht="10.199999999999999">
      <c r="B170" s="202"/>
      <c r="C170" s="203"/>
      <c r="D170" s="187" t="s">
        <v>142</v>
      </c>
      <c r="E170" s="204" t="s">
        <v>78</v>
      </c>
      <c r="F170" s="205" t="s">
        <v>236</v>
      </c>
      <c r="G170" s="203"/>
      <c r="H170" s="206">
        <v>0.9</v>
      </c>
      <c r="I170" s="207"/>
      <c r="J170" s="203"/>
      <c r="K170" s="203"/>
      <c r="L170" s="208"/>
      <c r="M170" s="209"/>
      <c r="N170" s="210"/>
      <c r="O170" s="210"/>
      <c r="P170" s="210"/>
      <c r="Q170" s="210"/>
      <c r="R170" s="210"/>
      <c r="S170" s="210"/>
      <c r="T170" s="211"/>
      <c r="AT170" s="212" t="s">
        <v>142</v>
      </c>
      <c r="AU170" s="212" t="s">
        <v>91</v>
      </c>
      <c r="AV170" s="14" t="s">
        <v>91</v>
      </c>
      <c r="AW170" s="14" t="s">
        <v>38</v>
      </c>
      <c r="AX170" s="14" t="s">
        <v>80</v>
      </c>
      <c r="AY170" s="212" t="s">
        <v>131</v>
      </c>
    </row>
    <row r="171" spans="1:65" s="14" customFormat="1" ht="10.199999999999999">
      <c r="B171" s="202"/>
      <c r="C171" s="203"/>
      <c r="D171" s="187" t="s">
        <v>142</v>
      </c>
      <c r="E171" s="204" t="s">
        <v>78</v>
      </c>
      <c r="F171" s="205" t="s">
        <v>237</v>
      </c>
      <c r="G171" s="203"/>
      <c r="H171" s="206">
        <v>0.9</v>
      </c>
      <c r="I171" s="207"/>
      <c r="J171" s="203"/>
      <c r="K171" s="203"/>
      <c r="L171" s="208"/>
      <c r="M171" s="209"/>
      <c r="N171" s="210"/>
      <c r="O171" s="210"/>
      <c r="P171" s="210"/>
      <c r="Q171" s="210"/>
      <c r="R171" s="210"/>
      <c r="S171" s="210"/>
      <c r="T171" s="211"/>
      <c r="AT171" s="212" t="s">
        <v>142</v>
      </c>
      <c r="AU171" s="212" t="s">
        <v>91</v>
      </c>
      <c r="AV171" s="14" t="s">
        <v>91</v>
      </c>
      <c r="AW171" s="14" t="s">
        <v>38</v>
      </c>
      <c r="AX171" s="14" t="s">
        <v>80</v>
      </c>
      <c r="AY171" s="212" t="s">
        <v>131</v>
      </c>
    </row>
    <row r="172" spans="1:65" s="14" customFormat="1" ht="10.199999999999999">
      <c r="B172" s="202"/>
      <c r="C172" s="203"/>
      <c r="D172" s="187" t="s">
        <v>142</v>
      </c>
      <c r="E172" s="204" t="s">
        <v>78</v>
      </c>
      <c r="F172" s="205" t="s">
        <v>238</v>
      </c>
      <c r="G172" s="203"/>
      <c r="H172" s="206">
        <v>0.9</v>
      </c>
      <c r="I172" s="207"/>
      <c r="J172" s="203"/>
      <c r="K172" s="203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142</v>
      </c>
      <c r="AU172" s="212" t="s">
        <v>91</v>
      </c>
      <c r="AV172" s="14" t="s">
        <v>91</v>
      </c>
      <c r="AW172" s="14" t="s">
        <v>38</v>
      </c>
      <c r="AX172" s="14" t="s">
        <v>80</v>
      </c>
      <c r="AY172" s="212" t="s">
        <v>131</v>
      </c>
    </row>
    <row r="173" spans="1:65" s="14" customFormat="1" ht="10.199999999999999">
      <c r="B173" s="202"/>
      <c r="C173" s="203"/>
      <c r="D173" s="187" t="s">
        <v>142</v>
      </c>
      <c r="E173" s="204" t="s">
        <v>78</v>
      </c>
      <c r="F173" s="205" t="s">
        <v>239</v>
      </c>
      <c r="G173" s="203"/>
      <c r="H173" s="206">
        <v>0.9</v>
      </c>
      <c r="I173" s="207"/>
      <c r="J173" s="203"/>
      <c r="K173" s="203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142</v>
      </c>
      <c r="AU173" s="212" t="s">
        <v>91</v>
      </c>
      <c r="AV173" s="14" t="s">
        <v>91</v>
      </c>
      <c r="AW173" s="14" t="s">
        <v>38</v>
      </c>
      <c r="AX173" s="14" t="s">
        <v>80</v>
      </c>
      <c r="AY173" s="212" t="s">
        <v>131</v>
      </c>
    </row>
    <row r="174" spans="1:65" s="14" customFormat="1" ht="10.199999999999999">
      <c r="B174" s="202"/>
      <c r="C174" s="203"/>
      <c r="D174" s="187" t="s">
        <v>142</v>
      </c>
      <c r="E174" s="204" t="s">
        <v>78</v>
      </c>
      <c r="F174" s="205" t="s">
        <v>240</v>
      </c>
      <c r="G174" s="203"/>
      <c r="H174" s="206">
        <v>0.9</v>
      </c>
      <c r="I174" s="207"/>
      <c r="J174" s="203"/>
      <c r="K174" s="203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142</v>
      </c>
      <c r="AU174" s="212" t="s">
        <v>91</v>
      </c>
      <c r="AV174" s="14" t="s">
        <v>91</v>
      </c>
      <c r="AW174" s="14" t="s">
        <v>38</v>
      </c>
      <c r="AX174" s="14" t="s">
        <v>80</v>
      </c>
      <c r="AY174" s="212" t="s">
        <v>131</v>
      </c>
    </row>
    <row r="175" spans="1:65" s="15" customFormat="1" ht="10.199999999999999">
      <c r="B175" s="213"/>
      <c r="C175" s="214"/>
      <c r="D175" s="187" t="s">
        <v>142</v>
      </c>
      <c r="E175" s="215" t="s">
        <v>78</v>
      </c>
      <c r="F175" s="216" t="s">
        <v>164</v>
      </c>
      <c r="G175" s="214"/>
      <c r="H175" s="217">
        <v>18</v>
      </c>
      <c r="I175" s="218"/>
      <c r="J175" s="214"/>
      <c r="K175" s="214"/>
      <c r="L175" s="219"/>
      <c r="M175" s="220"/>
      <c r="N175" s="221"/>
      <c r="O175" s="221"/>
      <c r="P175" s="221"/>
      <c r="Q175" s="221"/>
      <c r="R175" s="221"/>
      <c r="S175" s="221"/>
      <c r="T175" s="222"/>
      <c r="AT175" s="223" t="s">
        <v>142</v>
      </c>
      <c r="AU175" s="223" t="s">
        <v>91</v>
      </c>
      <c r="AV175" s="15" t="s">
        <v>138</v>
      </c>
      <c r="AW175" s="15" t="s">
        <v>38</v>
      </c>
      <c r="AX175" s="15" t="s">
        <v>88</v>
      </c>
      <c r="AY175" s="223" t="s">
        <v>131</v>
      </c>
    </row>
    <row r="176" spans="1:65" s="2" customFormat="1" ht="37.799999999999997" customHeight="1">
      <c r="A176" s="35"/>
      <c r="B176" s="36"/>
      <c r="C176" s="174" t="s">
        <v>241</v>
      </c>
      <c r="D176" s="174" t="s">
        <v>133</v>
      </c>
      <c r="E176" s="175" t="s">
        <v>242</v>
      </c>
      <c r="F176" s="176" t="s">
        <v>243</v>
      </c>
      <c r="G176" s="177" t="s">
        <v>244</v>
      </c>
      <c r="H176" s="178">
        <v>76.534000000000006</v>
      </c>
      <c r="I176" s="179"/>
      <c r="J176" s="180">
        <f>ROUND(I176*H176,2)</f>
        <v>0</v>
      </c>
      <c r="K176" s="176" t="s">
        <v>137</v>
      </c>
      <c r="L176" s="40"/>
      <c r="M176" s="181" t="s">
        <v>78</v>
      </c>
      <c r="N176" s="182" t="s">
        <v>50</v>
      </c>
      <c r="O176" s="65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138</v>
      </c>
      <c r="AT176" s="185" t="s">
        <v>133</v>
      </c>
      <c r="AU176" s="185" t="s">
        <v>91</v>
      </c>
      <c r="AY176" s="18" t="s">
        <v>131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8" t="s">
        <v>88</v>
      </c>
      <c r="BK176" s="186">
        <f>ROUND(I176*H176,2)</f>
        <v>0</v>
      </c>
      <c r="BL176" s="18" t="s">
        <v>138</v>
      </c>
      <c r="BM176" s="185" t="s">
        <v>245</v>
      </c>
    </row>
    <row r="177" spans="1:65" s="2" customFormat="1" ht="409.6">
      <c r="A177" s="35"/>
      <c r="B177" s="36"/>
      <c r="C177" s="37"/>
      <c r="D177" s="187" t="s">
        <v>140</v>
      </c>
      <c r="E177" s="37"/>
      <c r="F177" s="188" t="s">
        <v>246</v>
      </c>
      <c r="G177" s="37"/>
      <c r="H177" s="37"/>
      <c r="I177" s="189"/>
      <c r="J177" s="37"/>
      <c r="K177" s="37"/>
      <c r="L177" s="40"/>
      <c r="M177" s="190"/>
      <c r="N177" s="191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140</v>
      </c>
      <c r="AU177" s="18" t="s">
        <v>91</v>
      </c>
    </row>
    <row r="178" spans="1:65" s="13" customFormat="1" ht="10.199999999999999">
      <c r="B178" s="192"/>
      <c r="C178" s="193"/>
      <c r="D178" s="187" t="s">
        <v>142</v>
      </c>
      <c r="E178" s="194" t="s">
        <v>78</v>
      </c>
      <c r="F178" s="195" t="s">
        <v>247</v>
      </c>
      <c r="G178" s="193"/>
      <c r="H178" s="194" t="s">
        <v>78</v>
      </c>
      <c r="I178" s="196"/>
      <c r="J178" s="193"/>
      <c r="K178" s="193"/>
      <c r="L178" s="197"/>
      <c r="M178" s="198"/>
      <c r="N178" s="199"/>
      <c r="O178" s="199"/>
      <c r="P178" s="199"/>
      <c r="Q178" s="199"/>
      <c r="R178" s="199"/>
      <c r="S178" s="199"/>
      <c r="T178" s="200"/>
      <c r="AT178" s="201" t="s">
        <v>142</v>
      </c>
      <c r="AU178" s="201" t="s">
        <v>91</v>
      </c>
      <c r="AV178" s="13" t="s">
        <v>88</v>
      </c>
      <c r="AW178" s="13" t="s">
        <v>38</v>
      </c>
      <c r="AX178" s="13" t="s">
        <v>80</v>
      </c>
      <c r="AY178" s="201" t="s">
        <v>131</v>
      </c>
    </row>
    <row r="179" spans="1:65" s="14" customFormat="1" ht="10.199999999999999">
      <c r="B179" s="202"/>
      <c r="C179" s="203"/>
      <c r="D179" s="187" t="s">
        <v>142</v>
      </c>
      <c r="E179" s="204" t="s">
        <v>78</v>
      </c>
      <c r="F179" s="205" t="s">
        <v>248</v>
      </c>
      <c r="G179" s="203"/>
      <c r="H179" s="206">
        <v>76.534000000000006</v>
      </c>
      <c r="I179" s="207"/>
      <c r="J179" s="203"/>
      <c r="K179" s="203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142</v>
      </c>
      <c r="AU179" s="212" t="s">
        <v>91</v>
      </c>
      <c r="AV179" s="14" t="s">
        <v>91</v>
      </c>
      <c r="AW179" s="14" t="s">
        <v>38</v>
      </c>
      <c r="AX179" s="14" t="s">
        <v>88</v>
      </c>
      <c r="AY179" s="212" t="s">
        <v>131</v>
      </c>
    </row>
    <row r="180" spans="1:65" s="2" customFormat="1" ht="49.05" customHeight="1">
      <c r="A180" s="35"/>
      <c r="B180" s="36"/>
      <c r="C180" s="174" t="s">
        <v>249</v>
      </c>
      <c r="D180" s="174" t="s">
        <v>133</v>
      </c>
      <c r="E180" s="175" t="s">
        <v>250</v>
      </c>
      <c r="F180" s="176" t="s">
        <v>251</v>
      </c>
      <c r="G180" s="177" t="s">
        <v>244</v>
      </c>
      <c r="H180" s="178">
        <v>5.8049999999999997</v>
      </c>
      <c r="I180" s="179"/>
      <c r="J180" s="180">
        <f>ROUND(I180*H180,2)</f>
        <v>0</v>
      </c>
      <c r="K180" s="176" t="s">
        <v>137</v>
      </c>
      <c r="L180" s="40"/>
      <c r="M180" s="181" t="s">
        <v>78</v>
      </c>
      <c r="N180" s="182" t="s">
        <v>50</v>
      </c>
      <c r="O180" s="65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5" t="s">
        <v>138</v>
      </c>
      <c r="AT180" s="185" t="s">
        <v>133</v>
      </c>
      <c r="AU180" s="185" t="s">
        <v>91</v>
      </c>
      <c r="AY180" s="18" t="s">
        <v>131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8" t="s">
        <v>88</v>
      </c>
      <c r="BK180" s="186">
        <f>ROUND(I180*H180,2)</f>
        <v>0</v>
      </c>
      <c r="BL180" s="18" t="s">
        <v>138</v>
      </c>
      <c r="BM180" s="185" t="s">
        <v>252</v>
      </c>
    </row>
    <row r="181" spans="1:65" s="2" customFormat="1" ht="307.2">
      <c r="A181" s="35"/>
      <c r="B181" s="36"/>
      <c r="C181" s="37"/>
      <c r="D181" s="187" t="s">
        <v>140</v>
      </c>
      <c r="E181" s="37"/>
      <c r="F181" s="188" t="s">
        <v>253</v>
      </c>
      <c r="G181" s="37"/>
      <c r="H181" s="37"/>
      <c r="I181" s="189"/>
      <c r="J181" s="37"/>
      <c r="K181" s="37"/>
      <c r="L181" s="40"/>
      <c r="M181" s="190"/>
      <c r="N181" s="191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140</v>
      </c>
      <c r="AU181" s="18" t="s">
        <v>91</v>
      </c>
    </row>
    <row r="182" spans="1:65" s="13" customFormat="1" ht="20.399999999999999">
      <c r="B182" s="192"/>
      <c r="C182" s="193"/>
      <c r="D182" s="187" t="s">
        <v>142</v>
      </c>
      <c r="E182" s="194" t="s">
        <v>78</v>
      </c>
      <c r="F182" s="195" t="s">
        <v>143</v>
      </c>
      <c r="G182" s="193"/>
      <c r="H182" s="194" t="s">
        <v>78</v>
      </c>
      <c r="I182" s="196"/>
      <c r="J182" s="193"/>
      <c r="K182" s="193"/>
      <c r="L182" s="197"/>
      <c r="M182" s="198"/>
      <c r="N182" s="199"/>
      <c r="O182" s="199"/>
      <c r="P182" s="199"/>
      <c r="Q182" s="199"/>
      <c r="R182" s="199"/>
      <c r="S182" s="199"/>
      <c r="T182" s="200"/>
      <c r="AT182" s="201" t="s">
        <v>142</v>
      </c>
      <c r="AU182" s="201" t="s">
        <v>91</v>
      </c>
      <c r="AV182" s="13" t="s">
        <v>88</v>
      </c>
      <c r="AW182" s="13" t="s">
        <v>38</v>
      </c>
      <c r="AX182" s="13" t="s">
        <v>80</v>
      </c>
      <c r="AY182" s="201" t="s">
        <v>131</v>
      </c>
    </row>
    <row r="183" spans="1:65" s="13" customFormat="1" ht="10.199999999999999">
      <c r="B183" s="192"/>
      <c r="C183" s="193"/>
      <c r="D183" s="187" t="s">
        <v>142</v>
      </c>
      <c r="E183" s="194" t="s">
        <v>78</v>
      </c>
      <c r="F183" s="195" t="s">
        <v>254</v>
      </c>
      <c r="G183" s="193"/>
      <c r="H183" s="194" t="s">
        <v>78</v>
      </c>
      <c r="I183" s="196"/>
      <c r="J183" s="193"/>
      <c r="K183" s="193"/>
      <c r="L183" s="197"/>
      <c r="M183" s="198"/>
      <c r="N183" s="199"/>
      <c r="O183" s="199"/>
      <c r="P183" s="199"/>
      <c r="Q183" s="199"/>
      <c r="R183" s="199"/>
      <c r="S183" s="199"/>
      <c r="T183" s="200"/>
      <c r="AT183" s="201" t="s">
        <v>142</v>
      </c>
      <c r="AU183" s="201" t="s">
        <v>91</v>
      </c>
      <c r="AV183" s="13" t="s">
        <v>88</v>
      </c>
      <c r="AW183" s="13" t="s">
        <v>38</v>
      </c>
      <c r="AX183" s="13" t="s">
        <v>80</v>
      </c>
      <c r="AY183" s="201" t="s">
        <v>131</v>
      </c>
    </row>
    <row r="184" spans="1:65" s="14" customFormat="1" ht="10.199999999999999">
      <c r="B184" s="202"/>
      <c r="C184" s="203"/>
      <c r="D184" s="187" t="s">
        <v>142</v>
      </c>
      <c r="E184" s="204" t="s">
        <v>78</v>
      </c>
      <c r="F184" s="205" t="s">
        <v>255</v>
      </c>
      <c r="G184" s="203"/>
      <c r="H184" s="206">
        <v>4.9950000000000001</v>
      </c>
      <c r="I184" s="207"/>
      <c r="J184" s="203"/>
      <c r="K184" s="203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142</v>
      </c>
      <c r="AU184" s="212" t="s">
        <v>91</v>
      </c>
      <c r="AV184" s="14" t="s">
        <v>91</v>
      </c>
      <c r="AW184" s="14" t="s">
        <v>38</v>
      </c>
      <c r="AX184" s="14" t="s">
        <v>80</v>
      </c>
      <c r="AY184" s="212" t="s">
        <v>131</v>
      </c>
    </row>
    <row r="185" spans="1:65" s="13" customFormat="1" ht="20.399999999999999">
      <c r="B185" s="192"/>
      <c r="C185" s="193"/>
      <c r="D185" s="187" t="s">
        <v>142</v>
      </c>
      <c r="E185" s="194" t="s">
        <v>78</v>
      </c>
      <c r="F185" s="195" t="s">
        <v>256</v>
      </c>
      <c r="G185" s="193"/>
      <c r="H185" s="194" t="s">
        <v>78</v>
      </c>
      <c r="I185" s="196"/>
      <c r="J185" s="193"/>
      <c r="K185" s="193"/>
      <c r="L185" s="197"/>
      <c r="M185" s="198"/>
      <c r="N185" s="199"/>
      <c r="O185" s="199"/>
      <c r="P185" s="199"/>
      <c r="Q185" s="199"/>
      <c r="R185" s="199"/>
      <c r="S185" s="199"/>
      <c r="T185" s="200"/>
      <c r="AT185" s="201" t="s">
        <v>142</v>
      </c>
      <c r="AU185" s="201" t="s">
        <v>91</v>
      </c>
      <c r="AV185" s="13" t="s">
        <v>88</v>
      </c>
      <c r="AW185" s="13" t="s">
        <v>38</v>
      </c>
      <c r="AX185" s="13" t="s">
        <v>80</v>
      </c>
      <c r="AY185" s="201" t="s">
        <v>131</v>
      </c>
    </row>
    <row r="186" spans="1:65" s="14" customFormat="1" ht="10.199999999999999">
      <c r="B186" s="202"/>
      <c r="C186" s="203"/>
      <c r="D186" s="187" t="s">
        <v>142</v>
      </c>
      <c r="E186" s="204" t="s">
        <v>78</v>
      </c>
      <c r="F186" s="205" t="s">
        <v>257</v>
      </c>
      <c r="G186" s="203"/>
      <c r="H186" s="206">
        <v>0.81</v>
      </c>
      <c r="I186" s="207"/>
      <c r="J186" s="203"/>
      <c r="K186" s="203"/>
      <c r="L186" s="208"/>
      <c r="M186" s="209"/>
      <c r="N186" s="210"/>
      <c r="O186" s="210"/>
      <c r="P186" s="210"/>
      <c r="Q186" s="210"/>
      <c r="R186" s="210"/>
      <c r="S186" s="210"/>
      <c r="T186" s="211"/>
      <c r="AT186" s="212" t="s">
        <v>142</v>
      </c>
      <c r="AU186" s="212" t="s">
        <v>91</v>
      </c>
      <c r="AV186" s="14" t="s">
        <v>91</v>
      </c>
      <c r="AW186" s="14" t="s">
        <v>38</v>
      </c>
      <c r="AX186" s="14" t="s">
        <v>80</v>
      </c>
      <c r="AY186" s="212" t="s">
        <v>131</v>
      </c>
    </row>
    <row r="187" spans="1:65" s="15" customFormat="1" ht="10.199999999999999">
      <c r="B187" s="213"/>
      <c r="C187" s="214"/>
      <c r="D187" s="187" t="s">
        <v>142</v>
      </c>
      <c r="E187" s="215" t="s">
        <v>78</v>
      </c>
      <c r="F187" s="216" t="s">
        <v>164</v>
      </c>
      <c r="G187" s="214"/>
      <c r="H187" s="217">
        <v>5.8049999999999997</v>
      </c>
      <c r="I187" s="218"/>
      <c r="J187" s="214"/>
      <c r="K187" s="214"/>
      <c r="L187" s="219"/>
      <c r="M187" s="220"/>
      <c r="N187" s="221"/>
      <c r="O187" s="221"/>
      <c r="P187" s="221"/>
      <c r="Q187" s="221"/>
      <c r="R187" s="221"/>
      <c r="S187" s="221"/>
      <c r="T187" s="222"/>
      <c r="AT187" s="223" t="s">
        <v>142</v>
      </c>
      <c r="AU187" s="223" t="s">
        <v>91</v>
      </c>
      <c r="AV187" s="15" t="s">
        <v>138</v>
      </c>
      <c r="AW187" s="15" t="s">
        <v>38</v>
      </c>
      <c r="AX187" s="15" t="s">
        <v>88</v>
      </c>
      <c r="AY187" s="223" t="s">
        <v>131</v>
      </c>
    </row>
    <row r="188" spans="1:65" s="2" customFormat="1" ht="37.799999999999997" customHeight="1">
      <c r="A188" s="35"/>
      <c r="B188" s="36"/>
      <c r="C188" s="174" t="s">
        <v>258</v>
      </c>
      <c r="D188" s="174" t="s">
        <v>133</v>
      </c>
      <c r="E188" s="175" t="s">
        <v>259</v>
      </c>
      <c r="F188" s="176" t="s">
        <v>260</v>
      </c>
      <c r="G188" s="177" t="s">
        <v>244</v>
      </c>
      <c r="H188" s="178">
        <v>44.027999999999999</v>
      </c>
      <c r="I188" s="179"/>
      <c r="J188" s="180">
        <f>ROUND(I188*H188,2)</f>
        <v>0</v>
      </c>
      <c r="K188" s="176" t="s">
        <v>137</v>
      </c>
      <c r="L188" s="40"/>
      <c r="M188" s="181" t="s">
        <v>78</v>
      </c>
      <c r="N188" s="182" t="s">
        <v>50</v>
      </c>
      <c r="O188" s="65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5" t="s">
        <v>138</v>
      </c>
      <c r="AT188" s="185" t="s">
        <v>133</v>
      </c>
      <c r="AU188" s="185" t="s">
        <v>91</v>
      </c>
      <c r="AY188" s="18" t="s">
        <v>131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8" t="s">
        <v>88</v>
      </c>
      <c r="BK188" s="186">
        <f>ROUND(I188*H188,2)</f>
        <v>0</v>
      </c>
      <c r="BL188" s="18" t="s">
        <v>138</v>
      </c>
      <c r="BM188" s="185" t="s">
        <v>261</v>
      </c>
    </row>
    <row r="189" spans="1:65" s="2" customFormat="1" ht="268.8">
      <c r="A189" s="35"/>
      <c r="B189" s="36"/>
      <c r="C189" s="37"/>
      <c r="D189" s="187" t="s">
        <v>140</v>
      </c>
      <c r="E189" s="37"/>
      <c r="F189" s="188" t="s">
        <v>262</v>
      </c>
      <c r="G189" s="37"/>
      <c r="H189" s="37"/>
      <c r="I189" s="189"/>
      <c r="J189" s="37"/>
      <c r="K189" s="37"/>
      <c r="L189" s="40"/>
      <c r="M189" s="190"/>
      <c r="N189" s="191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140</v>
      </c>
      <c r="AU189" s="18" t="s">
        <v>91</v>
      </c>
    </row>
    <row r="190" spans="1:65" s="13" customFormat="1" ht="20.399999999999999">
      <c r="B190" s="192"/>
      <c r="C190" s="193"/>
      <c r="D190" s="187" t="s">
        <v>142</v>
      </c>
      <c r="E190" s="194" t="s">
        <v>78</v>
      </c>
      <c r="F190" s="195" t="s">
        <v>263</v>
      </c>
      <c r="G190" s="193"/>
      <c r="H190" s="194" t="s">
        <v>78</v>
      </c>
      <c r="I190" s="196"/>
      <c r="J190" s="193"/>
      <c r="K190" s="193"/>
      <c r="L190" s="197"/>
      <c r="M190" s="198"/>
      <c r="N190" s="199"/>
      <c r="O190" s="199"/>
      <c r="P190" s="199"/>
      <c r="Q190" s="199"/>
      <c r="R190" s="199"/>
      <c r="S190" s="199"/>
      <c r="T190" s="200"/>
      <c r="AT190" s="201" t="s">
        <v>142</v>
      </c>
      <c r="AU190" s="201" t="s">
        <v>91</v>
      </c>
      <c r="AV190" s="13" t="s">
        <v>88</v>
      </c>
      <c r="AW190" s="13" t="s">
        <v>38</v>
      </c>
      <c r="AX190" s="13" t="s">
        <v>80</v>
      </c>
      <c r="AY190" s="201" t="s">
        <v>131</v>
      </c>
    </row>
    <row r="191" spans="1:65" s="14" customFormat="1" ht="20.399999999999999">
      <c r="B191" s="202"/>
      <c r="C191" s="203"/>
      <c r="D191" s="187" t="s">
        <v>142</v>
      </c>
      <c r="E191" s="204" t="s">
        <v>78</v>
      </c>
      <c r="F191" s="205" t="s">
        <v>264</v>
      </c>
      <c r="G191" s="203"/>
      <c r="H191" s="206">
        <v>44.027999999999999</v>
      </c>
      <c r="I191" s="207"/>
      <c r="J191" s="203"/>
      <c r="K191" s="203"/>
      <c r="L191" s="208"/>
      <c r="M191" s="209"/>
      <c r="N191" s="210"/>
      <c r="O191" s="210"/>
      <c r="P191" s="210"/>
      <c r="Q191" s="210"/>
      <c r="R191" s="210"/>
      <c r="S191" s="210"/>
      <c r="T191" s="211"/>
      <c r="AT191" s="212" t="s">
        <v>142</v>
      </c>
      <c r="AU191" s="212" t="s">
        <v>91</v>
      </c>
      <c r="AV191" s="14" t="s">
        <v>91</v>
      </c>
      <c r="AW191" s="14" t="s">
        <v>38</v>
      </c>
      <c r="AX191" s="14" t="s">
        <v>88</v>
      </c>
      <c r="AY191" s="212" t="s">
        <v>131</v>
      </c>
    </row>
    <row r="192" spans="1:65" s="2" customFormat="1" ht="37.799999999999997" customHeight="1">
      <c r="A192" s="35"/>
      <c r="B192" s="36"/>
      <c r="C192" s="174" t="s">
        <v>8</v>
      </c>
      <c r="D192" s="174" t="s">
        <v>133</v>
      </c>
      <c r="E192" s="175" t="s">
        <v>265</v>
      </c>
      <c r="F192" s="176" t="s">
        <v>266</v>
      </c>
      <c r="G192" s="177" t="s">
        <v>244</v>
      </c>
      <c r="H192" s="178">
        <v>22.013999999999999</v>
      </c>
      <c r="I192" s="179"/>
      <c r="J192" s="180">
        <f>ROUND(I192*H192,2)</f>
        <v>0</v>
      </c>
      <c r="K192" s="176" t="s">
        <v>137</v>
      </c>
      <c r="L192" s="40"/>
      <c r="M192" s="181" t="s">
        <v>78</v>
      </c>
      <c r="N192" s="182" t="s">
        <v>50</v>
      </c>
      <c r="O192" s="65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5" t="s">
        <v>138</v>
      </c>
      <c r="AT192" s="185" t="s">
        <v>133</v>
      </c>
      <c r="AU192" s="185" t="s">
        <v>91</v>
      </c>
      <c r="AY192" s="18" t="s">
        <v>131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8" t="s">
        <v>88</v>
      </c>
      <c r="BK192" s="186">
        <f>ROUND(I192*H192,2)</f>
        <v>0</v>
      </c>
      <c r="BL192" s="18" t="s">
        <v>138</v>
      </c>
      <c r="BM192" s="185" t="s">
        <v>267</v>
      </c>
    </row>
    <row r="193" spans="1:65" s="2" customFormat="1" ht="268.8">
      <c r="A193" s="35"/>
      <c r="B193" s="36"/>
      <c r="C193" s="37"/>
      <c r="D193" s="187" t="s">
        <v>140</v>
      </c>
      <c r="E193" s="37"/>
      <c r="F193" s="188" t="s">
        <v>262</v>
      </c>
      <c r="G193" s="37"/>
      <c r="H193" s="37"/>
      <c r="I193" s="189"/>
      <c r="J193" s="37"/>
      <c r="K193" s="37"/>
      <c r="L193" s="40"/>
      <c r="M193" s="190"/>
      <c r="N193" s="191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140</v>
      </c>
      <c r="AU193" s="18" t="s">
        <v>91</v>
      </c>
    </row>
    <row r="194" spans="1:65" s="13" customFormat="1" ht="20.399999999999999">
      <c r="B194" s="192"/>
      <c r="C194" s="193"/>
      <c r="D194" s="187" t="s">
        <v>142</v>
      </c>
      <c r="E194" s="194" t="s">
        <v>78</v>
      </c>
      <c r="F194" s="195" t="s">
        <v>268</v>
      </c>
      <c r="G194" s="193"/>
      <c r="H194" s="194" t="s">
        <v>78</v>
      </c>
      <c r="I194" s="196"/>
      <c r="J194" s="193"/>
      <c r="K194" s="193"/>
      <c r="L194" s="197"/>
      <c r="M194" s="198"/>
      <c r="N194" s="199"/>
      <c r="O194" s="199"/>
      <c r="P194" s="199"/>
      <c r="Q194" s="199"/>
      <c r="R194" s="199"/>
      <c r="S194" s="199"/>
      <c r="T194" s="200"/>
      <c r="AT194" s="201" t="s">
        <v>142</v>
      </c>
      <c r="AU194" s="201" t="s">
        <v>91</v>
      </c>
      <c r="AV194" s="13" t="s">
        <v>88</v>
      </c>
      <c r="AW194" s="13" t="s">
        <v>38</v>
      </c>
      <c r="AX194" s="13" t="s">
        <v>80</v>
      </c>
      <c r="AY194" s="201" t="s">
        <v>131</v>
      </c>
    </row>
    <row r="195" spans="1:65" s="14" customFormat="1" ht="10.199999999999999">
      <c r="B195" s="202"/>
      <c r="C195" s="203"/>
      <c r="D195" s="187" t="s">
        <v>142</v>
      </c>
      <c r="E195" s="204" t="s">
        <v>78</v>
      </c>
      <c r="F195" s="205" t="s">
        <v>269</v>
      </c>
      <c r="G195" s="203"/>
      <c r="H195" s="206">
        <v>22.013999999999999</v>
      </c>
      <c r="I195" s="207"/>
      <c r="J195" s="203"/>
      <c r="K195" s="203"/>
      <c r="L195" s="208"/>
      <c r="M195" s="209"/>
      <c r="N195" s="210"/>
      <c r="O195" s="210"/>
      <c r="P195" s="210"/>
      <c r="Q195" s="210"/>
      <c r="R195" s="210"/>
      <c r="S195" s="210"/>
      <c r="T195" s="211"/>
      <c r="AT195" s="212" t="s">
        <v>142</v>
      </c>
      <c r="AU195" s="212" t="s">
        <v>91</v>
      </c>
      <c r="AV195" s="14" t="s">
        <v>91</v>
      </c>
      <c r="AW195" s="14" t="s">
        <v>38</v>
      </c>
      <c r="AX195" s="14" t="s">
        <v>88</v>
      </c>
      <c r="AY195" s="212" t="s">
        <v>131</v>
      </c>
    </row>
    <row r="196" spans="1:65" s="2" customFormat="1" ht="37.799999999999997" customHeight="1">
      <c r="A196" s="35"/>
      <c r="B196" s="36"/>
      <c r="C196" s="174" t="s">
        <v>270</v>
      </c>
      <c r="D196" s="174" t="s">
        <v>133</v>
      </c>
      <c r="E196" s="175" t="s">
        <v>271</v>
      </c>
      <c r="F196" s="176" t="s">
        <v>272</v>
      </c>
      <c r="G196" s="177" t="s">
        <v>244</v>
      </c>
      <c r="H196" s="178">
        <v>395.36200000000002</v>
      </c>
      <c r="I196" s="179"/>
      <c r="J196" s="180">
        <f>ROUND(I196*H196,2)</f>
        <v>0</v>
      </c>
      <c r="K196" s="176" t="s">
        <v>137</v>
      </c>
      <c r="L196" s="40"/>
      <c r="M196" s="181" t="s">
        <v>78</v>
      </c>
      <c r="N196" s="182" t="s">
        <v>50</v>
      </c>
      <c r="O196" s="65"/>
      <c r="P196" s="183">
        <f>O196*H196</f>
        <v>0</v>
      </c>
      <c r="Q196" s="183">
        <v>0</v>
      </c>
      <c r="R196" s="183">
        <f>Q196*H196</f>
        <v>0</v>
      </c>
      <c r="S196" s="183">
        <v>0</v>
      </c>
      <c r="T196" s="18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5" t="s">
        <v>138</v>
      </c>
      <c r="AT196" s="185" t="s">
        <v>133</v>
      </c>
      <c r="AU196" s="185" t="s">
        <v>91</v>
      </c>
      <c r="AY196" s="18" t="s">
        <v>131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18" t="s">
        <v>88</v>
      </c>
      <c r="BK196" s="186">
        <f>ROUND(I196*H196,2)</f>
        <v>0</v>
      </c>
      <c r="BL196" s="18" t="s">
        <v>138</v>
      </c>
      <c r="BM196" s="185" t="s">
        <v>273</v>
      </c>
    </row>
    <row r="197" spans="1:65" s="2" customFormat="1" ht="268.8">
      <c r="A197" s="35"/>
      <c r="B197" s="36"/>
      <c r="C197" s="37"/>
      <c r="D197" s="187" t="s">
        <v>140</v>
      </c>
      <c r="E197" s="37"/>
      <c r="F197" s="188" t="s">
        <v>274</v>
      </c>
      <c r="G197" s="37"/>
      <c r="H197" s="37"/>
      <c r="I197" s="189"/>
      <c r="J197" s="37"/>
      <c r="K197" s="37"/>
      <c r="L197" s="40"/>
      <c r="M197" s="190"/>
      <c r="N197" s="191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140</v>
      </c>
      <c r="AU197" s="18" t="s">
        <v>91</v>
      </c>
    </row>
    <row r="198" spans="1:65" s="13" customFormat="1" ht="20.399999999999999">
      <c r="B198" s="192"/>
      <c r="C198" s="193"/>
      <c r="D198" s="187" t="s">
        <v>142</v>
      </c>
      <c r="E198" s="194" t="s">
        <v>78</v>
      </c>
      <c r="F198" s="195" t="s">
        <v>143</v>
      </c>
      <c r="G198" s="193"/>
      <c r="H198" s="194" t="s">
        <v>78</v>
      </c>
      <c r="I198" s="196"/>
      <c r="J198" s="193"/>
      <c r="K198" s="193"/>
      <c r="L198" s="197"/>
      <c r="M198" s="198"/>
      <c r="N198" s="199"/>
      <c r="O198" s="199"/>
      <c r="P198" s="199"/>
      <c r="Q198" s="199"/>
      <c r="R198" s="199"/>
      <c r="S198" s="199"/>
      <c r="T198" s="200"/>
      <c r="AT198" s="201" t="s">
        <v>142</v>
      </c>
      <c r="AU198" s="201" t="s">
        <v>91</v>
      </c>
      <c r="AV198" s="13" t="s">
        <v>88</v>
      </c>
      <c r="AW198" s="13" t="s">
        <v>38</v>
      </c>
      <c r="AX198" s="13" t="s">
        <v>80</v>
      </c>
      <c r="AY198" s="201" t="s">
        <v>131</v>
      </c>
    </row>
    <row r="199" spans="1:65" s="13" customFormat="1" ht="20.399999999999999">
      <c r="B199" s="192"/>
      <c r="C199" s="193"/>
      <c r="D199" s="187" t="s">
        <v>142</v>
      </c>
      <c r="E199" s="194" t="s">
        <v>78</v>
      </c>
      <c r="F199" s="195" t="s">
        <v>275</v>
      </c>
      <c r="G199" s="193"/>
      <c r="H199" s="194" t="s">
        <v>78</v>
      </c>
      <c r="I199" s="196"/>
      <c r="J199" s="193"/>
      <c r="K199" s="193"/>
      <c r="L199" s="197"/>
      <c r="M199" s="198"/>
      <c r="N199" s="199"/>
      <c r="O199" s="199"/>
      <c r="P199" s="199"/>
      <c r="Q199" s="199"/>
      <c r="R199" s="199"/>
      <c r="S199" s="199"/>
      <c r="T199" s="200"/>
      <c r="AT199" s="201" t="s">
        <v>142</v>
      </c>
      <c r="AU199" s="201" t="s">
        <v>91</v>
      </c>
      <c r="AV199" s="13" t="s">
        <v>88</v>
      </c>
      <c r="AW199" s="13" t="s">
        <v>38</v>
      </c>
      <c r="AX199" s="13" t="s">
        <v>80</v>
      </c>
      <c r="AY199" s="201" t="s">
        <v>131</v>
      </c>
    </row>
    <row r="200" spans="1:65" s="13" customFormat="1" ht="10.199999999999999">
      <c r="B200" s="192"/>
      <c r="C200" s="193"/>
      <c r="D200" s="187" t="s">
        <v>142</v>
      </c>
      <c r="E200" s="194" t="s">
        <v>78</v>
      </c>
      <c r="F200" s="195" t="s">
        <v>276</v>
      </c>
      <c r="G200" s="193"/>
      <c r="H200" s="194" t="s">
        <v>78</v>
      </c>
      <c r="I200" s="196"/>
      <c r="J200" s="193"/>
      <c r="K200" s="193"/>
      <c r="L200" s="197"/>
      <c r="M200" s="198"/>
      <c r="N200" s="199"/>
      <c r="O200" s="199"/>
      <c r="P200" s="199"/>
      <c r="Q200" s="199"/>
      <c r="R200" s="199"/>
      <c r="S200" s="199"/>
      <c r="T200" s="200"/>
      <c r="AT200" s="201" t="s">
        <v>142</v>
      </c>
      <c r="AU200" s="201" t="s">
        <v>91</v>
      </c>
      <c r="AV200" s="13" t="s">
        <v>88</v>
      </c>
      <c r="AW200" s="13" t="s">
        <v>38</v>
      </c>
      <c r="AX200" s="13" t="s">
        <v>80</v>
      </c>
      <c r="AY200" s="201" t="s">
        <v>131</v>
      </c>
    </row>
    <row r="201" spans="1:65" s="14" customFormat="1" ht="10.199999999999999">
      <c r="B201" s="202"/>
      <c r="C201" s="203"/>
      <c r="D201" s="187" t="s">
        <v>142</v>
      </c>
      <c r="E201" s="204" t="s">
        <v>78</v>
      </c>
      <c r="F201" s="205" t="s">
        <v>277</v>
      </c>
      <c r="G201" s="203"/>
      <c r="H201" s="206">
        <v>1.071</v>
      </c>
      <c r="I201" s="207"/>
      <c r="J201" s="203"/>
      <c r="K201" s="203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142</v>
      </c>
      <c r="AU201" s="212" t="s">
        <v>91</v>
      </c>
      <c r="AV201" s="14" t="s">
        <v>91</v>
      </c>
      <c r="AW201" s="14" t="s">
        <v>38</v>
      </c>
      <c r="AX201" s="14" t="s">
        <v>80</v>
      </c>
      <c r="AY201" s="212" t="s">
        <v>131</v>
      </c>
    </row>
    <row r="202" spans="1:65" s="14" customFormat="1" ht="10.199999999999999">
      <c r="B202" s="202"/>
      <c r="C202" s="203"/>
      <c r="D202" s="187" t="s">
        <v>142</v>
      </c>
      <c r="E202" s="204" t="s">
        <v>78</v>
      </c>
      <c r="F202" s="205" t="s">
        <v>278</v>
      </c>
      <c r="G202" s="203"/>
      <c r="H202" s="206">
        <v>2.6440000000000001</v>
      </c>
      <c r="I202" s="207"/>
      <c r="J202" s="203"/>
      <c r="K202" s="203"/>
      <c r="L202" s="208"/>
      <c r="M202" s="209"/>
      <c r="N202" s="210"/>
      <c r="O202" s="210"/>
      <c r="P202" s="210"/>
      <c r="Q202" s="210"/>
      <c r="R202" s="210"/>
      <c r="S202" s="210"/>
      <c r="T202" s="211"/>
      <c r="AT202" s="212" t="s">
        <v>142</v>
      </c>
      <c r="AU202" s="212" t="s">
        <v>91</v>
      </c>
      <c r="AV202" s="14" t="s">
        <v>91</v>
      </c>
      <c r="AW202" s="14" t="s">
        <v>38</v>
      </c>
      <c r="AX202" s="14" t="s">
        <v>80</v>
      </c>
      <c r="AY202" s="212" t="s">
        <v>131</v>
      </c>
    </row>
    <row r="203" spans="1:65" s="13" customFormat="1" ht="10.199999999999999">
      <c r="B203" s="192"/>
      <c r="C203" s="193"/>
      <c r="D203" s="187" t="s">
        <v>142</v>
      </c>
      <c r="E203" s="194" t="s">
        <v>78</v>
      </c>
      <c r="F203" s="195" t="s">
        <v>279</v>
      </c>
      <c r="G203" s="193"/>
      <c r="H203" s="194" t="s">
        <v>78</v>
      </c>
      <c r="I203" s="196"/>
      <c r="J203" s="193"/>
      <c r="K203" s="193"/>
      <c r="L203" s="197"/>
      <c r="M203" s="198"/>
      <c r="N203" s="199"/>
      <c r="O203" s="199"/>
      <c r="P203" s="199"/>
      <c r="Q203" s="199"/>
      <c r="R203" s="199"/>
      <c r="S203" s="199"/>
      <c r="T203" s="200"/>
      <c r="AT203" s="201" t="s">
        <v>142</v>
      </c>
      <c r="AU203" s="201" t="s">
        <v>91</v>
      </c>
      <c r="AV203" s="13" t="s">
        <v>88</v>
      </c>
      <c r="AW203" s="13" t="s">
        <v>38</v>
      </c>
      <c r="AX203" s="13" t="s">
        <v>80</v>
      </c>
      <c r="AY203" s="201" t="s">
        <v>131</v>
      </c>
    </row>
    <row r="204" spans="1:65" s="14" customFormat="1" ht="20.399999999999999">
      <c r="B204" s="202"/>
      <c r="C204" s="203"/>
      <c r="D204" s="187" t="s">
        <v>142</v>
      </c>
      <c r="E204" s="204" t="s">
        <v>78</v>
      </c>
      <c r="F204" s="205" t="s">
        <v>280</v>
      </c>
      <c r="G204" s="203"/>
      <c r="H204" s="206">
        <v>1.103</v>
      </c>
      <c r="I204" s="207"/>
      <c r="J204" s="203"/>
      <c r="K204" s="203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142</v>
      </c>
      <c r="AU204" s="212" t="s">
        <v>91</v>
      </c>
      <c r="AV204" s="14" t="s">
        <v>91</v>
      </c>
      <c r="AW204" s="14" t="s">
        <v>38</v>
      </c>
      <c r="AX204" s="14" t="s">
        <v>80</v>
      </c>
      <c r="AY204" s="212" t="s">
        <v>131</v>
      </c>
    </row>
    <row r="205" spans="1:65" s="13" customFormat="1" ht="10.199999999999999">
      <c r="B205" s="192"/>
      <c r="C205" s="193"/>
      <c r="D205" s="187" t="s">
        <v>142</v>
      </c>
      <c r="E205" s="194" t="s">
        <v>78</v>
      </c>
      <c r="F205" s="195" t="s">
        <v>281</v>
      </c>
      <c r="G205" s="193"/>
      <c r="H205" s="194" t="s">
        <v>78</v>
      </c>
      <c r="I205" s="196"/>
      <c r="J205" s="193"/>
      <c r="K205" s="193"/>
      <c r="L205" s="197"/>
      <c r="M205" s="198"/>
      <c r="N205" s="199"/>
      <c r="O205" s="199"/>
      <c r="P205" s="199"/>
      <c r="Q205" s="199"/>
      <c r="R205" s="199"/>
      <c r="S205" s="199"/>
      <c r="T205" s="200"/>
      <c r="AT205" s="201" t="s">
        <v>142</v>
      </c>
      <c r="AU205" s="201" t="s">
        <v>91</v>
      </c>
      <c r="AV205" s="13" t="s">
        <v>88</v>
      </c>
      <c r="AW205" s="13" t="s">
        <v>38</v>
      </c>
      <c r="AX205" s="13" t="s">
        <v>80</v>
      </c>
      <c r="AY205" s="201" t="s">
        <v>131</v>
      </c>
    </row>
    <row r="206" spans="1:65" s="14" customFormat="1" ht="10.199999999999999">
      <c r="B206" s="202"/>
      <c r="C206" s="203"/>
      <c r="D206" s="187" t="s">
        <v>142</v>
      </c>
      <c r="E206" s="204" t="s">
        <v>78</v>
      </c>
      <c r="F206" s="205" t="s">
        <v>282</v>
      </c>
      <c r="G206" s="203"/>
      <c r="H206" s="206">
        <v>8.5389999999999997</v>
      </c>
      <c r="I206" s="207"/>
      <c r="J206" s="203"/>
      <c r="K206" s="203"/>
      <c r="L206" s="208"/>
      <c r="M206" s="209"/>
      <c r="N206" s="210"/>
      <c r="O206" s="210"/>
      <c r="P206" s="210"/>
      <c r="Q206" s="210"/>
      <c r="R206" s="210"/>
      <c r="S206" s="210"/>
      <c r="T206" s="211"/>
      <c r="AT206" s="212" t="s">
        <v>142</v>
      </c>
      <c r="AU206" s="212" t="s">
        <v>91</v>
      </c>
      <c r="AV206" s="14" t="s">
        <v>91</v>
      </c>
      <c r="AW206" s="14" t="s">
        <v>38</v>
      </c>
      <c r="AX206" s="14" t="s">
        <v>80</v>
      </c>
      <c r="AY206" s="212" t="s">
        <v>131</v>
      </c>
    </row>
    <row r="207" spans="1:65" s="13" customFormat="1" ht="10.199999999999999">
      <c r="B207" s="192"/>
      <c r="C207" s="193"/>
      <c r="D207" s="187" t="s">
        <v>142</v>
      </c>
      <c r="E207" s="194" t="s">
        <v>78</v>
      </c>
      <c r="F207" s="195" t="s">
        <v>283</v>
      </c>
      <c r="G207" s="193"/>
      <c r="H207" s="194" t="s">
        <v>78</v>
      </c>
      <c r="I207" s="196"/>
      <c r="J207" s="193"/>
      <c r="K207" s="193"/>
      <c r="L207" s="197"/>
      <c r="M207" s="198"/>
      <c r="N207" s="199"/>
      <c r="O207" s="199"/>
      <c r="P207" s="199"/>
      <c r="Q207" s="199"/>
      <c r="R207" s="199"/>
      <c r="S207" s="199"/>
      <c r="T207" s="200"/>
      <c r="AT207" s="201" t="s">
        <v>142</v>
      </c>
      <c r="AU207" s="201" t="s">
        <v>91</v>
      </c>
      <c r="AV207" s="13" t="s">
        <v>88</v>
      </c>
      <c r="AW207" s="13" t="s">
        <v>38</v>
      </c>
      <c r="AX207" s="13" t="s">
        <v>80</v>
      </c>
      <c r="AY207" s="201" t="s">
        <v>131</v>
      </c>
    </row>
    <row r="208" spans="1:65" s="13" customFormat="1" ht="10.199999999999999">
      <c r="B208" s="192"/>
      <c r="C208" s="193"/>
      <c r="D208" s="187" t="s">
        <v>142</v>
      </c>
      <c r="E208" s="194" t="s">
        <v>78</v>
      </c>
      <c r="F208" s="195" t="s">
        <v>284</v>
      </c>
      <c r="G208" s="193"/>
      <c r="H208" s="194" t="s">
        <v>78</v>
      </c>
      <c r="I208" s="196"/>
      <c r="J208" s="193"/>
      <c r="K208" s="193"/>
      <c r="L208" s="197"/>
      <c r="M208" s="198"/>
      <c r="N208" s="199"/>
      <c r="O208" s="199"/>
      <c r="P208" s="199"/>
      <c r="Q208" s="199"/>
      <c r="R208" s="199"/>
      <c r="S208" s="199"/>
      <c r="T208" s="200"/>
      <c r="AT208" s="201" t="s">
        <v>142</v>
      </c>
      <c r="AU208" s="201" t="s">
        <v>91</v>
      </c>
      <c r="AV208" s="13" t="s">
        <v>88</v>
      </c>
      <c r="AW208" s="13" t="s">
        <v>38</v>
      </c>
      <c r="AX208" s="13" t="s">
        <v>80</v>
      </c>
      <c r="AY208" s="201" t="s">
        <v>131</v>
      </c>
    </row>
    <row r="209" spans="2:51" s="13" customFormat="1" ht="20.399999999999999">
      <c r="B209" s="192"/>
      <c r="C209" s="193"/>
      <c r="D209" s="187" t="s">
        <v>142</v>
      </c>
      <c r="E209" s="194" t="s">
        <v>78</v>
      </c>
      <c r="F209" s="195" t="s">
        <v>160</v>
      </c>
      <c r="G209" s="193"/>
      <c r="H209" s="194" t="s">
        <v>78</v>
      </c>
      <c r="I209" s="196"/>
      <c r="J209" s="193"/>
      <c r="K209" s="193"/>
      <c r="L209" s="197"/>
      <c r="M209" s="198"/>
      <c r="N209" s="199"/>
      <c r="O209" s="199"/>
      <c r="P209" s="199"/>
      <c r="Q209" s="199"/>
      <c r="R209" s="199"/>
      <c r="S209" s="199"/>
      <c r="T209" s="200"/>
      <c r="AT209" s="201" t="s">
        <v>142</v>
      </c>
      <c r="AU209" s="201" t="s">
        <v>91</v>
      </c>
      <c r="AV209" s="13" t="s">
        <v>88</v>
      </c>
      <c r="AW209" s="13" t="s">
        <v>38</v>
      </c>
      <c r="AX209" s="13" t="s">
        <v>80</v>
      </c>
      <c r="AY209" s="201" t="s">
        <v>131</v>
      </c>
    </row>
    <row r="210" spans="2:51" s="14" customFormat="1" ht="10.199999999999999">
      <c r="B210" s="202"/>
      <c r="C210" s="203"/>
      <c r="D210" s="187" t="s">
        <v>142</v>
      </c>
      <c r="E210" s="204" t="s">
        <v>78</v>
      </c>
      <c r="F210" s="205" t="s">
        <v>285</v>
      </c>
      <c r="G210" s="203"/>
      <c r="H210" s="206">
        <v>3.5910000000000002</v>
      </c>
      <c r="I210" s="207"/>
      <c r="J210" s="203"/>
      <c r="K210" s="203"/>
      <c r="L210" s="208"/>
      <c r="M210" s="209"/>
      <c r="N210" s="210"/>
      <c r="O210" s="210"/>
      <c r="P210" s="210"/>
      <c r="Q210" s="210"/>
      <c r="R210" s="210"/>
      <c r="S210" s="210"/>
      <c r="T210" s="211"/>
      <c r="AT210" s="212" t="s">
        <v>142</v>
      </c>
      <c r="AU210" s="212" t="s">
        <v>91</v>
      </c>
      <c r="AV210" s="14" t="s">
        <v>91</v>
      </c>
      <c r="AW210" s="14" t="s">
        <v>38</v>
      </c>
      <c r="AX210" s="14" t="s">
        <v>80</v>
      </c>
      <c r="AY210" s="212" t="s">
        <v>131</v>
      </c>
    </row>
    <row r="211" spans="2:51" s="13" customFormat="1" ht="10.199999999999999">
      <c r="B211" s="192"/>
      <c r="C211" s="193"/>
      <c r="D211" s="187" t="s">
        <v>142</v>
      </c>
      <c r="E211" s="194" t="s">
        <v>78</v>
      </c>
      <c r="F211" s="195" t="s">
        <v>286</v>
      </c>
      <c r="G211" s="193"/>
      <c r="H211" s="194" t="s">
        <v>78</v>
      </c>
      <c r="I211" s="196"/>
      <c r="J211" s="193"/>
      <c r="K211" s="193"/>
      <c r="L211" s="197"/>
      <c r="M211" s="198"/>
      <c r="N211" s="199"/>
      <c r="O211" s="199"/>
      <c r="P211" s="199"/>
      <c r="Q211" s="199"/>
      <c r="R211" s="199"/>
      <c r="S211" s="199"/>
      <c r="T211" s="200"/>
      <c r="AT211" s="201" t="s">
        <v>142</v>
      </c>
      <c r="AU211" s="201" t="s">
        <v>91</v>
      </c>
      <c r="AV211" s="13" t="s">
        <v>88</v>
      </c>
      <c r="AW211" s="13" t="s">
        <v>38</v>
      </c>
      <c r="AX211" s="13" t="s">
        <v>80</v>
      </c>
      <c r="AY211" s="201" t="s">
        <v>131</v>
      </c>
    </row>
    <row r="212" spans="2:51" s="14" customFormat="1" ht="20.399999999999999">
      <c r="B212" s="202"/>
      <c r="C212" s="203"/>
      <c r="D212" s="187" t="s">
        <v>142</v>
      </c>
      <c r="E212" s="204" t="s">
        <v>78</v>
      </c>
      <c r="F212" s="205" t="s">
        <v>287</v>
      </c>
      <c r="G212" s="203"/>
      <c r="H212" s="206">
        <v>0.26100000000000001</v>
      </c>
      <c r="I212" s="207"/>
      <c r="J212" s="203"/>
      <c r="K212" s="203"/>
      <c r="L212" s="208"/>
      <c r="M212" s="209"/>
      <c r="N212" s="210"/>
      <c r="O212" s="210"/>
      <c r="P212" s="210"/>
      <c r="Q212" s="210"/>
      <c r="R212" s="210"/>
      <c r="S212" s="210"/>
      <c r="T212" s="211"/>
      <c r="AT212" s="212" t="s">
        <v>142</v>
      </c>
      <c r="AU212" s="212" t="s">
        <v>91</v>
      </c>
      <c r="AV212" s="14" t="s">
        <v>91</v>
      </c>
      <c r="AW212" s="14" t="s">
        <v>38</v>
      </c>
      <c r="AX212" s="14" t="s">
        <v>80</v>
      </c>
      <c r="AY212" s="212" t="s">
        <v>131</v>
      </c>
    </row>
    <row r="213" spans="2:51" s="13" customFormat="1" ht="10.199999999999999">
      <c r="B213" s="192"/>
      <c r="C213" s="193"/>
      <c r="D213" s="187" t="s">
        <v>142</v>
      </c>
      <c r="E213" s="194" t="s">
        <v>78</v>
      </c>
      <c r="F213" s="195" t="s">
        <v>288</v>
      </c>
      <c r="G213" s="193"/>
      <c r="H213" s="194" t="s">
        <v>78</v>
      </c>
      <c r="I213" s="196"/>
      <c r="J213" s="193"/>
      <c r="K213" s="193"/>
      <c r="L213" s="197"/>
      <c r="M213" s="198"/>
      <c r="N213" s="199"/>
      <c r="O213" s="199"/>
      <c r="P213" s="199"/>
      <c r="Q213" s="199"/>
      <c r="R213" s="199"/>
      <c r="S213" s="199"/>
      <c r="T213" s="200"/>
      <c r="AT213" s="201" t="s">
        <v>142</v>
      </c>
      <c r="AU213" s="201" t="s">
        <v>91</v>
      </c>
      <c r="AV213" s="13" t="s">
        <v>88</v>
      </c>
      <c r="AW213" s="13" t="s">
        <v>38</v>
      </c>
      <c r="AX213" s="13" t="s">
        <v>80</v>
      </c>
      <c r="AY213" s="201" t="s">
        <v>131</v>
      </c>
    </row>
    <row r="214" spans="2:51" s="14" customFormat="1" ht="10.199999999999999">
      <c r="B214" s="202"/>
      <c r="C214" s="203"/>
      <c r="D214" s="187" t="s">
        <v>142</v>
      </c>
      <c r="E214" s="204" t="s">
        <v>78</v>
      </c>
      <c r="F214" s="205" t="s">
        <v>289</v>
      </c>
      <c r="G214" s="203"/>
      <c r="H214" s="206">
        <v>32.738</v>
      </c>
      <c r="I214" s="207"/>
      <c r="J214" s="203"/>
      <c r="K214" s="203"/>
      <c r="L214" s="208"/>
      <c r="M214" s="209"/>
      <c r="N214" s="210"/>
      <c r="O214" s="210"/>
      <c r="P214" s="210"/>
      <c r="Q214" s="210"/>
      <c r="R214" s="210"/>
      <c r="S214" s="210"/>
      <c r="T214" s="211"/>
      <c r="AT214" s="212" t="s">
        <v>142</v>
      </c>
      <c r="AU214" s="212" t="s">
        <v>91</v>
      </c>
      <c r="AV214" s="14" t="s">
        <v>91</v>
      </c>
      <c r="AW214" s="14" t="s">
        <v>38</v>
      </c>
      <c r="AX214" s="14" t="s">
        <v>80</v>
      </c>
      <c r="AY214" s="212" t="s">
        <v>131</v>
      </c>
    </row>
    <row r="215" spans="2:51" s="13" customFormat="1" ht="10.199999999999999">
      <c r="B215" s="192"/>
      <c r="C215" s="193"/>
      <c r="D215" s="187" t="s">
        <v>142</v>
      </c>
      <c r="E215" s="194" t="s">
        <v>78</v>
      </c>
      <c r="F215" s="195" t="s">
        <v>290</v>
      </c>
      <c r="G215" s="193"/>
      <c r="H215" s="194" t="s">
        <v>78</v>
      </c>
      <c r="I215" s="196"/>
      <c r="J215" s="193"/>
      <c r="K215" s="193"/>
      <c r="L215" s="197"/>
      <c r="M215" s="198"/>
      <c r="N215" s="199"/>
      <c r="O215" s="199"/>
      <c r="P215" s="199"/>
      <c r="Q215" s="199"/>
      <c r="R215" s="199"/>
      <c r="S215" s="199"/>
      <c r="T215" s="200"/>
      <c r="AT215" s="201" t="s">
        <v>142</v>
      </c>
      <c r="AU215" s="201" t="s">
        <v>91</v>
      </c>
      <c r="AV215" s="13" t="s">
        <v>88</v>
      </c>
      <c r="AW215" s="13" t="s">
        <v>38</v>
      </c>
      <c r="AX215" s="13" t="s">
        <v>80</v>
      </c>
      <c r="AY215" s="201" t="s">
        <v>131</v>
      </c>
    </row>
    <row r="216" spans="2:51" s="13" customFormat="1" ht="10.199999999999999">
      <c r="B216" s="192"/>
      <c r="C216" s="193"/>
      <c r="D216" s="187" t="s">
        <v>142</v>
      </c>
      <c r="E216" s="194" t="s">
        <v>78</v>
      </c>
      <c r="F216" s="195" t="s">
        <v>291</v>
      </c>
      <c r="G216" s="193"/>
      <c r="H216" s="194" t="s">
        <v>78</v>
      </c>
      <c r="I216" s="196"/>
      <c r="J216" s="193"/>
      <c r="K216" s="193"/>
      <c r="L216" s="197"/>
      <c r="M216" s="198"/>
      <c r="N216" s="199"/>
      <c r="O216" s="199"/>
      <c r="P216" s="199"/>
      <c r="Q216" s="199"/>
      <c r="R216" s="199"/>
      <c r="S216" s="199"/>
      <c r="T216" s="200"/>
      <c r="AT216" s="201" t="s">
        <v>142</v>
      </c>
      <c r="AU216" s="201" t="s">
        <v>91</v>
      </c>
      <c r="AV216" s="13" t="s">
        <v>88</v>
      </c>
      <c r="AW216" s="13" t="s">
        <v>38</v>
      </c>
      <c r="AX216" s="13" t="s">
        <v>80</v>
      </c>
      <c r="AY216" s="201" t="s">
        <v>131</v>
      </c>
    </row>
    <row r="217" spans="2:51" s="14" customFormat="1" ht="10.199999999999999">
      <c r="B217" s="202"/>
      <c r="C217" s="203"/>
      <c r="D217" s="187" t="s">
        <v>142</v>
      </c>
      <c r="E217" s="204" t="s">
        <v>78</v>
      </c>
      <c r="F217" s="205" t="s">
        <v>292</v>
      </c>
      <c r="G217" s="203"/>
      <c r="H217" s="206">
        <v>13.14</v>
      </c>
      <c r="I217" s="207"/>
      <c r="J217" s="203"/>
      <c r="K217" s="203"/>
      <c r="L217" s="208"/>
      <c r="M217" s="209"/>
      <c r="N217" s="210"/>
      <c r="O217" s="210"/>
      <c r="P217" s="210"/>
      <c r="Q217" s="210"/>
      <c r="R217" s="210"/>
      <c r="S217" s="210"/>
      <c r="T217" s="211"/>
      <c r="AT217" s="212" t="s">
        <v>142</v>
      </c>
      <c r="AU217" s="212" t="s">
        <v>91</v>
      </c>
      <c r="AV217" s="14" t="s">
        <v>91</v>
      </c>
      <c r="AW217" s="14" t="s">
        <v>38</v>
      </c>
      <c r="AX217" s="14" t="s">
        <v>80</v>
      </c>
      <c r="AY217" s="212" t="s">
        <v>131</v>
      </c>
    </row>
    <row r="218" spans="2:51" s="13" customFormat="1" ht="10.199999999999999">
      <c r="B218" s="192"/>
      <c r="C218" s="193"/>
      <c r="D218" s="187" t="s">
        <v>142</v>
      </c>
      <c r="E218" s="194" t="s">
        <v>78</v>
      </c>
      <c r="F218" s="195" t="s">
        <v>293</v>
      </c>
      <c r="G218" s="193"/>
      <c r="H218" s="194" t="s">
        <v>78</v>
      </c>
      <c r="I218" s="196"/>
      <c r="J218" s="193"/>
      <c r="K218" s="193"/>
      <c r="L218" s="197"/>
      <c r="M218" s="198"/>
      <c r="N218" s="199"/>
      <c r="O218" s="199"/>
      <c r="P218" s="199"/>
      <c r="Q218" s="199"/>
      <c r="R218" s="199"/>
      <c r="S218" s="199"/>
      <c r="T218" s="200"/>
      <c r="AT218" s="201" t="s">
        <v>142</v>
      </c>
      <c r="AU218" s="201" t="s">
        <v>91</v>
      </c>
      <c r="AV218" s="13" t="s">
        <v>88</v>
      </c>
      <c r="AW218" s="13" t="s">
        <v>38</v>
      </c>
      <c r="AX218" s="13" t="s">
        <v>80</v>
      </c>
      <c r="AY218" s="201" t="s">
        <v>131</v>
      </c>
    </row>
    <row r="219" spans="2:51" s="14" customFormat="1" ht="20.399999999999999">
      <c r="B219" s="202"/>
      <c r="C219" s="203"/>
      <c r="D219" s="187" t="s">
        <v>142</v>
      </c>
      <c r="E219" s="204" t="s">
        <v>78</v>
      </c>
      <c r="F219" s="205" t="s">
        <v>294</v>
      </c>
      <c r="G219" s="203"/>
      <c r="H219" s="206">
        <v>4.5990000000000002</v>
      </c>
      <c r="I219" s="207"/>
      <c r="J219" s="203"/>
      <c r="K219" s="203"/>
      <c r="L219" s="208"/>
      <c r="M219" s="209"/>
      <c r="N219" s="210"/>
      <c r="O219" s="210"/>
      <c r="P219" s="210"/>
      <c r="Q219" s="210"/>
      <c r="R219" s="210"/>
      <c r="S219" s="210"/>
      <c r="T219" s="211"/>
      <c r="AT219" s="212" t="s">
        <v>142</v>
      </c>
      <c r="AU219" s="212" t="s">
        <v>91</v>
      </c>
      <c r="AV219" s="14" t="s">
        <v>91</v>
      </c>
      <c r="AW219" s="14" t="s">
        <v>38</v>
      </c>
      <c r="AX219" s="14" t="s">
        <v>80</v>
      </c>
      <c r="AY219" s="212" t="s">
        <v>131</v>
      </c>
    </row>
    <row r="220" spans="2:51" s="14" customFormat="1" ht="20.399999999999999">
      <c r="B220" s="202"/>
      <c r="C220" s="203"/>
      <c r="D220" s="187" t="s">
        <v>142</v>
      </c>
      <c r="E220" s="204" t="s">
        <v>78</v>
      </c>
      <c r="F220" s="205" t="s">
        <v>295</v>
      </c>
      <c r="G220" s="203"/>
      <c r="H220" s="206">
        <v>9.8889999999999993</v>
      </c>
      <c r="I220" s="207"/>
      <c r="J220" s="203"/>
      <c r="K220" s="203"/>
      <c r="L220" s="208"/>
      <c r="M220" s="209"/>
      <c r="N220" s="210"/>
      <c r="O220" s="210"/>
      <c r="P220" s="210"/>
      <c r="Q220" s="210"/>
      <c r="R220" s="210"/>
      <c r="S220" s="210"/>
      <c r="T220" s="211"/>
      <c r="AT220" s="212" t="s">
        <v>142</v>
      </c>
      <c r="AU220" s="212" t="s">
        <v>91</v>
      </c>
      <c r="AV220" s="14" t="s">
        <v>91</v>
      </c>
      <c r="AW220" s="14" t="s">
        <v>38</v>
      </c>
      <c r="AX220" s="14" t="s">
        <v>80</v>
      </c>
      <c r="AY220" s="212" t="s">
        <v>131</v>
      </c>
    </row>
    <row r="221" spans="2:51" s="13" customFormat="1" ht="10.199999999999999">
      <c r="B221" s="192"/>
      <c r="C221" s="193"/>
      <c r="D221" s="187" t="s">
        <v>142</v>
      </c>
      <c r="E221" s="194" t="s">
        <v>78</v>
      </c>
      <c r="F221" s="195" t="s">
        <v>296</v>
      </c>
      <c r="G221" s="193"/>
      <c r="H221" s="194" t="s">
        <v>78</v>
      </c>
      <c r="I221" s="196"/>
      <c r="J221" s="193"/>
      <c r="K221" s="193"/>
      <c r="L221" s="197"/>
      <c r="M221" s="198"/>
      <c r="N221" s="199"/>
      <c r="O221" s="199"/>
      <c r="P221" s="199"/>
      <c r="Q221" s="199"/>
      <c r="R221" s="199"/>
      <c r="S221" s="199"/>
      <c r="T221" s="200"/>
      <c r="AT221" s="201" t="s">
        <v>142</v>
      </c>
      <c r="AU221" s="201" t="s">
        <v>91</v>
      </c>
      <c r="AV221" s="13" t="s">
        <v>88</v>
      </c>
      <c r="AW221" s="13" t="s">
        <v>38</v>
      </c>
      <c r="AX221" s="13" t="s">
        <v>80</v>
      </c>
      <c r="AY221" s="201" t="s">
        <v>131</v>
      </c>
    </row>
    <row r="222" spans="2:51" s="14" customFormat="1" ht="20.399999999999999">
      <c r="B222" s="202"/>
      <c r="C222" s="203"/>
      <c r="D222" s="187" t="s">
        <v>142</v>
      </c>
      <c r="E222" s="204" t="s">
        <v>78</v>
      </c>
      <c r="F222" s="205" t="s">
        <v>297</v>
      </c>
      <c r="G222" s="203"/>
      <c r="H222" s="206">
        <v>1.323</v>
      </c>
      <c r="I222" s="207"/>
      <c r="J222" s="203"/>
      <c r="K222" s="203"/>
      <c r="L222" s="208"/>
      <c r="M222" s="209"/>
      <c r="N222" s="210"/>
      <c r="O222" s="210"/>
      <c r="P222" s="210"/>
      <c r="Q222" s="210"/>
      <c r="R222" s="210"/>
      <c r="S222" s="210"/>
      <c r="T222" s="211"/>
      <c r="AT222" s="212" t="s">
        <v>142</v>
      </c>
      <c r="AU222" s="212" t="s">
        <v>91</v>
      </c>
      <c r="AV222" s="14" t="s">
        <v>91</v>
      </c>
      <c r="AW222" s="14" t="s">
        <v>38</v>
      </c>
      <c r="AX222" s="14" t="s">
        <v>80</v>
      </c>
      <c r="AY222" s="212" t="s">
        <v>131</v>
      </c>
    </row>
    <row r="223" spans="2:51" s="14" customFormat="1" ht="20.399999999999999">
      <c r="B223" s="202"/>
      <c r="C223" s="203"/>
      <c r="D223" s="187" t="s">
        <v>142</v>
      </c>
      <c r="E223" s="204" t="s">
        <v>78</v>
      </c>
      <c r="F223" s="205" t="s">
        <v>298</v>
      </c>
      <c r="G223" s="203"/>
      <c r="H223" s="206">
        <v>11.246</v>
      </c>
      <c r="I223" s="207"/>
      <c r="J223" s="203"/>
      <c r="K223" s="203"/>
      <c r="L223" s="208"/>
      <c r="M223" s="209"/>
      <c r="N223" s="210"/>
      <c r="O223" s="210"/>
      <c r="P223" s="210"/>
      <c r="Q223" s="210"/>
      <c r="R223" s="210"/>
      <c r="S223" s="210"/>
      <c r="T223" s="211"/>
      <c r="AT223" s="212" t="s">
        <v>142</v>
      </c>
      <c r="AU223" s="212" t="s">
        <v>91</v>
      </c>
      <c r="AV223" s="14" t="s">
        <v>91</v>
      </c>
      <c r="AW223" s="14" t="s">
        <v>38</v>
      </c>
      <c r="AX223" s="14" t="s">
        <v>80</v>
      </c>
      <c r="AY223" s="212" t="s">
        <v>131</v>
      </c>
    </row>
    <row r="224" spans="2:51" s="13" customFormat="1" ht="10.199999999999999">
      <c r="B224" s="192"/>
      <c r="C224" s="193"/>
      <c r="D224" s="187" t="s">
        <v>142</v>
      </c>
      <c r="E224" s="194" t="s">
        <v>78</v>
      </c>
      <c r="F224" s="195" t="s">
        <v>299</v>
      </c>
      <c r="G224" s="193"/>
      <c r="H224" s="194" t="s">
        <v>78</v>
      </c>
      <c r="I224" s="196"/>
      <c r="J224" s="193"/>
      <c r="K224" s="193"/>
      <c r="L224" s="197"/>
      <c r="M224" s="198"/>
      <c r="N224" s="199"/>
      <c r="O224" s="199"/>
      <c r="P224" s="199"/>
      <c r="Q224" s="199"/>
      <c r="R224" s="199"/>
      <c r="S224" s="199"/>
      <c r="T224" s="200"/>
      <c r="AT224" s="201" t="s">
        <v>142</v>
      </c>
      <c r="AU224" s="201" t="s">
        <v>91</v>
      </c>
      <c r="AV224" s="13" t="s">
        <v>88</v>
      </c>
      <c r="AW224" s="13" t="s">
        <v>38</v>
      </c>
      <c r="AX224" s="13" t="s">
        <v>80</v>
      </c>
      <c r="AY224" s="201" t="s">
        <v>131</v>
      </c>
    </row>
    <row r="225" spans="2:51" s="14" customFormat="1" ht="20.399999999999999">
      <c r="B225" s="202"/>
      <c r="C225" s="203"/>
      <c r="D225" s="187" t="s">
        <v>142</v>
      </c>
      <c r="E225" s="204" t="s">
        <v>78</v>
      </c>
      <c r="F225" s="205" t="s">
        <v>300</v>
      </c>
      <c r="G225" s="203"/>
      <c r="H225" s="206">
        <v>1.9850000000000001</v>
      </c>
      <c r="I225" s="207"/>
      <c r="J225" s="203"/>
      <c r="K225" s="203"/>
      <c r="L225" s="208"/>
      <c r="M225" s="209"/>
      <c r="N225" s="210"/>
      <c r="O225" s="210"/>
      <c r="P225" s="210"/>
      <c r="Q225" s="210"/>
      <c r="R225" s="210"/>
      <c r="S225" s="210"/>
      <c r="T225" s="211"/>
      <c r="AT225" s="212" t="s">
        <v>142</v>
      </c>
      <c r="AU225" s="212" t="s">
        <v>91</v>
      </c>
      <c r="AV225" s="14" t="s">
        <v>91</v>
      </c>
      <c r="AW225" s="14" t="s">
        <v>38</v>
      </c>
      <c r="AX225" s="14" t="s">
        <v>80</v>
      </c>
      <c r="AY225" s="212" t="s">
        <v>131</v>
      </c>
    </row>
    <row r="226" spans="2:51" s="14" customFormat="1" ht="10.199999999999999">
      <c r="B226" s="202"/>
      <c r="C226" s="203"/>
      <c r="D226" s="187" t="s">
        <v>142</v>
      </c>
      <c r="E226" s="204" t="s">
        <v>78</v>
      </c>
      <c r="F226" s="205" t="s">
        <v>301</v>
      </c>
      <c r="G226" s="203"/>
      <c r="H226" s="206">
        <v>6.57</v>
      </c>
      <c r="I226" s="207"/>
      <c r="J226" s="203"/>
      <c r="K226" s="203"/>
      <c r="L226" s="208"/>
      <c r="M226" s="209"/>
      <c r="N226" s="210"/>
      <c r="O226" s="210"/>
      <c r="P226" s="210"/>
      <c r="Q226" s="210"/>
      <c r="R226" s="210"/>
      <c r="S226" s="210"/>
      <c r="T226" s="211"/>
      <c r="AT226" s="212" t="s">
        <v>142</v>
      </c>
      <c r="AU226" s="212" t="s">
        <v>91</v>
      </c>
      <c r="AV226" s="14" t="s">
        <v>91</v>
      </c>
      <c r="AW226" s="14" t="s">
        <v>38</v>
      </c>
      <c r="AX226" s="14" t="s">
        <v>80</v>
      </c>
      <c r="AY226" s="212" t="s">
        <v>131</v>
      </c>
    </row>
    <row r="227" spans="2:51" s="13" customFormat="1" ht="10.199999999999999">
      <c r="B227" s="192"/>
      <c r="C227" s="193"/>
      <c r="D227" s="187" t="s">
        <v>142</v>
      </c>
      <c r="E227" s="194" t="s">
        <v>78</v>
      </c>
      <c r="F227" s="195" t="s">
        <v>302</v>
      </c>
      <c r="G227" s="193"/>
      <c r="H227" s="194" t="s">
        <v>78</v>
      </c>
      <c r="I227" s="196"/>
      <c r="J227" s="193"/>
      <c r="K227" s="193"/>
      <c r="L227" s="197"/>
      <c r="M227" s="198"/>
      <c r="N227" s="199"/>
      <c r="O227" s="199"/>
      <c r="P227" s="199"/>
      <c r="Q227" s="199"/>
      <c r="R227" s="199"/>
      <c r="S227" s="199"/>
      <c r="T227" s="200"/>
      <c r="AT227" s="201" t="s">
        <v>142</v>
      </c>
      <c r="AU227" s="201" t="s">
        <v>91</v>
      </c>
      <c r="AV227" s="13" t="s">
        <v>88</v>
      </c>
      <c r="AW227" s="13" t="s">
        <v>38</v>
      </c>
      <c r="AX227" s="13" t="s">
        <v>80</v>
      </c>
      <c r="AY227" s="201" t="s">
        <v>131</v>
      </c>
    </row>
    <row r="228" spans="2:51" s="14" customFormat="1" ht="10.199999999999999">
      <c r="B228" s="202"/>
      <c r="C228" s="203"/>
      <c r="D228" s="187" t="s">
        <v>142</v>
      </c>
      <c r="E228" s="204" t="s">
        <v>78</v>
      </c>
      <c r="F228" s="205" t="s">
        <v>303</v>
      </c>
      <c r="G228" s="203"/>
      <c r="H228" s="206">
        <v>21.038</v>
      </c>
      <c r="I228" s="207"/>
      <c r="J228" s="203"/>
      <c r="K228" s="203"/>
      <c r="L228" s="208"/>
      <c r="M228" s="209"/>
      <c r="N228" s="210"/>
      <c r="O228" s="210"/>
      <c r="P228" s="210"/>
      <c r="Q228" s="210"/>
      <c r="R228" s="210"/>
      <c r="S228" s="210"/>
      <c r="T228" s="211"/>
      <c r="AT228" s="212" t="s">
        <v>142</v>
      </c>
      <c r="AU228" s="212" t="s">
        <v>91</v>
      </c>
      <c r="AV228" s="14" t="s">
        <v>91</v>
      </c>
      <c r="AW228" s="14" t="s">
        <v>38</v>
      </c>
      <c r="AX228" s="14" t="s">
        <v>80</v>
      </c>
      <c r="AY228" s="212" t="s">
        <v>131</v>
      </c>
    </row>
    <row r="229" spans="2:51" s="13" customFormat="1" ht="10.199999999999999">
      <c r="B229" s="192"/>
      <c r="C229" s="193"/>
      <c r="D229" s="187" t="s">
        <v>142</v>
      </c>
      <c r="E229" s="194" t="s">
        <v>78</v>
      </c>
      <c r="F229" s="195" t="s">
        <v>304</v>
      </c>
      <c r="G229" s="193"/>
      <c r="H229" s="194" t="s">
        <v>78</v>
      </c>
      <c r="I229" s="196"/>
      <c r="J229" s="193"/>
      <c r="K229" s="193"/>
      <c r="L229" s="197"/>
      <c r="M229" s="198"/>
      <c r="N229" s="199"/>
      <c r="O229" s="199"/>
      <c r="P229" s="199"/>
      <c r="Q229" s="199"/>
      <c r="R229" s="199"/>
      <c r="S229" s="199"/>
      <c r="T229" s="200"/>
      <c r="AT229" s="201" t="s">
        <v>142</v>
      </c>
      <c r="AU229" s="201" t="s">
        <v>91</v>
      </c>
      <c r="AV229" s="13" t="s">
        <v>88</v>
      </c>
      <c r="AW229" s="13" t="s">
        <v>38</v>
      </c>
      <c r="AX229" s="13" t="s">
        <v>80</v>
      </c>
      <c r="AY229" s="201" t="s">
        <v>131</v>
      </c>
    </row>
    <row r="230" spans="2:51" s="14" customFormat="1" ht="20.399999999999999">
      <c r="B230" s="202"/>
      <c r="C230" s="203"/>
      <c r="D230" s="187" t="s">
        <v>142</v>
      </c>
      <c r="E230" s="204" t="s">
        <v>78</v>
      </c>
      <c r="F230" s="205" t="s">
        <v>305</v>
      </c>
      <c r="G230" s="203"/>
      <c r="H230" s="206">
        <v>13.608000000000001</v>
      </c>
      <c r="I230" s="207"/>
      <c r="J230" s="203"/>
      <c r="K230" s="203"/>
      <c r="L230" s="208"/>
      <c r="M230" s="209"/>
      <c r="N230" s="210"/>
      <c r="O230" s="210"/>
      <c r="P230" s="210"/>
      <c r="Q230" s="210"/>
      <c r="R230" s="210"/>
      <c r="S230" s="210"/>
      <c r="T230" s="211"/>
      <c r="AT230" s="212" t="s">
        <v>142</v>
      </c>
      <c r="AU230" s="212" t="s">
        <v>91</v>
      </c>
      <c r="AV230" s="14" t="s">
        <v>91</v>
      </c>
      <c r="AW230" s="14" t="s">
        <v>38</v>
      </c>
      <c r="AX230" s="14" t="s">
        <v>80</v>
      </c>
      <c r="AY230" s="212" t="s">
        <v>131</v>
      </c>
    </row>
    <row r="231" spans="2:51" s="13" customFormat="1" ht="10.199999999999999">
      <c r="B231" s="192"/>
      <c r="C231" s="193"/>
      <c r="D231" s="187" t="s">
        <v>142</v>
      </c>
      <c r="E231" s="194" t="s">
        <v>78</v>
      </c>
      <c r="F231" s="195" t="s">
        <v>306</v>
      </c>
      <c r="G231" s="193"/>
      <c r="H231" s="194" t="s">
        <v>78</v>
      </c>
      <c r="I231" s="196"/>
      <c r="J231" s="193"/>
      <c r="K231" s="193"/>
      <c r="L231" s="197"/>
      <c r="M231" s="198"/>
      <c r="N231" s="199"/>
      <c r="O231" s="199"/>
      <c r="P231" s="199"/>
      <c r="Q231" s="199"/>
      <c r="R231" s="199"/>
      <c r="S231" s="199"/>
      <c r="T231" s="200"/>
      <c r="AT231" s="201" t="s">
        <v>142</v>
      </c>
      <c r="AU231" s="201" t="s">
        <v>91</v>
      </c>
      <c r="AV231" s="13" t="s">
        <v>88</v>
      </c>
      <c r="AW231" s="13" t="s">
        <v>38</v>
      </c>
      <c r="AX231" s="13" t="s">
        <v>80</v>
      </c>
      <c r="AY231" s="201" t="s">
        <v>131</v>
      </c>
    </row>
    <row r="232" spans="2:51" s="14" customFormat="1" ht="20.399999999999999">
      <c r="B232" s="202"/>
      <c r="C232" s="203"/>
      <c r="D232" s="187" t="s">
        <v>142</v>
      </c>
      <c r="E232" s="204" t="s">
        <v>78</v>
      </c>
      <c r="F232" s="205" t="s">
        <v>307</v>
      </c>
      <c r="G232" s="203"/>
      <c r="H232" s="206">
        <v>1.6539999999999999</v>
      </c>
      <c r="I232" s="207"/>
      <c r="J232" s="203"/>
      <c r="K232" s="203"/>
      <c r="L232" s="208"/>
      <c r="M232" s="209"/>
      <c r="N232" s="210"/>
      <c r="O232" s="210"/>
      <c r="P232" s="210"/>
      <c r="Q232" s="210"/>
      <c r="R232" s="210"/>
      <c r="S232" s="210"/>
      <c r="T232" s="211"/>
      <c r="AT232" s="212" t="s">
        <v>142</v>
      </c>
      <c r="AU232" s="212" t="s">
        <v>91</v>
      </c>
      <c r="AV232" s="14" t="s">
        <v>91</v>
      </c>
      <c r="AW232" s="14" t="s">
        <v>38</v>
      </c>
      <c r="AX232" s="14" t="s">
        <v>80</v>
      </c>
      <c r="AY232" s="212" t="s">
        <v>131</v>
      </c>
    </row>
    <row r="233" spans="2:51" s="13" customFormat="1" ht="10.199999999999999">
      <c r="B233" s="192"/>
      <c r="C233" s="193"/>
      <c r="D233" s="187" t="s">
        <v>142</v>
      </c>
      <c r="E233" s="194" t="s">
        <v>78</v>
      </c>
      <c r="F233" s="195" t="s">
        <v>308</v>
      </c>
      <c r="G233" s="193"/>
      <c r="H233" s="194" t="s">
        <v>78</v>
      </c>
      <c r="I233" s="196"/>
      <c r="J233" s="193"/>
      <c r="K233" s="193"/>
      <c r="L233" s="197"/>
      <c r="M233" s="198"/>
      <c r="N233" s="199"/>
      <c r="O233" s="199"/>
      <c r="P233" s="199"/>
      <c r="Q233" s="199"/>
      <c r="R233" s="199"/>
      <c r="S233" s="199"/>
      <c r="T233" s="200"/>
      <c r="AT233" s="201" t="s">
        <v>142</v>
      </c>
      <c r="AU233" s="201" t="s">
        <v>91</v>
      </c>
      <c r="AV233" s="13" t="s">
        <v>88</v>
      </c>
      <c r="AW233" s="13" t="s">
        <v>38</v>
      </c>
      <c r="AX233" s="13" t="s">
        <v>80</v>
      </c>
      <c r="AY233" s="201" t="s">
        <v>131</v>
      </c>
    </row>
    <row r="234" spans="2:51" s="14" customFormat="1" ht="20.399999999999999">
      <c r="B234" s="202"/>
      <c r="C234" s="203"/>
      <c r="D234" s="187" t="s">
        <v>142</v>
      </c>
      <c r="E234" s="204" t="s">
        <v>78</v>
      </c>
      <c r="F234" s="205" t="s">
        <v>309</v>
      </c>
      <c r="G234" s="203"/>
      <c r="H234" s="206">
        <v>5.6479999999999997</v>
      </c>
      <c r="I234" s="207"/>
      <c r="J234" s="203"/>
      <c r="K234" s="203"/>
      <c r="L234" s="208"/>
      <c r="M234" s="209"/>
      <c r="N234" s="210"/>
      <c r="O234" s="210"/>
      <c r="P234" s="210"/>
      <c r="Q234" s="210"/>
      <c r="R234" s="210"/>
      <c r="S234" s="210"/>
      <c r="T234" s="211"/>
      <c r="AT234" s="212" t="s">
        <v>142</v>
      </c>
      <c r="AU234" s="212" t="s">
        <v>91</v>
      </c>
      <c r="AV234" s="14" t="s">
        <v>91</v>
      </c>
      <c r="AW234" s="14" t="s">
        <v>38</v>
      </c>
      <c r="AX234" s="14" t="s">
        <v>80</v>
      </c>
      <c r="AY234" s="212" t="s">
        <v>131</v>
      </c>
    </row>
    <row r="235" spans="2:51" s="13" customFormat="1" ht="10.199999999999999">
      <c r="B235" s="192"/>
      <c r="C235" s="193"/>
      <c r="D235" s="187" t="s">
        <v>142</v>
      </c>
      <c r="E235" s="194" t="s">
        <v>78</v>
      </c>
      <c r="F235" s="195" t="s">
        <v>310</v>
      </c>
      <c r="G235" s="193"/>
      <c r="H235" s="194" t="s">
        <v>78</v>
      </c>
      <c r="I235" s="196"/>
      <c r="J235" s="193"/>
      <c r="K235" s="193"/>
      <c r="L235" s="197"/>
      <c r="M235" s="198"/>
      <c r="N235" s="199"/>
      <c r="O235" s="199"/>
      <c r="P235" s="199"/>
      <c r="Q235" s="199"/>
      <c r="R235" s="199"/>
      <c r="S235" s="199"/>
      <c r="T235" s="200"/>
      <c r="AT235" s="201" t="s">
        <v>142</v>
      </c>
      <c r="AU235" s="201" t="s">
        <v>91</v>
      </c>
      <c r="AV235" s="13" t="s">
        <v>88</v>
      </c>
      <c r="AW235" s="13" t="s">
        <v>38</v>
      </c>
      <c r="AX235" s="13" t="s">
        <v>80</v>
      </c>
      <c r="AY235" s="201" t="s">
        <v>131</v>
      </c>
    </row>
    <row r="236" spans="2:51" s="14" customFormat="1" ht="20.399999999999999">
      <c r="B236" s="202"/>
      <c r="C236" s="203"/>
      <c r="D236" s="187" t="s">
        <v>142</v>
      </c>
      <c r="E236" s="204" t="s">
        <v>78</v>
      </c>
      <c r="F236" s="205" t="s">
        <v>311</v>
      </c>
      <c r="G236" s="203"/>
      <c r="H236" s="206">
        <v>0.34599999999999997</v>
      </c>
      <c r="I236" s="207"/>
      <c r="J236" s="203"/>
      <c r="K236" s="203"/>
      <c r="L236" s="208"/>
      <c r="M236" s="209"/>
      <c r="N236" s="210"/>
      <c r="O236" s="210"/>
      <c r="P236" s="210"/>
      <c r="Q236" s="210"/>
      <c r="R236" s="210"/>
      <c r="S236" s="210"/>
      <c r="T236" s="211"/>
      <c r="AT236" s="212" t="s">
        <v>142</v>
      </c>
      <c r="AU236" s="212" t="s">
        <v>91</v>
      </c>
      <c r="AV236" s="14" t="s">
        <v>91</v>
      </c>
      <c r="AW236" s="14" t="s">
        <v>38</v>
      </c>
      <c r="AX236" s="14" t="s">
        <v>80</v>
      </c>
      <c r="AY236" s="212" t="s">
        <v>131</v>
      </c>
    </row>
    <row r="237" spans="2:51" s="13" customFormat="1" ht="10.199999999999999">
      <c r="B237" s="192"/>
      <c r="C237" s="193"/>
      <c r="D237" s="187" t="s">
        <v>142</v>
      </c>
      <c r="E237" s="194" t="s">
        <v>78</v>
      </c>
      <c r="F237" s="195" t="s">
        <v>312</v>
      </c>
      <c r="G237" s="193"/>
      <c r="H237" s="194" t="s">
        <v>78</v>
      </c>
      <c r="I237" s="196"/>
      <c r="J237" s="193"/>
      <c r="K237" s="193"/>
      <c r="L237" s="197"/>
      <c r="M237" s="198"/>
      <c r="N237" s="199"/>
      <c r="O237" s="199"/>
      <c r="P237" s="199"/>
      <c r="Q237" s="199"/>
      <c r="R237" s="199"/>
      <c r="S237" s="199"/>
      <c r="T237" s="200"/>
      <c r="AT237" s="201" t="s">
        <v>142</v>
      </c>
      <c r="AU237" s="201" t="s">
        <v>91</v>
      </c>
      <c r="AV237" s="13" t="s">
        <v>88</v>
      </c>
      <c r="AW237" s="13" t="s">
        <v>38</v>
      </c>
      <c r="AX237" s="13" t="s">
        <v>80</v>
      </c>
      <c r="AY237" s="201" t="s">
        <v>131</v>
      </c>
    </row>
    <row r="238" spans="2:51" s="14" customFormat="1" ht="20.399999999999999">
      <c r="B238" s="202"/>
      <c r="C238" s="203"/>
      <c r="D238" s="187" t="s">
        <v>142</v>
      </c>
      <c r="E238" s="204" t="s">
        <v>78</v>
      </c>
      <c r="F238" s="205" t="s">
        <v>313</v>
      </c>
      <c r="G238" s="203"/>
      <c r="H238" s="206">
        <v>7.101</v>
      </c>
      <c r="I238" s="207"/>
      <c r="J238" s="203"/>
      <c r="K238" s="203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142</v>
      </c>
      <c r="AU238" s="212" t="s">
        <v>91</v>
      </c>
      <c r="AV238" s="14" t="s">
        <v>91</v>
      </c>
      <c r="AW238" s="14" t="s">
        <v>38</v>
      </c>
      <c r="AX238" s="14" t="s">
        <v>80</v>
      </c>
      <c r="AY238" s="212" t="s">
        <v>131</v>
      </c>
    </row>
    <row r="239" spans="2:51" s="13" customFormat="1" ht="10.199999999999999">
      <c r="B239" s="192"/>
      <c r="C239" s="193"/>
      <c r="D239" s="187" t="s">
        <v>142</v>
      </c>
      <c r="E239" s="194" t="s">
        <v>78</v>
      </c>
      <c r="F239" s="195" t="s">
        <v>314</v>
      </c>
      <c r="G239" s="193"/>
      <c r="H239" s="194" t="s">
        <v>78</v>
      </c>
      <c r="I239" s="196"/>
      <c r="J239" s="193"/>
      <c r="K239" s="193"/>
      <c r="L239" s="197"/>
      <c r="M239" s="198"/>
      <c r="N239" s="199"/>
      <c r="O239" s="199"/>
      <c r="P239" s="199"/>
      <c r="Q239" s="199"/>
      <c r="R239" s="199"/>
      <c r="S239" s="199"/>
      <c r="T239" s="200"/>
      <c r="AT239" s="201" t="s">
        <v>142</v>
      </c>
      <c r="AU239" s="201" t="s">
        <v>91</v>
      </c>
      <c r="AV239" s="13" t="s">
        <v>88</v>
      </c>
      <c r="AW239" s="13" t="s">
        <v>38</v>
      </c>
      <c r="AX239" s="13" t="s">
        <v>80</v>
      </c>
      <c r="AY239" s="201" t="s">
        <v>131</v>
      </c>
    </row>
    <row r="240" spans="2:51" s="14" customFormat="1" ht="20.399999999999999">
      <c r="B240" s="202"/>
      <c r="C240" s="203"/>
      <c r="D240" s="187" t="s">
        <v>142</v>
      </c>
      <c r="E240" s="204" t="s">
        <v>78</v>
      </c>
      <c r="F240" s="205" t="s">
        <v>315</v>
      </c>
      <c r="G240" s="203"/>
      <c r="H240" s="206">
        <v>26.28</v>
      </c>
      <c r="I240" s="207"/>
      <c r="J240" s="203"/>
      <c r="K240" s="203"/>
      <c r="L240" s="208"/>
      <c r="M240" s="209"/>
      <c r="N240" s="210"/>
      <c r="O240" s="210"/>
      <c r="P240" s="210"/>
      <c r="Q240" s="210"/>
      <c r="R240" s="210"/>
      <c r="S240" s="210"/>
      <c r="T240" s="211"/>
      <c r="AT240" s="212" t="s">
        <v>142</v>
      </c>
      <c r="AU240" s="212" t="s">
        <v>91</v>
      </c>
      <c r="AV240" s="14" t="s">
        <v>91</v>
      </c>
      <c r="AW240" s="14" t="s">
        <v>38</v>
      </c>
      <c r="AX240" s="14" t="s">
        <v>80</v>
      </c>
      <c r="AY240" s="212" t="s">
        <v>131</v>
      </c>
    </row>
    <row r="241" spans="2:51" s="13" customFormat="1" ht="10.199999999999999">
      <c r="B241" s="192"/>
      <c r="C241" s="193"/>
      <c r="D241" s="187" t="s">
        <v>142</v>
      </c>
      <c r="E241" s="194" t="s">
        <v>78</v>
      </c>
      <c r="F241" s="195" t="s">
        <v>316</v>
      </c>
      <c r="G241" s="193"/>
      <c r="H241" s="194" t="s">
        <v>78</v>
      </c>
      <c r="I241" s="196"/>
      <c r="J241" s="193"/>
      <c r="K241" s="193"/>
      <c r="L241" s="197"/>
      <c r="M241" s="198"/>
      <c r="N241" s="199"/>
      <c r="O241" s="199"/>
      <c r="P241" s="199"/>
      <c r="Q241" s="199"/>
      <c r="R241" s="199"/>
      <c r="S241" s="199"/>
      <c r="T241" s="200"/>
      <c r="AT241" s="201" t="s">
        <v>142</v>
      </c>
      <c r="AU241" s="201" t="s">
        <v>91</v>
      </c>
      <c r="AV241" s="13" t="s">
        <v>88</v>
      </c>
      <c r="AW241" s="13" t="s">
        <v>38</v>
      </c>
      <c r="AX241" s="13" t="s">
        <v>80</v>
      </c>
      <c r="AY241" s="201" t="s">
        <v>131</v>
      </c>
    </row>
    <row r="242" spans="2:51" s="14" customFormat="1" ht="20.399999999999999">
      <c r="B242" s="202"/>
      <c r="C242" s="203"/>
      <c r="D242" s="187" t="s">
        <v>142</v>
      </c>
      <c r="E242" s="204" t="s">
        <v>78</v>
      </c>
      <c r="F242" s="205" t="s">
        <v>317</v>
      </c>
      <c r="G242" s="203"/>
      <c r="H242" s="206">
        <v>3.8149999999999999</v>
      </c>
      <c r="I242" s="207"/>
      <c r="J242" s="203"/>
      <c r="K242" s="203"/>
      <c r="L242" s="208"/>
      <c r="M242" s="209"/>
      <c r="N242" s="210"/>
      <c r="O242" s="210"/>
      <c r="P242" s="210"/>
      <c r="Q242" s="210"/>
      <c r="R242" s="210"/>
      <c r="S242" s="210"/>
      <c r="T242" s="211"/>
      <c r="AT242" s="212" t="s">
        <v>142</v>
      </c>
      <c r="AU242" s="212" t="s">
        <v>91</v>
      </c>
      <c r="AV242" s="14" t="s">
        <v>91</v>
      </c>
      <c r="AW242" s="14" t="s">
        <v>38</v>
      </c>
      <c r="AX242" s="14" t="s">
        <v>80</v>
      </c>
      <c r="AY242" s="212" t="s">
        <v>131</v>
      </c>
    </row>
    <row r="243" spans="2:51" s="13" customFormat="1" ht="10.199999999999999">
      <c r="B243" s="192"/>
      <c r="C243" s="193"/>
      <c r="D243" s="187" t="s">
        <v>142</v>
      </c>
      <c r="E243" s="194" t="s">
        <v>78</v>
      </c>
      <c r="F243" s="195" t="s">
        <v>318</v>
      </c>
      <c r="G243" s="193"/>
      <c r="H243" s="194" t="s">
        <v>78</v>
      </c>
      <c r="I243" s="196"/>
      <c r="J243" s="193"/>
      <c r="K243" s="193"/>
      <c r="L243" s="197"/>
      <c r="M243" s="198"/>
      <c r="N243" s="199"/>
      <c r="O243" s="199"/>
      <c r="P243" s="199"/>
      <c r="Q243" s="199"/>
      <c r="R243" s="199"/>
      <c r="S243" s="199"/>
      <c r="T243" s="200"/>
      <c r="AT243" s="201" t="s">
        <v>142</v>
      </c>
      <c r="AU243" s="201" t="s">
        <v>91</v>
      </c>
      <c r="AV243" s="13" t="s">
        <v>88</v>
      </c>
      <c r="AW243" s="13" t="s">
        <v>38</v>
      </c>
      <c r="AX243" s="13" t="s">
        <v>80</v>
      </c>
      <c r="AY243" s="201" t="s">
        <v>131</v>
      </c>
    </row>
    <row r="244" spans="2:51" s="14" customFormat="1" ht="20.399999999999999">
      <c r="B244" s="202"/>
      <c r="C244" s="203"/>
      <c r="D244" s="187" t="s">
        <v>142</v>
      </c>
      <c r="E244" s="204" t="s">
        <v>78</v>
      </c>
      <c r="F244" s="205" t="s">
        <v>319</v>
      </c>
      <c r="G244" s="203"/>
      <c r="H244" s="206">
        <v>1.1339999999999999</v>
      </c>
      <c r="I244" s="207"/>
      <c r="J244" s="203"/>
      <c r="K244" s="203"/>
      <c r="L244" s="208"/>
      <c r="M244" s="209"/>
      <c r="N244" s="210"/>
      <c r="O244" s="210"/>
      <c r="P244" s="210"/>
      <c r="Q244" s="210"/>
      <c r="R244" s="210"/>
      <c r="S244" s="210"/>
      <c r="T244" s="211"/>
      <c r="AT244" s="212" t="s">
        <v>142</v>
      </c>
      <c r="AU244" s="212" t="s">
        <v>91</v>
      </c>
      <c r="AV244" s="14" t="s">
        <v>91</v>
      </c>
      <c r="AW244" s="14" t="s">
        <v>38</v>
      </c>
      <c r="AX244" s="14" t="s">
        <v>80</v>
      </c>
      <c r="AY244" s="212" t="s">
        <v>131</v>
      </c>
    </row>
    <row r="245" spans="2:51" s="14" customFormat="1" ht="20.399999999999999">
      <c r="B245" s="202"/>
      <c r="C245" s="203"/>
      <c r="D245" s="187" t="s">
        <v>142</v>
      </c>
      <c r="E245" s="204" t="s">
        <v>78</v>
      </c>
      <c r="F245" s="205" t="s">
        <v>320</v>
      </c>
      <c r="G245" s="203"/>
      <c r="H245" s="206">
        <v>1.4219999999999999</v>
      </c>
      <c r="I245" s="207"/>
      <c r="J245" s="203"/>
      <c r="K245" s="203"/>
      <c r="L245" s="208"/>
      <c r="M245" s="209"/>
      <c r="N245" s="210"/>
      <c r="O245" s="210"/>
      <c r="P245" s="210"/>
      <c r="Q245" s="210"/>
      <c r="R245" s="210"/>
      <c r="S245" s="210"/>
      <c r="T245" s="211"/>
      <c r="AT245" s="212" t="s">
        <v>142</v>
      </c>
      <c r="AU245" s="212" t="s">
        <v>91</v>
      </c>
      <c r="AV245" s="14" t="s">
        <v>91</v>
      </c>
      <c r="AW245" s="14" t="s">
        <v>38</v>
      </c>
      <c r="AX245" s="14" t="s">
        <v>80</v>
      </c>
      <c r="AY245" s="212" t="s">
        <v>131</v>
      </c>
    </row>
    <row r="246" spans="2:51" s="13" customFormat="1" ht="10.199999999999999">
      <c r="B246" s="192"/>
      <c r="C246" s="193"/>
      <c r="D246" s="187" t="s">
        <v>142</v>
      </c>
      <c r="E246" s="194" t="s">
        <v>78</v>
      </c>
      <c r="F246" s="195" t="s">
        <v>321</v>
      </c>
      <c r="G246" s="193"/>
      <c r="H246" s="194" t="s">
        <v>78</v>
      </c>
      <c r="I246" s="196"/>
      <c r="J246" s="193"/>
      <c r="K246" s="193"/>
      <c r="L246" s="197"/>
      <c r="M246" s="198"/>
      <c r="N246" s="199"/>
      <c r="O246" s="199"/>
      <c r="P246" s="199"/>
      <c r="Q246" s="199"/>
      <c r="R246" s="199"/>
      <c r="S246" s="199"/>
      <c r="T246" s="200"/>
      <c r="AT246" s="201" t="s">
        <v>142</v>
      </c>
      <c r="AU246" s="201" t="s">
        <v>91</v>
      </c>
      <c r="AV246" s="13" t="s">
        <v>88</v>
      </c>
      <c r="AW246" s="13" t="s">
        <v>38</v>
      </c>
      <c r="AX246" s="13" t="s">
        <v>80</v>
      </c>
      <c r="AY246" s="201" t="s">
        <v>131</v>
      </c>
    </row>
    <row r="247" spans="2:51" s="14" customFormat="1" ht="20.399999999999999">
      <c r="B247" s="202"/>
      <c r="C247" s="203"/>
      <c r="D247" s="187" t="s">
        <v>142</v>
      </c>
      <c r="E247" s="204" t="s">
        <v>78</v>
      </c>
      <c r="F247" s="205" t="s">
        <v>322</v>
      </c>
      <c r="G247" s="203"/>
      <c r="H247" s="206">
        <v>2.79</v>
      </c>
      <c r="I247" s="207"/>
      <c r="J247" s="203"/>
      <c r="K247" s="203"/>
      <c r="L247" s="208"/>
      <c r="M247" s="209"/>
      <c r="N247" s="210"/>
      <c r="O247" s="210"/>
      <c r="P247" s="210"/>
      <c r="Q247" s="210"/>
      <c r="R247" s="210"/>
      <c r="S247" s="210"/>
      <c r="T247" s="211"/>
      <c r="AT247" s="212" t="s">
        <v>142</v>
      </c>
      <c r="AU247" s="212" t="s">
        <v>91</v>
      </c>
      <c r="AV247" s="14" t="s">
        <v>91</v>
      </c>
      <c r="AW247" s="14" t="s">
        <v>38</v>
      </c>
      <c r="AX247" s="14" t="s">
        <v>80</v>
      </c>
      <c r="AY247" s="212" t="s">
        <v>131</v>
      </c>
    </row>
    <row r="248" spans="2:51" s="14" customFormat="1" ht="20.399999999999999">
      <c r="B248" s="202"/>
      <c r="C248" s="203"/>
      <c r="D248" s="187" t="s">
        <v>142</v>
      </c>
      <c r="E248" s="204" t="s">
        <v>78</v>
      </c>
      <c r="F248" s="205" t="s">
        <v>323</v>
      </c>
      <c r="G248" s="203"/>
      <c r="H248" s="206">
        <v>4.077</v>
      </c>
      <c r="I248" s="207"/>
      <c r="J248" s="203"/>
      <c r="K248" s="203"/>
      <c r="L248" s="208"/>
      <c r="M248" s="209"/>
      <c r="N248" s="210"/>
      <c r="O248" s="210"/>
      <c r="P248" s="210"/>
      <c r="Q248" s="210"/>
      <c r="R248" s="210"/>
      <c r="S248" s="210"/>
      <c r="T248" s="211"/>
      <c r="AT248" s="212" t="s">
        <v>142</v>
      </c>
      <c r="AU248" s="212" t="s">
        <v>91</v>
      </c>
      <c r="AV248" s="14" t="s">
        <v>91</v>
      </c>
      <c r="AW248" s="14" t="s">
        <v>38</v>
      </c>
      <c r="AX248" s="14" t="s">
        <v>80</v>
      </c>
      <c r="AY248" s="212" t="s">
        <v>131</v>
      </c>
    </row>
    <row r="249" spans="2:51" s="13" customFormat="1" ht="10.199999999999999">
      <c r="B249" s="192"/>
      <c r="C249" s="193"/>
      <c r="D249" s="187" t="s">
        <v>142</v>
      </c>
      <c r="E249" s="194" t="s">
        <v>78</v>
      </c>
      <c r="F249" s="195" t="s">
        <v>324</v>
      </c>
      <c r="G249" s="193"/>
      <c r="H249" s="194" t="s">
        <v>78</v>
      </c>
      <c r="I249" s="196"/>
      <c r="J249" s="193"/>
      <c r="K249" s="193"/>
      <c r="L249" s="197"/>
      <c r="M249" s="198"/>
      <c r="N249" s="199"/>
      <c r="O249" s="199"/>
      <c r="P249" s="199"/>
      <c r="Q249" s="199"/>
      <c r="R249" s="199"/>
      <c r="S249" s="199"/>
      <c r="T249" s="200"/>
      <c r="AT249" s="201" t="s">
        <v>142</v>
      </c>
      <c r="AU249" s="201" t="s">
        <v>91</v>
      </c>
      <c r="AV249" s="13" t="s">
        <v>88</v>
      </c>
      <c r="AW249" s="13" t="s">
        <v>38</v>
      </c>
      <c r="AX249" s="13" t="s">
        <v>80</v>
      </c>
      <c r="AY249" s="201" t="s">
        <v>131</v>
      </c>
    </row>
    <row r="250" spans="2:51" s="14" customFormat="1" ht="20.399999999999999">
      <c r="B250" s="202"/>
      <c r="C250" s="203"/>
      <c r="D250" s="187" t="s">
        <v>142</v>
      </c>
      <c r="E250" s="204" t="s">
        <v>78</v>
      </c>
      <c r="F250" s="205" t="s">
        <v>325</v>
      </c>
      <c r="G250" s="203"/>
      <c r="H250" s="206">
        <v>2.0249999999999999</v>
      </c>
      <c r="I250" s="207"/>
      <c r="J250" s="203"/>
      <c r="K250" s="203"/>
      <c r="L250" s="208"/>
      <c r="M250" s="209"/>
      <c r="N250" s="210"/>
      <c r="O250" s="210"/>
      <c r="P250" s="210"/>
      <c r="Q250" s="210"/>
      <c r="R250" s="210"/>
      <c r="S250" s="210"/>
      <c r="T250" s="211"/>
      <c r="AT250" s="212" t="s">
        <v>142</v>
      </c>
      <c r="AU250" s="212" t="s">
        <v>91</v>
      </c>
      <c r="AV250" s="14" t="s">
        <v>91</v>
      </c>
      <c r="AW250" s="14" t="s">
        <v>38</v>
      </c>
      <c r="AX250" s="14" t="s">
        <v>80</v>
      </c>
      <c r="AY250" s="212" t="s">
        <v>131</v>
      </c>
    </row>
    <row r="251" spans="2:51" s="13" customFormat="1" ht="10.199999999999999">
      <c r="B251" s="192"/>
      <c r="C251" s="193"/>
      <c r="D251" s="187" t="s">
        <v>142</v>
      </c>
      <c r="E251" s="194" t="s">
        <v>78</v>
      </c>
      <c r="F251" s="195" t="s">
        <v>326</v>
      </c>
      <c r="G251" s="193"/>
      <c r="H251" s="194" t="s">
        <v>78</v>
      </c>
      <c r="I251" s="196"/>
      <c r="J251" s="193"/>
      <c r="K251" s="193"/>
      <c r="L251" s="197"/>
      <c r="M251" s="198"/>
      <c r="N251" s="199"/>
      <c r="O251" s="199"/>
      <c r="P251" s="199"/>
      <c r="Q251" s="199"/>
      <c r="R251" s="199"/>
      <c r="S251" s="199"/>
      <c r="T251" s="200"/>
      <c r="AT251" s="201" t="s">
        <v>142</v>
      </c>
      <c r="AU251" s="201" t="s">
        <v>91</v>
      </c>
      <c r="AV251" s="13" t="s">
        <v>88</v>
      </c>
      <c r="AW251" s="13" t="s">
        <v>38</v>
      </c>
      <c r="AX251" s="13" t="s">
        <v>80</v>
      </c>
      <c r="AY251" s="201" t="s">
        <v>131</v>
      </c>
    </row>
    <row r="252" spans="2:51" s="14" customFormat="1" ht="20.399999999999999">
      <c r="B252" s="202"/>
      <c r="C252" s="203"/>
      <c r="D252" s="187" t="s">
        <v>142</v>
      </c>
      <c r="E252" s="204" t="s">
        <v>78</v>
      </c>
      <c r="F252" s="205" t="s">
        <v>327</v>
      </c>
      <c r="G252" s="203"/>
      <c r="H252" s="206">
        <v>0.67500000000000004</v>
      </c>
      <c r="I252" s="207"/>
      <c r="J252" s="203"/>
      <c r="K252" s="203"/>
      <c r="L252" s="208"/>
      <c r="M252" s="209"/>
      <c r="N252" s="210"/>
      <c r="O252" s="210"/>
      <c r="P252" s="210"/>
      <c r="Q252" s="210"/>
      <c r="R252" s="210"/>
      <c r="S252" s="210"/>
      <c r="T252" s="211"/>
      <c r="AT252" s="212" t="s">
        <v>142</v>
      </c>
      <c r="AU252" s="212" t="s">
        <v>91</v>
      </c>
      <c r="AV252" s="14" t="s">
        <v>91</v>
      </c>
      <c r="AW252" s="14" t="s">
        <v>38</v>
      </c>
      <c r="AX252" s="14" t="s">
        <v>80</v>
      </c>
      <c r="AY252" s="212" t="s">
        <v>131</v>
      </c>
    </row>
    <row r="253" spans="2:51" s="14" customFormat="1" ht="20.399999999999999">
      <c r="B253" s="202"/>
      <c r="C253" s="203"/>
      <c r="D253" s="187" t="s">
        <v>142</v>
      </c>
      <c r="E253" s="204" t="s">
        <v>78</v>
      </c>
      <c r="F253" s="205" t="s">
        <v>328</v>
      </c>
      <c r="G253" s="203"/>
      <c r="H253" s="206">
        <v>0.40500000000000003</v>
      </c>
      <c r="I253" s="207"/>
      <c r="J253" s="203"/>
      <c r="K253" s="203"/>
      <c r="L253" s="208"/>
      <c r="M253" s="209"/>
      <c r="N253" s="210"/>
      <c r="O253" s="210"/>
      <c r="P253" s="210"/>
      <c r="Q253" s="210"/>
      <c r="R253" s="210"/>
      <c r="S253" s="210"/>
      <c r="T253" s="211"/>
      <c r="AT253" s="212" t="s">
        <v>142</v>
      </c>
      <c r="AU253" s="212" t="s">
        <v>91</v>
      </c>
      <c r="AV253" s="14" t="s">
        <v>91</v>
      </c>
      <c r="AW253" s="14" t="s">
        <v>38</v>
      </c>
      <c r="AX253" s="14" t="s">
        <v>80</v>
      </c>
      <c r="AY253" s="212" t="s">
        <v>131</v>
      </c>
    </row>
    <row r="254" spans="2:51" s="13" customFormat="1" ht="10.199999999999999">
      <c r="B254" s="192"/>
      <c r="C254" s="193"/>
      <c r="D254" s="187" t="s">
        <v>142</v>
      </c>
      <c r="E254" s="194" t="s">
        <v>78</v>
      </c>
      <c r="F254" s="195" t="s">
        <v>329</v>
      </c>
      <c r="G254" s="193"/>
      <c r="H254" s="194" t="s">
        <v>78</v>
      </c>
      <c r="I254" s="196"/>
      <c r="J254" s="193"/>
      <c r="K254" s="193"/>
      <c r="L254" s="197"/>
      <c r="M254" s="198"/>
      <c r="N254" s="199"/>
      <c r="O254" s="199"/>
      <c r="P254" s="199"/>
      <c r="Q254" s="199"/>
      <c r="R254" s="199"/>
      <c r="S254" s="199"/>
      <c r="T254" s="200"/>
      <c r="AT254" s="201" t="s">
        <v>142</v>
      </c>
      <c r="AU254" s="201" t="s">
        <v>91</v>
      </c>
      <c r="AV254" s="13" t="s">
        <v>88</v>
      </c>
      <c r="AW254" s="13" t="s">
        <v>38</v>
      </c>
      <c r="AX254" s="13" t="s">
        <v>80</v>
      </c>
      <c r="AY254" s="201" t="s">
        <v>131</v>
      </c>
    </row>
    <row r="255" spans="2:51" s="14" customFormat="1" ht="20.399999999999999">
      <c r="B255" s="202"/>
      <c r="C255" s="203"/>
      <c r="D255" s="187" t="s">
        <v>142</v>
      </c>
      <c r="E255" s="204" t="s">
        <v>78</v>
      </c>
      <c r="F255" s="205" t="s">
        <v>330</v>
      </c>
      <c r="G255" s="203"/>
      <c r="H255" s="206">
        <v>15.795</v>
      </c>
      <c r="I255" s="207"/>
      <c r="J255" s="203"/>
      <c r="K255" s="203"/>
      <c r="L255" s="208"/>
      <c r="M255" s="209"/>
      <c r="N255" s="210"/>
      <c r="O255" s="210"/>
      <c r="P255" s="210"/>
      <c r="Q255" s="210"/>
      <c r="R255" s="210"/>
      <c r="S255" s="210"/>
      <c r="T255" s="211"/>
      <c r="AT255" s="212" t="s">
        <v>142</v>
      </c>
      <c r="AU255" s="212" t="s">
        <v>91</v>
      </c>
      <c r="AV255" s="14" t="s">
        <v>91</v>
      </c>
      <c r="AW255" s="14" t="s">
        <v>38</v>
      </c>
      <c r="AX255" s="14" t="s">
        <v>80</v>
      </c>
      <c r="AY255" s="212" t="s">
        <v>131</v>
      </c>
    </row>
    <row r="256" spans="2:51" s="13" customFormat="1" ht="20.399999999999999">
      <c r="B256" s="192"/>
      <c r="C256" s="193"/>
      <c r="D256" s="187" t="s">
        <v>142</v>
      </c>
      <c r="E256" s="194" t="s">
        <v>78</v>
      </c>
      <c r="F256" s="195" t="s">
        <v>331</v>
      </c>
      <c r="G256" s="193"/>
      <c r="H256" s="194" t="s">
        <v>78</v>
      </c>
      <c r="I256" s="196"/>
      <c r="J256" s="193"/>
      <c r="K256" s="193"/>
      <c r="L256" s="197"/>
      <c r="M256" s="198"/>
      <c r="N256" s="199"/>
      <c r="O256" s="199"/>
      <c r="P256" s="199"/>
      <c r="Q256" s="199"/>
      <c r="R256" s="199"/>
      <c r="S256" s="199"/>
      <c r="T256" s="200"/>
      <c r="AT256" s="201" t="s">
        <v>142</v>
      </c>
      <c r="AU256" s="201" t="s">
        <v>91</v>
      </c>
      <c r="AV256" s="13" t="s">
        <v>88</v>
      </c>
      <c r="AW256" s="13" t="s">
        <v>38</v>
      </c>
      <c r="AX256" s="13" t="s">
        <v>80</v>
      </c>
      <c r="AY256" s="201" t="s">
        <v>131</v>
      </c>
    </row>
    <row r="257" spans="2:51" s="13" customFormat="1" ht="20.399999999999999">
      <c r="B257" s="192"/>
      <c r="C257" s="193"/>
      <c r="D257" s="187" t="s">
        <v>142</v>
      </c>
      <c r="E257" s="194" t="s">
        <v>78</v>
      </c>
      <c r="F257" s="195" t="s">
        <v>332</v>
      </c>
      <c r="G257" s="193"/>
      <c r="H257" s="194" t="s">
        <v>78</v>
      </c>
      <c r="I257" s="196"/>
      <c r="J257" s="193"/>
      <c r="K257" s="193"/>
      <c r="L257" s="197"/>
      <c r="M257" s="198"/>
      <c r="N257" s="199"/>
      <c r="O257" s="199"/>
      <c r="P257" s="199"/>
      <c r="Q257" s="199"/>
      <c r="R257" s="199"/>
      <c r="S257" s="199"/>
      <c r="T257" s="200"/>
      <c r="AT257" s="201" t="s">
        <v>142</v>
      </c>
      <c r="AU257" s="201" t="s">
        <v>91</v>
      </c>
      <c r="AV257" s="13" t="s">
        <v>88</v>
      </c>
      <c r="AW257" s="13" t="s">
        <v>38</v>
      </c>
      <c r="AX257" s="13" t="s">
        <v>80</v>
      </c>
      <c r="AY257" s="201" t="s">
        <v>131</v>
      </c>
    </row>
    <row r="258" spans="2:51" s="13" customFormat="1" ht="10.199999999999999">
      <c r="B258" s="192"/>
      <c r="C258" s="193"/>
      <c r="D258" s="187" t="s">
        <v>142</v>
      </c>
      <c r="E258" s="194" t="s">
        <v>78</v>
      </c>
      <c r="F258" s="195" t="s">
        <v>333</v>
      </c>
      <c r="G258" s="193"/>
      <c r="H258" s="194" t="s">
        <v>78</v>
      </c>
      <c r="I258" s="196"/>
      <c r="J258" s="193"/>
      <c r="K258" s="193"/>
      <c r="L258" s="197"/>
      <c r="M258" s="198"/>
      <c r="N258" s="199"/>
      <c r="O258" s="199"/>
      <c r="P258" s="199"/>
      <c r="Q258" s="199"/>
      <c r="R258" s="199"/>
      <c r="S258" s="199"/>
      <c r="T258" s="200"/>
      <c r="AT258" s="201" t="s">
        <v>142</v>
      </c>
      <c r="AU258" s="201" t="s">
        <v>91</v>
      </c>
      <c r="AV258" s="13" t="s">
        <v>88</v>
      </c>
      <c r="AW258" s="13" t="s">
        <v>38</v>
      </c>
      <c r="AX258" s="13" t="s">
        <v>80</v>
      </c>
      <c r="AY258" s="201" t="s">
        <v>131</v>
      </c>
    </row>
    <row r="259" spans="2:51" s="13" customFormat="1" ht="20.399999999999999">
      <c r="B259" s="192"/>
      <c r="C259" s="193"/>
      <c r="D259" s="187" t="s">
        <v>142</v>
      </c>
      <c r="E259" s="194" t="s">
        <v>78</v>
      </c>
      <c r="F259" s="195" t="s">
        <v>334</v>
      </c>
      <c r="G259" s="193"/>
      <c r="H259" s="194" t="s">
        <v>78</v>
      </c>
      <c r="I259" s="196"/>
      <c r="J259" s="193"/>
      <c r="K259" s="193"/>
      <c r="L259" s="197"/>
      <c r="M259" s="198"/>
      <c r="N259" s="199"/>
      <c r="O259" s="199"/>
      <c r="P259" s="199"/>
      <c r="Q259" s="199"/>
      <c r="R259" s="199"/>
      <c r="S259" s="199"/>
      <c r="T259" s="200"/>
      <c r="AT259" s="201" t="s">
        <v>142</v>
      </c>
      <c r="AU259" s="201" t="s">
        <v>91</v>
      </c>
      <c r="AV259" s="13" t="s">
        <v>88</v>
      </c>
      <c r="AW259" s="13" t="s">
        <v>38</v>
      </c>
      <c r="AX259" s="13" t="s">
        <v>80</v>
      </c>
      <c r="AY259" s="201" t="s">
        <v>131</v>
      </c>
    </row>
    <row r="260" spans="2:51" s="13" customFormat="1" ht="10.199999999999999">
      <c r="B260" s="192"/>
      <c r="C260" s="193"/>
      <c r="D260" s="187" t="s">
        <v>142</v>
      </c>
      <c r="E260" s="194" t="s">
        <v>78</v>
      </c>
      <c r="F260" s="195" t="s">
        <v>335</v>
      </c>
      <c r="G260" s="193"/>
      <c r="H260" s="194" t="s">
        <v>78</v>
      </c>
      <c r="I260" s="196"/>
      <c r="J260" s="193"/>
      <c r="K260" s="193"/>
      <c r="L260" s="197"/>
      <c r="M260" s="198"/>
      <c r="N260" s="199"/>
      <c r="O260" s="199"/>
      <c r="P260" s="199"/>
      <c r="Q260" s="199"/>
      <c r="R260" s="199"/>
      <c r="S260" s="199"/>
      <c r="T260" s="200"/>
      <c r="AT260" s="201" t="s">
        <v>142</v>
      </c>
      <c r="AU260" s="201" t="s">
        <v>91</v>
      </c>
      <c r="AV260" s="13" t="s">
        <v>88</v>
      </c>
      <c r="AW260" s="13" t="s">
        <v>38</v>
      </c>
      <c r="AX260" s="13" t="s">
        <v>80</v>
      </c>
      <c r="AY260" s="201" t="s">
        <v>131</v>
      </c>
    </row>
    <row r="261" spans="2:51" s="13" customFormat="1" ht="10.199999999999999">
      <c r="B261" s="192"/>
      <c r="C261" s="193"/>
      <c r="D261" s="187" t="s">
        <v>142</v>
      </c>
      <c r="E261" s="194" t="s">
        <v>78</v>
      </c>
      <c r="F261" s="195" t="s">
        <v>336</v>
      </c>
      <c r="G261" s="193"/>
      <c r="H261" s="194" t="s">
        <v>78</v>
      </c>
      <c r="I261" s="196"/>
      <c r="J261" s="193"/>
      <c r="K261" s="193"/>
      <c r="L261" s="197"/>
      <c r="M261" s="198"/>
      <c r="N261" s="199"/>
      <c r="O261" s="199"/>
      <c r="P261" s="199"/>
      <c r="Q261" s="199"/>
      <c r="R261" s="199"/>
      <c r="S261" s="199"/>
      <c r="T261" s="200"/>
      <c r="AT261" s="201" t="s">
        <v>142</v>
      </c>
      <c r="AU261" s="201" t="s">
        <v>91</v>
      </c>
      <c r="AV261" s="13" t="s">
        <v>88</v>
      </c>
      <c r="AW261" s="13" t="s">
        <v>38</v>
      </c>
      <c r="AX261" s="13" t="s">
        <v>80</v>
      </c>
      <c r="AY261" s="201" t="s">
        <v>131</v>
      </c>
    </row>
    <row r="262" spans="2:51" s="14" customFormat="1" ht="20.399999999999999">
      <c r="B262" s="202"/>
      <c r="C262" s="203"/>
      <c r="D262" s="187" t="s">
        <v>142</v>
      </c>
      <c r="E262" s="204" t="s">
        <v>78</v>
      </c>
      <c r="F262" s="205" t="s">
        <v>337</v>
      </c>
      <c r="G262" s="203"/>
      <c r="H262" s="206">
        <v>5.3280000000000003</v>
      </c>
      <c r="I262" s="207"/>
      <c r="J262" s="203"/>
      <c r="K262" s="203"/>
      <c r="L262" s="208"/>
      <c r="M262" s="209"/>
      <c r="N262" s="210"/>
      <c r="O262" s="210"/>
      <c r="P262" s="210"/>
      <c r="Q262" s="210"/>
      <c r="R262" s="210"/>
      <c r="S262" s="210"/>
      <c r="T262" s="211"/>
      <c r="AT262" s="212" t="s">
        <v>142</v>
      </c>
      <c r="AU262" s="212" t="s">
        <v>91</v>
      </c>
      <c r="AV262" s="14" t="s">
        <v>91</v>
      </c>
      <c r="AW262" s="14" t="s">
        <v>38</v>
      </c>
      <c r="AX262" s="14" t="s">
        <v>80</v>
      </c>
      <c r="AY262" s="212" t="s">
        <v>131</v>
      </c>
    </row>
    <row r="263" spans="2:51" s="13" customFormat="1" ht="10.199999999999999">
      <c r="B263" s="192"/>
      <c r="C263" s="193"/>
      <c r="D263" s="187" t="s">
        <v>142</v>
      </c>
      <c r="E263" s="194" t="s">
        <v>78</v>
      </c>
      <c r="F263" s="195" t="s">
        <v>338</v>
      </c>
      <c r="G263" s="193"/>
      <c r="H263" s="194" t="s">
        <v>78</v>
      </c>
      <c r="I263" s="196"/>
      <c r="J263" s="193"/>
      <c r="K263" s="193"/>
      <c r="L263" s="197"/>
      <c r="M263" s="198"/>
      <c r="N263" s="199"/>
      <c r="O263" s="199"/>
      <c r="P263" s="199"/>
      <c r="Q263" s="199"/>
      <c r="R263" s="199"/>
      <c r="S263" s="199"/>
      <c r="T263" s="200"/>
      <c r="AT263" s="201" t="s">
        <v>142</v>
      </c>
      <c r="AU263" s="201" t="s">
        <v>91</v>
      </c>
      <c r="AV263" s="13" t="s">
        <v>88</v>
      </c>
      <c r="AW263" s="13" t="s">
        <v>38</v>
      </c>
      <c r="AX263" s="13" t="s">
        <v>80</v>
      </c>
      <c r="AY263" s="201" t="s">
        <v>131</v>
      </c>
    </row>
    <row r="264" spans="2:51" s="14" customFormat="1" ht="20.399999999999999">
      <c r="B264" s="202"/>
      <c r="C264" s="203"/>
      <c r="D264" s="187" t="s">
        <v>142</v>
      </c>
      <c r="E264" s="204" t="s">
        <v>78</v>
      </c>
      <c r="F264" s="205" t="s">
        <v>339</v>
      </c>
      <c r="G264" s="203"/>
      <c r="H264" s="206">
        <v>7.2519999999999998</v>
      </c>
      <c r="I264" s="207"/>
      <c r="J264" s="203"/>
      <c r="K264" s="203"/>
      <c r="L264" s="208"/>
      <c r="M264" s="209"/>
      <c r="N264" s="210"/>
      <c r="O264" s="210"/>
      <c r="P264" s="210"/>
      <c r="Q264" s="210"/>
      <c r="R264" s="210"/>
      <c r="S264" s="210"/>
      <c r="T264" s="211"/>
      <c r="AT264" s="212" t="s">
        <v>142</v>
      </c>
      <c r="AU264" s="212" t="s">
        <v>91</v>
      </c>
      <c r="AV264" s="14" t="s">
        <v>91</v>
      </c>
      <c r="AW264" s="14" t="s">
        <v>38</v>
      </c>
      <c r="AX264" s="14" t="s">
        <v>80</v>
      </c>
      <c r="AY264" s="212" t="s">
        <v>131</v>
      </c>
    </row>
    <row r="265" spans="2:51" s="13" customFormat="1" ht="10.199999999999999">
      <c r="B265" s="192"/>
      <c r="C265" s="193"/>
      <c r="D265" s="187" t="s">
        <v>142</v>
      </c>
      <c r="E265" s="194" t="s">
        <v>78</v>
      </c>
      <c r="F265" s="195" t="s">
        <v>340</v>
      </c>
      <c r="G265" s="193"/>
      <c r="H265" s="194" t="s">
        <v>78</v>
      </c>
      <c r="I265" s="196"/>
      <c r="J265" s="193"/>
      <c r="K265" s="193"/>
      <c r="L265" s="197"/>
      <c r="M265" s="198"/>
      <c r="N265" s="199"/>
      <c r="O265" s="199"/>
      <c r="P265" s="199"/>
      <c r="Q265" s="199"/>
      <c r="R265" s="199"/>
      <c r="S265" s="199"/>
      <c r="T265" s="200"/>
      <c r="AT265" s="201" t="s">
        <v>142</v>
      </c>
      <c r="AU265" s="201" t="s">
        <v>91</v>
      </c>
      <c r="AV265" s="13" t="s">
        <v>88</v>
      </c>
      <c r="AW265" s="13" t="s">
        <v>38</v>
      </c>
      <c r="AX265" s="13" t="s">
        <v>80</v>
      </c>
      <c r="AY265" s="201" t="s">
        <v>131</v>
      </c>
    </row>
    <row r="266" spans="2:51" s="13" customFormat="1" ht="10.199999999999999">
      <c r="B266" s="192"/>
      <c r="C266" s="193"/>
      <c r="D266" s="187" t="s">
        <v>142</v>
      </c>
      <c r="E266" s="194" t="s">
        <v>78</v>
      </c>
      <c r="F266" s="195" t="s">
        <v>341</v>
      </c>
      <c r="G266" s="193"/>
      <c r="H266" s="194" t="s">
        <v>78</v>
      </c>
      <c r="I266" s="196"/>
      <c r="J266" s="193"/>
      <c r="K266" s="193"/>
      <c r="L266" s="197"/>
      <c r="M266" s="198"/>
      <c r="N266" s="199"/>
      <c r="O266" s="199"/>
      <c r="P266" s="199"/>
      <c r="Q266" s="199"/>
      <c r="R266" s="199"/>
      <c r="S266" s="199"/>
      <c r="T266" s="200"/>
      <c r="AT266" s="201" t="s">
        <v>142</v>
      </c>
      <c r="AU266" s="201" t="s">
        <v>91</v>
      </c>
      <c r="AV266" s="13" t="s">
        <v>88</v>
      </c>
      <c r="AW266" s="13" t="s">
        <v>38</v>
      </c>
      <c r="AX266" s="13" t="s">
        <v>80</v>
      </c>
      <c r="AY266" s="201" t="s">
        <v>131</v>
      </c>
    </row>
    <row r="267" spans="2:51" s="13" customFormat="1" ht="10.199999999999999">
      <c r="B267" s="192"/>
      <c r="C267" s="193"/>
      <c r="D267" s="187" t="s">
        <v>142</v>
      </c>
      <c r="E267" s="194" t="s">
        <v>78</v>
      </c>
      <c r="F267" s="195" t="s">
        <v>342</v>
      </c>
      <c r="G267" s="193"/>
      <c r="H267" s="194" t="s">
        <v>78</v>
      </c>
      <c r="I267" s="196"/>
      <c r="J267" s="193"/>
      <c r="K267" s="193"/>
      <c r="L267" s="197"/>
      <c r="M267" s="198"/>
      <c r="N267" s="199"/>
      <c r="O267" s="199"/>
      <c r="P267" s="199"/>
      <c r="Q267" s="199"/>
      <c r="R267" s="199"/>
      <c r="S267" s="199"/>
      <c r="T267" s="200"/>
      <c r="AT267" s="201" t="s">
        <v>142</v>
      </c>
      <c r="AU267" s="201" t="s">
        <v>91</v>
      </c>
      <c r="AV267" s="13" t="s">
        <v>88</v>
      </c>
      <c r="AW267" s="13" t="s">
        <v>38</v>
      </c>
      <c r="AX267" s="13" t="s">
        <v>80</v>
      </c>
      <c r="AY267" s="201" t="s">
        <v>131</v>
      </c>
    </row>
    <row r="268" spans="2:51" s="13" customFormat="1" ht="10.199999999999999">
      <c r="B268" s="192"/>
      <c r="C268" s="193"/>
      <c r="D268" s="187" t="s">
        <v>142</v>
      </c>
      <c r="E268" s="194" t="s">
        <v>78</v>
      </c>
      <c r="F268" s="195" t="s">
        <v>343</v>
      </c>
      <c r="G268" s="193"/>
      <c r="H268" s="194" t="s">
        <v>78</v>
      </c>
      <c r="I268" s="196"/>
      <c r="J268" s="193"/>
      <c r="K268" s="193"/>
      <c r="L268" s="197"/>
      <c r="M268" s="198"/>
      <c r="N268" s="199"/>
      <c r="O268" s="199"/>
      <c r="P268" s="199"/>
      <c r="Q268" s="199"/>
      <c r="R268" s="199"/>
      <c r="S268" s="199"/>
      <c r="T268" s="200"/>
      <c r="AT268" s="201" t="s">
        <v>142</v>
      </c>
      <c r="AU268" s="201" t="s">
        <v>91</v>
      </c>
      <c r="AV268" s="13" t="s">
        <v>88</v>
      </c>
      <c r="AW268" s="13" t="s">
        <v>38</v>
      </c>
      <c r="AX268" s="13" t="s">
        <v>80</v>
      </c>
      <c r="AY268" s="201" t="s">
        <v>131</v>
      </c>
    </row>
    <row r="269" spans="2:51" s="14" customFormat="1" ht="20.399999999999999">
      <c r="B269" s="202"/>
      <c r="C269" s="203"/>
      <c r="D269" s="187" t="s">
        <v>142</v>
      </c>
      <c r="E269" s="204" t="s">
        <v>78</v>
      </c>
      <c r="F269" s="205" t="s">
        <v>344</v>
      </c>
      <c r="G269" s="203"/>
      <c r="H269" s="206">
        <v>7.2770000000000001</v>
      </c>
      <c r="I269" s="207"/>
      <c r="J269" s="203"/>
      <c r="K269" s="203"/>
      <c r="L269" s="208"/>
      <c r="M269" s="209"/>
      <c r="N269" s="210"/>
      <c r="O269" s="210"/>
      <c r="P269" s="210"/>
      <c r="Q269" s="210"/>
      <c r="R269" s="210"/>
      <c r="S269" s="210"/>
      <c r="T269" s="211"/>
      <c r="AT269" s="212" t="s">
        <v>142</v>
      </c>
      <c r="AU269" s="212" t="s">
        <v>91</v>
      </c>
      <c r="AV269" s="14" t="s">
        <v>91</v>
      </c>
      <c r="AW269" s="14" t="s">
        <v>38</v>
      </c>
      <c r="AX269" s="14" t="s">
        <v>80</v>
      </c>
      <c r="AY269" s="212" t="s">
        <v>131</v>
      </c>
    </row>
    <row r="270" spans="2:51" s="14" customFormat="1" ht="20.399999999999999">
      <c r="B270" s="202"/>
      <c r="C270" s="203"/>
      <c r="D270" s="187" t="s">
        <v>142</v>
      </c>
      <c r="E270" s="204" t="s">
        <v>78</v>
      </c>
      <c r="F270" s="205" t="s">
        <v>345</v>
      </c>
      <c r="G270" s="203"/>
      <c r="H270" s="206">
        <v>1.323</v>
      </c>
      <c r="I270" s="207"/>
      <c r="J270" s="203"/>
      <c r="K270" s="203"/>
      <c r="L270" s="208"/>
      <c r="M270" s="209"/>
      <c r="N270" s="210"/>
      <c r="O270" s="210"/>
      <c r="P270" s="210"/>
      <c r="Q270" s="210"/>
      <c r="R270" s="210"/>
      <c r="S270" s="210"/>
      <c r="T270" s="211"/>
      <c r="AT270" s="212" t="s">
        <v>142</v>
      </c>
      <c r="AU270" s="212" t="s">
        <v>91</v>
      </c>
      <c r="AV270" s="14" t="s">
        <v>91</v>
      </c>
      <c r="AW270" s="14" t="s">
        <v>38</v>
      </c>
      <c r="AX270" s="14" t="s">
        <v>80</v>
      </c>
      <c r="AY270" s="212" t="s">
        <v>131</v>
      </c>
    </row>
    <row r="271" spans="2:51" s="13" customFormat="1" ht="10.199999999999999">
      <c r="B271" s="192"/>
      <c r="C271" s="193"/>
      <c r="D271" s="187" t="s">
        <v>142</v>
      </c>
      <c r="E271" s="194" t="s">
        <v>78</v>
      </c>
      <c r="F271" s="195" t="s">
        <v>346</v>
      </c>
      <c r="G271" s="193"/>
      <c r="H271" s="194" t="s">
        <v>78</v>
      </c>
      <c r="I271" s="196"/>
      <c r="J271" s="193"/>
      <c r="K271" s="193"/>
      <c r="L271" s="197"/>
      <c r="M271" s="198"/>
      <c r="N271" s="199"/>
      <c r="O271" s="199"/>
      <c r="P271" s="199"/>
      <c r="Q271" s="199"/>
      <c r="R271" s="199"/>
      <c r="S271" s="199"/>
      <c r="T271" s="200"/>
      <c r="AT271" s="201" t="s">
        <v>142</v>
      </c>
      <c r="AU271" s="201" t="s">
        <v>91</v>
      </c>
      <c r="AV271" s="13" t="s">
        <v>88</v>
      </c>
      <c r="AW271" s="13" t="s">
        <v>38</v>
      </c>
      <c r="AX271" s="13" t="s">
        <v>80</v>
      </c>
      <c r="AY271" s="201" t="s">
        <v>131</v>
      </c>
    </row>
    <row r="272" spans="2:51" s="14" customFormat="1" ht="20.399999999999999">
      <c r="B272" s="202"/>
      <c r="C272" s="203"/>
      <c r="D272" s="187" t="s">
        <v>142</v>
      </c>
      <c r="E272" s="204" t="s">
        <v>78</v>
      </c>
      <c r="F272" s="205" t="s">
        <v>347</v>
      </c>
      <c r="G272" s="203"/>
      <c r="H272" s="206">
        <v>7.9379999999999997</v>
      </c>
      <c r="I272" s="207"/>
      <c r="J272" s="203"/>
      <c r="K272" s="203"/>
      <c r="L272" s="208"/>
      <c r="M272" s="209"/>
      <c r="N272" s="210"/>
      <c r="O272" s="210"/>
      <c r="P272" s="210"/>
      <c r="Q272" s="210"/>
      <c r="R272" s="210"/>
      <c r="S272" s="210"/>
      <c r="T272" s="211"/>
      <c r="AT272" s="212" t="s">
        <v>142</v>
      </c>
      <c r="AU272" s="212" t="s">
        <v>91</v>
      </c>
      <c r="AV272" s="14" t="s">
        <v>91</v>
      </c>
      <c r="AW272" s="14" t="s">
        <v>38</v>
      </c>
      <c r="AX272" s="14" t="s">
        <v>80</v>
      </c>
      <c r="AY272" s="212" t="s">
        <v>131</v>
      </c>
    </row>
    <row r="273" spans="2:51" s="14" customFormat="1" ht="20.399999999999999">
      <c r="B273" s="202"/>
      <c r="C273" s="203"/>
      <c r="D273" s="187" t="s">
        <v>142</v>
      </c>
      <c r="E273" s="204" t="s">
        <v>78</v>
      </c>
      <c r="F273" s="205" t="s">
        <v>348</v>
      </c>
      <c r="G273" s="203"/>
      <c r="H273" s="206">
        <v>8.3350000000000009</v>
      </c>
      <c r="I273" s="207"/>
      <c r="J273" s="203"/>
      <c r="K273" s="203"/>
      <c r="L273" s="208"/>
      <c r="M273" s="209"/>
      <c r="N273" s="210"/>
      <c r="O273" s="210"/>
      <c r="P273" s="210"/>
      <c r="Q273" s="210"/>
      <c r="R273" s="210"/>
      <c r="S273" s="210"/>
      <c r="T273" s="211"/>
      <c r="AT273" s="212" t="s">
        <v>142</v>
      </c>
      <c r="AU273" s="212" t="s">
        <v>91</v>
      </c>
      <c r="AV273" s="14" t="s">
        <v>91</v>
      </c>
      <c r="AW273" s="14" t="s">
        <v>38</v>
      </c>
      <c r="AX273" s="14" t="s">
        <v>80</v>
      </c>
      <c r="AY273" s="212" t="s">
        <v>131</v>
      </c>
    </row>
    <row r="274" spans="2:51" s="13" customFormat="1" ht="10.199999999999999">
      <c r="B274" s="192"/>
      <c r="C274" s="193"/>
      <c r="D274" s="187" t="s">
        <v>142</v>
      </c>
      <c r="E274" s="194" t="s">
        <v>78</v>
      </c>
      <c r="F274" s="195" t="s">
        <v>349</v>
      </c>
      <c r="G274" s="193"/>
      <c r="H274" s="194" t="s">
        <v>78</v>
      </c>
      <c r="I274" s="196"/>
      <c r="J274" s="193"/>
      <c r="K274" s="193"/>
      <c r="L274" s="197"/>
      <c r="M274" s="198"/>
      <c r="N274" s="199"/>
      <c r="O274" s="199"/>
      <c r="P274" s="199"/>
      <c r="Q274" s="199"/>
      <c r="R274" s="199"/>
      <c r="S274" s="199"/>
      <c r="T274" s="200"/>
      <c r="AT274" s="201" t="s">
        <v>142</v>
      </c>
      <c r="AU274" s="201" t="s">
        <v>91</v>
      </c>
      <c r="AV274" s="13" t="s">
        <v>88</v>
      </c>
      <c r="AW274" s="13" t="s">
        <v>38</v>
      </c>
      <c r="AX274" s="13" t="s">
        <v>80</v>
      </c>
      <c r="AY274" s="201" t="s">
        <v>131</v>
      </c>
    </row>
    <row r="275" spans="2:51" s="14" customFormat="1" ht="20.399999999999999">
      <c r="B275" s="202"/>
      <c r="C275" s="203"/>
      <c r="D275" s="187" t="s">
        <v>142</v>
      </c>
      <c r="E275" s="204" t="s">
        <v>78</v>
      </c>
      <c r="F275" s="205" t="s">
        <v>350</v>
      </c>
      <c r="G275" s="203"/>
      <c r="H275" s="206">
        <v>1.323</v>
      </c>
      <c r="I275" s="207"/>
      <c r="J275" s="203"/>
      <c r="K275" s="203"/>
      <c r="L275" s="208"/>
      <c r="M275" s="209"/>
      <c r="N275" s="210"/>
      <c r="O275" s="210"/>
      <c r="P275" s="210"/>
      <c r="Q275" s="210"/>
      <c r="R275" s="210"/>
      <c r="S275" s="210"/>
      <c r="T275" s="211"/>
      <c r="AT275" s="212" t="s">
        <v>142</v>
      </c>
      <c r="AU275" s="212" t="s">
        <v>91</v>
      </c>
      <c r="AV275" s="14" t="s">
        <v>91</v>
      </c>
      <c r="AW275" s="14" t="s">
        <v>38</v>
      </c>
      <c r="AX275" s="14" t="s">
        <v>80</v>
      </c>
      <c r="AY275" s="212" t="s">
        <v>131</v>
      </c>
    </row>
    <row r="276" spans="2:51" s="13" customFormat="1" ht="10.199999999999999">
      <c r="B276" s="192"/>
      <c r="C276" s="193"/>
      <c r="D276" s="187" t="s">
        <v>142</v>
      </c>
      <c r="E276" s="194" t="s">
        <v>78</v>
      </c>
      <c r="F276" s="195" t="s">
        <v>351</v>
      </c>
      <c r="G276" s="193"/>
      <c r="H276" s="194" t="s">
        <v>78</v>
      </c>
      <c r="I276" s="196"/>
      <c r="J276" s="193"/>
      <c r="K276" s="193"/>
      <c r="L276" s="197"/>
      <c r="M276" s="198"/>
      <c r="N276" s="199"/>
      <c r="O276" s="199"/>
      <c r="P276" s="199"/>
      <c r="Q276" s="199"/>
      <c r="R276" s="199"/>
      <c r="S276" s="199"/>
      <c r="T276" s="200"/>
      <c r="AT276" s="201" t="s">
        <v>142</v>
      </c>
      <c r="AU276" s="201" t="s">
        <v>91</v>
      </c>
      <c r="AV276" s="13" t="s">
        <v>88</v>
      </c>
      <c r="AW276" s="13" t="s">
        <v>38</v>
      </c>
      <c r="AX276" s="13" t="s">
        <v>80</v>
      </c>
      <c r="AY276" s="201" t="s">
        <v>131</v>
      </c>
    </row>
    <row r="277" spans="2:51" s="14" customFormat="1" ht="20.399999999999999">
      <c r="B277" s="202"/>
      <c r="C277" s="203"/>
      <c r="D277" s="187" t="s">
        <v>142</v>
      </c>
      <c r="E277" s="204" t="s">
        <v>78</v>
      </c>
      <c r="F277" s="205" t="s">
        <v>352</v>
      </c>
      <c r="G277" s="203"/>
      <c r="H277" s="206">
        <v>10.151999999999999</v>
      </c>
      <c r="I277" s="207"/>
      <c r="J277" s="203"/>
      <c r="K277" s="203"/>
      <c r="L277" s="208"/>
      <c r="M277" s="209"/>
      <c r="N277" s="210"/>
      <c r="O277" s="210"/>
      <c r="P277" s="210"/>
      <c r="Q277" s="210"/>
      <c r="R277" s="210"/>
      <c r="S277" s="210"/>
      <c r="T277" s="211"/>
      <c r="AT277" s="212" t="s">
        <v>142</v>
      </c>
      <c r="AU277" s="212" t="s">
        <v>91</v>
      </c>
      <c r="AV277" s="14" t="s">
        <v>91</v>
      </c>
      <c r="AW277" s="14" t="s">
        <v>38</v>
      </c>
      <c r="AX277" s="14" t="s">
        <v>80</v>
      </c>
      <c r="AY277" s="212" t="s">
        <v>131</v>
      </c>
    </row>
    <row r="278" spans="2:51" s="13" customFormat="1" ht="10.199999999999999">
      <c r="B278" s="192"/>
      <c r="C278" s="193"/>
      <c r="D278" s="187" t="s">
        <v>142</v>
      </c>
      <c r="E278" s="194" t="s">
        <v>78</v>
      </c>
      <c r="F278" s="195" t="s">
        <v>353</v>
      </c>
      <c r="G278" s="193"/>
      <c r="H278" s="194" t="s">
        <v>78</v>
      </c>
      <c r="I278" s="196"/>
      <c r="J278" s="193"/>
      <c r="K278" s="193"/>
      <c r="L278" s="197"/>
      <c r="M278" s="198"/>
      <c r="N278" s="199"/>
      <c r="O278" s="199"/>
      <c r="P278" s="199"/>
      <c r="Q278" s="199"/>
      <c r="R278" s="199"/>
      <c r="S278" s="199"/>
      <c r="T278" s="200"/>
      <c r="AT278" s="201" t="s">
        <v>142</v>
      </c>
      <c r="AU278" s="201" t="s">
        <v>91</v>
      </c>
      <c r="AV278" s="13" t="s">
        <v>88</v>
      </c>
      <c r="AW278" s="13" t="s">
        <v>38</v>
      </c>
      <c r="AX278" s="13" t="s">
        <v>80</v>
      </c>
      <c r="AY278" s="201" t="s">
        <v>131</v>
      </c>
    </row>
    <row r="279" spans="2:51" s="13" customFormat="1" ht="10.199999999999999">
      <c r="B279" s="192"/>
      <c r="C279" s="193"/>
      <c r="D279" s="187" t="s">
        <v>142</v>
      </c>
      <c r="E279" s="194" t="s">
        <v>78</v>
      </c>
      <c r="F279" s="195" t="s">
        <v>354</v>
      </c>
      <c r="G279" s="193"/>
      <c r="H279" s="194" t="s">
        <v>78</v>
      </c>
      <c r="I279" s="196"/>
      <c r="J279" s="193"/>
      <c r="K279" s="193"/>
      <c r="L279" s="197"/>
      <c r="M279" s="198"/>
      <c r="N279" s="199"/>
      <c r="O279" s="199"/>
      <c r="P279" s="199"/>
      <c r="Q279" s="199"/>
      <c r="R279" s="199"/>
      <c r="S279" s="199"/>
      <c r="T279" s="200"/>
      <c r="AT279" s="201" t="s">
        <v>142</v>
      </c>
      <c r="AU279" s="201" t="s">
        <v>91</v>
      </c>
      <c r="AV279" s="13" t="s">
        <v>88</v>
      </c>
      <c r="AW279" s="13" t="s">
        <v>38</v>
      </c>
      <c r="AX279" s="13" t="s">
        <v>80</v>
      </c>
      <c r="AY279" s="201" t="s">
        <v>131</v>
      </c>
    </row>
    <row r="280" spans="2:51" s="14" customFormat="1" ht="20.399999999999999">
      <c r="B280" s="202"/>
      <c r="C280" s="203"/>
      <c r="D280" s="187" t="s">
        <v>142</v>
      </c>
      <c r="E280" s="204" t="s">
        <v>78</v>
      </c>
      <c r="F280" s="205" t="s">
        <v>355</v>
      </c>
      <c r="G280" s="203"/>
      <c r="H280" s="206">
        <v>6.57</v>
      </c>
      <c r="I280" s="207"/>
      <c r="J280" s="203"/>
      <c r="K280" s="203"/>
      <c r="L280" s="208"/>
      <c r="M280" s="209"/>
      <c r="N280" s="210"/>
      <c r="O280" s="210"/>
      <c r="P280" s="210"/>
      <c r="Q280" s="210"/>
      <c r="R280" s="210"/>
      <c r="S280" s="210"/>
      <c r="T280" s="211"/>
      <c r="AT280" s="212" t="s">
        <v>142</v>
      </c>
      <c r="AU280" s="212" t="s">
        <v>91</v>
      </c>
      <c r="AV280" s="14" t="s">
        <v>91</v>
      </c>
      <c r="AW280" s="14" t="s">
        <v>38</v>
      </c>
      <c r="AX280" s="14" t="s">
        <v>80</v>
      </c>
      <c r="AY280" s="212" t="s">
        <v>131</v>
      </c>
    </row>
    <row r="281" spans="2:51" s="14" customFormat="1" ht="20.399999999999999">
      <c r="B281" s="202"/>
      <c r="C281" s="203"/>
      <c r="D281" s="187" t="s">
        <v>142</v>
      </c>
      <c r="E281" s="204" t="s">
        <v>78</v>
      </c>
      <c r="F281" s="205" t="s">
        <v>356</v>
      </c>
      <c r="G281" s="203"/>
      <c r="H281" s="206">
        <v>1.3140000000000001</v>
      </c>
      <c r="I281" s="207"/>
      <c r="J281" s="203"/>
      <c r="K281" s="203"/>
      <c r="L281" s="208"/>
      <c r="M281" s="209"/>
      <c r="N281" s="210"/>
      <c r="O281" s="210"/>
      <c r="P281" s="210"/>
      <c r="Q281" s="210"/>
      <c r="R281" s="210"/>
      <c r="S281" s="210"/>
      <c r="T281" s="211"/>
      <c r="AT281" s="212" t="s">
        <v>142</v>
      </c>
      <c r="AU281" s="212" t="s">
        <v>91</v>
      </c>
      <c r="AV281" s="14" t="s">
        <v>91</v>
      </c>
      <c r="AW281" s="14" t="s">
        <v>38</v>
      </c>
      <c r="AX281" s="14" t="s">
        <v>80</v>
      </c>
      <c r="AY281" s="212" t="s">
        <v>131</v>
      </c>
    </row>
    <row r="282" spans="2:51" s="13" customFormat="1" ht="10.199999999999999">
      <c r="B282" s="192"/>
      <c r="C282" s="193"/>
      <c r="D282" s="187" t="s">
        <v>142</v>
      </c>
      <c r="E282" s="194" t="s">
        <v>78</v>
      </c>
      <c r="F282" s="195" t="s">
        <v>357</v>
      </c>
      <c r="G282" s="193"/>
      <c r="H282" s="194" t="s">
        <v>78</v>
      </c>
      <c r="I282" s="196"/>
      <c r="J282" s="193"/>
      <c r="K282" s="193"/>
      <c r="L282" s="197"/>
      <c r="M282" s="198"/>
      <c r="N282" s="199"/>
      <c r="O282" s="199"/>
      <c r="P282" s="199"/>
      <c r="Q282" s="199"/>
      <c r="R282" s="199"/>
      <c r="S282" s="199"/>
      <c r="T282" s="200"/>
      <c r="AT282" s="201" t="s">
        <v>142</v>
      </c>
      <c r="AU282" s="201" t="s">
        <v>91</v>
      </c>
      <c r="AV282" s="13" t="s">
        <v>88</v>
      </c>
      <c r="AW282" s="13" t="s">
        <v>38</v>
      </c>
      <c r="AX282" s="13" t="s">
        <v>80</v>
      </c>
      <c r="AY282" s="201" t="s">
        <v>131</v>
      </c>
    </row>
    <row r="283" spans="2:51" s="14" customFormat="1" ht="20.399999999999999">
      <c r="B283" s="202"/>
      <c r="C283" s="203"/>
      <c r="D283" s="187" t="s">
        <v>142</v>
      </c>
      <c r="E283" s="204" t="s">
        <v>78</v>
      </c>
      <c r="F283" s="205" t="s">
        <v>358</v>
      </c>
      <c r="G283" s="203"/>
      <c r="H283" s="206">
        <v>1.319</v>
      </c>
      <c r="I283" s="207"/>
      <c r="J283" s="203"/>
      <c r="K283" s="203"/>
      <c r="L283" s="208"/>
      <c r="M283" s="209"/>
      <c r="N283" s="210"/>
      <c r="O283" s="210"/>
      <c r="P283" s="210"/>
      <c r="Q283" s="210"/>
      <c r="R283" s="210"/>
      <c r="S283" s="210"/>
      <c r="T283" s="211"/>
      <c r="AT283" s="212" t="s">
        <v>142</v>
      </c>
      <c r="AU283" s="212" t="s">
        <v>91</v>
      </c>
      <c r="AV283" s="14" t="s">
        <v>91</v>
      </c>
      <c r="AW283" s="14" t="s">
        <v>38</v>
      </c>
      <c r="AX283" s="14" t="s">
        <v>80</v>
      </c>
      <c r="AY283" s="212" t="s">
        <v>131</v>
      </c>
    </row>
    <row r="284" spans="2:51" s="13" customFormat="1" ht="10.199999999999999">
      <c r="B284" s="192"/>
      <c r="C284" s="193"/>
      <c r="D284" s="187" t="s">
        <v>142</v>
      </c>
      <c r="E284" s="194" t="s">
        <v>78</v>
      </c>
      <c r="F284" s="195" t="s">
        <v>359</v>
      </c>
      <c r="G284" s="193"/>
      <c r="H284" s="194" t="s">
        <v>78</v>
      </c>
      <c r="I284" s="196"/>
      <c r="J284" s="193"/>
      <c r="K284" s="193"/>
      <c r="L284" s="197"/>
      <c r="M284" s="198"/>
      <c r="N284" s="199"/>
      <c r="O284" s="199"/>
      <c r="P284" s="199"/>
      <c r="Q284" s="199"/>
      <c r="R284" s="199"/>
      <c r="S284" s="199"/>
      <c r="T284" s="200"/>
      <c r="AT284" s="201" t="s">
        <v>142</v>
      </c>
      <c r="AU284" s="201" t="s">
        <v>91</v>
      </c>
      <c r="AV284" s="13" t="s">
        <v>88</v>
      </c>
      <c r="AW284" s="13" t="s">
        <v>38</v>
      </c>
      <c r="AX284" s="13" t="s">
        <v>80</v>
      </c>
      <c r="AY284" s="201" t="s">
        <v>131</v>
      </c>
    </row>
    <row r="285" spans="2:51" s="14" customFormat="1" ht="20.399999999999999">
      <c r="B285" s="202"/>
      <c r="C285" s="203"/>
      <c r="D285" s="187" t="s">
        <v>142</v>
      </c>
      <c r="E285" s="204" t="s">
        <v>78</v>
      </c>
      <c r="F285" s="205" t="s">
        <v>360</v>
      </c>
      <c r="G285" s="203"/>
      <c r="H285" s="206">
        <v>1.323</v>
      </c>
      <c r="I285" s="207"/>
      <c r="J285" s="203"/>
      <c r="K285" s="203"/>
      <c r="L285" s="208"/>
      <c r="M285" s="209"/>
      <c r="N285" s="210"/>
      <c r="O285" s="210"/>
      <c r="P285" s="210"/>
      <c r="Q285" s="210"/>
      <c r="R285" s="210"/>
      <c r="S285" s="210"/>
      <c r="T285" s="211"/>
      <c r="AT285" s="212" t="s">
        <v>142</v>
      </c>
      <c r="AU285" s="212" t="s">
        <v>91</v>
      </c>
      <c r="AV285" s="14" t="s">
        <v>91</v>
      </c>
      <c r="AW285" s="14" t="s">
        <v>38</v>
      </c>
      <c r="AX285" s="14" t="s">
        <v>80</v>
      </c>
      <c r="AY285" s="212" t="s">
        <v>131</v>
      </c>
    </row>
    <row r="286" spans="2:51" s="13" customFormat="1" ht="10.199999999999999">
      <c r="B286" s="192"/>
      <c r="C286" s="193"/>
      <c r="D286" s="187" t="s">
        <v>142</v>
      </c>
      <c r="E286" s="194" t="s">
        <v>78</v>
      </c>
      <c r="F286" s="195" t="s">
        <v>361</v>
      </c>
      <c r="G286" s="193"/>
      <c r="H286" s="194" t="s">
        <v>78</v>
      </c>
      <c r="I286" s="196"/>
      <c r="J286" s="193"/>
      <c r="K286" s="193"/>
      <c r="L286" s="197"/>
      <c r="M286" s="198"/>
      <c r="N286" s="199"/>
      <c r="O286" s="199"/>
      <c r="P286" s="199"/>
      <c r="Q286" s="199"/>
      <c r="R286" s="199"/>
      <c r="S286" s="199"/>
      <c r="T286" s="200"/>
      <c r="AT286" s="201" t="s">
        <v>142</v>
      </c>
      <c r="AU286" s="201" t="s">
        <v>91</v>
      </c>
      <c r="AV286" s="13" t="s">
        <v>88</v>
      </c>
      <c r="AW286" s="13" t="s">
        <v>38</v>
      </c>
      <c r="AX286" s="13" t="s">
        <v>80</v>
      </c>
      <c r="AY286" s="201" t="s">
        <v>131</v>
      </c>
    </row>
    <row r="287" spans="2:51" s="14" customFormat="1" ht="20.399999999999999">
      <c r="B287" s="202"/>
      <c r="C287" s="203"/>
      <c r="D287" s="187" t="s">
        <v>142</v>
      </c>
      <c r="E287" s="204" t="s">
        <v>78</v>
      </c>
      <c r="F287" s="205" t="s">
        <v>362</v>
      </c>
      <c r="G287" s="203"/>
      <c r="H287" s="206">
        <v>1.3280000000000001</v>
      </c>
      <c r="I287" s="207"/>
      <c r="J287" s="203"/>
      <c r="K287" s="203"/>
      <c r="L287" s="208"/>
      <c r="M287" s="209"/>
      <c r="N287" s="210"/>
      <c r="O287" s="210"/>
      <c r="P287" s="210"/>
      <c r="Q287" s="210"/>
      <c r="R287" s="210"/>
      <c r="S287" s="210"/>
      <c r="T287" s="211"/>
      <c r="AT287" s="212" t="s">
        <v>142</v>
      </c>
      <c r="AU287" s="212" t="s">
        <v>91</v>
      </c>
      <c r="AV287" s="14" t="s">
        <v>91</v>
      </c>
      <c r="AW287" s="14" t="s">
        <v>38</v>
      </c>
      <c r="AX287" s="14" t="s">
        <v>80</v>
      </c>
      <c r="AY287" s="212" t="s">
        <v>131</v>
      </c>
    </row>
    <row r="288" spans="2:51" s="14" customFormat="1" ht="20.399999999999999">
      <c r="B288" s="202"/>
      <c r="C288" s="203"/>
      <c r="D288" s="187" t="s">
        <v>142</v>
      </c>
      <c r="E288" s="204" t="s">
        <v>78</v>
      </c>
      <c r="F288" s="205" t="s">
        <v>363</v>
      </c>
      <c r="G288" s="203"/>
      <c r="H288" s="206">
        <v>9.3870000000000005</v>
      </c>
      <c r="I288" s="207"/>
      <c r="J288" s="203"/>
      <c r="K288" s="203"/>
      <c r="L288" s="208"/>
      <c r="M288" s="209"/>
      <c r="N288" s="210"/>
      <c r="O288" s="210"/>
      <c r="P288" s="210"/>
      <c r="Q288" s="210"/>
      <c r="R288" s="210"/>
      <c r="S288" s="210"/>
      <c r="T288" s="211"/>
      <c r="AT288" s="212" t="s">
        <v>142</v>
      </c>
      <c r="AU288" s="212" t="s">
        <v>91</v>
      </c>
      <c r="AV288" s="14" t="s">
        <v>91</v>
      </c>
      <c r="AW288" s="14" t="s">
        <v>38</v>
      </c>
      <c r="AX288" s="14" t="s">
        <v>80</v>
      </c>
      <c r="AY288" s="212" t="s">
        <v>131</v>
      </c>
    </row>
    <row r="289" spans="2:51" s="13" customFormat="1" ht="10.199999999999999">
      <c r="B289" s="192"/>
      <c r="C289" s="193"/>
      <c r="D289" s="187" t="s">
        <v>142</v>
      </c>
      <c r="E289" s="194" t="s">
        <v>78</v>
      </c>
      <c r="F289" s="195" t="s">
        <v>364</v>
      </c>
      <c r="G289" s="193"/>
      <c r="H289" s="194" t="s">
        <v>78</v>
      </c>
      <c r="I289" s="196"/>
      <c r="J289" s="193"/>
      <c r="K289" s="193"/>
      <c r="L289" s="197"/>
      <c r="M289" s="198"/>
      <c r="N289" s="199"/>
      <c r="O289" s="199"/>
      <c r="P289" s="199"/>
      <c r="Q289" s="199"/>
      <c r="R289" s="199"/>
      <c r="S289" s="199"/>
      <c r="T289" s="200"/>
      <c r="AT289" s="201" t="s">
        <v>142</v>
      </c>
      <c r="AU289" s="201" t="s">
        <v>91</v>
      </c>
      <c r="AV289" s="13" t="s">
        <v>88</v>
      </c>
      <c r="AW289" s="13" t="s">
        <v>38</v>
      </c>
      <c r="AX289" s="13" t="s">
        <v>80</v>
      </c>
      <c r="AY289" s="201" t="s">
        <v>131</v>
      </c>
    </row>
    <row r="290" spans="2:51" s="14" customFormat="1" ht="20.399999999999999">
      <c r="B290" s="202"/>
      <c r="C290" s="203"/>
      <c r="D290" s="187" t="s">
        <v>142</v>
      </c>
      <c r="E290" s="204" t="s">
        <v>78</v>
      </c>
      <c r="F290" s="205" t="s">
        <v>365</v>
      </c>
      <c r="G290" s="203"/>
      <c r="H290" s="206">
        <v>5.8440000000000003</v>
      </c>
      <c r="I290" s="207"/>
      <c r="J290" s="203"/>
      <c r="K290" s="203"/>
      <c r="L290" s="208"/>
      <c r="M290" s="209"/>
      <c r="N290" s="210"/>
      <c r="O290" s="210"/>
      <c r="P290" s="210"/>
      <c r="Q290" s="210"/>
      <c r="R290" s="210"/>
      <c r="S290" s="210"/>
      <c r="T290" s="211"/>
      <c r="AT290" s="212" t="s">
        <v>142</v>
      </c>
      <c r="AU290" s="212" t="s">
        <v>91</v>
      </c>
      <c r="AV290" s="14" t="s">
        <v>91</v>
      </c>
      <c r="AW290" s="14" t="s">
        <v>38</v>
      </c>
      <c r="AX290" s="14" t="s">
        <v>80</v>
      </c>
      <c r="AY290" s="212" t="s">
        <v>131</v>
      </c>
    </row>
    <row r="291" spans="2:51" s="13" customFormat="1" ht="10.199999999999999">
      <c r="B291" s="192"/>
      <c r="C291" s="193"/>
      <c r="D291" s="187" t="s">
        <v>142</v>
      </c>
      <c r="E291" s="194" t="s">
        <v>78</v>
      </c>
      <c r="F291" s="195" t="s">
        <v>366</v>
      </c>
      <c r="G291" s="193"/>
      <c r="H291" s="194" t="s">
        <v>78</v>
      </c>
      <c r="I291" s="196"/>
      <c r="J291" s="193"/>
      <c r="K291" s="193"/>
      <c r="L291" s="197"/>
      <c r="M291" s="198"/>
      <c r="N291" s="199"/>
      <c r="O291" s="199"/>
      <c r="P291" s="199"/>
      <c r="Q291" s="199"/>
      <c r="R291" s="199"/>
      <c r="S291" s="199"/>
      <c r="T291" s="200"/>
      <c r="AT291" s="201" t="s">
        <v>142</v>
      </c>
      <c r="AU291" s="201" t="s">
        <v>91</v>
      </c>
      <c r="AV291" s="13" t="s">
        <v>88</v>
      </c>
      <c r="AW291" s="13" t="s">
        <v>38</v>
      </c>
      <c r="AX291" s="13" t="s">
        <v>80</v>
      </c>
      <c r="AY291" s="201" t="s">
        <v>131</v>
      </c>
    </row>
    <row r="292" spans="2:51" s="14" customFormat="1" ht="20.399999999999999">
      <c r="B292" s="202"/>
      <c r="C292" s="203"/>
      <c r="D292" s="187" t="s">
        <v>142</v>
      </c>
      <c r="E292" s="204" t="s">
        <v>78</v>
      </c>
      <c r="F292" s="205" t="s">
        <v>367</v>
      </c>
      <c r="G292" s="203"/>
      <c r="H292" s="206">
        <v>3.01</v>
      </c>
      <c r="I292" s="207"/>
      <c r="J292" s="203"/>
      <c r="K292" s="203"/>
      <c r="L292" s="208"/>
      <c r="M292" s="209"/>
      <c r="N292" s="210"/>
      <c r="O292" s="210"/>
      <c r="P292" s="210"/>
      <c r="Q292" s="210"/>
      <c r="R292" s="210"/>
      <c r="S292" s="210"/>
      <c r="T292" s="211"/>
      <c r="AT292" s="212" t="s">
        <v>142</v>
      </c>
      <c r="AU292" s="212" t="s">
        <v>91</v>
      </c>
      <c r="AV292" s="14" t="s">
        <v>91</v>
      </c>
      <c r="AW292" s="14" t="s">
        <v>38</v>
      </c>
      <c r="AX292" s="14" t="s">
        <v>80</v>
      </c>
      <c r="AY292" s="212" t="s">
        <v>131</v>
      </c>
    </row>
    <row r="293" spans="2:51" s="13" customFormat="1" ht="10.199999999999999">
      <c r="B293" s="192"/>
      <c r="C293" s="193"/>
      <c r="D293" s="187" t="s">
        <v>142</v>
      </c>
      <c r="E293" s="194" t="s">
        <v>78</v>
      </c>
      <c r="F293" s="195" t="s">
        <v>368</v>
      </c>
      <c r="G293" s="193"/>
      <c r="H293" s="194" t="s">
        <v>78</v>
      </c>
      <c r="I293" s="196"/>
      <c r="J293" s="193"/>
      <c r="K293" s="193"/>
      <c r="L293" s="197"/>
      <c r="M293" s="198"/>
      <c r="N293" s="199"/>
      <c r="O293" s="199"/>
      <c r="P293" s="199"/>
      <c r="Q293" s="199"/>
      <c r="R293" s="199"/>
      <c r="S293" s="199"/>
      <c r="T293" s="200"/>
      <c r="AT293" s="201" t="s">
        <v>142</v>
      </c>
      <c r="AU293" s="201" t="s">
        <v>91</v>
      </c>
      <c r="AV293" s="13" t="s">
        <v>88</v>
      </c>
      <c r="AW293" s="13" t="s">
        <v>38</v>
      </c>
      <c r="AX293" s="13" t="s">
        <v>80</v>
      </c>
      <c r="AY293" s="201" t="s">
        <v>131</v>
      </c>
    </row>
    <row r="294" spans="2:51" s="14" customFormat="1" ht="20.399999999999999">
      <c r="B294" s="202"/>
      <c r="C294" s="203"/>
      <c r="D294" s="187" t="s">
        <v>142</v>
      </c>
      <c r="E294" s="204" t="s">
        <v>78</v>
      </c>
      <c r="F294" s="205" t="s">
        <v>369</v>
      </c>
      <c r="G294" s="203"/>
      <c r="H294" s="206">
        <v>0.68400000000000005</v>
      </c>
      <c r="I294" s="207"/>
      <c r="J294" s="203"/>
      <c r="K294" s="203"/>
      <c r="L294" s="208"/>
      <c r="M294" s="209"/>
      <c r="N294" s="210"/>
      <c r="O294" s="210"/>
      <c r="P294" s="210"/>
      <c r="Q294" s="210"/>
      <c r="R294" s="210"/>
      <c r="S294" s="210"/>
      <c r="T294" s="211"/>
      <c r="AT294" s="212" t="s">
        <v>142</v>
      </c>
      <c r="AU294" s="212" t="s">
        <v>91</v>
      </c>
      <c r="AV294" s="14" t="s">
        <v>91</v>
      </c>
      <c r="AW294" s="14" t="s">
        <v>38</v>
      </c>
      <c r="AX294" s="14" t="s">
        <v>80</v>
      </c>
      <c r="AY294" s="212" t="s">
        <v>131</v>
      </c>
    </row>
    <row r="295" spans="2:51" s="14" customFormat="1" ht="20.399999999999999">
      <c r="B295" s="202"/>
      <c r="C295" s="203"/>
      <c r="D295" s="187" t="s">
        <v>142</v>
      </c>
      <c r="E295" s="204" t="s">
        <v>78</v>
      </c>
      <c r="F295" s="205" t="s">
        <v>370</v>
      </c>
      <c r="G295" s="203"/>
      <c r="H295" s="206">
        <v>6.1559999999999997</v>
      </c>
      <c r="I295" s="207"/>
      <c r="J295" s="203"/>
      <c r="K295" s="203"/>
      <c r="L295" s="208"/>
      <c r="M295" s="209"/>
      <c r="N295" s="210"/>
      <c r="O295" s="210"/>
      <c r="P295" s="210"/>
      <c r="Q295" s="210"/>
      <c r="R295" s="210"/>
      <c r="S295" s="210"/>
      <c r="T295" s="211"/>
      <c r="AT295" s="212" t="s">
        <v>142</v>
      </c>
      <c r="AU295" s="212" t="s">
        <v>91</v>
      </c>
      <c r="AV295" s="14" t="s">
        <v>91</v>
      </c>
      <c r="AW295" s="14" t="s">
        <v>38</v>
      </c>
      <c r="AX295" s="14" t="s">
        <v>80</v>
      </c>
      <c r="AY295" s="212" t="s">
        <v>131</v>
      </c>
    </row>
    <row r="296" spans="2:51" s="13" customFormat="1" ht="10.199999999999999">
      <c r="B296" s="192"/>
      <c r="C296" s="193"/>
      <c r="D296" s="187" t="s">
        <v>142</v>
      </c>
      <c r="E296" s="194" t="s">
        <v>78</v>
      </c>
      <c r="F296" s="195" t="s">
        <v>371</v>
      </c>
      <c r="G296" s="193"/>
      <c r="H296" s="194" t="s">
        <v>78</v>
      </c>
      <c r="I296" s="196"/>
      <c r="J296" s="193"/>
      <c r="K296" s="193"/>
      <c r="L296" s="197"/>
      <c r="M296" s="198"/>
      <c r="N296" s="199"/>
      <c r="O296" s="199"/>
      <c r="P296" s="199"/>
      <c r="Q296" s="199"/>
      <c r="R296" s="199"/>
      <c r="S296" s="199"/>
      <c r="T296" s="200"/>
      <c r="AT296" s="201" t="s">
        <v>142</v>
      </c>
      <c r="AU296" s="201" t="s">
        <v>91</v>
      </c>
      <c r="AV296" s="13" t="s">
        <v>88</v>
      </c>
      <c r="AW296" s="13" t="s">
        <v>38</v>
      </c>
      <c r="AX296" s="13" t="s">
        <v>80</v>
      </c>
      <c r="AY296" s="201" t="s">
        <v>131</v>
      </c>
    </row>
    <row r="297" spans="2:51" s="14" customFormat="1" ht="20.399999999999999">
      <c r="B297" s="202"/>
      <c r="C297" s="203"/>
      <c r="D297" s="187" t="s">
        <v>142</v>
      </c>
      <c r="E297" s="204" t="s">
        <v>78</v>
      </c>
      <c r="F297" s="205" t="s">
        <v>372</v>
      </c>
      <c r="G297" s="203"/>
      <c r="H297" s="206">
        <v>10.26</v>
      </c>
      <c r="I297" s="207"/>
      <c r="J297" s="203"/>
      <c r="K297" s="203"/>
      <c r="L297" s="208"/>
      <c r="M297" s="209"/>
      <c r="N297" s="210"/>
      <c r="O297" s="210"/>
      <c r="P297" s="210"/>
      <c r="Q297" s="210"/>
      <c r="R297" s="210"/>
      <c r="S297" s="210"/>
      <c r="T297" s="211"/>
      <c r="AT297" s="212" t="s">
        <v>142</v>
      </c>
      <c r="AU297" s="212" t="s">
        <v>91</v>
      </c>
      <c r="AV297" s="14" t="s">
        <v>91</v>
      </c>
      <c r="AW297" s="14" t="s">
        <v>38</v>
      </c>
      <c r="AX297" s="14" t="s">
        <v>80</v>
      </c>
      <c r="AY297" s="212" t="s">
        <v>131</v>
      </c>
    </row>
    <row r="298" spans="2:51" s="14" customFormat="1" ht="20.399999999999999">
      <c r="B298" s="202"/>
      <c r="C298" s="203"/>
      <c r="D298" s="187" t="s">
        <v>142</v>
      </c>
      <c r="E298" s="204" t="s">
        <v>78</v>
      </c>
      <c r="F298" s="205" t="s">
        <v>373</v>
      </c>
      <c r="G298" s="203"/>
      <c r="H298" s="206">
        <v>0.68400000000000005</v>
      </c>
      <c r="I298" s="207"/>
      <c r="J298" s="203"/>
      <c r="K298" s="203"/>
      <c r="L298" s="208"/>
      <c r="M298" s="209"/>
      <c r="N298" s="210"/>
      <c r="O298" s="210"/>
      <c r="P298" s="210"/>
      <c r="Q298" s="210"/>
      <c r="R298" s="210"/>
      <c r="S298" s="210"/>
      <c r="T298" s="211"/>
      <c r="AT298" s="212" t="s">
        <v>142</v>
      </c>
      <c r="AU298" s="212" t="s">
        <v>91</v>
      </c>
      <c r="AV298" s="14" t="s">
        <v>91</v>
      </c>
      <c r="AW298" s="14" t="s">
        <v>38</v>
      </c>
      <c r="AX298" s="14" t="s">
        <v>80</v>
      </c>
      <c r="AY298" s="212" t="s">
        <v>131</v>
      </c>
    </row>
    <row r="299" spans="2:51" s="13" customFormat="1" ht="10.199999999999999">
      <c r="B299" s="192"/>
      <c r="C299" s="193"/>
      <c r="D299" s="187" t="s">
        <v>142</v>
      </c>
      <c r="E299" s="194" t="s">
        <v>78</v>
      </c>
      <c r="F299" s="195" t="s">
        <v>374</v>
      </c>
      <c r="G299" s="193"/>
      <c r="H299" s="194" t="s">
        <v>78</v>
      </c>
      <c r="I299" s="196"/>
      <c r="J299" s="193"/>
      <c r="K299" s="193"/>
      <c r="L299" s="197"/>
      <c r="M299" s="198"/>
      <c r="N299" s="199"/>
      <c r="O299" s="199"/>
      <c r="P299" s="199"/>
      <c r="Q299" s="199"/>
      <c r="R299" s="199"/>
      <c r="S299" s="199"/>
      <c r="T299" s="200"/>
      <c r="AT299" s="201" t="s">
        <v>142</v>
      </c>
      <c r="AU299" s="201" t="s">
        <v>91</v>
      </c>
      <c r="AV299" s="13" t="s">
        <v>88</v>
      </c>
      <c r="AW299" s="13" t="s">
        <v>38</v>
      </c>
      <c r="AX299" s="13" t="s">
        <v>80</v>
      </c>
      <c r="AY299" s="201" t="s">
        <v>131</v>
      </c>
    </row>
    <row r="300" spans="2:51" s="14" customFormat="1" ht="20.399999999999999">
      <c r="B300" s="202"/>
      <c r="C300" s="203"/>
      <c r="D300" s="187" t="s">
        <v>142</v>
      </c>
      <c r="E300" s="204" t="s">
        <v>78</v>
      </c>
      <c r="F300" s="205" t="s">
        <v>375</v>
      </c>
      <c r="G300" s="203"/>
      <c r="H300" s="206">
        <v>17.315999999999999</v>
      </c>
      <c r="I300" s="207"/>
      <c r="J300" s="203"/>
      <c r="K300" s="203"/>
      <c r="L300" s="208"/>
      <c r="M300" s="209"/>
      <c r="N300" s="210"/>
      <c r="O300" s="210"/>
      <c r="P300" s="210"/>
      <c r="Q300" s="210"/>
      <c r="R300" s="210"/>
      <c r="S300" s="210"/>
      <c r="T300" s="211"/>
      <c r="AT300" s="212" t="s">
        <v>142</v>
      </c>
      <c r="AU300" s="212" t="s">
        <v>91</v>
      </c>
      <c r="AV300" s="14" t="s">
        <v>91</v>
      </c>
      <c r="AW300" s="14" t="s">
        <v>38</v>
      </c>
      <c r="AX300" s="14" t="s">
        <v>80</v>
      </c>
      <c r="AY300" s="212" t="s">
        <v>131</v>
      </c>
    </row>
    <row r="301" spans="2:51" s="13" customFormat="1" ht="10.199999999999999">
      <c r="B301" s="192"/>
      <c r="C301" s="193"/>
      <c r="D301" s="187" t="s">
        <v>142</v>
      </c>
      <c r="E301" s="194" t="s">
        <v>78</v>
      </c>
      <c r="F301" s="195" t="s">
        <v>376</v>
      </c>
      <c r="G301" s="193"/>
      <c r="H301" s="194" t="s">
        <v>78</v>
      </c>
      <c r="I301" s="196"/>
      <c r="J301" s="193"/>
      <c r="K301" s="193"/>
      <c r="L301" s="197"/>
      <c r="M301" s="198"/>
      <c r="N301" s="199"/>
      <c r="O301" s="199"/>
      <c r="P301" s="199"/>
      <c r="Q301" s="199"/>
      <c r="R301" s="199"/>
      <c r="S301" s="199"/>
      <c r="T301" s="200"/>
      <c r="AT301" s="201" t="s">
        <v>142</v>
      </c>
      <c r="AU301" s="201" t="s">
        <v>91</v>
      </c>
      <c r="AV301" s="13" t="s">
        <v>88</v>
      </c>
      <c r="AW301" s="13" t="s">
        <v>38</v>
      </c>
      <c r="AX301" s="13" t="s">
        <v>80</v>
      </c>
      <c r="AY301" s="201" t="s">
        <v>131</v>
      </c>
    </row>
    <row r="302" spans="2:51" s="14" customFormat="1" ht="20.399999999999999">
      <c r="B302" s="202"/>
      <c r="C302" s="203"/>
      <c r="D302" s="187" t="s">
        <v>142</v>
      </c>
      <c r="E302" s="204" t="s">
        <v>78</v>
      </c>
      <c r="F302" s="205" t="s">
        <v>377</v>
      </c>
      <c r="G302" s="203"/>
      <c r="H302" s="206">
        <v>3.24</v>
      </c>
      <c r="I302" s="207"/>
      <c r="J302" s="203"/>
      <c r="K302" s="203"/>
      <c r="L302" s="208"/>
      <c r="M302" s="209"/>
      <c r="N302" s="210"/>
      <c r="O302" s="210"/>
      <c r="P302" s="210"/>
      <c r="Q302" s="210"/>
      <c r="R302" s="210"/>
      <c r="S302" s="210"/>
      <c r="T302" s="211"/>
      <c r="AT302" s="212" t="s">
        <v>142</v>
      </c>
      <c r="AU302" s="212" t="s">
        <v>91</v>
      </c>
      <c r="AV302" s="14" t="s">
        <v>91</v>
      </c>
      <c r="AW302" s="14" t="s">
        <v>38</v>
      </c>
      <c r="AX302" s="14" t="s">
        <v>80</v>
      </c>
      <c r="AY302" s="212" t="s">
        <v>131</v>
      </c>
    </row>
    <row r="303" spans="2:51" s="13" customFormat="1" ht="20.399999999999999">
      <c r="B303" s="192"/>
      <c r="C303" s="193"/>
      <c r="D303" s="187" t="s">
        <v>142</v>
      </c>
      <c r="E303" s="194" t="s">
        <v>78</v>
      </c>
      <c r="F303" s="195" t="s">
        <v>378</v>
      </c>
      <c r="G303" s="193"/>
      <c r="H303" s="194" t="s">
        <v>78</v>
      </c>
      <c r="I303" s="196"/>
      <c r="J303" s="193"/>
      <c r="K303" s="193"/>
      <c r="L303" s="197"/>
      <c r="M303" s="198"/>
      <c r="N303" s="199"/>
      <c r="O303" s="199"/>
      <c r="P303" s="199"/>
      <c r="Q303" s="199"/>
      <c r="R303" s="199"/>
      <c r="S303" s="199"/>
      <c r="T303" s="200"/>
      <c r="AT303" s="201" t="s">
        <v>142</v>
      </c>
      <c r="AU303" s="201" t="s">
        <v>91</v>
      </c>
      <c r="AV303" s="13" t="s">
        <v>88</v>
      </c>
      <c r="AW303" s="13" t="s">
        <v>38</v>
      </c>
      <c r="AX303" s="13" t="s">
        <v>80</v>
      </c>
      <c r="AY303" s="201" t="s">
        <v>131</v>
      </c>
    </row>
    <row r="304" spans="2:51" s="14" customFormat="1" ht="20.399999999999999">
      <c r="B304" s="202"/>
      <c r="C304" s="203"/>
      <c r="D304" s="187" t="s">
        <v>142</v>
      </c>
      <c r="E304" s="204" t="s">
        <v>78</v>
      </c>
      <c r="F304" s="205" t="s">
        <v>379</v>
      </c>
      <c r="G304" s="203"/>
      <c r="H304" s="206">
        <v>3.875</v>
      </c>
      <c r="I304" s="207"/>
      <c r="J304" s="203"/>
      <c r="K304" s="203"/>
      <c r="L304" s="208"/>
      <c r="M304" s="209"/>
      <c r="N304" s="210"/>
      <c r="O304" s="210"/>
      <c r="P304" s="210"/>
      <c r="Q304" s="210"/>
      <c r="R304" s="210"/>
      <c r="S304" s="210"/>
      <c r="T304" s="211"/>
      <c r="AT304" s="212" t="s">
        <v>142</v>
      </c>
      <c r="AU304" s="212" t="s">
        <v>91</v>
      </c>
      <c r="AV304" s="14" t="s">
        <v>91</v>
      </c>
      <c r="AW304" s="14" t="s">
        <v>38</v>
      </c>
      <c r="AX304" s="14" t="s">
        <v>80</v>
      </c>
      <c r="AY304" s="212" t="s">
        <v>131</v>
      </c>
    </row>
    <row r="305" spans="2:51" s="13" customFormat="1" ht="10.199999999999999">
      <c r="B305" s="192"/>
      <c r="C305" s="193"/>
      <c r="D305" s="187" t="s">
        <v>142</v>
      </c>
      <c r="E305" s="194" t="s">
        <v>78</v>
      </c>
      <c r="F305" s="195" t="s">
        <v>380</v>
      </c>
      <c r="G305" s="193"/>
      <c r="H305" s="194" t="s">
        <v>78</v>
      </c>
      <c r="I305" s="196"/>
      <c r="J305" s="193"/>
      <c r="K305" s="193"/>
      <c r="L305" s="197"/>
      <c r="M305" s="198"/>
      <c r="N305" s="199"/>
      <c r="O305" s="199"/>
      <c r="P305" s="199"/>
      <c r="Q305" s="199"/>
      <c r="R305" s="199"/>
      <c r="S305" s="199"/>
      <c r="T305" s="200"/>
      <c r="AT305" s="201" t="s">
        <v>142</v>
      </c>
      <c r="AU305" s="201" t="s">
        <v>91</v>
      </c>
      <c r="AV305" s="13" t="s">
        <v>88</v>
      </c>
      <c r="AW305" s="13" t="s">
        <v>38</v>
      </c>
      <c r="AX305" s="13" t="s">
        <v>80</v>
      </c>
      <c r="AY305" s="201" t="s">
        <v>131</v>
      </c>
    </row>
    <row r="306" spans="2:51" s="14" customFormat="1" ht="20.399999999999999">
      <c r="B306" s="202"/>
      <c r="C306" s="203"/>
      <c r="D306" s="187" t="s">
        <v>142</v>
      </c>
      <c r="E306" s="204" t="s">
        <v>78</v>
      </c>
      <c r="F306" s="205" t="s">
        <v>381</v>
      </c>
      <c r="G306" s="203"/>
      <c r="H306" s="206">
        <v>5.1479999999999997</v>
      </c>
      <c r="I306" s="207"/>
      <c r="J306" s="203"/>
      <c r="K306" s="203"/>
      <c r="L306" s="208"/>
      <c r="M306" s="209"/>
      <c r="N306" s="210"/>
      <c r="O306" s="210"/>
      <c r="P306" s="210"/>
      <c r="Q306" s="210"/>
      <c r="R306" s="210"/>
      <c r="S306" s="210"/>
      <c r="T306" s="211"/>
      <c r="AT306" s="212" t="s">
        <v>142</v>
      </c>
      <c r="AU306" s="212" t="s">
        <v>91</v>
      </c>
      <c r="AV306" s="14" t="s">
        <v>91</v>
      </c>
      <c r="AW306" s="14" t="s">
        <v>38</v>
      </c>
      <c r="AX306" s="14" t="s">
        <v>80</v>
      </c>
      <c r="AY306" s="212" t="s">
        <v>131</v>
      </c>
    </row>
    <row r="307" spans="2:51" s="13" customFormat="1" ht="10.199999999999999">
      <c r="B307" s="192"/>
      <c r="C307" s="193"/>
      <c r="D307" s="187" t="s">
        <v>142</v>
      </c>
      <c r="E307" s="194" t="s">
        <v>78</v>
      </c>
      <c r="F307" s="195" t="s">
        <v>254</v>
      </c>
      <c r="G307" s="193"/>
      <c r="H307" s="194" t="s">
        <v>78</v>
      </c>
      <c r="I307" s="196"/>
      <c r="J307" s="193"/>
      <c r="K307" s="193"/>
      <c r="L307" s="197"/>
      <c r="M307" s="198"/>
      <c r="N307" s="199"/>
      <c r="O307" s="199"/>
      <c r="P307" s="199"/>
      <c r="Q307" s="199"/>
      <c r="R307" s="199"/>
      <c r="S307" s="199"/>
      <c r="T307" s="200"/>
      <c r="AT307" s="201" t="s">
        <v>142</v>
      </c>
      <c r="AU307" s="201" t="s">
        <v>91</v>
      </c>
      <c r="AV307" s="13" t="s">
        <v>88</v>
      </c>
      <c r="AW307" s="13" t="s">
        <v>38</v>
      </c>
      <c r="AX307" s="13" t="s">
        <v>80</v>
      </c>
      <c r="AY307" s="201" t="s">
        <v>131</v>
      </c>
    </row>
    <row r="308" spans="2:51" s="14" customFormat="1" ht="20.399999999999999">
      <c r="B308" s="202"/>
      <c r="C308" s="203"/>
      <c r="D308" s="187" t="s">
        <v>142</v>
      </c>
      <c r="E308" s="204" t="s">
        <v>78</v>
      </c>
      <c r="F308" s="205" t="s">
        <v>382</v>
      </c>
      <c r="G308" s="203"/>
      <c r="H308" s="206">
        <v>8.8339999999999996</v>
      </c>
      <c r="I308" s="207"/>
      <c r="J308" s="203"/>
      <c r="K308" s="203"/>
      <c r="L308" s="208"/>
      <c r="M308" s="209"/>
      <c r="N308" s="210"/>
      <c r="O308" s="210"/>
      <c r="P308" s="210"/>
      <c r="Q308" s="210"/>
      <c r="R308" s="210"/>
      <c r="S308" s="210"/>
      <c r="T308" s="211"/>
      <c r="AT308" s="212" t="s">
        <v>142</v>
      </c>
      <c r="AU308" s="212" t="s">
        <v>91</v>
      </c>
      <c r="AV308" s="14" t="s">
        <v>91</v>
      </c>
      <c r="AW308" s="14" t="s">
        <v>38</v>
      </c>
      <c r="AX308" s="14" t="s">
        <v>80</v>
      </c>
      <c r="AY308" s="212" t="s">
        <v>131</v>
      </c>
    </row>
    <row r="309" spans="2:51" s="13" customFormat="1" ht="10.199999999999999">
      <c r="B309" s="192"/>
      <c r="C309" s="193"/>
      <c r="D309" s="187" t="s">
        <v>142</v>
      </c>
      <c r="E309" s="194" t="s">
        <v>78</v>
      </c>
      <c r="F309" s="195" t="s">
        <v>383</v>
      </c>
      <c r="G309" s="193"/>
      <c r="H309" s="194" t="s">
        <v>78</v>
      </c>
      <c r="I309" s="196"/>
      <c r="J309" s="193"/>
      <c r="K309" s="193"/>
      <c r="L309" s="197"/>
      <c r="M309" s="198"/>
      <c r="N309" s="199"/>
      <c r="O309" s="199"/>
      <c r="P309" s="199"/>
      <c r="Q309" s="199"/>
      <c r="R309" s="199"/>
      <c r="S309" s="199"/>
      <c r="T309" s="200"/>
      <c r="AT309" s="201" t="s">
        <v>142</v>
      </c>
      <c r="AU309" s="201" t="s">
        <v>91</v>
      </c>
      <c r="AV309" s="13" t="s">
        <v>88</v>
      </c>
      <c r="AW309" s="13" t="s">
        <v>38</v>
      </c>
      <c r="AX309" s="13" t="s">
        <v>80</v>
      </c>
      <c r="AY309" s="201" t="s">
        <v>131</v>
      </c>
    </row>
    <row r="310" spans="2:51" s="14" customFormat="1" ht="20.399999999999999">
      <c r="B310" s="202"/>
      <c r="C310" s="203"/>
      <c r="D310" s="187" t="s">
        <v>142</v>
      </c>
      <c r="E310" s="204" t="s">
        <v>78</v>
      </c>
      <c r="F310" s="205" t="s">
        <v>384</v>
      </c>
      <c r="G310" s="203"/>
      <c r="H310" s="206">
        <v>3.375</v>
      </c>
      <c r="I310" s="207"/>
      <c r="J310" s="203"/>
      <c r="K310" s="203"/>
      <c r="L310" s="208"/>
      <c r="M310" s="209"/>
      <c r="N310" s="210"/>
      <c r="O310" s="210"/>
      <c r="P310" s="210"/>
      <c r="Q310" s="210"/>
      <c r="R310" s="210"/>
      <c r="S310" s="210"/>
      <c r="T310" s="211"/>
      <c r="AT310" s="212" t="s">
        <v>142</v>
      </c>
      <c r="AU310" s="212" t="s">
        <v>91</v>
      </c>
      <c r="AV310" s="14" t="s">
        <v>91</v>
      </c>
      <c r="AW310" s="14" t="s">
        <v>38</v>
      </c>
      <c r="AX310" s="14" t="s">
        <v>80</v>
      </c>
      <c r="AY310" s="212" t="s">
        <v>131</v>
      </c>
    </row>
    <row r="311" spans="2:51" s="14" customFormat="1" ht="20.399999999999999">
      <c r="B311" s="202"/>
      <c r="C311" s="203"/>
      <c r="D311" s="187" t="s">
        <v>142</v>
      </c>
      <c r="E311" s="204" t="s">
        <v>78</v>
      </c>
      <c r="F311" s="205" t="s">
        <v>385</v>
      </c>
      <c r="G311" s="203"/>
      <c r="H311" s="206">
        <v>20.047999999999998</v>
      </c>
      <c r="I311" s="207"/>
      <c r="J311" s="203"/>
      <c r="K311" s="203"/>
      <c r="L311" s="208"/>
      <c r="M311" s="209"/>
      <c r="N311" s="210"/>
      <c r="O311" s="210"/>
      <c r="P311" s="210"/>
      <c r="Q311" s="210"/>
      <c r="R311" s="210"/>
      <c r="S311" s="210"/>
      <c r="T311" s="211"/>
      <c r="AT311" s="212" t="s">
        <v>142</v>
      </c>
      <c r="AU311" s="212" t="s">
        <v>91</v>
      </c>
      <c r="AV311" s="14" t="s">
        <v>91</v>
      </c>
      <c r="AW311" s="14" t="s">
        <v>38</v>
      </c>
      <c r="AX311" s="14" t="s">
        <v>80</v>
      </c>
      <c r="AY311" s="212" t="s">
        <v>131</v>
      </c>
    </row>
    <row r="312" spans="2:51" s="13" customFormat="1" ht="10.199999999999999">
      <c r="B312" s="192"/>
      <c r="C312" s="193"/>
      <c r="D312" s="187" t="s">
        <v>142</v>
      </c>
      <c r="E312" s="194" t="s">
        <v>78</v>
      </c>
      <c r="F312" s="195" t="s">
        <v>386</v>
      </c>
      <c r="G312" s="193"/>
      <c r="H312" s="194" t="s">
        <v>78</v>
      </c>
      <c r="I312" s="196"/>
      <c r="J312" s="193"/>
      <c r="K312" s="193"/>
      <c r="L312" s="197"/>
      <c r="M312" s="198"/>
      <c r="N312" s="199"/>
      <c r="O312" s="199"/>
      <c r="P312" s="199"/>
      <c r="Q312" s="199"/>
      <c r="R312" s="199"/>
      <c r="S312" s="199"/>
      <c r="T312" s="200"/>
      <c r="AT312" s="201" t="s">
        <v>142</v>
      </c>
      <c r="AU312" s="201" t="s">
        <v>91</v>
      </c>
      <c r="AV312" s="13" t="s">
        <v>88</v>
      </c>
      <c r="AW312" s="13" t="s">
        <v>38</v>
      </c>
      <c r="AX312" s="13" t="s">
        <v>80</v>
      </c>
      <c r="AY312" s="201" t="s">
        <v>131</v>
      </c>
    </row>
    <row r="313" spans="2:51" s="14" customFormat="1" ht="20.399999999999999">
      <c r="B313" s="202"/>
      <c r="C313" s="203"/>
      <c r="D313" s="187" t="s">
        <v>142</v>
      </c>
      <c r="E313" s="204" t="s">
        <v>78</v>
      </c>
      <c r="F313" s="205" t="s">
        <v>387</v>
      </c>
      <c r="G313" s="203"/>
      <c r="H313" s="206">
        <v>11.246</v>
      </c>
      <c r="I313" s="207"/>
      <c r="J313" s="203"/>
      <c r="K313" s="203"/>
      <c r="L313" s="208"/>
      <c r="M313" s="209"/>
      <c r="N313" s="210"/>
      <c r="O313" s="210"/>
      <c r="P313" s="210"/>
      <c r="Q313" s="210"/>
      <c r="R313" s="210"/>
      <c r="S313" s="210"/>
      <c r="T313" s="211"/>
      <c r="AT313" s="212" t="s">
        <v>142</v>
      </c>
      <c r="AU313" s="212" t="s">
        <v>91</v>
      </c>
      <c r="AV313" s="14" t="s">
        <v>91</v>
      </c>
      <c r="AW313" s="14" t="s">
        <v>38</v>
      </c>
      <c r="AX313" s="14" t="s">
        <v>80</v>
      </c>
      <c r="AY313" s="212" t="s">
        <v>131</v>
      </c>
    </row>
    <row r="314" spans="2:51" s="14" customFormat="1" ht="20.399999999999999">
      <c r="B314" s="202"/>
      <c r="C314" s="203"/>
      <c r="D314" s="187" t="s">
        <v>142</v>
      </c>
      <c r="E314" s="204" t="s">
        <v>78</v>
      </c>
      <c r="F314" s="205" t="s">
        <v>388</v>
      </c>
      <c r="G314" s="203"/>
      <c r="H314" s="206">
        <v>0.65500000000000003</v>
      </c>
      <c r="I314" s="207"/>
      <c r="J314" s="203"/>
      <c r="K314" s="203"/>
      <c r="L314" s="208"/>
      <c r="M314" s="209"/>
      <c r="N314" s="210"/>
      <c r="O314" s="210"/>
      <c r="P314" s="210"/>
      <c r="Q314" s="210"/>
      <c r="R314" s="210"/>
      <c r="S314" s="210"/>
      <c r="T314" s="211"/>
      <c r="AT314" s="212" t="s">
        <v>142</v>
      </c>
      <c r="AU314" s="212" t="s">
        <v>91</v>
      </c>
      <c r="AV314" s="14" t="s">
        <v>91</v>
      </c>
      <c r="AW314" s="14" t="s">
        <v>38</v>
      </c>
      <c r="AX314" s="14" t="s">
        <v>80</v>
      </c>
      <c r="AY314" s="212" t="s">
        <v>131</v>
      </c>
    </row>
    <row r="315" spans="2:51" s="14" customFormat="1" ht="20.399999999999999">
      <c r="B315" s="202"/>
      <c r="C315" s="203"/>
      <c r="D315" s="187" t="s">
        <v>142</v>
      </c>
      <c r="E315" s="204" t="s">
        <v>78</v>
      </c>
      <c r="F315" s="205" t="s">
        <v>389</v>
      </c>
      <c r="G315" s="203"/>
      <c r="H315" s="206">
        <v>1.359</v>
      </c>
      <c r="I315" s="207"/>
      <c r="J315" s="203"/>
      <c r="K315" s="203"/>
      <c r="L315" s="208"/>
      <c r="M315" s="209"/>
      <c r="N315" s="210"/>
      <c r="O315" s="210"/>
      <c r="P315" s="210"/>
      <c r="Q315" s="210"/>
      <c r="R315" s="210"/>
      <c r="S315" s="210"/>
      <c r="T315" s="211"/>
      <c r="AT315" s="212" t="s">
        <v>142</v>
      </c>
      <c r="AU315" s="212" t="s">
        <v>91</v>
      </c>
      <c r="AV315" s="14" t="s">
        <v>91</v>
      </c>
      <c r="AW315" s="14" t="s">
        <v>38</v>
      </c>
      <c r="AX315" s="14" t="s">
        <v>80</v>
      </c>
      <c r="AY315" s="212" t="s">
        <v>131</v>
      </c>
    </row>
    <row r="316" spans="2:51" s="14" customFormat="1" ht="20.399999999999999">
      <c r="B316" s="202"/>
      <c r="C316" s="203"/>
      <c r="D316" s="187" t="s">
        <v>142</v>
      </c>
      <c r="E316" s="204" t="s">
        <v>78</v>
      </c>
      <c r="F316" s="205" t="s">
        <v>390</v>
      </c>
      <c r="G316" s="203"/>
      <c r="H316" s="206">
        <v>1.431</v>
      </c>
      <c r="I316" s="207"/>
      <c r="J316" s="203"/>
      <c r="K316" s="203"/>
      <c r="L316" s="208"/>
      <c r="M316" s="209"/>
      <c r="N316" s="210"/>
      <c r="O316" s="210"/>
      <c r="P316" s="210"/>
      <c r="Q316" s="210"/>
      <c r="R316" s="210"/>
      <c r="S316" s="210"/>
      <c r="T316" s="211"/>
      <c r="AT316" s="212" t="s">
        <v>142</v>
      </c>
      <c r="AU316" s="212" t="s">
        <v>91</v>
      </c>
      <c r="AV316" s="14" t="s">
        <v>91</v>
      </c>
      <c r="AW316" s="14" t="s">
        <v>38</v>
      </c>
      <c r="AX316" s="14" t="s">
        <v>80</v>
      </c>
      <c r="AY316" s="212" t="s">
        <v>131</v>
      </c>
    </row>
    <row r="317" spans="2:51" s="14" customFormat="1" ht="20.399999999999999">
      <c r="B317" s="202"/>
      <c r="C317" s="203"/>
      <c r="D317" s="187" t="s">
        <v>142</v>
      </c>
      <c r="E317" s="204" t="s">
        <v>78</v>
      </c>
      <c r="F317" s="205" t="s">
        <v>391</v>
      </c>
      <c r="G317" s="203"/>
      <c r="H317" s="206">
        <v>2.8260000000000001</v>
      </c>
      <c r="I317" s="207"/>
      <c r="J317" s="203"/>
      <c r="K317" s="203"/>
      <c r="L317" s="208"/>
      <c r="M317" s="209"/>
      <c r="N317" s="210"/>
      <c r="O317" s="210"/>
      <c r="P317" s="210"/>
      <c r="Q317" s="210"/>
      <c r="R317" s="210"/>
      <c r="S317" s="210"/>
      <c r="T317" s="211"/>
      <c r="AT317" s="212" t="s">
        <v>142</v>
      </c>
      <c r="AU317" s="212" t="s">
        <v>91</v>
      </c>
      <c r="AV317" s="14" t="s">
        <v>91</v>
      </c>
      <c r="AW317" s="14" t="s">
        <v>38</v>
      </c>
      <c r="AX317" s="14" t="s">
        <v>80</v>
      </c>
      <c r="AY317" s="212" t="s">
        <v>131</v>
      </c>
    </row>
    <row r="318" spans="2:51" s="13" customFormat="1" ht="20.399999999999999">
      <c r="B318" s="192"/>
      <c r="C318" s="193"/>
      <c r="D318" s="187" t="s">
        <v>142</v>
      </c>
      <c r="E318" s="194" t="s">
        <v>78</v>
      </c>
      <c r="F318" s="195" t="s">
        <v>392</v>
      </c>
      <c r="G318" s="193"/>
      <c r="H318" s="194" t="s">
        <v>78</v>
      </c>
      <c r="I318" s="196"/>
      <c r="J318" s="193"/>
      <c r="K318" s="193"/>
      <c r="L318" s="197"/>
      <c r="M318" s="198"/>
      <c r="N318" s="199"/>
      <c r="O318" s="199"/>
      <c r="P318" s="199"/>
      <c r="Q318" s="199"/>
      <c r="R318" s="199"/>
      <c r="S318" s="199"/>
      <c r="T318" s="200"/>
      <c r="AT318" s="201" t="s">
        <v>142</v>
      </c>
      <c r="AU318" s="201" t="s">
        <v>91</v>
      </c>
      <c r="AV318" s="13" t="s">
        <v>88</v>
      </c>
      <c r="AW318" s="13" t="s">
        <v>38</v>
      </c>
      <c r="AX318" s="13" t="s">
        <v>80</v>
      </c>
      <c r="AY318" s="201" t="s">
        <v>131</v>
      </c>
    </row>
    <row r="319" spans="2:51" s="13" customFormat="1" ht="10.199999999999999">
      <c r="B319" s="192"/>
      <c r="C319" s="193"/>
      <c r="D319" s="187" t="s">
        <v>142</v>
      </c>
      <c r="E319" s="194" t="s">
        <v>78</v>
      </c>
      <c r="F319" s="195" t="s">
        <v>162</v>
      </c>
      <c r="G319" s="193"/>
      <c r="H319" s="194" t="s">
        <v>78</v>
      </c>
      <c r="I319" s="196"/>
      <c r="J319" s="193"/>
      <c r="K319" s="193"/>
      <c r="L319" s="197"/>
      <c r="M319" s="198"/>
      <c r="N319" s="199"/>
      <c r="O319" s="199"/>
      <c r="P319" s="199"/>
      <c r="Q319" s="199"/>
      <c r="R319" s="199"/>
      <c r="S319" s="199"/>
      <c r="T319" s="200"/>
      <c r="AT319" s="201" t="s">
        <v>142</v>
      </c>
      <c r="AU319" s="201" t="s">
        <v>91</v>
      </c>
      <c r="AV319" s="13" t="s">
        <v>88</v>
      </c>
      <c r="AW319" s="13" t="s">
        <v>38</v>
      </c>
      <c r="AX319" s="13" t="s">
        <v>80</v>
      </c>
      <c r="AY319" s="201" t="s">
        <v>131</v>
      </c>
    </row>
    <row r="320" spans="2:51" s="14" customFormat="1" ht="10.199999999999999">
      <c r="B320" s="202"/>
      <c r="C320" s="203"/>
      <c r="D320" s="187" t="s">
        <v>142</v>
      </c>
      <c r="E320" s="204" t="s">
        <v>78</v>
      </c>
      <c r="F320" s="205" t="s">
        <v>393</v>
      </c>
      <c r="G320" s="203"/>
      <c r="H320" s="206">
        <v>4.05</v>
      </c>
      <c r="I320" s="207"/>
      <c r="J320" s="203"/>
      <c r="K320" s="203"/>
      <c r="L320" s="208"/>
      <c r="M320" s="209"/>
      <c r="N320" s="210"/>
      <c r="O320" s="210"/>
      <c r="P320" s="210"/>
      <c r="Q320" s="210"/>
      <c r="R320" s="210"/>
      <c r="S320" s="210"/>
      <c r="T320" s="211"/>
      <c r="AT320" s="212" t="s">
        <v>142</v>
      </c>
      <c r="AU320" s="212" t="s">
        <v>91</v>
      </c>
      <c r="AV320" s="14" t="s">
        <v>91</v>
      </c>
      <c r="AW320" s="14" t="s">
        <v>38</v>
      </c>
      <c r="AX320" s="14" t="s">
        <v>80</v>
      </c>
      <c r="AY320" s="212" t="s">
        <v>131</v>
      </c>
    </row>
    <row r="321" spans="1:65" s="14" customFormat="1" ht="10.199999999999999">
      <c r="B321" s="202"/>
      <c r="C321" s="203"/>
      <c r="D321" s="187" t="s">
        <v>142</v>
      </c>
      <c r="E321" s="204" t="s">
        <v>78</v>
      </c>
      <c r="F321" s="205" t="s">
        <v>394</v>
      </c>
      <c r="G321" s="203"/>
      <c r="H321" s="206">
        <v>8.64</v>
      </c>
      <c r="I321" s="207"/>
      <c r="J321" s="203"/>
      <c r="K321" s="203"/>
      <c r="L321" s="208"/>
      <c r="M321" s="209"/>
      <c r="N321" s="210"/>
      <c r="O321" s="210"/>
      <c r="P321" s="210"/>
      <c r="Q321" s="210"/>
      <c r="R321" s="210"/>
      <c r="S321" s="210"/>
      <c r="T321" s="211"/>
      <c r="AT321" s="212" t="s">
        <v>142</v>
      </c>
      <c r="AU321" s="212" t="s">
        <v>91</v>
      </c>
      <c r="AV321" s="14" t="s">
        <v>91</v>
      </c>
      <c r="AW321" s="14" t="s">
        <v>38</v>
      </c>
      <c r="AX321" s="14" t="s">
        <v>80</v>
      </c>
      <c r="AY321" s="212" t="s">
        <v>131</v>
      </c>
    </row>
    <row r="322" spans="1:65" s="15" customFormat="1" ht="10.199999999999999">
      <c r="B322" s="213"/>
      <c r="C322" s="214"/>
      <c r="D322" s="187" t="s">
        <v>142</v>
      </c>
      <c r="E322" s="215" t="s">
        <v>78</v>
      </c>
      <c r="F322" s="216" t="s">
        <v>164</v>
      </c>
      <c r="G322" s="214"/>
      <c r="H322" s="217">
        <v>395.36199999999991</v>
      </c>
      <c r="I322" s="218"/>
      <c r="J322" s="214"/>
      <c r="K322" s="214"/>
      <c r="L322" s="219"/>
      <c r="M322" s="220"/>
      <c r="N322" s="221"/>
      <c r="O322" s="221"/>
      <c r="P322" s="221"/>
      <c r="Q322" s="221"/>
      <c r="R322" s="221"/>
      <c r="S322" s="221"/>
      <c r="T322" s="222"/>
      <c r="AT322" s="223" t="s">
        <v>142</v>
      </c>
      <c r="AU322" s="223" t="s">
        <v>91</v>
      </c>
      <c r="AV322" s="15" t="s">
        <v>138</v>
      </c>
      <c r="AW322" s="15" t="s">
        <v>38</v>
      </c>
      <c r="AX322" s="15" t="s">
        <v>88</v>
      </c>
      <c r="AY322" s="223" t="s">
        <v>131</v>
      </c>
    </row>
    <row r="323" spans="1:65" s="2" customFormat="1" ht="49.05" customHeight="1">
      <c r="A323" s="35"/>
      <c r="B323" s="36"/>
      <c r="C323" s="174" t="s">
        <v>395</v>
      </c>
      <c r="D323" s="174" t="s">
        <v>133</v>
      </c>
      <c r="E323" s="175" t="s">
        <v>396</v>
      </c>
      <c r="F323" s="176" t="s">
        <v>397</v>
      </c>
      <c r="G323" s="177" t="s">
        <v>244</v>
      </c>
      <c r="H323" s="178">
        <v>197.68100000000001</v>
      </c>
      <c r="I323" s="179"/>
      <c r="J323" s="180">
        <f>ROUND(I323*H323,2)</f>
        <v>0</v>
      </c>
      <c r="K323" s="176" t="s">
        <v>137</v>
      </c>
      <c r="L323" s="40"/>
      <c r="M323" s="181" t="s">
        <v>78</v>
      </c>
      <c r="N323" s="182" t="s">
        <v>50</v>
      </c>
      <c r="O323" s="65"/>
      <c r="P323" s="183">
        <f>O323*H323</f>
        <v>0</v>
      </c>
      <c r="Q323" s="183">
        <v>0</v>
      </c>
      <c r="R323" s="183">
        <f>Q323*H323</f>
        <v>0</v>
      </c>
      <c r="S323" s="183">
        <v>0</v>
      </c>
      <c r="T323" s="184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85" t="s">
        <v>138</v>
      </c>
      <c r="AT323" s="185" t="s">
        <v>133</v>
      </c>
      <c r="AU323" s="185" t="s">
        <v>91</v>
      </c>
      <c r="AY323" s="18" t="s">
        <v>131</v>
      </c>
      <c r="BE323" s="186">
        <f>IF(N323="základní",J323,0)</f>
        <v>0</v>
      </c>
      <c r="BF323" s="186">
        <f>IF(N323="snížená",J323,0)</f>
        <v>0</v>
      </c>
      <c r="BG323" s="186">
        <f>IF(N323="zákl. přenesená",J323,0)</f>
        <v>0</v>
      </c>
      <c r="BH323" s="186">
        <f>IF(N323="sníž. přenesená",J323,0)</f>
        <v>0</v>
      </c>
      <c r="BI323" s="186">
        <f>IF(N323="nulová",J323,0)</f>
        <v>0</v>
      </c>
      <c r="BJ323" s="18" t="s">
        <v>88</v>
      </c>
      <c r="BK323" s="186">
        <f>ROUND(I323*H323,2)</f>
        <v>0</v>
      </c>
      <c r="BL323" s="18" t="s">
        <v>138</v>
      </c>
      <c r="BM323" s="185" t="s">
        <v>398</v>
      </c>
    </row>
    <row r="324" spans="1:65" s="2" customFormat="1" ht="268.8">
      <c r="A324" s="35"/>
      <c r="B324" s="36"/>
      <c r="C324" s="37"/>
      <c r="D324" s="187" t="s">
        <v>140</v>
      </c>
      <c r="E324" s="37"/>
      <c r="F324" s="188" t="s">
        <v>274</v>
      </c>
      <c r="G324" s="37"/>
      <c r="H324" s="37"/>
      <c r="I324" s="189"/>
      <c r="J324" s="37"/>
      <c r="K324" s="37"/>
      <c r="L324" s="40"/>
      <c r="M324" s="190"/>
      <c r="N324" s="191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140</v>
      </c>
      <c r="AU324" s="18" t="s">
        <v>91</v>
      </c>
    </row>
    <row r="325" spans="1:65" s="13" customFormat="1" ht="20.399999999999999">
      <c r="B325" s="192"/>
      <c r="C325" s="193"/>
      <c r="D325" s="187" t="s">
        <v>142</v>
      </c>
      <c r="E325" s="194" t="s">
        <v>78</v>
      </c>
      <c r="F325" s="195" t="s">
        <v>268</v>
      </c>
      <c r="G325" s="193"/>
      <c r="H325" s="194" t="s">
        <v>78</v>
      </c>
      <c r="I325" s="196"/>
      <c r="J325" s="193"/>
      <c r="K325" s="193"/>
      <c r="L325" s="197"/>
      <c r="M325" s="198"/>
      <c r="N325" s="199"/>
      <c r="O325" s="199"/>
      <c r="P325" s="199"/>
      <c r="Q325" s="199"/>
      <c r="R325" s="199"/>
      <c r="S325" s="199"/>
      <c r="T325" s="200"/>
      <c r="AT325" s="201" t="s">
        <v>142</v>
      </c>
      <c r="AU325" s="201" t="s">
        <v>91</v>
      </c>
      <c r="AV325" s="13" t="s">
        <v>88</v>
      </c>
      <c r="AW325" s="13" t="s">
        <v>38</v>
      </c>
      <c r="AX325" s="13" t="s">
        <v>80</v>
      </c>
      <c r="AY325" s="201" t="s">
        <v>131</v>
      </c>
    </row>
    <row r="326" spans="1:65" s="14" customFormat="1" ht="10.199999999999999">
      <c r="B326" s="202"/>
      <c r="C326" s="203"/>
      <c r="D326" s="187" t="s">
        <v>142</v>
      </c>
      <c r="E326" s="204" t="s">
        <v>78</v>
      </c>
      <c r="F326" s="205" t="s">
        <v>399</v>
      </c>
      <c r="G326" s="203"/>
      <c r="H326" s="206">
        <v>197.68100000000001</v>
      </c>
      <c r="I326" s="207"/>
      <c r="J326" s="203"/>
      <c r="K326" s="203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142</v>
      </c>
      <c r="AU326" s="212" t="s">
        <v>91</v>
      </c>
      <c r="AV326" s="14" t="s">
        <v>91</v>
      </c>
      <c r="AW326" s="14" t="s">
        <v>38</v>
      </c>
      <c r="AX326" s="14" t="s">
        <v>88</v>
      </c>
      <c r="AY326" s="212" t="s">
        <v>131</v>
      </c>
    </row>
    <row r="327" spans="1:65" s="2" customFormat="1" ht="37.799999999999997" customHeight="1">
      <c r="A327" s="35"/>
      <c r="B327" s="36"/>
      <c r="C327" s="174" t="s">
        <v>400</v>
      </c>
      <c r="D327" s="174" t="s">
        <v>133</v>
      </c>
      <c r="E327" s="175" t="s">
        <v>401</v>
      </c>
      <c r="F327" s="176" t="s">
        <v>402</v>
      </c>
      <c r="G327" s="177" t="s">
        <v>136</v>
      </c>
      <c r="H327" s="178">
        <v>1145.3330000000001</v>
      </c>
      <c r="I327" s="179"/>
      <c r="J327" s="180">
        <f>ROUND(I327*H327,2)</f>
        <v>0</v>
      </c>
      <c r="K327" s="176" t="s">
        <v>137</v>
      </c>
      <c r="L327" s="40"/>
      <c r="M327" s="181" t="s">
        <v>78</v>
      </c>
      <c r="N327" s="182" t="s">
        <v>50</v>
      </c>
      <c r="O327" s="65"/>
      <c r="P327" s="183">
        <f>O327*H327</f>
        <v>0</v>
      </c>
      <c r="Q327" s="183">
        <v>8.4000000000000003E-4</v>
      </c>
      <c r="R327" s="183">
        <f>Q327*H327</f>
        <v>0.96207972000000008</v>
      </c>
      <c r="S327" s="183">
        <v>0</v>
      </c>
      <c r="T327" s="184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185" t="s">
        <v>138</v>
      </c>
      <c r="AT327" s="185" t="s">
        <v>133</v>
      </c>
      <c r="AU327" s="185" t="s">
        <v>91</v>
      </c>
      <c r="AY327" s="18" t="s">
        <v>131</v>
      </c>
      <c r="BE327" s="186">
        <f>IF(N327="základní",J327,0)</f>
        <v>0</v>
      </c>
      <c r="BF327" s="186">
        <f>IF(N327="snížená",J327,0)</f>
        <v>0</v>
      </c>
      <c r="BG327" s="186">
        <f>IF(N327="zákl. přenesená",J327,0)</f>
        <v>0</v>
      </c>
      <c r="BH327" s="186">
        <f>IF(N327="sníž. přenesená",J327,0)</f>
        <v>0</v>
      </c>
      <c r="BI327" s="186">
        <f>IF(N327="nulová",J327,0)</f>
        <v>0</v>
      </c>
      <c r="BJ327" s="18" t="s">
        <v>88</v>
      </c>
      <c r="BK327" s="186">
        <f>ROUND(I327*H327,2)</f>
        <v>0</v>
      </c>
      <c r="BL327" s="18" t="s">
        <v>138</v>
      </c>
      <c r="BM327" s="185" t="s">
        <v>403</v>
      </c>
    </row>
    <row r="328" spans="1:65" s="2" customFormat="1" ht="211.2">
      <c r="A328" s="35"/>
      <c r="B328" s="36"/>
      <c r="C328" s="37"/>
      <c r="D328" s="187" t="s">
        <v>140</v>
      </c>
      <c r="E328" s="37"/>
      <c r="F328" s="188" t="s">
        <v>404</v>
      </c>
      <c r="G328" s="37"/>
      <c r="H328" s="37"/>
      <c r="I328" s="189"/>
      <c r="J328" s="37"/>
      <c r="K328" s="37"/>
      <c r="L328" s="40"/>
      <c r="M328" s="190"/>
      <c r="N328" s="191"/>
      <c r="O328" s="65"/>
      <c r="P328" s="65"/>
      <c r="Q328" s="65"/>
      <c r="R328" s="65"/>
      <c r="S328" s="65"/>
      <c r="T328" s="66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140</v>
      </c>
      <c r="AU328" s="18" t="s">
        <v>91</v>
      </c>
    </row>
    <row r="329" spans="1:65" s="13" customFormat="1" ht="20.399999999999999">
      <c r="B329" s="192"/>
      <c r="C329" s="193"/>
      <c r="D329" s="187" t="s">
        <v>142</v>
      </c>
      <c r="E329" s="194" t="s">
        <v>78</v>
      </c>
      <c r="F329" s="195" t="s">
        <v>143</v>
      </c>
      <c r="G329" s="193"/>
      <c r="H329" s="194" t="s">
        <v>78</v>
      </c>
      <c r="I329" s="196"/>
      <c r="J329" s="193"/>
      <c r="K329" s="193"/>
      <c r="L329" s="197"/>
      <c r="M329" s="198"/>
      <c r="N329" s="199"/>
      <c r="O329" s="199"/>
      <c r="P329" s="199"/>
      <c r="Q329" s="199"/>
      <c r="R329" s="199"/>
      <c r="S329" s="199"/>
      <c r="T329" s="200"/>
      <c r="AT329" s="201" t="s">
        <v>142</v>
      </c>
      <c r="AU329" s="201" t="s">
        <v>91</v>
      </c>
      <c r="AV329" s="13" t="s">
        <v>88</v>
      </c>
      <c r="AW329" s="13" t="s">
        <v>38</v>
      </c>
      <c r="AX329" s="13" t="s">
        <v>80</v>
      </c>
      <c r="AY329" s="201" t="s">
        <v>131</v>
      </c>
    </row>
    <row r="330" spans="1:65" s="14" customFormat="1" ht="10.199999999999999">
      <c r="B330" s="202"/>
      <c r="C330" s="203"/>
      <c r="D330" s="187" t="s">
        <v>142</v>
      </c>
      <c r="E330" s="204" t="s">
        <v>78</v>
      </c>
      <c r="F330" s="205" t="s">
        <v>405</v>
      </c>
      <c r="G330" s="203"/>
      <c r="H330" s="206">
        <v>3.48</v>
      </c>
      <c r="I330" s="207"/>
      <c r="J330" s="203"/>
      <c r="K330" s="203"/>
      <c r="L330" s="208"/>
      <c r="M330" s="209"/>
      <c r="N330" s="210"/>
      <c r="O330" s="210"/>
      <c r="P330" s="210"/>
      <c r="Q330" s="210"/>
      <c r="R330" s="210"/>
      <c r="S330" s="210"/>
      <c r="T330" s="211"/>
      <c r="AT330" s="212" t="s">
        <v>142</v>
      </c>
      <c r="AU330" s="212" t="s">
        <v>91</v>
      </c>
      <c r="AV330" s="14" t="s">
        <v>91</v>
      </c>
      <c r="AW330" s="14" t="s">
        <v>38</v>
      </c>
      <c r="AX330" s="14" t="s">
        <v>80</v>
      </c>
      <c r="AY330" s="212" t="s">
        <v>131</v>
      </c>
    </row>
    <row r="331" spans="1:65" s="14" customFormat="1" ht="10.199999999999999">
      <c r="B331" s="202"/>
      <c r="C331" s="203"/>
      <c r="D331" s="187" t="s">
        <v>142</v>
      </c>
      <c r="E331" s="204" t="s">
        <v>78</v>
      </c>
      <c r="F331" s="205" t="s">
        <v>406</v>
      </c>
      <c r="G331" s="203"/>
      <c r="H331" s="206">
        <v>8.625</v>
      </c>
      <c r="I331" s="207"/>
      <c r="J331" s="203"/>
      <c r="K331" s="203"/>
      <c r="L331" s="208"/>
      <c r="M331" s="209"/>
      <c r="N331" s="210"/>
      <c r="O331" s="210"/>
      <c r="P331" s="210"/>
      <c r="Q331" s="210"/>
      <c r="R331" s="210"/>
      <c r="S331" s="210"/>
      <c r="T331" s="211"/>
      <c r="AT331" s="212" t="s">
        <v>142</v>
      </c>
      <c r="AU331" s="212" t="s">
        <v>91</v>
      </c>
      <c r="AV331" s="14" t="s">
        <v>91</v>
      </c>
      <c r="AW331" s="14" t="s">
        <v>38</v>
      </c>
      <c r="AX331" s="14" t="s">
        <v>80</v>
      </c>
      <c r="AY331" s="212" t="s">
        <v>131</v>
      </c>
    </row>
    <row r="332" spans="1:65" s="14" customFormat="1" ht="10.199999999999999">
      <c r="B332" s="202"/>
      <c r="C332" s="203"/>
      <c r="D332" s="187" t="s">
        <v>142</v>
      </c>
      <c r="E332" s="204" t="s">
        <v>78</v>
      </c>
      <c r="F332" s="205" t="s">
        <v>407</v>
      </c>
      <c r="G332" s="203"/>
      <c r="H332" s="206">
        <v>3.55</v>
      </c>
      <c r="I332" s="207"/>
      <c r="J332" s="203"/>
      <c r="K332" s="203"/>
      <c r="L332" s="208"/>
      <c r="M332" s="209"/>
      <c r="N332" s="210"/>
      <c r="O332" s="210"/>
      <c r="P332" s="210"/>
      <c r="Q332" s="210"/>
      <c r="R332" s="210"/>
      <c r="S332" s="210"/>
      <c r="T332" s="211"/>
      <c r="AT332" s="212" t="s">
        <v>142</v>
      </c>
      <c r="AU332" s="212" t="s">
        <v>91</v>
      </c>
      <c r="AV332" s="14" t="s">
        <v>91</v>
      </c>
      <c r="AW332" s="14" t="s">
        <v>38</v>
      </c>
      <c r="AX332" s="14" t="s">
        <v>80</v>
      </c>
      <c r="AY332" s="212" t="s">
        <v>131</v>
      </c>
    </row>
    <row r="333" spans="1:65" s="14" customFormat="1" ht="10.199999999999999">
      <c r="B333" s="202"/>
      <c r="C333" s="203"/>
      <c r="D333" s="187" t="s">
        <v>142</v>
      </c>
      <c r="E333" s="204" t="s">
        <v>78</v>
      </c>
      <c r="F333" s="205" t="s">
        <v>408</v>
      </c>
      <c r="G333" s="203"/>
      <c r="H333" s="206">
        <v>27.225000000000001</v>
      </c>
      <c r="I333" s="207"/>
      <c r="J333" s="203"/>
      <c r="K333" s="203"/>
      <c r="L333" s="208"/>
      <c r="M333" s="209"/>
      <c r="N333" s="210"/>
      <c r="O333" s="210"/>
      <c r="P333" s="210"/>
      <c r="Q333" s="210"/>
      <c r="R333" s="210"/>
      <c r="S333" s="210"/>
      <c r="T333" s="211"/>
      <c r="AT333" s="212" t="s">
        <v>142</v>
      </c>
      <c r="AU333" s="212" t="s">
        <v>91</v>
      </c>
      <c r="AV333" s="14" t="s">
        <v>91</v>
      </c>
      <c r="AW333" s="14" t="s">
        <v>38</v>
      </c>
      <c r="AX333" s="14" t="s">
        <v>80</v>
      </c>
      <c r="AY333" s="212" t="s">
        <v>131</v>
      </c>
    </row>
    <row r="334" spans="1:65" s="14" customFormat="1" ht="10.199999999999999">
      <c r="B334" s="202"/>
      <c r="C334" s="203"/>
      <c r="D334" s="187" t="s">
        <v>142</v>
      </c>
      <c r="E334" s="204" t="s">
        <v>78</v>
      </c>
      <c r="F334" s="205" t="s">
        <v>409</v>
      </c>
      <c r="G334" s="203"/>
      <c r="H334" s="206">
        <v>10.5</v>
      </c>
      <c r="I334" s="207"/>
      <c r="J334" s="203"/>
      <c r="K334" s="203"/>
      <c r="L334" s="208"/>
      <c r="M334" s="209"/>
      <c r="N334" s="210"/>
      <c r="O334" s="210"/>
      <c r="P334" s="210"/>
      <c r="Q334" s="210"/>
      <c r="R334" s="210"/>
      <c r="S334" s="210"/>
      <c r="T334" s="211"/>
      <c r="AT334" s="212" t="s">
        <v>142</v>
      </c>
      <c r="AU334" s="212" t="s">
        <v>91</v>
      </c>
      <c r="AV334" s="14" t="s">
        <v>91</v>
      </c>
      <c r="AW334" s="14" t="s">
        <v>38</v>
      </c>
      <c r="AX334" s="14" t="s">
        <v>80</v>
      </c>
      <c r="AY334" s="212" t="s">
        <v>131</v>
      </c>
    </row>
    <row r="335" spans="1:65" s="14" customFormat="1" ht="20.399999999999999">
      <c r="B335" s="202"/>
      <c r="C335" s="203"/>
      <c r="D335" s="187" t="s">
        <v>142</v>
      </c>
      <c r="E335" s="204" t="s">
        <v>78</v>
      </c>
      <c r="F335" s="205" t="s">
        <v>410</v>
      </c>
      <c r="G335" s="203"/>
      <c r="H335" s="206">
        <v>0.76</v>
      </c>
      <c r="I335" s="207"/>
      <c r="J335" s="203"/>
      <c r="K335" s="203"/>
      <c r="L335" s="208"/>
      <c r="M335" s="209"/>
      <c r="N335" s="210"/>
      <c r="O335" s="210"/>
      <c r="P335" s="210"/>
      <c r="Q335" s="210"/>
      <c r="R335" s="210"/>
      <c r="S335" s="210"/>
      <c r="T335" s="211"/>
      <c r="AT335" s="212" t="s">
        <v>142</v>
      </c>
      <c r="AU335" s="212" t="s">
        <v>91</v>
      </c>
      <c r="AV335" s="14" t="s">
        <v>91</v>
      </c>
      <c r="AW335" s="14" t="s">
        <v>38</v>
      </c>
      <c r="AX335" s="14" t="s">
        <v>80</v>
      </c>
      <c r="AY335" s="212" t="s">
        <v>131</v>
      </c>
    </row>
    <row r="336" spans="1:65" s="14" customFormat="1" ht="10.199999999999999">
      <c r="B336" s="202"/>
      <c r="C336" s="203"/>
      <c r="D336" s="187" t="s">
        <v>142</v>
      </c>
      <c r="E336" s="204" t="s">
        <v>78</v>
      </c>
      <c r="F336" s="205" t="s">
        <v>411</v>
      </c>
      <c r="G336" s="203"/>
      <c r="H336" s="206">
        <v>95.25</v>
      </c>
      <c r="I336" s="207"/>
      <c r="J336" s="203"/>
      <c r="K336" s="203"/>
      <c r="L336" s="208"/>
      <c r="M336" s="209"/>
      <c r="N336" s="210"/>
      <c r="O336" s="210"/>
      <c r="P336" s="210"/>
      <c r="Q336" s="210"/>
      <c r="R336" s="210"/>
      <c r="S336" s="210"/>
      <c r="T336" s="211"/>
      <c r="AT336" s="212" t="s">
        <v>142</v>
      </c>
      <c r="AU336" s="212" t="s">
        <v>91</v>
      </c>
      <c r="AV336" s="14" t="s">
        <v>91</v>
      </c>
      <c r="AW336" s="14" t="s">
        <v>38</v>
      </c>
      <c r="AX336" s="14" t="s">
        <v>80</v>
      </c>
      <c r="AY336" s="212" t="s">
        <v>131</v>
      </c>
    </row>
    <row r="337" spans="2:51" s="14" customFormat="1" ht="10.199999999999999">
      <c r="B337" s="202"/>
      <c r="C337" s="203"/>
      <c r="D337" s="187" t="s">
        <v>142</v>
      </c>
      <c r="E337" s="204" t="s">
        <v>78</v>
      </c>
      <c r="F337" s="205" t="s">
        <v>412</v>
      </c>
      <c r="G337" s="203"/>
      <c r="H337" s="206">
        <v>38.200000000000003</v>
      </c>
      <c r="I337" s="207"/>
      <c r="J337" s="203"/>
      <c r="K337" s="203"/>
      <c r="L337" s="208"/>
      <c r="M337" s="209"/>
      <c r="N337" s="210"/>
      <c r="O337" s="210"/>
      <c r="P337" s="210"/>
      <c r="Q337" s="210"/>
      <c r="R337" s="210"/>
      <c r="S337" s="210"/>
      <c r="T337" s="211"/>
      <c r="AT337" s="212" t="s">
        <v>142</v>
      </c>
      <c r="AU337" s="212" t="s">
        <v>91</v>
      </c>
      <c r="AV337" s="14" t="s">
        <v>91</v>
      </c>
      <c r="AW337" s="14" t="s">
        <v>38</v>
      </c>
      <c r="AX337" s="14" t="s">
        <v>80</v>
      </c>
      <c r="AY337" s="212" t="s">
        <v>131</v>
      </c>
    </row>
    <row r="338" spans="2:51" s="14" customFormat="1" ht="20.399999999999999">
      <c r="B338" s="202"/>
      <c r="C338" s="203"/>
      <c r="D338" s="187" t="s">
        <v>142</v>
      </c>
      <c r="E338" s="204" t="s">
        <v>78</v>
      </c>
      <c r="F338" s="205" t="s">
        <v>413</v>
      </c>
      <c r="G338" s="203"/>
      <c r="H338" s="206">
        <v>13.37</v>
      </c>
      <c r="I338" s="207"/>
      <c r="J338" s="203"/>
      <c r="K338" s="203"/>
      <c r="L338" s="208"/>
      <c r="M338" s="209"/>
      <c r="N338" s="210"/>
      <c r="O338" s="210"/>
      <c r="P338" s="210"/>
      <c r="Q338" s="210"/>
      <c r="R338" s="210"/>
      <c r="S338" s="210"/>
      <c r="T338" s="211"/>
      <c r="AT338" s="212" t="s">
        <v>142</v>
      </c>
      <c r="AU338" s="212" t="s">
        <v>91</v>
      </c>
      <c r="AV338" s="14" t="s">
        <v>91</v>
      </c>
      <c r="AW338" s="14" t="s">
        <v>38</v>
      </c>
      <c r="AX338" s="14" t="s">
        <v>80</v>
      </c>
      <c r="AY338" s="212" t="s">
        <v>131</v>
      </c>
    </row>
    <row r="339" spans="2:51" s="14" customFormat="1" ht="10.199999999999999">
      <c r="B339" s="202"/>
      <c r="C339" s="203"/>
      <c r="D339" s="187" t="s">
        <v>142</v>
      </c>
      <c r="E339" s="204" t="s">
        <v>78</v>
      </c>
      <c r="F339" s="205" t="s">
        <v>414</v>
      </c>
      <c r="G339" s="203"/>
      <c r="H339" s="206">
        <v>28.725000000000001</v>
      </c>
      <c r="I339" s="207"/>
      <c r="J339" s="203"/>
      <c r="K339" s="203"/>
      <c r="L339" s="208"/>
      <c r="M339" s="209"/>
      <c r="N339" s="210"/>
      <c r="O339" s="210"/>
      <c r="P339" s="210"/>
      <c r="Q339" s="210"/>
      <c r="R339" s="210"/>
      <c r="S339" s="210"/>
      <c r="T339" s="211"/>
      <c r="AT339" s="212" t="s">
        <v>142</v>
      </c>
      <c r="AU339" s="212" t="s">
        <v>91</v>
      </c>
      <c r="AV339" s="14" t="s">
        <v>91</v>
      </c>
      <c r="AW339" s="14" t="s">
        <v>38</v>
      </c>
      <c r="AX339" s="14" t="s">
        <v>80</v>
      </c>
      <c r="AY339" s="212" t="s">
        <v>131</v>
      </c>
    </row>
    <row r="340" spans="2:51" s="14" customFormat="1" ht="20.399999999999999">
      <c r="B340" s="202"/>
      <c r="C340" s="203"/>
      <c r="D340" s="187" t="s">
        <v>142</v>
      </c>
      <c r="E340" s="204" t="s">
        <v>78</v>
      </c>
      <c r="F340" s="205" t="s">
        <v>415</v>
      </c>
      <c r="G340" s="203"/>
      <c r="H340" s="206">
        <v>3.84</v>
      </c>
      <c r="I340" s="207"/>
      <c r="J340" s="203"/>
      <c r="K340" s="203"/>
      <c r="L340" s="208"/>
      <c r="M340" s="209"/>
      <c r="N340" s="210"/>
      <c r="O340" s="210"/>
      <c r="P340" s="210"/>
      <c r="Q340" s="210"/>
      <c r="R340" s="210"/>
      <c r="S340" s="210"/>
      <c r="T340" s="211"/>
      <c r="AT340" s="212" t="s">
        <v>142</v>
      </c>
      <c r="AU340" s="212" t="s">
        <v>91</v>
      </c>
      <c r="AV340" s="14" t="s">
        <v>91</v>
      </c>
      <c r="AW340" s="14" t="s">
        <v>38</v>
      </c>
      <c r="AX340" s="14" t="s">
        <v>80</v>
      </c>
      <c r="AY340" s="212" t="s">
        <v>131</v>
      </c>
    </row>
    <row r="341" spans="2:51" s="14" customFormat="1" ht="10.199999999999999">
      <c r="B341" s="202"/>
      <c r="C341" s="203"/>
      <c r="D341" s="187" t="s">
        <v>142</v>
      </c>
      <c r="E341" s="204" t="s">
        <v>78</v>
      </c>
      <c r="F341" s="205" t="s">
        <v>416</v>
      </c>
      <c r="G341" s="203"/>
      <c r="H341" s="206">
        <v>32.64</v>
      </c>
      <c r="I341" s="207"/>
      <c r="J341" s="203"/>
      <c r="K341" s="203"/>
      <c r="L341" s="208"/>
      <c r="M341" s="209"/>
      <c r="N341" s="210"/>
      <c r="O341" s="210"/>
      <c r="P341" s="210"/>
      <c r="Q341" s="210"/>
      <c r="R341" s="210"/>
      <c r="S341" s="210"/>
      <c r="T341" s="211"/>
      <c r="AT341" s="212" t="s">
        <v>142</v>
      </c>
      <c r="AU341" s="212" t="s">
        <v>91</v>
      </c>
      <c r="AV341" s="14" t="s">
        <v>91</v>
      </c>
      <c r="AW341" s="14" t="s">
        <v>38</v>
      </c>
      <c r="AX341" s="14" t="s">
        <v>80</v>
      </c>
      <c r="AY341" s="212" t="s">
        <v>131</v>
      </c>
    </row>
    <row r="342" spans="2:51" s="14" customFormat="1" ht="20.399999999999999">
      <c r="B342" s="202"/>
      <c r="C342" s="203"/>
      <c r="D342" s="187" t="s">
        <v>142</v>
      </c>
      <c r="E342" s="204" t="s">
        <v>78</v>
      </c>
      <c r="F342" s="205" t="s">
        <v>417</v>
      </c>
      <c r="G342" s="203"/>
      <c r="H342" s="206">
        <v>5.76</v>
      </c>
      <c r="I342" s="207"/>
      <c r="J342" s="203"/>
      <c r="K342" s="203"/>
      <c r="L342" s="208"/>
      <c r="M342" s="209"/>
      <c r="N342" s="210"/>
      <c r="O342" s="210"/>
      <c r="P342" s="210"/>
      <c r="Q342" s="210"/>
      <c r="R342" s="210"/>
      <c r="S342" s="210"/>
      <c r="T342" s="211"/>
      <c r="AT342" s="212" t="s">
        <v>142</v>
      </c>
      <c r="AU342" s="212" t="s">
        <v>91</v>
      </c>
      <c r="AV342" s="14" t="s">
        <v>91</v>
      </c>
      <c r="AW342" s="14" t="s">
        <v>38</v>
      </c>
      <c r="AX342" s="14" t="s">
        <v>80</v>
      </c>
      <c r="AY342" s="212" t="s">
        <v>131</v>
      </c>
    </row>
    <row r="343" spans="2:51" s="14" customFormat="1" ht="10.199999999999999">
      <c r="B343" s="202"/>
      <c r="C343" s="203"/>
      <c r="D343" s="187" t="s">
        <v>142</v>
      </c>
      <c r="E343" s="204" t="s">
        <v>78</v>
      </c>
      <c r="F343" s="205" t="s">
        <v>418</v>
      </c>
      <c r="G343" s="203"/>
      <c r="H343" s="206">
        <v>19.100000000000001</v>
      </c>
      <c r="I343" s="207"/>
      <c r="J343" s="203"/>
      <c r="K343" s="203"/>
      <c r="L343" s="208"/>
      <c r="M343" s="209"/>
      <c r="N343" s="210"/>
      <c r="O343" s="210"/>
      <c r="P343" s="210"/>
      <c r="Q343" s="210"/>
      <c r="R343" s="210"/>
      <c r="S343" s="210"/>
      <c r="T343" s="211"/>
      <c r="AT343" s="212" t="s">
        <v>142</v>
      </c>
      <c r="AU343" s="212" t="s">
        <v>91</v>
      </c>
      <c r="AV343" s="14" t="s">
        <v>91</v>
      </c>
      <c r="AW343" s="14" t="s">
        <v>38</v>
      </c>
      <c r="AX343" s="14" t="s">
        <v>80</v>
      </c>
      <c r="AY343" s="212" t="s">
        <v>131</v>
      </c>
    </row>
    <row r="344" spans="2:51" s="14" customFormat="1" ht="10.199999999999999">
      <c r="B344" s="202"/>
      <c r="C344" s="203"/>
      <c r="D344" s="187" t="s">
        <v>142</v>
      </c>
      <c r="E344" s="204" t="s">
        <v>78</v>
      </c>
      <c r="F344" s="205" t="s">
        <v>419</v>
      </c>
      <c r="G344" s="203"/>
      <c r="H344" s="206">
        <v>62.05</v>
      </c>
      <c r="I344" s="207"/>
      <c r="J344" s="203"/>
      <c r="K344" s="203"/>
      <c r="L344" s="208"/>
      <c r="M344" s="209"/>
      <c r="N344" s="210"/>
      <c r="O344" s="210"/>
      <c r="P344" s="210"/>
      <c r="Q344" s="210"/>
      <c r="R344" s="210"/>
      <c r="S344" s="210"/>
      <c r="T344" s="211"/>
      <c r="AT344" s="212" t="s">
        <v>142</v>
      </c>
      <c r="AU344" s="212" t="s">
        <v>91</v>
      </c>
      <c r="AV344" s="14" t="s">
        <v>91</v>
      </c>
      <c r="AW344" s="14" t="s">
        <v>38</v>
      </c>
      <c r="AX344" s="14" t="s">
        <v>80</v>
      </c>
      <c r="AY344" s="212" t="s">
        <v>131</v>
      </c>
    </row>
    <row r="345" spans="2:51" s="14" customFormat="1" ht="10.199999999999999">
      <c r="B345" s="202"/>
      <c r="C345" s="203"/>
      <c r="D345" s="187" t="s">
        <v>142</v>
      </c>
      <c r="E345" s="204" t="s">
        <v>78</v>
      </c>
      <c r="F345" s="205" t="s">
        <v>420</v>
      </c>
      <c r="G345" s="203"/>
      <c r="H345" s="206">
        <v>41.04</v>
      </c>
      <c r="I345" s="207"/>
      <c r="J345" s="203"/>
      <c r="K345" s="203"/>
      <c r="L345" s="208"/>
      <c r="M345" s="209"/>
      <c r="N345" s="210"/>
      <c r="O345" s="210"/>
      <c r="P345" s="210"/>
      <c r="Q345" s="210"/>
      <c r="R345" s="210"/>
      <c r="S345" s="210"/>
      <c r="T345" s="211"/>
      <c r="AT345" s="212" t="s">
        <v>142</v>
      </c>
      <c r="AU345" s="212" t="s">
        <v>91</v>
      </c>
      <c r="AV345" s="14" t="s">
        <v>91</v>
      </c>
      <c r="AW345" s="14" t="s">
        <v>38</v>
      </c>
      <c r="AX345" s="14" t="s">
        <v>80</v>
      </c>
      <c r="AY345" s="212" t="s">
        <v>131</v>
      </c>
    </row>
    <row r="346" spans="2:51" s="14" customFormat="1" ht="20.399999999999999">
      <c r="B346" s="202"/>
      <c r="C346" s="203"/>
      <c r="D346" s="187" t="s">
        <v>142</v>
      </c>
      <c r="E346" s="204" t="s">
        <v>78</v>
      </c>
      <c r="F346" s="205" t="s">
        <v>421</v>
      </c>
      <c r="G346" s="203"/>
      <c r="H346" s="206">
        <v>5.0250000000000004</v>
      </c>
      <c r="I346" s="207"/>
      <c r="J346" s="203"/>
      <c r="K346" s="203"/>
      <c r="L346" s="208"/>
      <c r="M346" s="209"/>
      <c r="N346" s="210"/>
      <c r="O346" s="210"/>
      <c r="P346" s="210"/>
      <c r="Q346" s="210"/>
      <c r="R346" s="210"/>
      <c r="S346" s="210"/>
      <c r="T346" s="211"/>
      <c r="AT346" s="212" t="s">
        <v>142</v>
      </c>
      <c r="AU346" s="212" t="s">
        <v>91</v>
      </c>
      <c r="AV346" s="14" t="s">
        <v>91</v>
      </c>
      <c r="AW346" s="14" t="s">
        <v>38</v>
      </c>
      <c r="AX346" s="14" t="s">
        <v>80</v>
      </c>
      <c r="AY346" s="212" t="s">
        <v>131</v>
      </c>
    </row>
    <row r="347" spans="2:51" s="14" customFormat="1" ht="20.399999999999999">
      <c r="B347" s="202"/>
      <c r="C347" s="203"/>
      <c r="D347" s="187" t="s">
        <v>142</v>
      </c>
      <c r="E347" s="204" t="s">
        <v>78</v>
      </c>
      <c r="F347" s="205" t="s">
        <v>422</v>
      </c>
      <c r="G347" s="203"/>
      <c r="H347" s="206">
        <v>17.05</v>
      </c>
      <c r="I347" s="207"/>
      <c r="J347" s="203"/>
      <c r="K347" s="203"/>
      <c r="L347" s="208"/>
      <c r="M347" s="209"/>
      <c r="N347" s="210"/>
      <c r="O347" s="210"/>
      <c r="P347" s="210"/>
      <c r="Q347" s="210"/>
      <c r="R347" s="210"/>
      <c r="S347" s="210"/>
      <c r="T347" s="211"/>
      <c r="AT347" s="212" t="s">
        <v>142</v>
      </c>
      <c r="AU347" s="212" t="s">
        <v>91</v>
      </c>
      <c r="AV347" s="14" t="s">
        <v>91</v>
      </c>
      <c r="AW347" s="14" t="s">
        <v>38</v>
      </c>
      <c r="AX347" s="14" t="s">
        <v>80</v>
      </c>
      <c r="AY347" s="212" t="s">
        <v>131</v>
      </c>
    </row>
    <row r="348" spans="2:51" s="14" customFormat="1" ht="20.399999999999999">
      <c r="B348" s="202"/>
      <c r="C348" s="203"/>
      <c r="D348" s="187" t="s">
        <v>142</v>
      </c>
      <c r="E348" s="204" t="s">
        <v>78</v>
      </c>
      <c r="F348" s="205" t="s">
        <v>423</v>
      </c>
      <c r="G348" s="203"/>
      <c r="H348" s="206">
        <v>1.038</v>
      </c>
      <c r="I348" s="207"/>
      <c r="J348" s="203"/>
      <c r="K348" s="203"/>
      <c r="L348" s="208"/>
      <c r="M348" s="209"/>
      <c r="N348" s="210"/>
      <c r="O348" s="210"/>
      <c r="P348" s="210"/>
      <c r="Q348" s="210"/>
      <c r="R348" s="210"/>
      <c r="S348" s="210"/>
      <c r="T348" s="211"/>
      <c r="AT348" s="212" t="s">
        <v>142</v>
      </c>
      <c r="AU348" s="212" t="s">
        <v>91</v>
      </c>
      <c r="AV348" s="14" t="s">
        <v>91</v>
      </c>
      <c r="AW348" s="14" t="s">
        <v>38</v>
      </c>
      <c r="AX348" s="14" t="s">
        <v>80</v>
      </c>
      <c r="AY348" s="212" t="s">
        <v>131</v>
      </c>
    </row>
    <row r="349" spans="2:51" s="14" customFormat="1" ht="20.399999999999999">
      <c r="B349" s="202"/>
      <c r="C349" s="203"/>
      <c r="D349" s="187" t="s">
        <v>142</v>
      </c>
      <c r="E349" s="204" t="s">
        <v>78</v>
      </c>
      <c r="F349" s="205" t="s">
        <v>424</v>
      </c>
      <c r="G349" s="203"/>
      <c r="H349" s="206">
        <v>21.18</v>
      </c>
      <c r="I349" s="207"/>
      <c r="J349" s="203"/>
      <c r="K349" s="203"/>
      <c r="L349" s="208"/>
      <c r="M349" s="209"/>
      <c r="N349" s="210"/>
      <c r="O349" s="210"/>
      <c r="P349" s="210"/>
      <c r="Q349" s="210"/>
      <c r="R349" s="210"/>
      <c r="S349" s="210"/>
      <c r="T349" s="211"/>
      <c r="AT349" s="212" t="s">
        <v>142</v>
      </c>
      <c r="AU349" s="212" t="s">
        <v>91</v>
      </c>
      <c r="AV349" s="14" t="s">
        <v>91</v>
      </c>
      <c r="AW349" s="14" t="s">
        <v>38</v>
      </c>
      <c r="AX349" s="14" t="s">
        <v>80</v>
      </c>
      <c r="AY349" s="212" t="s">
        <v>131</v>
      </c>
    </row>
    <row r="350" spans="2:51" s="14" customFormat="1" ht="20.399999999999999">
      <c r="B350" s="202"/>
      <c r="C350" s="203"/>
      <c r="D350" s="187" t="s">
        <v>142</v>
      </c>
      <c r="E350" s="204" t="s">
        <v>78</v>
      </c>
      <c r="F350" s="205" t="s">
        <v>425</v>
      </c>
      <c r="G350" s="203"/>
      <c r="H350" s="206">
        <v>76.400000000000006</v>
      </c>
      <c r="I350" s="207"/>
      <c r="J350" s="203"/>
      <c r="K350" s="203"/>
      <c r="L350" s="208"/>
      <c r="M350" s="209"/>
      <c r="N350" s="210"/>
      <c r="O350" s="210"/>
      <c r="P350" s="210"/>
      <c r="Q350" s="210"/>
      <c r="R350" s="210"/>
      <c r="S350" s="210"/>
      <c r="T350" s="211"/>
      <c r="AT350" s="212" t="s">
        <v>142</v>
      </c>
      <c r="AU350" s="212" t="s">
        <v>91</v>
      </c>
      <c r="AV350" s="14" t="s">
        <v>91</v>
      </c>
      <c r="AW350" s="14" t="s">
        <v>38</v>
      </c>
      <c r="AX350" s="14" t="s">
        <v>80</v>
      </c>
      <c r="AY350" s="212" t="s">
        <v>131</v>
      </c>
    </row>
    <row r="351" spans="2:51" s="14" customFormat="1" ht="20.399999999999999">
      <c r="B351" s="202"/>
      <c r="C351" s="203"/>
      <c r="D351" s="187" t="s">
        <v>142</v>
      </c>
      <c r="E351" s="204" t="s">
        <v>78</v>
      </c>
      <c r="F351" s="205" t="s">
        <v>426</v>
      </c>
      <c r="G351" s="203"/>
      <c r="H351" s="206">
        <v>10.907999999999999</v>
      </c>
      <c r="I351" s="207"/>
      <c r="J351" s="203"/>
      <c r="K351" s="203"/>
      <c r="L351" s="208"/>
      <c r="M351" s="209"/>
      <c r="N351" s="210"/>
      <c r="O351" s="210"/>
      <c r="P351" s="210"/>
      <c r="Q351" s="210"/>
      <c r="R351" s="210"/>
      <c r="S351" s="210"/>
      <c r="T351" s="211"/>
      <c r="AT351" s="212" t="s">
        <v>142</v>
      </c>
      <c r="AU351" s="212" t="s">
        <v>91</v>
      </c>
      <c r="AV351" s="14" t="s">
        <v>91</v>
      </c>
      <c r="AW351" s="14" t="s">
        <v>38</v>
      </c>
      <c r="AX351" s="14" t="s">
        <v>80</v>
      </c>
      <c r="AY351" s="212" t="s">
        <v>131</v>
      </c>
    </row>
    <row r="352" spans="2:51" s="14" customFormat="1" ht="20.399999999999999">
      <c r="B352" s="202"/>
      <c r="C352" s="203"/>
      <c r="D352" s="187" t="s">
        <v>142</v>
      </c>
      <c r="E352" s="204" t="s">
        <v>78</v>
      </c>
      <c r="F352" s="205" t="s">
        <v>427</v>
      </c>
      <c r="G352" s="203"/>
      <c r="H352" s="206">
        <v>3.24</v>
      </c>
      <c r="I352" s="207"/>
      <c r="J352" s="203"/>
      <c r="K352" s="203"/>
      <c r="L352" s="208"/>
      <c r="M352" s="209"/>
      <c r="N352" s="210"/>
      <c r="O352" s="210"/>
      <c r="P352" s="210"/>
      <c r="Q352" s="210"/>
      <c r="R352" s="210"/>
      <c r="S352" s="210"/>
      <c r="T352" s="211"/>
      <c r="AT352" s="212" t="s">
        <v>142</v>
      </c>
      <c r="AU352" s="212" t="s">
        <v>91</v>
      </c>
      <c r="AV352" s="14" t="s">
        <v>91</v>
      </c>
      <c r="AW352" s="14" t="s">
        <v>38</v>
      </c>
      <c r="AX352" s="14" t="s">
        <v>80</v>
      </c>
      <c r="AY352" s="212" t="s">
        <v>131</v>
      </c>
    </row>
    <row r="353" spans="2:51" s="14" customFormat="1" ht="10.199999999999999">
      <c r="B353" s="202"/>
      <c r="C353" s="203"/>
      <c r="D353" s="187" t="s">
        <v>142</v>
      </c>
      <c r="E353" s="204" t="s">
        <v>78</v>
      </c>
      <c r="F353" s="205" t="s">
        <v>428</v>
      </c>
      <c r="G353" s="203"/>
      <c r="H353" s="206">
        <v>4.0599999999999996</v>
      </c>
      <c r="I353" s="207"/>
      <c r="J353" s="203"/>
      <c r="K353" s="203"/>
      <c r="L353" s="208"/>
      <c r="M353" s="209"/>
      <c r="N353" s="210"/>
      <c r="O353" s="210"/>
      <c r="P353" s="210"/>
      <c r="Q353" s="210"/>
      <c r="R353" s="210"/>
      <c r="S353" s="210"/>
      <c r="T353" s="211"/>
      <c r="AT353" s="212" t="s">
        <v>142</v>
      </c>
      <c r="AU353" s="212" t="s">
        <v>91</v>
      </c>
      <c r="AV353" s="14" t="s">
        <v>91</v>
      </c>
      <c r="AW353" s="14" t="s">
        <v>38</v>
      </c>
      <c r="AX353" s="14" t="s">
        <v>80</v>
      </c>
      <c r="AY353" s="212" t="s">
        <v>131</v>
      </c>
    </row>
    <row r="354" spans="2:51" s="14" customFormat="1" ht="20.399999999999999">
      <c r="B354" s="202"/>
      <c r="C354" s="203"/>
      <c r="D354" s="187" t="s">
        <v>142</v>
      </c>
      <c r="E354" s="204" t="s">
        <v>78</v>
      </c>
      <c r="F354" s="205" t="s">
        <v>429</v>
      </c>
      <c r="G354" s="203"/>
      <c r="H354" s="206">
        <v>8</v>
      </c>
      <c r="I354" s="207"/>
      <c r="J354" s="203"/>
      <c r="K354" s="203"/>
      <c r="L354" s="208"/>
      <c r="M354" s="209"/>
      <c r="N354" s="210"/>
      <c r="O354" s="210"/>
      <c r="P354" s="210"/>
      <c r="Q354" s="210"/>
      <c r="R354" s="210"/>
      <c r="S354" s="210"/>
      <c r="T354" s="211"/>
      <c r="AT354" s="212" t="s">
        <v>142</v>
      </c>
      <c r="AU354" s="212" t="s">
        <v>91</v>
      </c>
      <c r="AV354" s="14" t="s">
        <v>91</v>
      </c>
      <c r="AW354" s="14" t="s">
        <v>38</v>
      </c>
      <c r="AX354" s="14" t="s">
        <v>80</v>
      </c>
      <c r="AY354" s="212" t="s">
        <v>131</v>
      </c>
    </row>
    <row r="355" spans="2:51" s="14" customFormat="1" ht="10.199999999999999">
      <c r="B355" s="202"/>
      <c r="C355" s="203"/>
      <c r="D355" s="187" t="s">
        <v>142</v>
      </c>
      <c r="E355" s="204" t="s">
        <v>78</v>
      </c>
      <c r="F355" s="205" t="s">
        <v>430</v>
      </c>
      <c r="G355" s="203"/>
      <c r="H355" s="206">
        <v>11.76</v>
      </c>
      <c r="I355" s="207"/>
      <c r="J355" s="203"/>
      <c r="K355" s="203"/>
      <c r="L355" s="208"/>
      <c r="M355" s="209"/>
      <c r="N355" s="210"/>
      <c r="O355" s="210"/>
      <c r="P355" s="210"/>
      <c r="Q355" s="210"/>
      <c r="R355" s="210"/>
      <c r="S355" s="210"/>
      <c r="T355" s="211"/>
      <c r="AT355" s="212" t="s">
        <v>142</v>
      </c>
      <c r="AU355" s="212" t="s">
        <v>91</v>
      </c>
      <c r="AV355" s="14" t="s">
        <v>91</v>
      </c>
      <c r="AW355" s="14" t="s">
        <v>38</v>
      </c>
      <c r="AX355" s="14" t="s">
        <v>80</v>
      </c>
      <c r="AY355" s="212" t="s">
        <v>131</v>
      </c>
    </row>
    <row r="356" spans="2:51" s="14" customFormat="1" ht="20.399999999999999">
      <c r="B356" s="202"/>
      <c r="C356" s="203"/>
      <c r="D356" s="187" t="s">
        <v>142</v>
      </c>
      <c r="E356" s="204" t="s">
        <v>78</v>
      </c>
      <c r="F356" s="205" t="s">
        <v>431</v>
      </c>
      <c r="G356" s="203"/>
      <c r="H356" s="206">
        <v>5.85</v>
      </c>
      <c r="I356" s="207"/>
      <c r="J356" s="203"/>
      <c r="K356" s="203"/>
      <c r="L356" s="208"/>
      <c r="M356" s="209"/>
      <c r="N356" s="210"/>
      <c r="O356" s="210"/>
      <c r="P356" s="210"/>
      <c r="Q356" s="210"/>
      <c r="R356" s="210"/>
      <c r="S356" s="210"/>
      <c r="T356" s="211"/>
      <c r="AT356" s="212" t="s">
        <v>142</v>
      </c>
      <c r="AU356" s="212" t="s">
        <v>91</v>
      </c>
      <c r="AV356" s="14" t="s">
        <v>91</v>
      </c>
      <c r="AW356" s="14" t="s">
        <v>38</v>
      </c>
      <c r="AX356" s="14" t="s">
        <v>80</v>
      </c>
      <c r="AY356" s="212" t="s">
        <v>131</v>
      </c>
    </row>
    <row r="357" spans="2:51" s="14" customFormat="1" ht="20.399999999999999">
      <c r="B357" s="202"/>
      <c r="C357" s="203"/>
      <c r="D357" s="187" t="s">
        <v>142</v>
      </c>
      <c r="E357" s="204" t="s">
        <v>78</v>
      </c>
      <c r="F357" s="205" t="s">
        <v>432</v>
      </c>
      <c r="G357" s="203"/>
      <c r="H357" s="206">
        <v>1.95</v>
      </c>
      <c r="I357" s="207"/>
      <c r="J357" s="203"/>
      <c r="K357" s="203"/>
      <c r="L357" s="208"/>
      <c r="M357" s="209"/>
      <c r="N357" s="210"/>
      <c r="O357" s="210"/>
      <c r="P357" s="210"/>
      <c r="Q357" s="210"/>
      <c r="R357" s="210"/>
      <c r="S357" s="210"/>
      <c r="T357" s="211"/>
      <c r="AT357" s="212" t="s">
        <v>142</v>
      </c>
      <c r="AU357" s="212" t="s">
        <v>91</v>
      </c>
      <c r="AV357" s="14" t="s">
        <v>91</v>
      </c>
      <c r="AW357" s="14" t="s">
        <v>38</v>
      </c>
      <c r="AX357" s="14" t="s">
        <v>80</v>
      </c>
      <c r="AY357" s="212" t="s">
        <v>131</v>
      </c>
    </row>
    <row r="358" spans="2:51" s="14" customFormat="1" ht="20.399999999999999">
      <c r="B358" s="202"/>
      <c r="C358" s="203"/>
      <c r="D358" s="187" t="s">
        <v>142</v>
      </c>
      <c r="E358" s="204" t="s">
        <v>78</v>
      </c>
      <c r="F358" s="205" t="s">
        <v>433</v>
      </c>
      <c r="G358" s="203"/>
      <c r="H358" s="206">
        <v>1.17</v>
      </c>
      <c r="I358" s="207"/>
      <c r="J358" s="203"/>
      <c r="K358" s="203"/>
      <c r="L358" s="208"/>
      <c r="M358" s="209"/>
      <c r="N358" s="210"/>
      <c r="O358" s="210"/>
      <c r="P358" s="210"/>
      <c r="Q358" s="210"/>
      <c r="R358" s="210"/>
      <c r="S358" s="210"/>
      <c r="T358" s="211"/>
      <c r="AT358" s="212" t="s">
        <v>142</v>
      </c>
      <c r="AU358" s="212" t="s">
        <v>91</v>
      </c>
      <c r="AV358" s="14" t="s">
        <v>91</v>
      </c>
      <c r="AW358" s="14" t="s">
        <v>38</v>
      </c>
      <c r="AX358" s="14" t="s">
        <v>80</v>
      </c>
      <c r="AY358" s="212" t="s">
        <v>131</v>
      </c>
    </row>
    <row r="359" spans="2:51" s="14" customFormat="1" ht="20.399999999999999">
      <c r="B359" s="202"/>
      <c r="C359" s="203"/>
      <c r="D359" s="187" t="s">
        <v>142</v>
      </c>
      <c r="E359" s="204" t="s">
        <v>78</v>
      </c>
      <c r="F359" s="205" t="s">
        <v>434</v>
      </c>
      <c r="G359" s="203"/>
      <c r="H359" s="206">
        <v>45.63</v>
      </c>
      <c r="I359" s="207"/>
      <c r="J359" s="203"/>
      <c r="K359" s="203"/>
      <c r="L359" s="208"/>
      <c r="M359" s="209"/>
      <c r="N359" s="210"/>
      <c r="O359" s="210"/>
      <c r="P359" s="210"/>
      <c r="Q359" s="210"/>
      <c r="R359" s="210"/>
      <c r="S359" s="210"/>
      <c r="T359" s="211"/>
      <c r="AT359" s="212" t="s">
        <v>142</v>
      </c>
      <c r="AU359" s="212" t="s">
        <v>91</v>
      </c>
      <c r="AV359" s="14" t="s">
        <v>91</v>
      </c>
      <c r="AW359" s="14" t="s">
        <v>38</v>
      </c>
      <c r="AX359" s="14" t="s">
        <v>80</v>
      </c>
      <c r="AY359" s="212" t="s">
        <v>131</v>
      </c>
    </row>
    <row r="360" spans="2:51" s="14" customFormat="1" ht="10.199999999999999">
      <c r="B360" s="202"/>
      <c r="C360" s="203"/>
      <c r="D360" s="187" t="s">
        <v>142</v>
      </c>
      <c r="E360" s="204" t="s">
        <v>78</v>
      </c>
      <c r="F360" s="205" t="s">
        <v>435</v>
      </c>
      <c r="G360" s="203"/>
      <c r="H360" s="206">
        <v>15.44</v>
      </c>
      <c r="I360" s="207"/>
      <c r="J360" s="203"/>
      <c r="K360" s="203"/>
      <c r="L360" s="208"/>
      <c r="M360" s="209"/>
      <c r="N360" s="210"/>
      <c r="O360" s="210"/>
      <c r="P360" s="210"/>
      <c r="Q360" s="210"/>
      <c r="R360" s="210"/>
      <c r="S360" s="210"/>
      <c r="T360" s="211"/>
      <c r="AT360" s="212" t="s">
        <v>142</v>
      </c>
      <c r="AU360" s="212" t="s">
        <v>91</v>
      </c>
      <c r="AV360" s="14" t="s">
        <v>91</v>
      </c>
      <c r="AW360" s="14" t="s">
        <v>38</v>
      </c>
      <c r="AX360" s="14" t="s">
        <v>80</v>
      </c>
      <c r="AY360" s="212" t="s">
        <v>131</v>
      </c>
    </row>
    <row r="361" spans="2:51" s="14" customFormat="1" ht="20.399999999999999">
      <c r="B361" s="202"/>
      <c r="C361" s="203"/>
      <c r="D361" s="187" t="s">
        <v>142</v>
      </c>
      <c r="E361" s="204" t="s">
        <v>78</v>
      </c>
      <c r="F361" s="205" t="s">
        <v>436</v>
      </c>
      <c r="G361" s="203"/>
      <c r="H361" s="206">
        <v>21.065000000000001</v>
      </c>
      <c r="I361" s="207"/>
      <c r="J361" s="203"/>
      <c r="K361" s="203"/>
      <c r="L361" s="208"/>
      <c r="M361" s="209"/>
      <c r="N361" s="210"/>
      <c r="O361" s="210"/>
      <c r="P361" s="210"/>
      <c r="Q361" s="210"/>
      <c r="R361" s="210"/>
      <c r="S361" s="210"/>
      <c r="T361" s="211"/>
      <c r="AT361" s="212" t="s">
        <v>142</v>
      </c>
      <c r="AU361" s="212" t="s">
        <v>91</v>
      </c>
      <c r="AV361" s="14" t="s">
        <v>91</v>
      </c>
      <c r="AW361" s="14" t="s">
        <v>38</v>
      </c>
      <c r="AX361" s="14" t="s">
        <v>80</v>
      </c>
      <c r="AY361" s="212" t="s">
        <v>131</v>
      </c>
    </row>
    <row r="362" spans="2:51" s="14" customFormat="1" ht="20.399999999999999">
      <c r="B362" s="202"/>
      <c r="C362" s="203"/>
      <c r="D362" s="187" t="s">
        <v>142</v>
      </c>
      <c r="E362" s="204" t="s">
        <v>78</v>
      </c>
      <c r="F362" s="205" t="s">
        <v>437</v>
      </c>
      <c r="G362" s="203"/>
      <c r="H362" s="206">
        <v>21.12</v>
      </c>
      <c r="I362" s="207"/>
      <c r="J362" s="203"/>
      <c r="K362" s="203"/>
      <c r="L362" s="208"/>
      <c r="M362" s="209"/>
      <c r="N362" s="210"/>
      <c r="O362" s="210"/>
      <c r="P362" s="210"/>
      <c r="Q362" s="210"/>
      <c r="R362" s="210"/>
      <c r="S362" s="210"/>
      <c r="T362" s="211"/>
      <c r="AT362" s="212" t="s">
        <v>142</v>
      </c>
      <c r="AU362" s="212" t="s">
        <v>91</v>
      </c>
      <c r="AV362" s="14" t="s">
        <v>91</v>
      </c>
      <c r="AW362" s="14" t="s">
        <v>38</v>
      </c>
      <c r="AX362" s="14" t="s">
        <v>80</v>
      </c>
      <c r="AY362" s="212" t="s">
        <v>131</v>
      </c>
    </row>
    <row r="363" spans="2:51" s="14" customFormat="1" ht="10.199999999999999">
      <c r="B363" s="202"/>
      <c r="C363" s="203"/>
      <c r="D363" s="187" t="s">
        <v>142</v>
      </c>
      <c r="E363" s="204" t="s">
        <v>78</v>
      </c>
      <c r="F363" s="205" t="s">
        <v>438</v>
      </c>
      <c r="G363" s="203"/>
      <c r="H363" s="206">
        <v>3.84</v>
      </c>
      <c r="I363" s="207"/>
      <c r="J363" s="203"/>
      <c r="K363" s="203"/>
      <c r="L363" s="208"/>
      <c r="M363" s="209"/>
      <c r="N363" s="210"/>
      <c r="O363" s="210"/>
      <c r="P363" s="210"/>
      <c r="Q363" s="210"/>
      <c r="R363" s="210"/>
      <c r="S363" s="210"/>
      <c r="T363" s="211"/>
      <c r="AT363" s="212" t="s">
        <v>142</v>
      </c>
      <c r="AU363" s="212" t="s">
        <v>91</v>
      </c>
      <c r="AV363" s="14" t="s">
        <v>91</v>
      </c>
      <c r="AW363" s="14" t="s">
        <v>38</v>
      </c>
      <c r="AX363" s="14" t="s">
        <v>80</v>
      </c>
      <c r="AY363" s="212" t="s">
        <v>131</v>
      </c>
    </row>
    <row r="364" spans="2:51" s="14" customFormat="1" ht="10.199999999999999">
      <c r="B364" s="202"/>
      <c r="C364" s="203"/>
      <c r="D364" s="187" t="s">
        <v>142</v>
      </c>
      <c r="E364" s="204" t="s">
        <v>78</v>
      </c>
      <c r="F364" s="205" t="s">
        <v>439</v>
      </c>
      <c r="G364" s="203"/>
      <c r="H364" s="206">
        <v>23.04</v>
      </c>
      <c r="I364" s="207"/>
      <c r="J364" s="203"/>
      <c r="K364" s="203"/>
      <c r="L364" s="208"/>
      <c r="M364" s="209"/>
      <c r="N364" s="210"/>
      <c r="O364" s="210"/>
      <c r="P364" s="210"/>
      <c r="Q364" s="210"/>
      <c r="R364" s="210"/>
      <c r="S364" s="210"/>
      <c r="T364" s="211"/>
      <c r="AT364" s="212" t="s">
        <v>142</v>
      </c>
      <c r="AU364" s="212" t="s">
        <v>91</v>
      </c>
      <c r="AV364" s="14" t="s">
        <v>91</v>
      </c>
      <c r="AW364" s="14" t="s">
        <v>38</v>
      </c>
      <c r="AX364" s="14" t="s">
        <v>80</v>
      </c>
      <c r="AY364" s="212" t="s">
        <v>131</v>
      </c>
    </row>
    <row r="365" spans="2:51" s="14" customFormat="1" ht="20.399999999999999">
      <c r="B365" s="202"/>
      <c r="C365" s="203"/>
      <c r="D365" s="187" t="s">
        <v>142</v>
      </c>
      <c r="E365" s="204" t="s">
        <v>78</v>
      </c>
      <c r="F365" s="205" t="s">
        <v>440</v>
      </c>
      <c r="G365" s="203"/>
      <c r="H365" s="206">
        <v>24.192</v>
      </c>
      <c r="I365" s="207"/>
      <c r="J365" s="203"/>
      <c r="K365" s="203"/>
      <c r="L365" s="208"/>
      <c r="M365" s="209"/>
      <c r="N365" s="210"/>
      <c r="O365" s="210"/>
      <c r="P365" s="210"/>
      <c r="Q365" s="210"/>
      <c r="R365" s="210"/>
      <c r="S365" s="210"/>
      <c r="T365" s="211"/>
      <c r="AT365" s="212" t="s">
        <v>142</v>
      </c>
      <c r="AU365" s="212" t="s">
        <v>91</v>
      </c>
      <c r="AV365" s="14" t="s">
        <v>91</v>
      </c>
      <c r="AW365" s="14" t="s">
        <v>38</v>
      </c>
      <c r="AX365" s="14" t="s">
        <v>80</v>
      </c>
      <c r="AY365" s="212" t="s">
        <v>131</v>
      </c>
    </row>
    <row r="366" spans="2:51" s="14" customFormat="1" ht="20.399999999999999">
      <c r="B366" s="202"/>
      <c r="C366" s="203"/>
      <c r="D366" s="187" t="s">
        <v>142</v>
      </c>
      <c r="E366" s="204" t="s">
        <v>78</v>
      </c>
      <c r="F366" s="205" t="s">
        <v>441</v>
      </c>
      <c r="G366" s="203"/>
      <c r="H366" s="206">
        <v>3.84</v>
      </c>
      <c r="I366" s="207"/>
      <c r="J366" s="203"/>
      <c r="K366" s="203"/>
      <c r="L366" s="208"/>
      <c r="M366" s="209"/>
      <c r="N366" s="210"/>
      <c r="O366" s="210"/>
      <c r="P366" s="210"/>
      <c r="Q366" s="210"/>
      <c r="R366" s="210"/>
      <c r="S366" s="210"/>
      <c r="T366" s="211"/>
      <c r="AT366" s="212" t="s">
        <v>142</v>
      </c>
      <c r="AU366" s="212" t="s">
        <v>91</v>
      </c>
      <c r="AV366" s="14" t="s">
        <v>91</v>
      </c>
      <c r="AW366" s="14" t="s">
        <v>38</v>
      </c>
      <c r="AX366" s="14" t="s">
        <v>80</v>
      </c>
      <c r="AY366" s="212" t="s">
        <v>131</v>
      </c>
    </row>
    <row r="367" spans="2:51" s="14" customFormat="1" ht="20.399999999999999">
      <c r="B367" s="202"/>
      <c r="C367" s="203"/>
      <c r="D367" s="187" t="s">
        <v>142</v>
      </c>
      <c r="E367" s="204" t="s">
        <v>78</v>
      </c>
      <c r="F367" s="205" t="s">
        <v>442</v>
      </c>
      <c r="G367" s="203"/>
      <c r="H367" s="206">
        <v>29.491</v>
      </c>
      <c r="I367" s="207"/>
      <c r="J367" s="203"/>
      <c r="K367" s="203"/>
      <c r="L367" s="208"/>
      <c r="M367" s="209"/>
      <c r="N367" s="210"/>
      <c r="O367" s="210"/>
      <c r="P367" s="210"/>
      <c r="Q367" s="210"/>
      <c r="R367" s="210"/>
      <c r="S367" s="210"/>
      <c r="T367" s="211"/>
      <c r="AT367" s="212" t="s">
        <v>142</v>
      </c>
      <c r="AU367" s="212" t="s">
        <v>91</v>
      </c>
      <c r="AV367" s="14" t="s">
        <v>91</v>
      </c>
      <c r="AW367" s="14" t="s">
        <v>38</v>
      </c>
      <c r="AX367" s="14" t="s">
        <v>80</v>
      </c>
      <c r="AY367" s="212" t="s">
        <v>131</v>
      </c>
    </row>
    <row r="368" spans="2:51" s="14" customFormat="1" ht="20.399999999999999">
      <c r="B368" s="202"/>
      <c r="C368" s="203"/>
      <c r="D368" s="187" t="s">
        <v>142</v>
      </c>
      <c r="E368" s="204" t="s">
        <v>78</v>
      </c>
      <c r="F368" s="205" t="s">
        <v>443</v>
      </c>
      <c r="G368" s="203"/>
      <c r="H368" s="206">
        <v>19.100000000000001</v>
      </c>
      <c r="I368" s="207"/>
      <c r="J368" s="203"/>
      <c r="K368" s="203"/>
      <c r="L368" s="208"/>
      <c r="M368" s="209"/>
      <c r="N368" s="210"/>
      <c r="O368" s="210"/>
      <c r="P368" s="210"/>
      <c r="Q368" s="210"/>
      <c r="R368" s="210"/>
      <c r="S368" s="210"/>
      <c r="T368" s="211"/>
      <c r="AT368" s="212" t="s">
        <v>142</v>
      </c>
      <c r="AU368" s="212" t="s">
        <v>91</v>
      </c>
      <c r="AV368" s="14" t="s">
        <v>91</v>
      </c>
      <c r="AW368" s="14" t="s">
        <v>38</v>
      </c>
      <c r="AX368" s="14" t="s">
        <v>80</v>
      </c>
      <c r="AY368" s="212" t="s">
        <v>131</v>
      </c>
    </row>
    <row r="369" spans="2:51" s="14" customFormat="1" ht="10.199999999999999">
      <c r="B369" s="202"/>
      <c r="C369" s="203"/>
      <c r="D369" s="187" t="s">
        <v>142</v>
      </c>
      <c r="E369" s="204" t="s">
        <v>78</v>
      </c>
      <c r="F369" s="205" t="s">
        <v>444</v>
      </c>
      <c r="G369" s="203"/>
      <c r="H369" s="206">
        <v>3.82</v>
      </c>
      <c r="I369" s="207"/>
      <c r="J369" s="203"/>
      <c r="K369" s="203"/>
      <c r="L369" s="208"/>
      <c r="M369" s="209"/>
      <c r="N369" s="210"/>
      <c r="O369" s="210"/>
      <c r="P369" s="210"/>
      <c r="Q369" s="210"/>
      <c r="R369" s="210"/>
      <c r="S369" s="210"/>
      <c r="T369" s="211"/>
      <c r="AT369" s="212" t="s">
        <v>142</v>
      </c>
      <c r="AU369" s="212" t="s">
        <v>91</v>
      </c>
      <c r="AV369" s="14" t="s">
        <v>91</v>
      </c>
      <c r="AW369" s="14" t="s">
        <v>38</v>
      </c>
      <c r="AX369" s="14" t="s">
        <v>80</v>
      </c>
      <c r="AY369" s="212" t="s">
        <v>131</v>
      </c>
    </row>
    <row r="370" spans="2:51" s="14" customFormat="1" ht="10.199999999999999">
      <c r="B370" s="202"/>
      <c r="C370" s="203"/>
      <c r="D370" s="187" t="s">
        <v>142</v>
      </c>
      <c r="E370" s="204" t="s">
        <v>78</v>
      </c>
      <c r="F370" s="205" t="s">
        <v>445</v>
      </c>
      <c r="G370" s="203"/>
      <c r="H370" s="206">
        <v>3.83</v>
      </c>
      <c r="I370" s="207"/>
      <c r="J370" s="203"/>
      <c r="K370" s="203"/>
      <c r="L370" s="208"/>
      <c r="M370" s="209"/>
      <c r="N370" s="210"/>
      <c r="O370" s="210"/>
      <c r="P370" s="210"/>
      <c r="Q370" s="210"/>
      <c r="R370" s="210"/>
      <c r="S370" s="210"/>
      <c r="T370" s="211"/>
      <c r="AT370" s="212" t="s">
        <v>142</v>
      </c>
      <c r="AU370" s="212" t="s">
        <v>91</v>
      </c>
      <c r="AV370" s="14" t="s">
        <v>91</v>
      </c>
      <c r="AW370" s="14" t="s">
        <v>38</v>
      </c>
      <c r="AX370" s="14" t="s">
        <v>80</v>
      </c>
      <c r="AY370" s="212" t="s">
        <v>131</v>
      </c>
    </row>
    <row r="371" spans="2:51" s="14" customFormat="1" ht="10.199999999999999">
      <c r="B371" s="202"/>
      <c r="C371" s="203"/>
      <c r="D371" s="187" t="s">
        <v>142</v>
      </c>
      <c r="E371" s="204" t="s">
        <v>78</v>
      </c>
      <c r="F371" s="205" t="s">
        <v>446</v>
      </c>
      <c r="G371" s="203"/>
      <c r="H371" s="206">
        <v>3.84</v>
      </c>
      <c r="I371" s="207"/>
      <c r="J371" s="203"/>
      <c r="K371" s="203"/>
      <c r="L371" s="208"/>
      <c r="M371" s="209"/>
      <c r="N371" s="210"/>
      <c r="O371" s="210"/>
      <c r="P371" s="210"/>
      <c r="Q371" s="210"/>
      <c r="R371" s="210"/>
      <c r="S371" s="210"/>
      <c r="T371" s="211"/>
      <c r="AT371" s="212" t="s">
        <v>142</v>
      </c>
      <c r="AU371" s="212" t="s">
        <v>91</v>
      </c>
      <c r="AV371" s="14" t="s">
        <v>91</v>
      </c>
      <c r="AW371" s="14" t="s">
        <v>38</v>
      </c>
      <c r="AX371" s="14" t="s">
        <v>80</v>
      </c>
      <c r="AY371" s="212" t="s">
        <v>131</v>
      </c>
    </row>
    <row r="372" spans="2:51" s="14" customFormat="1" ht="20.399999999999999">
      <c r="B372" s="202"/>
      <c r="C372" s="203"/>
      <c r="D372" s="187" t="s">
        <v>142</v>
      </c>
      <c r="E372" s="204" t="s">
        <v>78</v>
      </c>
      <c r="F372" s="205" t="s">
        <v>447</v>
      </c>
      <c r="G372" s="203"/>
      <c r="H372" s="206">
        <v>3.85</v>
      </c>
      <c r="I372" s="207"/>
      <c r="J372" s="203"/>
      <c r="K372" s="203"/>
      <c r="L372" s="208"/>
      <c r="M372" s="209"/>
      <c r="N372" s="210"/>
      <c r="O372" s="210"/>
      <c r="P372" s="210"/>
      <c r="Q372" s="210"/>
      <c r="R372" s="210"/>
      <c r="S372" s="210"/>
      <c r="T372" s="211"/>
      <c r="AT372" s="212" t="s">
        <v>142</v>
      </c>
      <c r="AU372" s="212" t="s">
        <v>91</v>
      </c>
      <c r="AV372" s="14" t="s">
        <v>91</v>
      </c>
      <c r="AW372" s="14" t="s">
        <v>38</v>
      </c>
      <c r="AX372" s="14" t="s">
        <v>80</v>
      </c>
      <c r="AY372" s="212" t="s">
        <v>131</v>
      </c>
    </row>
    <row r="373" spans="2:51" s="14" customFormat="1" ht="10.199999999999999">
      <c r="B373" s="202"/>
      <c r="C373" s="203"/>
      <c r="D373" s="187" t="s">
        <v>142</v>
      </c>
      <c r="E373" s="204" t="s">
        <v>78</v>
      </c>
      <c r="F373" s="205" t="s">
        <v>448</v>
      </c>
      <c r="G373" s="203"/>
      <c r="H373" s="206">
        <v>27.16</v>
      </c>
      <c r="I373" s="207"/>
      <c r="J373" s="203"/>
      <c r="K373" s="203"/>
      <c r="L373" s="208"/>
      <c r="M373" s="209"/>
      <c r="N373" s="210"/>
      <c r="O373" s="210"/>
      <c r="P373" s="210"/>
      <c r="Q373" s="210"/>
      <c r="R373" s="210"/>
      <c r="S373" s="210"/>
      <c r="T373" s="211"/>
      <c r="AT373" s="212" t="s">
        <v>142</v>
      </c>
      <c r="AU373" s="212" t="s">
        <v>91</v>
      </c>
      <c r="AV373" s="14" t="s">
        <v>91</v>
      </c>
      <c r="AW373" s="14" t="s">
        <v>38</v>
      </c>
      <c r="AX373" s="14" t="s">
        <v>80</v>
      </c>
      <c r="AY373" s="212" t="s">
        <v>131</v>
      </c>
    </row>
    <row r="374" spans="2:51" s="14" customFormat="1" ht="20.399999999999999">
      <c r="B374" s="202"/>
      <c r="C374" s="203"/>
      <c r="D374" s="187" t="s">
        <v>142</v>
      </c>
      <c r="E374" s="204" t="s">
        <v>78</v>
      </c>
      <c r="F374" s="205" t="s">
        <v>449</v>
      </c>
      <c r="G374" s="203"/>
      <c r="H374" s="206">
        <v>16.856000000000002</v>
      </c>
      <c r="I374" s="207"/>
      <c r="J374" s="203"/>
      <c r="K374" s="203"/>
      <c r="L374" s="208"/>
      <c r="M374" s="209"/>
      <c r="N374" s="210"/>
      <c r="O374" s="210"/>
      <c r="P374" s="210"/>
      <c r="Q374" s="210"/>
      <c r="R374" s="210"/>
      <c r="S374" s="210"/>
      <c r="T374" s="211"/>
      <c r="AT374" s="212" t="s">
        <v>142</v>
      </c>
      <c r="AU374" s="212" t="s">
        <v>91</v>
      </c>
      <c r="AV374" s="14" t="s">
        <v>91</v>
      </c>
      <c r="AW374" s="14" t="s">
        <v>38</v>
      </c>
      <c r="AX374" s="14" t="s">
        <v>80</v>
      </c>
      <c r="AY374" s="212" t="s">
        <v>131</v>
      </c>
    </row>
    <row r="375" spans="2:51" s="14" customFormat="1" ht="20.399999999999999">
      <c r="B375" s="202"/>
      <c r="C375" s="203"/>
      <c r="D375" s="187" t="s">
        <v>142</v>
      </c>
      <c r="E375" s="204" t="s">
        <v>78</v>
      </c>
      <c r="F375" s="205" t="s">
        <v>450</v>
      </c>
      <c r="G375" s="203"/>
      <c r="H375" s="206">
        <v>8.6679999999999993</v>
      </c>
      <c r="I375" s="207"/>
      <c r="J375" s="203"/>
      <c r="K375" s="203"/>
      <c r="L375" s="208"/>
      <c r="M375" s="209"/>
      <c r="N375" s="210"/>
      <c r="O375" s="210"/>
      <c r="P375" s="210"/>
      <c r="Q375" s="210"/>
      <c r="R375" s="210"/>
      <c r="S375" s="210"/>
      <c r="T375" s="211"/>
      <c r="AT375" s="212" t="s">
        <v>142</v>
      </c>
      <c r="AU375" s="212" t="s">
        <v>91</v>
      </c>
      <c r="AV375" s="14" t="s">
        <v>91</v>
      </c>
      <c r="AW375" s="14" t="s">
        <v>38</v>
      </c>
      <c r="AX375" s="14" t="s">
        <v>80</v>
      </c>
      <c r="AY375" s="212" t="s">
        <v>131</v>
      </c>
    </row>
    <row r="376" spans="2:51" s="14" customFormat="1" ht="20.399999999999999">
      <c r="B376" s="202"/>
      <c r="C376" s="203"/>
      <c r="D376" s="187" t="s">
        <v>142</v>
      </c>
      <c r="E376" s="204" t="s">
        <v>78</v>
      </c>
      <c r="F376" s="205" t="s">
        <v>451</v>
      </c>
      <c r="G376" s="203"/>
      <c r="H376" s="206">
        <v>1.97</v>
      </c>
      <c r="I376" s="207"/>
      <c r="J376" s="203"/>
      <c r="K376" s="203"/>
      <c r="L376" s="208"/>
      <c r="M376" s="209"/>
      <c r="N376" s="210"/>
      <c r="O376" s="210"/>
      <c r="P376" s="210"/>
      <c r="Q376" s="210"/>
      <c r="R376" s="210"/>
      <c r="S376" s="210"/>
      <c r="T376" s="211"/>
      <c r="AT376" s="212" t="s">
        <v>142</v>
      </c>
      <c r="AU376" s="212" t="s">
        <v>91</v>
      </c>
      <c r="AV376" s="14" t="s">
        <v>91</v>
      </c>
      <c r="AW376" s="14" t="s">
        <v>38</v>
      </c>
      <c r="AX376" s="14" t="s">
        <v>80</v>
      </c>
      <c r="AY376" s="212" t="s">
        <v>131</v>
      </c>
    </row>
    <row r="377" spans="2:51" s="14" customFormat="1" ht="20.399999999999999">
      <c r="B377" s="202"/>
      <c r="C377" s="203"/>
      <c r="D377" s="187" t="s">
        <v>142</v>
      </c>
      <c r="E377" s="204" t="s">
        <v>78</v>
      </c>
      <c r="F377" s="205" t="s">
        <v>452</v>
      </c>
      <c r="G377" s="203"/>
      <c r="H377" s="206">
        <v>17.73</v>
      </c>
      <c r="I377" s="207"/>
      <c r="J377" s="203"/>
      <c r="K377" s="203"/>
      <c r="L377" s="208"/>
      <c r="M377" s="209"/>
      <c r="N377" s="210"/>
      <c r="O377" s="210"/>
      <c r="P377" s="210"/>
      <c r="Q377" s="210"/>
      <c r="R377" s="210"/>
      <c r="S377" s="210"/>
      <c r="T377" s="211"/>
      <c r="AT377" s="212" t="s">
        <v>142</v>
      </c>
      <c r="AU377" s="212" t="s">
        <v>91</v>
      </c>
      <c r="AV377" s="14" t="s">
        <v>91</v>
      </c>
      <c r="AW377" s="14" t="s">
        <v>38</v>
      </c>
      <c r="AX377" s="14" t="s">
        <v>80</v>
      </c>
      <c r="AY377" s="212" t="s">
        <v>131</v>
      </c>
    </row>
    <row r="378" spans="2:51" s="14" customFormat="1" ht="20.399999999999999">
      <c r="B378" s="202"/>
      <c r="C378" s="203"/>
      <c r="D378" s="187" t="s">
        <v>142</v>
      </c>
      <c r="E378" s="204" t="s">
        <v>78</v>
      </c>
      <c r="F378" s="205" t="s">
        <v>453</v>
      </c>
      <c r="G378" s="203"/>
      <c r="H378" s="206">
        <v>29.55</v>
      </c>
      <c r="I378" s="207"/>
      <c r="J378" s="203"/>
      <c r="K378" s="203"/>
      <c r="L378" s="208"/>
      <c r="M378" s="209"/>
      <c r="N378" s="210"/>
      <c r="O378" s="210"/>
      <c r="P378" s="210"/>
      <c r="Q378" s="210"/>
      <c r="R378" s="210"/>
      <c r="S378" s="210"/>
      <c r="T378" s="211"/>
      <c r="AT378" s="212" t="s">
        <v>142</v>
      </c>
      <c r="AU378" s="212" t="s">
        <v>91</v>
      </c>
      <c r="AV378" s="14" t="s">
        <v>91</v>
      </c>
      <c r="AW378" s="14" t="s">
        <v>38</v>
      </c>
      <c r="AX378" s="14" t="s">
        <v>80</v>
      </c>
      <c r="AY378" s="212" t="s">
        <v>131</v>
      </c>
    </row>
    <row r="379" spans="2:51" s="14" customFormat="1" ht="20.399999999999999">
      <c r="B379" s="202"/>
      <c r="C379" s="203"/>
      <c r="D379" s="187" t="s">
        <v>142</v>
      </c>
      <c r="E379" s="204" t="s">
        <v>78</v>
      </c>
      <c r="F379" s="205" t="s">
        <v>454</v>
      </c>
      <c r="G379" s="203"/>
      <c r="H379" s="206">
        <v>1.97</v>
      </c>
      <c r="I379" s="207"/>
      <c r="J379" s="203"/>
      <c r="K379" s="203"/>
      <c r="L379" s="208"/>
      <c r="M379" s="209"/>
      <c r="N379" s="210"/>
      <c r="O379" s="210"/>
      <c r="P379" s="210"/>
      <c r="Q379" s="210"/>
      <c r="R379" s="210"/>
      <c r="S379" s="210"/>
      <c r="T379" s="211"/>
      <c r="AT379" s="212" t="s">
        <v>142</v>
      </c>
      <c r="AU379" s="212" t="s">
        <v>91</v>
      </c>
      <c r="AV379" s="14" t="s">
        <v>91</v>
      </c>
      <c r="AW379" s="14" t="s">
        <v>38</v>
      </c>
      <c r="AX379" s="14" t="s">
        <v>80</v>
      </c>
      <c r="AY379" s="212" t="s">
        <v>131</v>
      </c>
    </row>
    <row r="380" spans="2:51" s="14" customFormat="1" ht="20.399999999999999">
      <c r="B380" s="202"/>
      <c r="C380" s="203"/>
      <c r="D380" s="187" t="s">
        <v>142</v>
      </c>
      <c r="E380" s="204" t="s">
        <v>78</v>
      </c>
      <c r="F380" s="205" t="s">
        <v>455</v>
      </c>
      <c r="G380" s="203"/>
      <c r="H380" s="206">
        <v>50.18</v>
      </c>
      <c r="I380" s="207"/>
      <c r="J380" s="203"/>
      <c r="K380" s="203"/>
      <c r="L380" s="208"/>
      <c r="M380" s="209"/>
      <c r="N380" s="210"/>
      <c r="O380" s="210"/>
      <c r="P380" s="210"/>
      <c r="Q380" s="210"/>
      <c r="R380" s="210"/>
      <c r="S380" s="210"/>
      <c r="T380" s="211"/>
      <c r="AT380" s="212" t="s">
        <v>142</v>
      </c>
      <c r="AU380" s="212" t="s">
        <v>91</v>
      </c>
      <c r="AV380" s="14" t="s">
        <v>91</v>
      </c>
      <c r="AW380" s="14" t="s">
        <v>38</v>
      </c>
      <c r="AX380" s="14" t="s">
        <v>80</v>
      </c>
      <c r="AY380" s="212" t="s">
        <v>131</v>
      </c>
    </row>
    <row r="381" spans="2:51" s="14" customFormat="1" ht="20.399999999999999">
      <c r="B381" s="202"/>
      <c r="C381" s="203"/>
      <c r="D381" s="187" t="s">
        <v>142</v>
      </c>
      <c r="E381" s="204" t="s">
        <v>78</v>
      </c>
      <c r="F381" s="205" t="s">
        <v>456</v>
      </c>
      <c r="G381" s="203"/>
      <c r="H381" s="206">
        <v>9.4499999999999993</v>
      </c>
      <c r="I381" s="207"/>
      <c r="J381" s="203"/>
      <c r="K381" s="203"/>
      <c r="L381" s="208"/>
      <c r="M381" s="209"/>
      <c r="N381" s="210"/>
      <c r="O381" s="210"/>
      <c r="P381" s="210"/>
      <c r="Q381" s="210"/>
      <c r="R381" s="210"/>
      <c r="S381" s="210"/>
      <c r="T381" s="211"/>
      <c r="AT381" s="212" t="s">
        <v>142</v>
      </c>
      <c r="AU381" s="212" t="s">
        <v>91</v>
      </c>
      <c r="AV381" s="14" t="s">
        <v>91</v>
      </c>
      <c r="AW381" s="14" t="s">
        <v>38</v>
      </c>
      <c r="AX381" s="14" t="s">
        <v>80</v>
      </c>
      <c r="AY381" s="212" t="s">
        <v>131</v>
      </c>
    </row>
    <row r="382" spans="2:51" s="14" customFormat="1" ht="10.199999999999999">
      <c r="B382" s="202"/>
      <c r="C382" s="203"/>
      <c r="D382" s="187" t="s">
        <v>142</v>
      </c>
      <c r="E382" s="204" t="s">
        <v>78</v>
      </c>
      <c r="F382" s="205" t="s">
        <v>457</v>
      </c>
      <c r="G382" s="203"/>
      <c r="H382" s="206">
        <v>11.31</v>
      </c>
      <c r="I382" s="207"/>
      <c r="J382" s="203"/>
      <c r="K382" s="203"/>
      <c r="L382" s="208"/>
      <c r="M382" s="209"/>
      <c r="N382" s="210"/>
      <c r="O382" s="210"/>
      <c r="P382" s="210"/>
      <c r="Q382" s="210"/>
      <c r="R382" s="210"/>
      <c r="S382" s="210"/>
      <c r="T382" s="211"/>
      <c r="AT382" s="212" t="s">
        <v>142</v>
      </c>
      <c r="AU382" s="212" t="s">
        <v>91</v>
      </c>
      <c r="AV382" s="14" t="s">
        <v>91</v>
      </c>
      <c r="AW382" s="14" t="s">
        <v>38</v>
      </c>
      <c r="AX382" s="14" t="s">
        <v>80</v>
      </c>
      <c r="AY382" s="212" t="s">
        <v>131</v>
      </c>
    </row>
    <row r="383" spans="2:51" s="14" customFormat="1" ht="10.199999999999999">
      <c r="B383" s="202"/>
      <c r="C383" s="203"/>
      <c r="D383" s="187" t="s">
        <v>142</v>
      </c>
      <c r="E383" s="204" t="s">
        <v>78</v>
      </c>
      <c r="F383" s="205" t="s">
        <v>458</v>
      </c>
      <c r="G383" s="203"/>
      <c r="H383" s="206">
        <v>15.04</v>
      </c>
      <c r="I383" s="207"/>
      <c r="J383" s="203"/>
      <c r="K383" s="203"/>
      <c r="L383" s="208"/>
      <c r="M383" s="209"/>
      <c r="N383" s="210"/>
      <c r="O383" s="210"/>
      <c r="P383" s="210"/>
      <c r="Q383" s="210"/>
      <c r="R383" s="210"/>
      <c r="S383" s="210"/>
      <c r="T383" s="211"/>
      <c r="AT383" s="212" t="s">
        <v>142</v>
      </c>
      <c r="AU383" s="212" t="s">
        <v>91</v>
      </c>
      <c r="AV383" s="14" t="s">
        <v>91</v>
      </c>
      <c r="AW383" s="14" t="s">
        <v>38</v>
      </c>
      <c r="AX383" s="14" t="s">
        <v>80</v>
      </c>
      <c r="AY383" s="212" t="s">
        <v>131</v>
      </c>
    </row>
    <row r="384" spans="2:51" s="14" customFormat="1" ht="20.399999999999999">
      <c r="B384" s="202"/>
      <c r="C384" s="203"/>
      <c r="D384" s="187" t="s">
        <v>142</v>
      </c>
      <c r="E384" s="204" t="s">
        <v>78</v>
      </c>
      <c r="F384" s="205" t="s">
        <v>459</v>
      </c>
      <c r="G384" s="203"/>
      <c r="H384" s="206">
        <v>24.18</v>
      </c>
      <c r="I384" s="207"/>
      <c r="J384" s="203"/>
      <c r="K384" s="203"/>
      <c r="L384" s="208"/>
      <c r="M384" s="209"/>
      <c r="N384" s="210"/>
      <c r="O384" s="210"/>
      <c r="P384" s="210"/>
      <c r="Q384" s="210"/>
      <c r="R384" s="210"/>
      <c r="S384" s="210"/>
      <c r="T384" s="211"/>
      <c r="AT384" s="212" t="s">
        <v>142</v>
      </c>
      <c r="AU384" s="212" t="s">
        <v>91</v>
      </c>
      <c r="AV384" s="14" t="s">
        <v>91</v>
      </c>
      <c r="AW384" s="14" t="s">
        <v>38</v>
      </c>
      <c r="AX384" s="14" t="s">
        <v>80</v>
      </c>
      <c r="AY384" s="212" t="s">
        <v>131</v>
      </c>
    </row>
    <row r="385" spans="1:65" s="14" customFormat="1" ht="20.399999999999999">
      <c r="B385" s="202"/>
      <c r="C385" s="203"/>
      <c r="D385" s="187" t="s">
        <v>142</v>
      </c>
      <c r="E385" s="204" t="s">
        <v>78</v>
      </c>
      <c r="F385" s="205" t="s">
        <v>460</v>
      </c>
      <c r="G385" s="203"/>
      <c r="H385" s="206">
        <v>9.25</v>
      </c>
      <c r="I385" s="207"/>
      <c r="J385" s="203"/>
      <c r="K385" s="203"/>
      <c r="L385" s="208"/>
      <c r="M385" s="209"/>
      <c r="N385" s="210"/>
      <c r="O385" s="210"/>
      <c r="P385" s="210"/>
      <c r="Q385" s="210"/>
      <c r="R385" s="210"/>
      <c r="S385" s="210"/>
      <c r="T385" s="211"/>
      <c r="AT385" s="212" t="s">
        <v>142</v>
      </c>
      <c r="AU385" s="212" t="s">
        <v>91</v>
      </c>
      <c r="AV385" s="14" t="s">
        <v>91</v>
      </c>
      <c r="AW385" s="14" t="s">
        <v>38</v>
      </c>
      <c r="AX385" s="14" t="s">
        <v>80</v>
      </c>
      <c r="AY385" s="212" t="s">
        <v>131</v>
      </c>
    </row>
    <row r="386" spans="1:65" s="14" customFormat="1" ht="10.199999999999999">
      <c r="B386" s="202"/>
      <c r="C386" s="203"/>
      <c r="D386" s="187" t="s">
        <v>142</v>
      </c>
      <c r="E386" s="204" t="s">
        <v>78</v>
      </c>
      <c r="F386" s="205" t="s">
        <v>461</v>
      </c>
      <c r="G386" s="203"/>
      <c r="H386" s="206">
        <v>55.05</v>
      </c>
      <c r="I386" s="207"/>
      <c r="J386" s="203"/>
      <c r="K386" s="203"/>
      <c r="L386" s="208"/>
      <c r="M386" s="209"/>
      <c r="N386" s="210"/>
      <c r="O386" s="210"/>
      <c r="P386" s="210"/>
      <c r="Q386" s="210"/>
      <c r="R386" s="210"/>
      <c r="S386" s="210"/>
      <c r="T386" s="211"/>
      <c r="AT386" s="212" t="s">
        <v>142</v>
      </c>
      <c r="AU386" s="212" t="s">
        <v>91</v>
      </c>
      <c r="AV386" s="14" t="s">
        <v>91</v>
      </c>
      <c r="AW386" s="14" t="s">
        <v>38</v>
      </c>
      <c r="AX386" s="14" t="s">
        <v>80</v>
      </c>
      <c r="AY386" s="212" t="s">
        <v>131</v>
      </c>
    </row>
    <row r="387" spans="1:65" s="14" customFormat="1" ht="20.399999999999999">
      <c r="B387" s="202"/>
      <c r="C387" s="203"/>
      <c r="D387" s="187" t="s">
        <v>142</v>
      </c>
      <c r="E387" s="204" t="s">
        <v>78</v>
      </c>
      <c r="F387" s="205" t="s">
        <v>462</v>
      </c>
      <c r="G387" s="203"/>
      <c r="H387" s="206">
        <v>30.94</v>
      </c>
      <c r="I387" s="207"/>
      <c r="J387" s="203"/>
      <c r="K387" s="203"/>
      <c r="L387" s="208"/>
      <c r="M387" s="209"/>
      <c r="N387" s="210"/>
      <c r="O387" s="210"/>
      <c r="P387" s="210"/>
      <c r="Q387" s="210"/>
      <c r="R387" s="210"/>
      <c r="S387" s="210"/>
      <c r="T387" s="211"/>
      <c r="AT387" s="212" t="s">
        <v>142</v>
      </c>
      <c r="AU387" s="212" t="s">
        <v>91</v>
      </c>
      <c r="AV387" s="14" t="s">
        <v>91</v>
      </c>
      <c r="AW387" s="14" t="s">
        <v>38</v>
      </c>
      <c r="AX387" s="14" t="s">
        <v>80</v>
      </c>
      <c r="AY387" s="212" t="s">
        <v>131</v>
      </c>
    </row>
    <row r="388" spans="1:65" s="14" customFormat="1" ht="20.399999999999999">
      <c r="B388" s="202"/>
      <c r="C388" s="203"/>
      <c r="D388" s="187" t="s">
        <v>142</v>
      </c>
      <c r="E388" s="204" t="s">
        <v>78</v>
      </c>
      <c r="F388" s="205" t="s">
        <v>463</v>
      </c>
      <c r="G388" s="203"/>
      <c r="H388" s="206">
        <v>1.8049999999999999</v>
      </c>
      <c r="I388" s="207"/>
      <c r="J388" s="203"/>
      <c r="K388" s="203"/>
      <c r="L388" s="208"/>
      <c r="M388" s="209"/>
      <c r="N388" s="210"/>
      <c r="O388" s="210"/>
      <c r="P388" s="210"/>
      <c r="Q388" s="210"/>
      <c r="R388" s="210"/>
      <c r="S388" s="210"/>
      <c r="T388" s="211"/>
      <c r="AT388" s="212" t="s">
        <v>142</v>
      </c>
      <c r="AU388" s="212" t="s">
        <v>91</v>
      </c>
      <c r="AV388" s="14" t="s">
        <v>91</v>
      </c>
      <c r="AW388" s="14" t="s">
        <v>38</v>
      </c>
      <c r="AX388" s="14" t="s">
        <v>80</v>
      </c>
      <c r="AY388" s="212" t="s">
        <v>131</v>
      </c>
    </row>
    <row r="389" spans="1:65" s="14" customFormat="1" ht="20.399999999999999">
      <c r="B389" s="202"/>
      <c r="C389" s="203"/>
      <c r="D389" s="187" t="s">
        <v>142</v>
      </c>
      <c r="E389" s="204" t="s">
        <v>78</v>
      </c>
      <c r="F389" s="205" t="s">
        <v>464</v>
      </c>
      <c r="G389" s="203"/>
      <c r="H389" s="206">
        <v>3.72</v>
      </c>
      <c r="I389" s="207"/>
      <c r="J389" s="203"/>
      <c r="K389" s="203"/>
      <c r="L389" s="208"/>
      <c r="M389" s="209"/>
      <c r="N389" s="210"/>
      <c r="O389" s="210"/>
      <c r="P389" s="210"/>
      <c r="Q389" s="210"/>
      <c r="R389" s="210"/>
      <c r="S389" s="210"/>
      <c r="T389" s="211"/>
      <c r="AT389" s="212" t="s">
        <v>142</v>
      </c>
      <c r="AU389" s="212" t="s">
        <v>91</v>
      </c>
      <c r="AV389" s="14" t="s">
        <v>91</v>
      </c>
      <c r="AW389" s="14" t="s">
        <v>38</v>
      </c>
      <c r="AX389" s="14" t="s">
        <v>80</v>
      </c>
      <c r="AY389" s="212" t="s">
        <v>131</v>
      </c>
    </row>
    <row r="390" spans="1:65" s="14" customFormat="1" ht="20.399999999999999">
      <c r="B390" s="202"/>
      <c r="C390" s="203"/>
      <c r="D390" s="187" t="s">
        <v>142</v>
      </c>
      <c r="E390" s="204" t="s">
        <v>78</v>
      </c>
      <c r="F390" s="205" t="s">
        <v>465</v>
      </c>
      <c r="G390" s="203"/>
      <c r="H390" s="206">
        <v>3.88</v>
      </c>
      <c r="I390" s="207"/>
      <c r="J390" s="203"/>
      <c r="K390" s="203"/>
      <c r="L390" s="208"/>
      <c r="M390" s="209"/>
      <c r="N390" s="210"/>
      <c r="O390" s="210"/>
      <c r="P390" s="210"/>
      <c r="Q390" s="210"/>
      <c r="R390" s="210"/>
      <c r="S390" s="210"/>
      <c r="T390" s="211"/>
      <c r="AT390" s="212" t="s">
        <v>142</v>
      </c>
      <c r="AU390" s="212" t="s">
        <v>91</v>
      </c>
      <c r="AV390" s="14" t="s">
        <v>91</v>
      </c>
      <c r="AW390" s="14" t="s">
        <v>38</v>
      </c>
      <c r="AX390" s="14" t="s">
        <v>80</v>
      </c>
      <c r="AY390" s="212" t="s">
        <v>131</v>
      </c>
    </row>
    <row r="391" spans="1:65" s="14" customFormat="1" ht="20.399999999999999">
      <c r="B391" s="202"/>
      <c r="C391" s="203"/>
      <c r="D391" s="187" t="s">
        <v>142</v>
      </c>
      <c r="E391" s="204" t="s">
        <v>78</v>
      </c>
      <c r="F391" s="205" t="s">
        <v>466</v>
      </c>
      <c r="G391" s="203"/>
      <c r="H391" s="206">
        <v>7.68</v>
      </c>
      <c r="I391" s="207"/>
      <c r="J391" s="203"/>
      <c r="K391" s="203"/>
      <c r="L391" s="208"/>
      <c r="M391" s="209"/>
      <c r="N391" s="210"/>
      <c r="O391" s="210"/>
      <c r="P391" s="210"/>
      <c r="Q391" s="210"/>
      <c r="R391" s="210"/>
      <c r="S391" s="210"/>
      <c r="T391" s="211"/>
      <c r="AT391" s="212" t="s">
        <v>142</v>
      </c>
      <c r="AU391" s="212" t="s">
        <v>91</v>
      </c>
      <c r="AV391" s="14" t="s">
        <v>91</v>
      </c>
      <c r="AW391" s="14" t="s">
        <v>38</v>
      </c>
      <c r="AX391" s="14" t="s">
        <v>80</v>
      </c>
      <c r="AY391" s="212" t="s">
        <v>131</v>
      </c>
    </row>
    <row r="392" spans="1:65" s="13" customFormat="1" ht="10.199999999999999">
      <c r="B392" s="192"/>
      <c r="C392" s="193"/>
      <c r="D392" s="187" t="s">
        <v>142</v>
      </c>
      <c r="E392" s="194" t="s">
        <v>78</v>
      </c>
      <c r="F392" s="195" t="s">
        <v>162</v>
      </c>
      <c r="G392" s="193"/>
      <c r="H392" s="194" t="s">
        <v>78</v>
      </c>
      <c r="I392" s="196"/>
      <c r="J392" s="193"/>
      <c r="K392" s="193"/>
      <c r="L392" s="197"/>
      <c r="M392" s="198"/>
      <c r="N392" s="199"/>
      <c r="O392" s="199"/>
      <c r="P392" s="199"/>
      <c r="Q392" s="199"/>
      <c r="R392" s="199"/>
      <c r="S392" s="199"/>
      <c r="T392" s="200"/>
      <c r="AT392" s="201" t="s">
        <v>142</v>
      </c>
      <c r="AU392" s="201" t="s">
        <v>91</v>
      </c>
      <c r="AV392" s="13" t="s">
        <v>88</v>
      </c>
      <c r="AW392" s="13" t="s">
        <v>38</v>
      </c>
      <c r="AX392" s="13" t="s">
        <v>80</v>
      </c>
      <c r="AY392" s="201" t="s">
        <v>131</v>
      </c>
    </row>
    <row r="393" spans="1:65" s="14" customFormat="1" ht="10.199999999999999">
      <c r="B393" s="202"/>
      <c r="C393" s="203"/>
      <c r="D393" s="187" t="s">
        <v>142</v>
      </c>
      <c r="E393" s="204" t="s">
        <v>78</v>
      </c>
      <c r="F393" s="205" t="s">
        <v>467</v>
      </c>
      <c r="G393" s="203"/>
      <c r="H393" s="206">
        <v>35.1</v>
      </c>
      <c r="I393" s="207"/>
      <c r="J393" s="203"/>
      <c r="K393" s="203"/>
      <c r="L393" s="208"/>
      <c r="M393" s="209"/>
      <c r="N393" s="210"/>
      <c r="O393" s="210"/>
      <c r="P393" s="210"/>
      <c r="Q393" s="210"/>
      <c r="R393" s="210"/>
      <c r="S393" s="210"/>
      <c r="T393" s="211"/>
      <c r="AT393" s="212" t="s">
        <v>142</v>
      </c>
      <c r="AU393" s="212" t="s">
        <v>91</v>
      </c>
      <c r="AV393" s="14" t="s">
        <v>91</v>
      </c>
      <c r="AW393" s="14" t="s">
        <v>38</v>
      </c>
      <c r="AX393" s="14" t="s">
        <v>80</v>
      </c>
      <c r="AY393" s="212" t="s">
        <v>131</v>
      </c>
    </row>
    <row r="394" spans="1:65" s="15" customFormat="1" ht="10.199999999999999">
      <c r="B394" s="213"/>
      <c r="C394" s="214"/>
      <c r="D394" s="187" t="s">
        <v>142</v>
      </c>
      <c r="E394" s="215" t="s">
        <v>78</v>
      </c>
      <c r="F394" s="216" t="s">
        <v>164</v>
      </c>
      <c r="G394" s="214"/>
      <c r="H394" s="217">
        <v>1145.3330000000003</v>
      </c>
      <c r="I394" s="218"/>
      <c r="J394" s="214"/>
      <c r="K394" s="214"/>
      <c r="L394" s="219"/>
      <c r="M394" s="220"/>
      <c r="N394" s="221"/>
      <c r="O394" s="221"/>
      <c r="P394" s="221"/>
      <c r="Q394" s="221"/>
      <c r="R394" s="221"/>
      <c r="S394" s="221"/>
      <c r="T394" s="222"/>
      <c r="AT394" s="223" t="s">
        <v>142</v>
      </c>
      <c r="AU394" s="223" t="s">
        <v>91</v>
      </c>
      <c r="AV394" s="15" t="s">
        <v>138</v>
      </c>
      <c r="AW394" s="15" t="s">
        <v>38</v>
      </c>
      <c r="AX394" s="15" t="s">
        <v>88</v>
      </c>
      <c r="AY394" s="223" t="s">
        <v>131</v>
      </c>
    </row>
    <row r="395" spans="1:65" s="2" customFormat="1" ht="37.799999999999997" customHeight="1">
      <c r="A395" s="35"/>
      <c r="B395" s="36"/>
      <c r="C395" s="174" t="s">
        <v>468</v>
      </c>
      <c r="D395" s="174" t="s">
        <v>133</v>
      </c>
      <c r="E395" s="175" t="s">
        <v>469</v>
      </c>
      <c r="F395" s="176" t="s">
        <v>470</v>
      </c>
      <c r="G395" s="177" t="s">
        <v>136</v>
      </c>
      <c r="H395" s="178">
        <v>1145.3330000000001</v>
      </c>
      <c r="I395" s="179"/>
      <c r="J395" s="180">
        <f>ROUND(I395*H395,2)</f>
        <v>0</v>
      </c>
      <c r="K395" s="176" t="s">
        <v>137</v>
      </c>
      <c r="L395" s="40"/>
      <c r="M395" s="181" t="s">
        <v>78</v>
      </c>
      <c r="N395" s="182" t="s">
        <v>50</v>
      </c>
      <c r="O395" s="65"/>
      <c r="P395" s="183">
        <f>O395*H395</f>
        <v>0</v>
      </c>
      <c r="Q395" s="183">
        <v>0</v>
      </c>
      <c r="R395" s="183">
        <f>Q395*H395</f>
        <v>0</v>
      </c>
      <c r="S395" s="183">
        <v>0</v>
      </c>
      <c r="T395" s="184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185" t="s">
        <v>138</v>
      </c>
      <c r="AT395" s="185" t="s">
        <v>133</v>
      </c>
      <c r="AU395" s="185" t="s">
        <v>91</v>
      </c>
      <c r="AY395" s="18" t="s">
        <v>131</v>
      </c>
      <c r="BE395" s="186">
        <f>IF(N395="základní",J395,0)</f>
        <v>0</v>
      </c>
      <c r="BF395" s="186">
        <f>IF(N395="snížená",J395,0)</f>
        <v>0</v>
      </c>
      <c r="BG395" s="186">
        <f>IF(N395="zákl. přenesená",J395,0)</f>
        <v>0</v>
      </c>
      <c r="BH395" s="186">
        <f>IF(N395="sníž. přenesená",J395,0)</f>
        <v>0</v>
      </c>
      <c r="BI395" s="186">
        <f>IF(N395="nulová",J395,0)</f>
        <v>0</v>
      </c>
      <c r="BJ395" s="18" t="s">
        <v>88</v>
      </c>
      <c r="BK395" s="186">
        <f>ROUND(I395*H395,2)</f>
        <v>0</v>
      </c>
      <c r="BL395" s="18" t="s">
        <v>138</v>
      </c>
      <c r="BM395" s="185" t="s">
        <v>471</v>
      </c>
    </row>
    <row r="396" spans="1:65" s="2" customFormat="1" ht="49.05" customHeight="1">
      <c r="A396" s="35"/>
      <c r="B396" s="36"/>
      <c r="C396" s="174" t="s">
        <v>472</v>
      </c>
      <c r="D396" s="174" t="s">
        <v>133</v>
      </c>
      <c r="E396" s="175" t="s">
        <v>473</v>
      </c>
      <c r="F396" s="176" t="s">
        <v>474</v>
      </c>
      <c r="G396" s="177" t="s">
        <v>244</v>
      </c>
      <c r="H396" s="178">
        <v>439.39</v>
      </c>
      <c r="I396" s="179"/>
      <c r="J396" s="180">
        <f>ROUND(I396*H396,2)</f>
        <v>0</v>
      </c>
      <c r="K396" s="176" t="s">
        <v>137</v>
      </c>
      <c r="L396" s="40"/>
      <c r="M396" s="181" t="s">
        <v>78</v>
      </c>
      <c r="N396" s="182" t="s">
        <v>50</v>
      </c>
      <c r="O396" s="65"/>
      <c r="P396" s="183">
        <f>O396*H396</f>
        <v>0</v>
      </c>
      <c r="Q396" s="183">
        <v>0</v>
      </c>
      <c r="R396" s="183">
        <f>Q396*H396</f>
        <v>0</v>
      </c>
      <c r="S396" s="183">
        <v>0</v>
      </c>
      <c r="T396" s="184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185" t="s">
        <v>138</v>
      </c>
      <c r="AT396" s="185" t="s">
        <v>133</v>
      </c>
      <c r="AU396" s="185" t="s">
        <v>91</v>
      </c>
      <c r="AY396" s="18" t="s">
        <v>131</v>
      </c>
      <c r="BE396" s="186">
        <f>IF(N396="základní",J396,0)</f>
        <v>0</v>
      </c>
      <c r="BF396" s="186">
        <f>IF(N396="snížená",J396,0)</f>
        <v>0</v>
      </c>
      <c r="BG396" s="186">
        <f>IF(N396="zákl. přenesená",J396,0)</f>
        <v>0</v>
      </c>
      <c r="BH396" s="186">
        <f>IF(N396="sníž. přenesená",J396,0)</f>
        <v>0</v>
      </c>
      <c r="BI396" s="186">
        <f>IF(N396="nulová",J396,0)</f>
        <v>0</v>
      </c>
      <c r="BJ396" s="18" t="s">
        <v>88</v>
      </c>
      <c r="BK396" s="186">
        <f>ROUND(I396*H396,2)</f>
        <v>0</v>
      </c>
      <c r="BL396" s="18" t="s">
        <v>138</v>
      </c>
      <c r="BM396" s="185" t="s">
        <v>475</v>
      </c>
    </row>
    <row r="397" spans="1:65" s="2" customFormat="1" ht="124.8">
      <c r="A397" s="35"/>
      <c r="B397" s="36"/>
      <c r="C397" s="37"/>
      <c r="D397" s="187" t="s">
        <v>140</v>
      </c>
      <c r="E397" s="37"/>
      <c r="F397" s="188" t="s">
        <v>476</v>
      </c>
      <c r="G397" s="37"/>
      <c r="H397" s="37"/>
      <c r="I397" s="189"/>
      <c r="J397" s="37"/>
      <c r="K397" s="37"/>
      <c r="L397" s="40"/>
      <c r="M397" s="190"/>
      <c r="N397" s="191"/>
      <c r="O397" s="65"/>
      <c r="P397" s="65"/>
      <c r="Q397" s="65"/>
      <c r="R397" s="65"/>
      <c r="S397" s="65"/>
      <c r="T397" s="66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8" t="s">
        <v>140</v>
      </c>
      <c r="AU397" s="18" t="s">
        <v>91</v>
      </c>
    </row>
    <row r="398" spans="1:65" s="13" customFormat="1" ht="10.199999999999999">
      <c r="B398" s="192"/>
      <c r="C398" s="193"/>
      <c r="D398" s="187" t="s">
        <v>142</v>
      </c>
      <c r="E398" s="194" t="s">
        <v>78</v>
      </c>
      <c r="F398" s="195" t="s">
        <v>477</v>
      </c>
      <c r="G398" s="193"/>
      <c r="H398" s="194" t="s">
        <v>78</v>
      </c>
      <c r="I398" s="196"/>
      <c r="J398" s="193"/>
      <c r="K398" s="193"/>
      <c r="L398" s="197"/>
      <c r="M398" s="198"/>
      <c r="N398" s="199"/>
      <c r="O398" s="199"/>
      <c r="P398" s="199"/>
      <c r="Q398" s="199"/>
      <c r="R398" s="199"/>
      <c r="S398" s="199"/>
      <c r="T398" s="200"/>
      <c r="AT398" s="201" t="s">
        <v>142</v>
      </c>
      <c r="AU398" s="201" t="s">
        <v>91</v>
      </c>
      <c r="AV398" s="13" t="s">
        <v>88</v>
      </c>
      <c r="AW398" s="13" t="s">
        <v>38</v>
      </c>
      <c r="AX398" s="13" t="s">
        <v>80</v>
      </c>
      <c r="AY398" s="201" t="s">
        <v>131</v>
      </c>
    </row>
    <row r="399" spans="1:65" s="14" customFormat="1" ht="10.199999999999999">
      <c r="B399" s="202"/>
      <c r="C399" s="203"/>
      <c r="D399" s="187" t="s">
        <v>142</v>
      </c>
      <c r="E399" s="204" t="s">
        <v>78</v>
      </c>
      <c r="F399" s="205" t="s">
        <v>478</v>
      </c>
      <c r="G399" s="203"/>
      <c r="H399" s="206">
        <v>439.39</v>
      </c>
      <c r="I399" s="207"/>
      <c r="J399" s="203"/>
      <c r="K399" s="203"/>
      <c r="L399" s="208"/>
      <c r="M399" s="209"/>
      <c r="N399" s="210"/>
      <c r="O399" s="210"/>
      <c r="P399" s="210"/>
      <c r="Q399" s="210"/>
      <c r="R399" s="210"/>
      <c r="S399" s="210"/>
      <c r="T399" s="211"/>
      <c r="AT399" s="212" t="s">
        <v>142</v>
      </c>
      <c r="AU399" s="212" t="s">
        <v>91</v>
      </c>
      <c r="AV399" s="14" t="s">
        <v>91</v>
      </c>
      <c r="AW399" s="14" t="s">
        <v>38</v>
      </c>
      <c r="AX399" s="14" t="s">
        <v>88</v>
      </c>
      <c r="AY399" s="212" t="s">
        <v>131</v>
      </c>
    </row>
    <row r="400" spans="1:65" s="2" customFormat="1" ht="49.05" customHeight="1">
      <c r="A400" s="35"/>
      <c r="B400" s="36"/>
      <c r="C400" s="174" t="s">
        <v>7</v>
      </c>
      <c r="D400" s="174" t="s">
        <v>133</v>
      </c>
      <c r="E400" s="175" t="s">
        <v>479</v>
      </c>
      <c r="F400" s="176" t="s">
        <v>480</v>
      </c>
      <c r="G400" s="177" t="s">
        <v>244</v>
      </c>
      <c r="H400" s="178">
        <v>439.39</v>
      </c>
      <c r="I400" s="179"/>
      <c r="J400" s="180">
        <f>ROUND(I400*H400,2)</f>
        <v>0</v>
      </c>
      <c r="K400" s="176" t="s">
        <v>137</v>
      </c>
      <c r="L400" s="40"/>
      <c r="M400" s="181" t="s">
        <v>78</v>
      </c>
      <c r="N400" s="182" t="s">
        <v>50</v>
      </c>
      <c r="O400" s="65"/>
      <c r="P400" s="183">
        <f>O400*H400</f>
        <v>0</v>
      </c>
      <c r="Q400" s="183">
        <v>0</v>
      </c>
      <c r="R400" s="183">
        <f>Q400*H400</f>
        <v>0</v>
      </c>
      <c r="S400" s="183">
        <v>0</v>
      </c>
      <c r="T400" s="184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185" t="s">
        <v>138</v>
      </c>
      <c r="AT400" s="185" t="s">
        <v>133</v>
      </c>
      <c r="AU400" s="185" t="s">
        <v>91</v>
      </c>
      <c r="AY400" s="18" t="s">
        <v>131</v>
      </c>
      <c r="BE400" s="186">
        <f>IF(N400="základní",J400,0)</f>
        <v>0</v>
      </c>
      <c r="BF400" s="186">
        <f>IF(N400="snížená",J400,0)</f>
        <v>0</v>
      </c>
      <c r="BG400" s="186">
        <f>IF(N400="zákl. přenesená",J400,0)</f>
        <v>0</v>
      </c>
      <c r="BH400" s="186">
        <f>IF(N400="sníž. přenesená",J400,0)</f>
        <v>0</v>
      </c>
      <c r="BI400" s="186">
        <f>IF(N400="nulová",J400,0)</f>
        <v>0</v>
      </c>
      <c r="BJ400" s="18" t="s">
        <v>88</v>
      </c>
      <c r="BK400" s="186">
        <f>ROUND(I400*H400,2)</f>
        <v>0</v>
      </c>
      <c r="BL400" s="18" t="s">
        <v>138</v>
      </c>
      <c r="BM400" s="185" t="s">
        <v>481</v>
      </c>
    </row>
    <row r="401" spans="1:65" s="2" customFormat="1" ht="240">
      <c r="A401" s="35"/>
      <c r="B401" s="36"/>
      <c r="C401" s="37"/>
      <c r="D401" s="187" t="s">
        <v>140</v>
      </c>
      <c r="E401" s="37"/>
      <c r="F401" s="188" t="s">
        <v>482</v>
      </c>
      <c r="G401" s="37"/>
      <c r="H401" s="37"/>
      <c r="I401" s="189"/>
      <c r="J401" s="37"/>
      <c r="K401" s="37"/>
      <c r="L401" s="40"/>
      <c r="M401" s="190"/>
      <c r="N401" s="191"/>
      <c r="O401" s="65"/>
      <c r="P401" s="65"/>
      <c r="Q401" s="65"/>
      <c r="R401" s="65"/>
      <c r="S401" s="65"/>
      <c r="T401" s="66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8" t="s">
        <v>140</v>
      </c>
      <c r="AU401" s="18" t="s">
        <v>91</v>
      </c>
    </row>
    <row r="402" spans="1:65" s="2" customFormat="1" ht="14.4" customHeight="1">
      <c r="A402" s="35"/>
      <c r="B402" s="36"/>
      <c r="C402" s="174" t="s">
        <v>483</v>
      </c>
      <c r="D402" s="174" t="s">
        <v>133</v>
      </c>
      <c r="E402" s="175" t="s">
        <v>484</v>
      </c>
      <c r="F402" s="176" t="s">
        <v>485</v>
      </c>
      <c r="G402" s="177" t="s">
        <v>244</v>
      </c>
      <c r="H402" s="178">
        <v>439.39</v>
      </c>
      <c r="I402" s="179"/>
      <c r="J402" s="180">
        <f>ROUND(I402*H402,2)</f>
        <v>0</v>
      </c>
      <c r="K402" s="176" t="s">
        <v>137</v>
      </c>
      <c r="L402" s="40"/>
      <c r="M402" s="181" t="s">
        <v>78</v>
      </c>
      <c r="N402" s="182" t="s">
        <v>50</v>
      </c>
      <c r="O402" s="65"/>
      <c r="P402" s="183">
        <f>O402*H402</f>
        <v>0</v>
      </c>
      <c r="Q402" s="183">
        <v>0</v>
      </c>
      <c r="R402" s="183">
        <f>Q402*H402</f>
        <v>0</v>
      </c>
      <c r="S402" s="183">
        <v>0</v>
      </c>
      <c r="T402" s="184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185" t="s">
        <v>138</v>
      </c>
      <c r="AT402" s="185" t="s">
        <v>133</v>
      </c>
      <c r="AU402" s="185" t="s">
        <v>91</v>
      </c>
      <c r="AY402" s="18" t="s">
        <v>131</v>
      </c>
      <c r="BE402" s="186">
        <f>IF(N402="základní",J402,0)</f>
        <v>0</v>
      </c>
      <c r="BF402" s="186">
        <f>IF(N402="snížená",J402,0)</f>
        <v>0</v>
      </c>
      <c r="BG402" s="186">
        <f>IF(N402="zákl. přenesená",J402,0)</f>
        <v>0</v>
      </c>
      <c r="BH402" s="186">
        <f>IF(N402="sníž. přenesená",J402,0)</f>
        <v>0</v>
      </c>
      <c r="BI402" s="186">
        <f>IF(N402="nulová",J402,0)</f>
        <v>0</v>
      </c>
      <c r="BJ402" s="18" t="s">
        <v>88</v>
      </c>
      <c r="BK402" s="186">
        <f>ROUND(I402*H402,2)</f>
        <v>0</v>
      </c>
      <c r="BL402" s="18" t="s">
        <v>138</v>
      </c>
      <c r="BM402" s="185" t="s">
        <v>486</v>
      </c>
    </row>
    <row r="403" spans="1:65" s="2" customFormat="1" ht="393.6">
      <c r="A403" s="35"/>
      <c r="B403" s="36"/>
      <c r="C403" s="37"/>
      <c r="D403" s="187" t="s">
        <v>140</v>
      </c>
      <c r="E403" s="37"/>
      <c r="F403" s="188" t="s">
        <v>487</v>
      </c>
      <c r="G403" s="37"/>
      <c r="H403" s="37"/>
      <c r="I403" s="189"/>
      <c r="J403" s="37"/>
      <c r="K403" s="37"/>
      <c r="L403" s="40"/>
      <c r="M403" s="190"/>
      <c r="N403" s="191"/>
      <c r="O403" s="65"/>
      <c r="P403" s="65"/>
      <c r="Q403" s="65"/>
      <c r="R403" s="65"/>
      <c r="S403" s="65"/>
      <c r="T403" s="66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8" t="s">
        <v>140</v>
      </c>
      <c r="AU403" s="18" t="s">
        <v>91</v>
      </c>
    </row>
    <row r="404" spans="1:65" s="2" customFormat="1" ht="37.799999999999997" customHeight="1">
      <c r="A404" s="35"/>
      <c r="B404" s="36"/>
      <c r="C404" s="174" t="s">
        <v>488</v>
      </c>
      <c r="D404" s="174" t="s">
        <v>133</v>
      </c>
      <c r="E404" s="175" t="s">
        <v>489</v>
      </c>
      <c r="F404" s="176" t="s">
        <v>490</v>
      </c>
      <c r="G404" s="177" t="s">
        <v>491</v>
      </c>
      <c r="H404" s="178">
        <v>878.78</v>
      </c>
      <c r="I404" s="179"/>
      <c r="J404" s="180">
        <f>ROUND(I404*H404,2)</f>
        <v>0</v>
      </c>
      <c r="K404" s="176" t="s">
        <v>137</v>
      </c>
      <c r="L404" s="40"/>
      <c r="M404" s="181" t="s">
        <v>78</v>
      </c>
      <c r="N404" s="182" t="s">
        <v>50</v>
      </c>
      <c r="O404" s="65"/>
      <c r="P404" s="183">
        <f>O404*H404</f>
        <v>0</v>
      </c>
      <c r="Q404" s="183">
        <v>0</v>
      </c>
      <c r="R404" s="183">
        <f>Q404*H404</f>
        <v>0</v>
      </c>
      <c r="S404" s="183">
        <v>0</v>
      </c>
      <c r="T404" s="184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85" t="s">
        <v>138</v>
      </c>
      <c r="AT404" s="185" t="s">
        <v>133</v>
      </c>
      <c r="AU404" s="185" t="s">
        <v>91</v>
      </c>
      <c r="AY404" s="18" t="s">
        <v>131</v>
      </c>
      <c r="BE404" s="186">
        <f>IF(N404="základní",J404,0)</f>
        <v>0</v>
      </c>
      <c r="BF404" s="186">
        <f>IF(N404="snížená",J404,0)</f>
        <v>0</v>
      </c>
      <c r="BG404" s="186">
        <f>IF(N404="zákl. přenesená",J404,0)</f>
        <v>0</v>
      </c>
      <c r="BH404" s="186">
        <f>IF(N404="sníž. přenesená",J404,0)</f>
        <v>0</v>
      </c>
      <c r="BI404" s="186">
        <f>IF(N404="nulová",J404,0)</f>
        <v>0</v>
      </c>
      <c r="BJ404" s="18" t="s">
        <v>88</v>
      </c>
      <c r="BK404" s="186">
        <f>ROUND(I404*H404,2)</f>
        <v>0</v>
      </c>
      <c r="BL404" s="18" t="s">
        <v>138</v>
      </c>
      <c r="BM404" s="185" t="s">
        <v>492</v>
      </c>
    </row>
    <row r="405" spans="1:65" s="2" customFormat="1" ht="38.4">
      <c r="A405" s="35"/>
      <c r="B405" s="36"/>
      <c r="C405" s="37"/>
      <c r="D405" s="187" t="s">
        <v>140</v>
      </c>
      <c r="E405" s="37"/>
      <c r="F405" s="188" t="s">
        <v>493</v>
      </c>
      <c r="G405" s="37"/>
      <c r="H405" s="37"/>
      <c r="I405" s="189"/>
      <c r="J405" s="37"/>
      <c r="K405" s="37"/>
      <c r="L405" s="40"/>
      <c r="M405" s="190"/>
      <c r="N405" s="191"/>
      <c r="O405" s="65"/>
      <c r="P405" s="65"/>
      <c r="Q405" s="65"/>
      <c r="R405" s="65"/>
      <c r="S405" s="65"/>
      <c r="T405" s="66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140</v>
      </c>
      <c r="AU405" s="18" t="s">
        <v>91</v>
      </c>
    </row>
    <row r="406" spans="1:65" s="14" customFormat="1" ht="10.199999999999999">
      <c r="B406" s="202"/>
      <c r="C406" s="203"/>
      <c r="D406" s="187" t="s">
        <v>142</v>
      </c>
      <c r="E406" s="203"/>
      <c r="F406" s="205" t="s">
        <v>494</v>
      </c>
      <c r="G406" s="203"/>
      <c r="H406" s="206">
        <v>878.78</v>
      </c>
      <c r="I406" s="207"/>
      <c r="J406" s="203"/>
      <c r="K406" s="203"/>
      <c r="L406" s="208"/>
      <c r="M406" s="209"/>
      <c r="N406" s="210"/>
      <c r="O406" s="210"/>
      <c r="P406" s="210"/>
      <c r="Q406" s="210"/>
      <c r="R406" s="210"/>
      <c r="S406" s="210"/>
      <c r="T406" s="211"/>
      <c r="AT406" s="212" t="s">
        <v>142</v>
      </c>
      <c r="AU406" s="212" t="s">
        <v>91</v>
      </c>
      <c r="AV406" s="14" t="s">
        <v>91</v>
      </c>
      <c r="AW406" s="14" t="s">
        <v>4</v>
      </c>
      <c r="AX406" s="14" t="s">
        <v>88</v>
      </c>
      <c r="AY406" s="212" t="s">
        <v>131</v>
      </c>
    </row>
    <row r="407" spans="1:65" s="2" customFormat="1" ht="37.799999999999997" customHeight="1">
      <c r="A407" s="35"/>
      <c r="B407" s="36"/>
      <c r="C407" s="174" t="s">
        <v>495</v>
      </c>
      <c r="D407" s="174" t="s">
        <v>133</v>
      </c>
      <c r="E407" s="175" t="s">
        <v>496</v>
      </c>
      <c r="F407" s="176" t="s">
        <v>497</v>
      </c>
      <c r="G407" s="177" t="s">
        <v>244</v>
      </c>
      <c r="H407" s="178">
        <v>347.94</v>
      </c>
      <c r="I407" s="179"/>
      <c r="J407" s="180">
        <f>ROUND(I407*H407,2)</f>
        <v>0</v>
      </c>
      <c r="K407" s="176" t="s">
        <v>137</v>
      </c>
      <c r="L407" s="40"/>
      <c r="M407" s="181" t="s">
        <v>78</v>
      </c>
      <c r="N407" s="182" t="s">
        <v>50</v>
      </c>
      <c r="O407" s="65"/>
      <c r="P407" s="183">
        <f>O407*H407</f>
        <v>0</v>
      </c>
      <c r="Q407" s="183">
        <v>0</v>
      </c>
      <c r="R407" s="183">
        <f>Q407*H407</f>
        <v>0</v>
      </c>
      <c r="S407" s="183">
        <v>0</v>
      </c>
      <c r="T407" s="184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185" t="s">
        <v>138</v>
      </c>
      <c r="AT407" s="185" t="s">
        <v>133</v>
      </c>
      <c r="AU407" s="185" t="s">
        <v>91</v>
      </c>
      <c r="AY407" s="18" t="s">
        <v>131</v>
      </c>
      <c r="BE407" s="186">
        <f>IF(N407="základní",J407,0)</f>
        <v>0</v>
      </c>
      <c r="BF407" s="186">
        <f>IF(N407="snížená",J407,0)</f>
        <v>0</v>
      </c>
      <c r="BG407" s="186">
        <f>IF(N407="zákl. přenesená",J407,0)</f>
        <v>0</v>
      </c>
      <c r="BH407" s="186">
        <f>IF(N407="sníž. přenesená",J407,0)</f>
        <v>0</v>
      </c>
      <c r="BI407" s="186">
        <f>IF(N407="nulová",J407,0)</f>
        <v>0</v>
      </c>
      <c r="BJ407" s="18" t="s">
        <v>88</v>
      </c>
      <c r="BK407" s="186">
        <f>ROUND(I407*H407,2)</f>
        <v>0</v>
      </c>
      <c r="BL407" s="18" t="s">
        <v>138</v>
      </c>
      <c r="BM407" s="185" t="s">
        <v>498</v>
      </c>
    </row>
    <row r="408" spans="1:65" s="2" customFormat="1" ht="409.6">
      <c r="A408" s="35"/>
      <c r="B408" s="36"/>
      <c r="C408" s="37"/>
      <c r="D408" s="187" t="s">
        <v>140</v>
      </c>
      <c r="E408" s="37"/>
      <c r="F408" s="224" t="s">
        <v>499</v>
      </c>
      <c r="G408" s="37"/>
      <c r="H408" s="37"/>
      <c r="I408" s="189"/>
      <c r="J408" s="37"/>
      <c r="K408" s="37"/>
      <c r="L408" s="40"/>
      <c r="M408" s="190"/>
      <c r="N408" s="191"/>
      <c r="O408" s="65"/>
      <c r="P408" s="65"/>
      <c r="Q408" s="65"/>
      <c r="R408" s="65"/>
      <c r="S408" s="65"/>
      <c r="T408" s="66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8" t="s">
        <v>140</v>
      </c>
      <c r="AU408" s="18" t="s">
        <v>91</v>
      </c>
    </row>
    <row r="409" spans="1:65" s="13" customFormat="1" ht="10.199999999999999">
      <c r="B409" s="192"/>
      <c r="C409" s="193"/>
      <c r="D409" s="187" t="s">
        <v>142</v>
      </c>
      <c r="E409" s="194" t="s">
        <v>78</v>
      </c>
      <c r="F409" s="195" t="s">
        <v>477</v>
      </c>
      <c r="G409" s="193"/>
      <c r="H409" s="194" t="s">
        <v>78</v>
      </c>
      <c r="I409" s="196"/>
      <c r="J409" s="193"/>
      <c r="K409" s="193"/>
      <c r="L409" s="197"/>
      <c r="M409" s="198"/>
      <c r="N409" s="199"/>
      <c r="O409" s="199"/>
      <c r="P409" s="199"/>
      <c r="Q409" s="199"/>
      <c r="R409" s="199"/>
      <c r="S409" s="199"/>
      <c r="T409" s="200"/>
      <c r="AT409" s="201" t="s">
        <v>142</v>
      </c>
      <c r="AU409" s="201" t="s">
        <v>91</v>
      </c>
      <c r="AV409" s="13" t="s">
        <v>88</v>
      </c>
      <c r="AW409" s="13" t="s">
        <v>38</v>
      </c>
      <c r="AX409" s="13" t="s">
        <v>80</v>
      </c>
      <c r="AY409" s="201" t="s">
        <v>131</v>
      </c>
    </row>
    <row r="410" spans="1:65" s="14" customFormat="1" ht="20.399999999999999">
      <c r="B410" s="202"/>
      <c r="C410" s="203"/>
      <c r="D410" s="187" t="s">
        <v>142</v>
      </c>
      <c r="E410" s="204" t="s">
        <v>78</v>
      </c>
      <c r="F410" s="205" t="s">
        <v>500</v>
      </c>
      <c r="G410" s="203"/>
      <c r="H410" s="206">
        <v>292.815</v>
      </c>
      <c r="I410" s="207"/>
      <c r="J410" s="203"/>
      <c r="K410" s="203"/>
      <c r="L410" s="208"/>
      <c r="M410" s="209"/>
      <c r="N410" s="210"/>
      <c r="O410" s="210"/>
      <c r="P410" s="210"/>
      <c r="Q410" s="210"/>
      <c r="R410" s="210"/>
      <c r="S410" s="210"/>
      <c r="T410" s="211"/>
      <c r="AT410" s="212" t="s">
        <v>142</v>
      </c>
      <c r="AU410" s="212" t="s">
        <v>91</v>
      </c>
      <c r="AV410" s="14" t="s">
        <v>91</v>
      </c>
      <c r="AW410" s="14" t="s">
        <v>38</v>
      </c>
      <c r="AX410" s="14" t="s">
        <v>80</v>
      </c>
      <c r="AY410" s="212" t="s">
        <v>131</v>
      </c>
    </row>
    <row r="411" spans="1:65" s="13" customFormat="1" ht="20.399999999999999">
      <c r="B411" s="192"/>
      <c r="C411" s="193"/>
      <c r="D411" s="187" t="s">
        <v>142</v>
      </c>
      <c r="E411" s="194" t="s">
        <v>78</v>
      </c>
      <c r="F411" s="195" t="s">
        <v>501</v>
      </c>
      <c r="G411" s="193"/>
      <c r="H411" s="194" t="s">
        <v>78</v>
      </c>
      <c r="I411" s="196"/>
      <c r="J411" s="193"/>
      <c r="K411" s="193"/>
      <c r="L411" s="197"/>
      <c r="M411" s="198"/>
      <c r="N411" s="199"/>
      <c r="O411" s="199"/>
      <c r="P411" s="199"/>
      <c r="Q411" s="199"/>
      <c r="R411" s="199"/>
      <c r="S411" s="199"/>
      <c r="T411" s="200"/>
      <c r="AT411" s="201" t="s">
        <v>142</v>
      </c>
      <c r="AU411" s="201" t="s">
        <v>91</v>
      </c>
      <c r="AV411" s="13" t="s">
        <v>88</v>
      </c>
      <c r="AW411" s="13" t="s">
        <v>38</v>
      </c>
      <c r="AX411" s="13" t="s">
        <v>80</v>
      </c>
      <c r="AY411" s="201" t="s">
        <v>131</v>
      </c>
    </row>
    <row r="412" spans="1:65" s="14" customFormat="1" ht="10.199999999999999">
      <c r="B412" s="202"/>
      <c r="C412" s="203"/>
      <c r="D412" s="187" t="s">
        <v>142</v>
      </c>
      <c r="E412" s="204" t="s">
        <v>78</v>
      </c>
      <c r="F412" s="205" t="s">
        <v>502</v>
      </c>
      <c r="G412" s="203"/>
      <c r="H412" s="206">
        <v>55.125</v>
      </c>
      <c r="I412" s="207"/>
      <c r="J412" s="203"/>
      <c r="K412" s="203"/>
      <c r="L412" s="208"/>
      <c r="M412" s="209"/>
      <c r="N412" s="210"/>
      <c r="O412" s="210"/>
      <c r="P412" s="210"/>
      <c r="Q412" s="210"/>
      <c r="R412" s="210"/>
      <c r="S412" s="210"/>
      <c r="T412" s="211"/>
      <c r="AT412" s="212" t="s">
        <v>142</v>
      </c>
      <c r="AU412" s="212" t="s">
        <v>91</v>
      </c>
      <c r="AV412" s="14" t="s">
        <v>91</v>
      </c>
      <c r="AW412" s="14" t="s">
        <v>38</v>
      </c>
      <c r="AX412" s="14" t="s">
        <v>80</v>
      </c>
      <c r="AY412" s="212" t="s">
        <v>131</v>
      </c>
    </row>
    <row r="413" spans="1:65" s="15" customFormat="1" ht="10.199999999999999">
      <c r="B413" s="213"/>
      <c r="C413" s="214"/>
      <c r="D413" s="187" t="s">
        <v>142</v>
      </c>
      <c r="E413" s="215" t="s">
        <v>78</v>
      </c>
      <c r="F413" s="216" t="s">
        <v>164</v>
      </c>
      <c r="G413" s="214"/>
      <c r="H413" s="217">
        <v>347.94</v>
      </c>
      <c r="I413" s="218"/>
      <c r="J413" s="214"/>
      <c r="K413" s="214"/>
      <c r="L413" s="219"/>
      <c r="M413" s="220"/>
      <c r="N413" s="221"/>
      <c r="O413" s="221"/>
      <c r="P413" s="221"/>
      <c r="Q413" s="221"/>
      <c r="R413" s="221"/>
      <c r="S413" s="221"/>
      <c r="T413" s="222"/>
      <c r="AT413" s="223" t="s">
        <v>142</v>
      </c>
      <c r="AU413" s="223" t="s">
        <v>91</v>
      </c>
      <c r="AV413" s="15" t="s">
        <v>138</v>
      </c>
      <c r="AW413" s="15" t="s">
        <v>38</v>
      </c>
      <c r="AX413" s="15" t="s">
        <v>88</v>
      </c>
      <c r="AY413" s="223" t="s">
        <v>131</v>
      </c>
    </row>
    <row r="414" spans="1:65" s="2" customFormat="1" ht="14.4" customHeight="1">
      <c r="A414" s="35"/>
      <c r="B414" s="36"/>
      <c r="C414" s="225" t="s">
        <v>503</v>
      </c>
      <c r="D414" s="225" t="s">
        <v>504</v>
      </c>
      <c r="E414" s="226" t="s">
        <v>505</v>
      </c>
      <c r="F414" s="227" t="s">
        <v>506</v>
      </c>
      <c r="G414" s="228" t="s">
        <v>491</v>
      </c>
      <c r="H414" s="229">
        <v>695.88</v>
      </c>
      <c r="I414" s="230"/>
      <c r="J414" s="231">
        <f>ROUND(I414*H414,2)</f>
        <v>0</v>
      </c>
      <c r="K414" s="227" t="s">
        <v>137</v>
      </c>
      <c r="L414" s="232"/>
      <c r="M414" s="233" t="s">
        <v>78</v>
      </c>
      <c r="N414" s="234" t="s">
        <v>50</v>
      </c>
      <c r="O414" s="65"/>
      <c r="P414" s="183">
        <f>O414*H414</f>
        <v>0</v>
      </c>
      <c r="Q414" s="183">
        <v>1</v>
      </c>
      <c r="R414" s="183">
        <f>Q414*H414</f>
        <v>695.88</v>
      </c>
      <c r="S414" s="183">
        <v>0</v>
      </c>
      <c r="T414" s="184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185" t="s">
        <v>190</v>
      </c>
      <c r="AT414" s="185" t="s">
        <v>504</v>
      </c>
      <c r="AU414" s="185" t="s">
        <v>91</v>
      </c>
      <c r="AY414" s="18" t="s">
        <v>131</v>
      </c>
      <c r="BE414" s="186">
        <f>IF(N414="základní",J414,0)</f>
        <v>0</v>
      </c>
      <c r="BF414" s="186">
        <f>IF(N414="snížená",J414,0)</f>
        <v>0</v>
      </c>
      <c r="BG414" s="186">
        <f>IF(N414="zákl. přenesená",J414,0)</f>
        <v>0</v>
      </c>
      <c r="BH414" s="186">
        <f>IF(N414="sníž. přenesená",J414,0)</f>
        <v>0</v>
      </c>
      <c r="BI414" s="186">
        <f>IF(N414="nulová",J414,0)</f>
        <v>0</v>
      </c>
      <c r="BJ414" s="18" t="s">
        <v>88</v>
      </c>
      <c r="BK414" s="186">
        <f>ROUND(I414*H414,2)</f>
        <v>0</v>
      </c>
      <c r="BL414" s="18" t="s">
        <v>138</v>
      </c>
      <c r="BM414" s="185" t="s">
        <v>507</v>
      </c>
    </row>
    <row r="415" spans="1:65" s="14" customFormat="1" ht="10.199999999999999">
      <c r="B415" s="202"/>
      <c r="C415" s="203"/>
      <c r="D415" s="187" t="s">
        <v>142</v>
      </c>
      <c r="E415" s="203"/>
      <c r="F415" s="205" t="s">
        <v>508</v>
      </c>
      <c r="G415" s="203"/>
      <c r="H415" s="206">
        <v>695.88</v>
      </c>
      <c r="I415" s="207"/>
      <c r="J415" s="203"/>
      <c r="K415" s="203"/>
      <c r="L415" s="208"/>
      <c r="M415" s="209"/>
      <c r="N415" s="210"/>
      <c r="O415" s="210"/>
      <c r="P415" s="210"/>
      <c r="Q415" s="210"/>
      <c r="R415" s="210"/>
      <c r="S415" s="210"/>
      <c r="T415" s="211"/>
      <c r="AT415" s="212" t="s">
        <v>142</v>
      </c>
      <c r="AU415" s="212" t="s">
        <v>91</v>
      </c>
      <c r="AV415" s="14" t="s">
        <v>91</v>
      </c>
      <c r="AW415" s="14" t="s">
        <v>4</v>
      </c>
      <c r="AX415" s="14" t="s">
        <v>88</v>
      </c>
      <c r="AY415" s="212" t="s">
        <v>131</v>
      </c>
    </row>
    <row r="416" spans="1:65" s="2" customFormat="1" ht="62.7" customHeight="1">
      <c r="A416" s="35"/>
      <c r="B416" s="36"/>
      <c r="C416" s="174" t="s">
        <v>509</v>
      </c>
      <c r="D416" s="174" t="s">
        <v>133</v>
      </c>
      <c r="E416" s="175" t="s">
        <v>510</v>
      </c>
      <c r="F416" s="176" t="s">
        <v>511</v>
      </c>
      <c r="G416" s="177" t="s">
        <v>244</v>
      </c>
      <c r="H416" s="178">
        <v>106.35299999999999</v>
      </c>
      <c r="I416" s="179"/>
      <c r="J416" s="180">
        <f>ROUND(I416*H416,2)</f>
        <v>0</v>
      </c>
      <c r="K416" s="176" t="s">
        <v>137</v>
      </c>
      <c r="L416" s="40"/>
      <c r="M416" s="181" t="s">
        <v>78</v>
      </c>
      <c r="N416" s="182" t="s">
        <v>50</v>
      </c>
      <c r="O416" s="65"/>
      <c r="P416" s="183">
        <f>O416*H416</f>
        <v>0</v>
      </c>
      <c r="Q416" s="183">
        <v>0</v>
      </c>
      <c r="R416" s="183">
        <f>Q416*H416</f>
        <v>0</v>
      </c>
      <c r="S416" s="183">
        <v>0</v>
      </c>
      <c r="T416" s="184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185" t="s">
        <v>138</v>
      </c>
      <c r="AT416" s="185" t="s">
        <v>133</v>
      </c>
      <c r="AU416" s="185" t="s">
        <v>91</v>
      </c>
      <c r="AY416" s="18" t="s">
        <v>131</v>
      </c>
      <c r="BE416" s="186">
        <f>IF(N416="základní",J416,0)</f>
        <v>0</v>
      </c>
      <c r="BF416" s="186">
        <f>IF(N416="snížená",J416,0)</f>
        <v>0</v>
      </c>
      <c r="BG416" s="186">
        <f>IF(N416="zákl. přenesená",J416,0)</f>
        <v>0</v>
      </c>
      <c r="BH416" s="186">
        <f>IF(N416="sníž. přenesená",J416,0)</f>
        <v>0</v>
      </c>
      <c r="BI416" s="186">
        <f>IF(N416="nulová",J416,0)</f>
        <v>0</v>
      </c>
      <c r="BJ416" s="18" t="s">
        <v>88</v>
      </c>
      <c r="BK416" s="186">
        <f>ROUND(I416*H416,2)</f>
        <v>0</v>
      </c>
      <c r="BL416" s="18" t="s">
        <v>138</v>
      </c>
      <c r="BM416" s="185" t="s">
        <v>512</v>
      </c>
    </row>
    <row r="417" spans="1:65" s="2" customFormat="1" ht="144">
      <c r="A417" s="35"/>
      <c r="B417" s="36"/>
      <c r="C417" s="37"/>
      <c r="D417" s="187" t="s">
        <v>140</v>
      </c>
      <c r="E417" s="37"/>
      <c r="F417" s="188" t="s">
        <v>513</v>
      </c>
      <c r="G417" s="37"/>
      <c r="H417" s="37"/>
      <c r="I417" s="189"/>
      <c r="J417" s="37"/>
      <c r="K417" s="37"/>
      <c r="L417" s="40"/>
      <c r="M417" s="190"/>
      <c r="N417" s="191"/>
      <c r="O417" s="65"/>
      <c r="P417" s="65"/>
      <c r="Q417" s="65"/>
      <c r="R417" s="65"/>
      <c r="S417" s="65"/>
      <c r="T417" s="66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T417" s="18" t="s">
        <v>140</v>
      </c>
      <c r="AU417" s="18" t="s">
        <v>91</v>
      </c>
    </row>
    <row r="418" spans="1:65" s="13" customFormat="1" ht="20.399999999999999">
      <c r="B418" s="192"/>
      <c r="C418" s="193"/>
      <c r="D418" s="187" t="s">
        <v>142</v>
      </c>
      <c r="E418" s="194" t="s">
        <v>78</v>
      </c>
      <c r="F418" s="195" t="s">
        <v>143</v>
      </c>
      <c r="G418" s="193"/>
      <c r="H418" s="194" t="s">
        <v>78</v>
      </c>
      <c r="I418" s="196"/>
      <c r="J418" s="193"/>
      <c r="K418" s="193"/>
      <c r="L418" s="197"/>
      <c r="M418" s="198"/>
      <c r="N418" s="199"/>
      <c r="O418" s="199"/>
      <c r="P418" s="199"/>
      <c r="Q418" s="199"/>
      <c r="R418" s="199"/>
      <c r="S418" s="199"/>
      <c r="T418" s="200"/>
      <c r="AT418" s="201" t="s">
        <v>142</v>
      </c>
      <c r="AU418" s="201" t="s">
        <v>91</v>
      </c>
      <c r="AV418" s="13" t="s">
        <v>88</v>
      </c>
      <c r="AW418" s="13" t="s">
        <v>38</v>
      </c>
      <c r="AX418" s="13" t="s">
        <v>80</v>
      </c>
      <c r="AY418" s="201" t="s">
        <v>131</v>
      </c>
    </row>
    <row r="419" spans="1:65" s="14" customFormat="1" ht="10.199999999999999">
      <c r="B419" s="202"/>
      <c r="C419" s="203"/>
      <c r="D419" s="187" t="s">
        <v>142</v>
      </c>
      <c r="E419" s="204" t="s">
        <v>78</v>
      </c>
      <c r="F419" s="205" t="s">
        <v>514</v>
      </c>
      <c r="G419" s="203"/>
      <c r="H419" s="206">
        <v>103.194</v>
      </c>
      <c r="I419" s="207"/>
      <c r="J419" s="203"/>
      <c r="K419" s="203"/>
      <c r="L419" s="208"/>
      <c r="M419" s="209"/>
      <c r="N419" s="210"/>
      <c r="O419" s="210"/>
      <c r="P419" s="210"/>
      <c r="Q419" s="210"/>
      <c r="R419" s="210"/>
      <c r="S419" s="210"/>
      <c r="T419" s="211"/>
      <c r="AT419" s="212" t="s">
        <v>142</v>
      </c>
      <c r="AU419" s="212" t="s">
        <v>91</v>
      </c>
      <c r="AV419" s="14" t="s">
        <v>91</v>
      </c>
      <c r="AW419" s="14" t="s">
        <v>38</v>
      </c>
      <c r="AX419" s="14" t="s">
        <v>80</v>
      </c>
      <c r="AY419" s="212" t="s">
        <v>131</v>
      </c>
    </row>
    <row r="420" spans="1:65" s="14" customFormat="1" ht="10.199999999999999">
      <c r="B420" s="202"/>
      <c r="C420" s="203"/>
      <c r="D420" s="187" t="s">
        <v>142</v>
      </c>
      <c r="E420" s="204" t="s">
        <v>78</v>
      </c>
      <c r="F420" s="205" t="s">
        <v>515</v>
      </c>
      <c r="G420" s="203"/>
      <c r="H420" s="206">
        <v>3.1589999999999998</v>
      </c>
      <c r="I420" s="207"/>
      <c r="J420" s="203"/>
      <c r="K420" s="203"/>
      <c r="L420" s="208"/>
      <c r="M420" s="209"/>
      <c r="N420" s="210"/>
      <c r="O420" s="210"/>
      <c r="P420" s="210"/>
      <c r="Q420" s="210"/>
      <c r="R420" s="210"/>
      <c r="S420" s="210"/>
      <c r="T420" s="211"/>
      <c r="AT420" s="212" t="s">
        <v>142</v>
      </c>
      <c r="AU420" s="212" t="s">
        <v>91</v>
      </c>
      <c r="AV420" s="14" t="s">
        <v>91</v>
      </c>
      <c r="AW420" s="14" t="s">
        <v>38</v>
      </c>
      <c r="AX420" s="14" t="s">
        <v>80</v>
      </c>
      <c r="AY420" s="212" t="s">
        <v>131</v>
      </c>
    </row>
    <row r="421" spans="1:65" s="15" customFormat="1" ht="10.199999999999999">
      <c r="B421" s="213"/>
      <c r="C421" s="214"/>
      <c r="D421" s="187" t="s">
        <v>142</v>
      </c>
      <c r="E421" s="215" t="s">
        <v>78</v>
      </c>
      <c r="F421" s="216" t="s">
        <v>164</v>
      </c>
      <c r="G421" s="214"/>
      <c r="H421" s="217">
        <v>106.35300000000001</v>
      </c>
      <c r="I421" s="218"/>
      <c r="J421" s="214"/>
      <c r="K421" s="214"/>
      <c r="L421" s="219"/>
      <c r="M421" s="220"/>
      <c r="N421" s="221"/>
      <c r="O421" s="221"/>
      <c r="P421" s="221"/>
      <c r="Q421" s="221"/>
      <c r="R421" s="221"/>
      <c r="S421" s="221"/>
      <c r="T421" s="222"/>
      <c r="AT421" s="223" t="s">
        <v>142</v>
      </c>
      <c r="AU421" s="223" t="s">
        <v>91</v>
      </c>
      <c r="AV421" s="15" t="s">
        <v>138</v>
      </c>
      <c r="AW421" s="15" t="s">
        <v>38</v>
      </c>
      <c r="AX421" s="15" t="s">
        <v>88</v>
      </c>
      <c r="AY421" s="223" t="s">
        <v>131</v>
      </c>
    </row>
    <row r="422" spans="1:65" s="2" customFormat="1" ht="14.4" customHeight="1">
      <c r="A422" s="35"/>
      <c r="B422" s="36"/>
      <c r="C422" s="225" t="s">
        <v>516</v>
      </c>
      <c r="D422" s="225" t="s">
        <v>504</v>
      </c>
      <c r="E422" s="226" t="s">
        <v>517</v>
      </c>
      <c r="F422" s="227" t="s">
        <v>518</v>
      </c>
      <c r="G422" s="228" t="s">
        <v>491</v>
      </c>
      <c r="H422" s="229">
        <v>212.70599999999999</v>
      </c>
      <c r="I422" s="230"/>
      <c r="J422" s="231">
        <f>ROUND(I422*H422,2)</f>
        <v>0</v>
      </c>
      <c r="K422" s="227" t="s">
        <v>137</v>
      </c>
      <c r="L422" s="232"/>
      <c r="M422" s="233" t="s">
        <v>78</v>
      </c>
      <c r="N422" s="234" t="s">
        <v>50</v>
      </c>
      <c r="O422" s="65"/>
      <c r="P422" s="183">
        <f>O422*H422</f>
        <v>0</v>
      </c>
      <c r="Q422" s="183">
        <v>1</v>
      </c>
      <c r="R422" s="183">
        <f>Q422*H422</f>
        <v>212.70599999999999</v>
      </c>
      <c r="S422" s="183">
        <v>0</v>
      </c>
      <c r="T422" s="184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185" t="s">
        <v>190</v>
      </c>
      <c r="AT422" s="185" t="s">
        <v>504</v>
      </c>
      <c r="AU422" s="185" t="s">
        <v>91</v>
      </c>
      <c r="AY422" s="18" t="s">
        <v>131</v>
      </c>
      <c r="BE422" s="186">
        <f>IF(N422="základní",J422,0)</f>
        <v>0</v>
      </c>
      <c r="BF422" s="186">
        <f>IF(N422="snížená",J422,0)</f>
        <v>0</v>
      </c>
      <c r="BG422" s="186">
        <f>IF(N422="zákl. přenesená",J422,0)</f>
        <v>0</v>
      </c>
      <c r="BH422" s="186">
        <f>IF(N422="sníž. přenesená",J422,0)</f>
        <v>0</v>
      </c>
      <c r="BI422" s="186">
        <f>IF(N422="nulová",J422,0)</f>
        <v>0</v>
      </c>
      <c r="BJ422" s="18" t="s">
        <v>88</v>
      </c>
      <c r="BK422" s="186">
        <f>ROUND(I422*H422,2)</f>
        <v>0</v>
      </c>
      <c r="BL422" s="18" t="s">
        <v>138</v>
      </c>
      <c r="BM422" s="185" t="s">
        <v>519</v>
      </c>
    </row>
    <row r="423" spans="1:65" s="14" customFormat="1" ht="10.199999999999999">
      <c r="B423" s="202"/>
      <c r="C423" s="203"/>
      <c r="D423" s="187" t="s">
        <v>142</v>
      </c>
      <c r="E423" s="203"/>
      <c r="F423" s="205" t="s">
        <v>520</v>
      </c>
      <c r="G423" s="203"/>
      <c r="H423" s="206">
        <v>212.70599999999999</v>
      </c>
      <c r="I423" s="207"/>
      <c r="J423" s="203"/>
      <c r="K423" s="203"/>
      <c r="L423" s="208"/>
      <c r="M423" s="209"/>
      <c r="N423" s="210"/>
      <c r="O423" s="210"/>
      <c r="P423" s="210"/>
      <c r="Q423" s="210"/>
      <c r="R423" s="210"/>
      <c r="S423" s="210"/>
      <c r="T423" s="211"/>
      <c r="AT423" s="212" t="s">
        <v>142</v>
      </c>
      <c r="AU423" s="212" t="s">
        <v>91</v>
      </c>
      <c r="AV423" s="14" t="s">
        <v>91</v>
      </c>
      <c r="AW423" s="14" t="s">
        <v>4</v>
      </c>
      <c r="AX423" s="14" t="s">
        <v>88</v>
      </c>
      <c r="AY423" s="212" t="s">
        <v>131</v>
      </c>
    </row>
    <row r="424" spans="1:65" s="2" customFormat="1" ht="49.05" customHeight="1">
      <c r="A424" s="35"/>
      <c r="B424" s="36"/>
      <c r="C424" s="174" t="s">
        <v>521</v>
      </c>
      <c r="D424" s="174" t="s">
        <v>133</v>
      </c>
      <c r="E424" s="175" t="s">
        <v>522</v>
      </c>
      <c r="F424" s="176" t="s">
        <v>523</v>
      </c>
      <c r="G424" s="177" t="s">
        <v>136</v>
      </c>
      <c r="H424" s="178">
        <v>38.700000000000003</v>
      </c>
      <c r="I424" s="179"/>
      <c r="J424" s="180">
        <f>ROUND(I424*H424,2)</f>
        <v>0</v>
      </c>
      <c r="K424" s="176" t="s">
        <v>137</v>
      </c>
      <c r="L424" s="40"/>
      <c r="M424" s="181" t="s">
        <v>78</v>
      </c>
      <c r="N424" s="182" t="s">
        <v>50</v>
      </c>
      <c r="O424" s="65"/>
      <c r="P424" s="183">
        <f>O424*H424</f>
        <v>0</v>
      </c>
      <c r="Q424" s="183">
        <v>0</v>
      </c>
      <c r="R424" s="183">
        <f>Q424*H424</f>
        <v>0</v>
      </c>
      <c r="S424" s="183">
        <v>0</v>
      </c>
      <c r="T424" s="184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185" t="s">
        <v>138</v>
      </c>
      <c r="AT424" s="185" t="s">
        <v>133</v>
      </c>
      <c r="AU424" s="185" t="s">
        <v>91</v>
      </c>
      <c r="AY424" s="18" t="s">
        <v>131</v>
      </c>
      <c r="BE424" s="186">
        <f>IF(N424="základní",J424,0)</f>
        <v>0</v>
      </c>
      <c r="BF424" s="186">
        <f>IF(N424="snížená",J424,0)</f>
        <v>0</v>
      </c>
      <c r="BG424" s="186">
        <f>IF(N424="zákl. přenesená",J424,0)</f>
        <v>0</v>
      </c>
      <c r="BH424" s="186">
        <f>IF(N424="sníž. přenesená",J424,0)</f>
        <v>0</v>
      </c>
      <c r="BI424" s="186">
        <f>IF(N424="nulová",J424,0)</f>
        <v>0</v>
      </c>
      <c r="BJ424" s="18" t="s">
        <v>88</v>
      </c>
      <c r="BK424" s="186">
        <f>ROUND(I424*H424,2)</f>
        <v>0</v>
      </c>
      <c r="BL424" s="18" t="s">
        <v>138</v>
      </c>
      <c r="BM424" s="185" t="s">
        <v>524</v>
      </c>
    </row>
    <row r="425" spans="1:65" s="2" customFormat="1" ht="134.4">
      <c r="A425" s="35"/>
      <c r="B425" s="36"/>
      <c r="C425" s="37"/>
      <c r="D425" s="187" t="s">
        <v>140</v>
      </c>
      <c r="E425" s="37"/>
      <c r="F425" s="188" t="s">
        <v>525</v>
      </c>
      <c r="G425" s="37"/>
      <c r="H425" s="37"/>
      <c r="I425" s="189"/>
      <c r="J425" s="37"/>
      <c r="K425" s="37"/>
      <c r="L425" s="40"/>
      <c r="M425" s="190"/>
      <c r="N425" s="191"/>
      <c r="O425" s="65"/>
      <c r="P425" s="65"/>
      <c r="Q425" s="65"/>
      <c r="R425" s="65"/>
      <c r="S425" s="65"/>
      <c r="T425" s="66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T425" s="18" t="s">
        <v>140</v>
      </c>
      <c r="AU425" s="18" t="s">
        <v>91</v>
      </c>
    </row>
    <row r="426" spans="1:65" s="13" customFormat="1" ht="20.399999999999999">
      <c r="B426" s="192"/>
      <c r="C426" s="193"/>
      <c r="D426" s="187" t="s">
        <v>142</v>
      </c>
      <c r="E426" s="194" t="s">
        <v>78</v>
      </c>
      <c r="F426" s="195" t="s">
        <v>143</v>
      </c>
      <c r="G426" s="193"/>
      <c r="H426" s="194" t="s">
        <v>78</v>
      </c>
      <c r="I426" s="196"/>
      <c r="J426" s="193"/>
      <c r="K426" s="193"/>
      <c r="L426" s="197"/>
      <c r="M426" s="198"/>
      <c r="N426" s="199"/>
      <c r="O426" s="199"/>
      <c r="P426" s="199"/>
      <c r="Q426" s="199"/>
      <c r="R426" s="199"/>
      <c r="S426" s="199"/>
      <c r="T426" s="200"/>
      <c r="AT426" s="201" t="s">
        <v>142</v>
      </c>
      <c r="AU426" s="201" t="s">
        <v>91</v>
      </c>
      <c r="AV426" s="13" t="s">
        <v>88</v>
      </c>
      <c r="AW426" s="13" t="s">
        <v>38</v>
      </c>
      <c r="AX426" s="13" t="s">
        <v>80</v>
      </c>
      <c r="AY426" s="201" t="s">
        <v>131</v>
      </c>
    </row>
    <row r="427" spans="1:65" s="13" customFormat="1" ht="10.199999999999999">
      <c r="B427" s="192"/>
      <c r="C427" s="193"/>
      <c r="D427" s="187" t="s">
        <v>142</v>
      </c>
      <c r="E427" s="194" t="s">
        <v>78</v>
      </c>
      <c r="F427" s="195" t="s">
        <v>254</v>
      </c>
      <c r="G427" s="193"/>
      <c r="H427" s="194" t="s">
        <v>78</v>
      </c>
      <c r="I427" s="196"/>
      <c r="J427" s="193"/>
      <c r="K427" s="193"/>
      <c r="L427" s="197"/>
      <c r="M427" s="198"/>
      <c r="N427" s="199"/>
      <c r="O427" s="199"/>
      <c r="P427" s="199"/>
      <c r="Q427" s="199"/>
      <c r="R427" s="199"/>
      <c r="S427" s="199"/>
      <c r="T427" s="200"/>
      <c r="AT427" s="201" t="s">
        <v>142</v>
      </c>
      <c r="AU427" s="201" t="s">
        <v>91</v>
      </c>
      <c r="AV427" s="13" t="s">
        <v>88</v>
      </c>
      <c r="AW427" s="13" t="s">
        <v>38</v>
      </c>
      <c r="AX427" s="13" t="s">
        <v>80</v>
      </c>
      <c r="AY427" s="201" t="s">
        <v>131</v>
      </c>
    </row>
    <row r="428" spans="1:65" s="14" customFormat="1" ht="10.199999999999999">
      <c r="B428" s="202"/>
      <c r="C428" s="203"/>
      <c r="D428" s="187" t="s">
        <v>142</v>
      </c>
      <c r="E428" s="204" t="s">
        <v>78</v>
      </c>
      <c r="F428" s="205" t="s">
        <v>526</v>
      </c>
      <c r="G428" s="203"/>
      <c r="H428" s="206">
        <v>33.299999999999997</v>
      </c>
      <c r="I428" s="207"/>
      <c r="J428" s="203"/>
      <c r="K428" s="203"/>
      <c r="L428" s="208"/>
      <c r="M428" s="209"/>
      <c r="N428" s="210"/>
      <c r="O428" s="210"/>
      <c r="P428" s="210"/>
      <c r="Q428" s="210"/>
      <c r="R428" s="210"/>
      <c r="S428" s="210"/>
      <c r="T428" s="211"/>
      <c r="AT428" s="212" t="s">
        <v>142</v>
      </c>
      <c r="AU428" s="212" t="s">
        <v>91</v>
      </c>
      <c r="AV428" s="14" t="s">
        <v>91</v>
      </c>
      <c r="AW428" s="14" t="s">
        <v>38</v>
      </c>
      <c r="AX428" s="14" t="s">
        <v>80</v>
      </c>
      <c r="AY428" s="212" t="s">
        <v>131</v>
      </c>
    </row>
    <row r="429" spans="1:65" s="13" customFormat="1" ht="20.399999999999999">
      <c r="B429" s="192"/>
      <c r="C429" s="193"/>
      <c r="D429" s="187" t="s">
        <v>142</v>
      </c>
      <c r="E429" s="194" t="s">
        <v>78</v>
      </c>
      <c r="F429" s="195" t="s">
        <v>256</v>
      </c>
      <c r="G429" s="193"/>
      <c r="H429" s="194" t="s">
        <v>78</v>
      </c>
      <c r="I429" s="196"/>
      <c r="J429" s="193"/>
      <c r="K429" s="193"/>
      <c r="L429" s="197"/>
      <c r="M429" s="198"/>
      <c r="N429" s="199"/>
      <c r="O429" s="199"/>
      <c r="P429" s="199"/>
      <c r="Q429" s="199"/>
      <c r="R429" s="199"/>
      <c r="S429" s="199"/>
      <c r="T429" s="200"/>
      <c r="AT429" s="201" t="s">
        <v>142</v>
      </c>
      <c r="AU429" s="201" t="s">
        <v>91</v>
      </c>
      <c r="AV429" s="13" t="s">
        <v>88</v>
      </c>
      <c r="AW429" s="13" t="s">
        <v>38</v>
      </c>
      <c r="AX429" s="13" t="s">
        <v>80</v>
      </c>
      <c r="AY429" s="201" t="s">
        <v>131</v>
      </c>
    </row>
    <row r="430" spans="1:65" s="14" customFormat="1" ht="10.199999999999999">
      <c r="B430" s="202"/>
      <c r="C430" s="203"/>
      <c r="D430" s="187" t="s">
        <v>142</v>
      </c>
      <c r="E430" s="204" t="s">
        <v>78</v>
      </c>
      <c r="F430" s="205" t="s">
        <v>527</v>
      </c>
      <c r="G430" s="203"/>
      <c r="H430" s="206">
        <v>5.4</v>
      </c>
      <c r="I430" s="207"/>
      <c r="J430" s="203"/>
      <c r="K430" s="203"/>
      <c r="L430" s="208"/>
      <c r="M430" s="209"/>
      <c r="N430" s="210"/>
      <c r="O430" s="210"/>
      <c r="P430" s="210"/>
      <c r="Q430" s="210"/>
      <c r="R430" s="210"/>
      <c r="S430" s="210"/>
      <c r="T430" s="211"/>
      <c r="AT430" s="212" t="s">
        <v>142</v>
      </c>
      <c r="AU430" s="212" t="s">
        <v>91</v>
      </c>
      <c r="AV430" s="14" t="s">
        <v>91</v>
      </c>
      <c r="AW430" s="14" t="s">
        <v>38</v>
      </c>
      <c r="AX430" s="14" t="s">
        <v>80</v>
      </c>
      <c r="AY430" s="212" t="s">
        <v>131</v>
      </c>
    </row>
    <row r="431" spans="1:65" s="15" customFormat="1" ht="10.199999999999999">
      <c r="B431" s="213"/>
      <c r="C431" s="214"/>
      <c r="D431" s="187" t="s">
        <v>142</v>
      </c>
      <c r="E431" s="215" t="s">
        <v>78</v>
      </c>
      <c r="F431" s="216" t="s">
        <v>164</v>
      </c>
      <c r="G431" s="214"/>
      <c r="H431" s="217">
        <v>38.699999999999996</v>
      </c>
      <c r="I431" s="218"/>
      <c r="J431" s="214"/>
      <c r="K431" s="214"/>
      <c r="L431" s="219"/>
      <c r="M431" s="220"/>
      <c r="N431" s="221"/>
      <c r="O431" s="221"/>
      <c r="P431" s="221"/>
      <c r="Q431" s="221"/>
      <c r="R431" s="221"/>
      <c r="S431" s="221"/>
      <c r="T431" s="222"/>
      <c r="AT431" s="223" t="s">
        <v>142</v>
      </c>
      <c r="AU431" s="223" t="s">
        <v>91</v>
      </c>
      <c r="AV431" s="15" t="s">
        <v>138</v>
      </c>
      <c r="AW431" s="15" t="s">
        <v>38</v>
      </c>
      <c r="AX431" s="15" t="s">
        <v>88</v>
      </c>
      <c r="AY431" s="223" t="s">
        <v>131</v>
      </c>
    </row>
    <row r="432" spans="1:65" s="2" customFormat="1" ht="37.799999999999997" customHeight="1">
      <c r="A432" s="35"/>
      <c r="B432" s="36"/>
      <c r="C432" s="174" t="s">
        <v>528</v>
      </c>
      <c r="D432" s="174" t="s">
        <v>133</v>
      </c>
      <c r="E432" s="175" t="s">
        <v>529</v>
      </c>
      <c r="F432" s="176" t="s">
        <v>530</v>
      </c>
      <c r="G432" s="177" t="s">
        <v>136</v>
      </c>
      <c r="H432" s="178">
        <v>38.700000000000003</v>
      </c>
      <c r="I432" s="179"/>
      <c r="J432" s="180">
        <f>ROUND(I432*H432,2)</f>
        <v>0</v>
      </c>
      <c r="K432" s="176" t="s">
        <v>137</v>
      </c>
      <c r="L432" s="40"/>
      <c r="M432" s="181" t="s">
        <v>78</v>
      </c>
      <c r="N432" s="182" t="s">
        <v>50</v>
      </c>
      <c r="O432" s="65"/>
      <c r="P432" s="183">
        <f>O432*H432</f>
        <v>0</v>
      </c>
      <c r="Q432" s="183">
        <v>0</v>
      </c>
      <c r="R432" s="183">
        <f>Q432*H432</f>
        <v>0</v>
      </c>
      <c r="S432" s="183">
        <v>0</v>
      </c>
      <c r="T432" s="184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185" t="s">
        <v>138</v>
      </c>
      <c r="AT432" s="185" t="s">
        <v>133</v>
      </c>
      <c r="AU432" s="185" t="s">
        <v>91</v>
      </c>
      <c r="AY432" s="18" t="s">
        <v>131</v>
      </c>
      <c r="BE432" s="186">
        <f>IF(N432="základní",J432,0)</f>
        <v>0</v>
      </c>
      <c r="BF432" s="186">
        <f>IF(N432="snížená",J432,0)</f>
        <v>0</v>
      </c>
      <c r="BG432" s="186">
        <f>IF(N432="zákl. přenesená",J432,0)</f>
        <v>0</v>
      </c>
      <c r="BH432" s="186">
        <f>IF(N432="sníž. přenesená",J432,0)</f>
        <v>0</v>
      </c>
      <c r="BI432" s="186">
        <f>IF(N432="nulová",J432,0)</f>
        <v>0</v>
      </c>
      <c r="BJ432" s="18" t="s">
        <v>88</v>
      </c>
      <c r="BK432" s="186">
        <f>ROUND(I432*H432,2)</f>
        <v>0</v>
      </c>
      <c r="BL432" s="18" t="s">
        <v>138</v>
      </c>
      <c r="BM432" s="185" t="s">
        <v>531</v>
      </c>
    </row>
    <row r="433" spans="1:65" s="2" customFormat="1" ht="153.6">
      <c r="A433" s="35"/>
      <c r="B433" s="36"/>
      <c r="C433" s="37"/>
      <c r="D433" s="187" t="s">
        <v>140</v>
      </c>
      <c r="E433" s="37"/>
      <c r="F433" s="188" t="s">
        <v>532</v>
      </c>
      <c r="G433" s="37"/>
      <c r="H433" s="37"/>
      <c r="I433" s="189"/>
      <c r="J433" s="37"/>
      <c r="K433" s="37"/>
      <c r="L433" s="40"/>
      <c r="M433" s="190"/>
      <c r="N433" s="191"/>
      <c r="O433" s="65"/>
      <c r="P433" s="65"/>
      <c r="Q433" s="65"/>
      <c r="R433" s="65"/>
      <c r="S433" s="65"/>
      <c r="T433" s="66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T433" s="18" t="s">
        <v>140</v>
      </c>
      <c r="AU433" s="18" t="s">
        <v>91</v>
      </c>
    </row>
    <row r="434" spans="1:65" s="2" customFormat="1" ht="19.2">
      <c r="A434" s="35"/>
      <c r="B434" s="36"/>
      <c r="C434" s="37"/>
      <c r="D434" s="187" t="s">
        <v>533</v>
      </c>
      <c r="E434" s="37"/>
      <c r="F434" s="188" t="s">
        <v>534</v>
      </c>
      <c r="G434" s="37"/>
      <c r="H434" s="37"/>
      <c r="I434" s="189"/>
      <c r="J434" s="37"/>
      <c r="K434" s="37"/>
      <c r="L434" s="40"/>
      <c r="M434" s="190"/>
      <c r="N434" s="191"/>
      <c r="O434" s="65"/>
      <c r="P434" s="65"/>
      <c r="Q434" s="65"/>
      <c r="R434" s="65"/>
      <c r="S434" s="65"/>
      <c r="T434" s="66"/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T434" s="18" t="s">
        <v>533</v>
      </c>
      <c r="AU434" s="18" t="s">
        <v>91</v>
      </c>
    </row>
    <row r="435" spans="1:65" s="2" customFormat="1" ht="37.799999999999997" customHeight="1">
      <c r="A435" s="35"/>
      <c r="B435" s="36"/>
      <c r="C435" s="174" t="s">
        <v>535</v>
      </c>
      <c r="D435" s="174" t="s">
        <v>133</v>
      </c>
      <c r="E435" s="175" t="s">
        <v>536</v>
      </c>
      <c r="F435" s="176" t="s">
        <v>537</v>
      </c>
      <c r="G435" s="177" t="s">
        <v>136</v>
      </c>
      <c r="H435" s="178">
        <v>38.700000000000003</v>
      </c>
      <c r="I435" s="179"/>
      <c r="J435" s="180">
        <f>ROUND(I435*H435,2)</f>
        <v>0</v>
      </c>
      <c r="K435" s="176" t="s">
        <v>137</v>
      </c>
      <c r="L435" s="40"/>
      <c r="M435" s="181" t="s">
        <v>78</v>
      </c>
      <c r="N435" s="182" t="s">
        <v>50</v>
      </c>
      <c r="O435" s="65"/>
      <c r="P435" s="183">
        <f>O435*H435</f>
        <v>0</v>
      </c>
      <c r="Q435" s="183">
        <v>0</v>
      </c>
      <c r="R435" s="183">
        <f>Q435*H435</f>
        <v>0</v>
      </c>
      <c r="S435" s="183">
        <v>0</v>
      </c>
      <c r="T435" s="184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185" t="s">
        <v>138</v>
      </c>
      <c r="AT435" s="185" t="s">
        <v>133</v>
      </c>
      <c r="AU435" s="185" t="s">
        <v>91</v>
      </c>
      <c r="AY435" s="18" t="s">
        <v>131</v>
      </c>
      <c r="BE435" s="186">
        <f>IF(N435="základní",J435,0)</f>
        <v>0</v>
      </c>
      <c r="BF435" s="186">
        <f>IF(N435="snížená",J435,0)</f>
        <v>0</v>
      </c>
      <c r="BG435" s="186">
        <f>IF(N435="zákl. přenesená",J435,0)</f>
        <v>0</v>
      </c>
      <c r="BH435" s="186">
        <f>IF(N435="sníž. přenesená",J435,0)</f>
        <v>0</v>
      </c>
      <c r="BI435" s="186">
        <f>IF(N435="nulová",J435,0)</f>
        <v>0</v>
      </c>
      <c r="BJ435" s="18" t="s">
        <v>88</v>
      </c>
      <c r="BK435" s="186">
        <f>ROUND(I435*H435,2)</f>
        <v>0</v>
      </c>
      <c r="BL435" s="18" t="s">
        <v>138</v>
      </c>
      <c r="BM435" s="185" t="s">
        <v>538</v>
      </c>
    </row>
    <row r="436" spans="1:65" s="2" customFormat="1" ht="172.8">
      <c r="A436" s="35"/>
      <c r="B436" s="36"/>
      <c r="C436" s="37"/>
      <c r="D436" s="187" t="s">
        <v>140</v>
      </c>
      <c r="E436" s="37"/>
      <c r="F436" s="188" t="s">
        <v>539</v>
      </c>
      <c r="G436" s="37"/>
      <c r="H436" s="37"/>
      <c r="I436" s="189"/>
      <c r="J436" s="37"/>
      <c r="K436" s="37"/>
      <c r="L436" s="40"/>
      <c r="M436" s="190"/>
      <c r="N436" s="191"/>
      <c r="O436" s="65"/>
      <c r="P436" s="65"/>
      <c r="Q436" s="65"/>
      <c r="R436" s="65"/>
      <c r="S436" s="65"/>
      <c r="T436" s="66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T436" s="18" t="s">
        <v>140</v>
      </c>
      <c r="AU436" s="18" t="s">
        <v>91</v>
      </c>
    </row>
    <row r="437" spans="1:65" s="2" customFormat="1" ht="14.4" customHeight="1">
      <c r="A437" s="35"/>
      <c r="B437" s="36"/>
      <c r="C437" s="225" t="s">
        <v>540</v>
      </c>
      <c r="D437" s="225" t="s">
        <v>504</v>
      </c>
      <c r="E437" s="226" t="s">
        <v>541</v>
      </c>
      <c r="F437" s="227" t="s">
        <v>542</v>
      </c>
      <c r="G437" s="228" t="s">
        <v>543</v>
      </c>
      <c r="H437" s="229">
        <v>0.58099999999999996</v>
      </c>
      <c r="I437" s="230"/>
      <c r="J437" s="231">
        <f>ROUND(I437*H437,2)</f>
        <v>0</v>
      </c>
      <c r="K437" s="227" t="s">
        <v>137</v>
      </c>
      <c r="L437" s="232"/>
      <c r="M437" s="233" t="s">
        <v>78</v>
      </c>
      <c r="N437" s="234" t="s">
        <v>50</v>
      </c>
      <c r="O437" s="65"/>
      <c r="P437" s="183">
        <f>O437*H437</f>
        <v>0</v>
      </c>
      <c r="Q437" s="183">
        <v>1E-3</v>
      </c>
      <c r="R437" s="183">
        <f>Q437*H437</f>
        <v>5.8099999999999992E-4</v>
      </c>
      <c r="S437" s="183">
        <v>0</v>
      </c>
      <c r="T437" s="184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185" t="s">
        <v>190</v>
      </c>
      <c r="AT437" s="185" t="s">
        <v>504</v>
      </c>
      <c r="AU437" s="185" t="s">
        <v>91</v>
      </c>
      <c r="AY437" s="18" t="s">
        <v>131</v>
      </c>
      <c r="BE437" s="186">
        <f>IF(N437="základní",J437,0)</f>
        <v>0</v>
      </c>
      <c r="BF437" s="186">
        <f>IF(N437="snížená",J437,0)</f>
        <v>0</v>
      </c>
      <c r="BG437" s="186">
        <f>IF(N437="zákl. přenesená",J437,0)</f>
        <v>0</v>
      </c>
      <c r="BH437" s="186">
        <f>IF(N437="sníž. přenesená",J437,0)</f>
        <v>0</v>
      </c>
      <c r="BI437" s="186">
        <f>IF(N437="nulová",J437,0)</f>
        <v>0</v>
      </c>
      <c r="BJ437" s="18" t="s">
        <v>88</v>
      </c>
      <c r="BK437" s="186">
        <f>ROUND(I437*H437,2)</f>
        <v>0</v>
      </c>
      <c r="BL437" s="18" t="s">
        <v>138</v>
      </c>
      <c r="BM437" s="185" t="s">
        <v>544</v>
      </c>
    </row>
    <row r="438" spans="1:65" s="14" customFormat="1" ht="10.199999999999999">
      <c r="B438" s="202"/>
      <c r="C438" s="203"/>
      <c r="D438" s="187" t="s">
        <v>142</v>
      </c>
      <c r="E438" s="203"/>
      <c r="F438" s="205" t="s">
        <v>545</v>
      </c>
      <c r="G438" s="203"/>
      <c r="H438" s="206">
        <v>0.58099999999999996</v>
      </c>
      <c r="I438" s="207"/>
      <c r="J438" s="203"/>
      <c r="K438" s="203"/>
      <c r="L438" s="208"/>
      <c r="M438" s="209"/>
      <c r="N438" s="210"/>
      <c r="O438" s="210"/>
      <c r="P438" s="210"/>
      <c r="Q438" s="210"/>
      <c r="R438" s="210"/>
      <c r="S438" s="210"/>
      <c r="T438" s="211"/>
      <c r="AT438" s="212" t="s">
        <v>142</v>
      </c>
      <c r="AU438" s="212" t="s">
        <v>91</v>
      </c>
      <c r="AV438" s="14" t="s">
        <v>91</v>
      </c>
      <c r="AW438" s="14" t="s">
        <v>4</v>
      </c>
      <c r="AX438" s="14" t="s">
        <v>88</v>
      </c>
      <c r="AY438" s="212" t="s">
        <v>131</v>
      </c>
    </row>
    <row r="439" spans="1:65" s="12" customFormat="1" ht="22.8" customHeight="1">
      <c r="B439" s="158"/>
      <c r="C439" s="159"/>
      <c r="D439" s="160" t="s">
        <v>79</v>
      </c>
      <c r="E439" s="172" t="s">
        <v>91</v>
      </c>
      <c r="F439" s="172" t="s">
        <v>546</v>
      </c>
      <c r="G439" s="159"/>
      <c r="H439" s="159"/>
      <c r="I439" s="162"/>
      <c r="J439" s="173">
        <f>BK439</f>
        <v>0</v>
      </c>
      <c r="K439" s="159"/>
      <c r="L439" s="164"/>
      <c r="M439" s="165"/>
      <c r="N439" s="166"/>
      <c r="O439" s="166"/>
      <c r="P439" s="167">
        <f>SUM(P440:P457)</f>
        <v>0</v>
      </c>
      <c r="Q439" s="166"/>
      <c r="R439" s="167">
        <f>SUM(R440:R457)</f>
        <v>4.7607978799999993</v>
      </c>
      <c r="S439" s="166"/>
      <c r="T439" s="168">
        <f>SUM(T440:T457)</f>
        <v>0</v>
      </c>
      <c r="AR439" s="169" t="s">
        <v>88</v>
      </c>
      <c r="AT439" s="170" t="s">
        <v>79</v>
      </c>
      <c r="AU439" s="170" t="s">
        <v>88</v>
      </c>
      <c r="AY439" s="169" t="s">
        <v>131</v>
      </c>
      <c r="BK439" s="171">
        <f>SUM(BK440:BK457)</f>
        <v>0</v>
      </c>
    </row>
    <row r="440" spans="1:65" s="2" customFormat="1" ht="24.15" customHeight="1">
      <c r="A440" s="35"/>
      <c r="B440" s="36"/>
      <c r="C440" s="174" t="s">
        <v>547</v>
      </c>
      <c r="D440" s="174" t="s">
        <v>133</v>
      </c>
      <c r="E440" s="175" t="s">
        <v>548</v>
      </c>
      <c r="F440" s="176" t="s">
        <v>549</v>
      </c>
      <c r="G440" s="177" t="s">
        <v>244</v>
      </c>
      <c r="H440" s="178">
        <v>1.1579999999999999</v>
      </c>
      <c r="I440" s="179"/>
      <c r="J440" s="180">
        <f>ROUND(I440*H440,2)</f>
        <v>0</v>
      </c>
      <c r="K440" s="176" t="s">
        <v>137</v>
      </c>
      <c r="L440" s="40"/>
      <c r="M440" s="181" t="s">
        <v>78</v>
      </c>
      <c r="N440" s="182" t="s">
        <v>50</v>
      </c>
      <c r="O440" s="65"/>
      <c r="P440" s="183">
        <f>O440*H440</f>
        <v>0</v>
      </c>
      <c r="Q440" s="183">
        <v>2.16</v>
      </c>
      <c r="R440" s="183">
        <f>Q440*H440</f>
        <v>2.5012799999999999</v>
      </c>
      <c r="S440" s="183">
        <v>0</v>
      </c>
      <c r="T440" s="184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185" t="s">
        <v>138</v>
      </c>
      <c r="AT440" s="185" t="s">
        <v>133</v>
      </c>
      <c r="AU440" s="185" t="s">
        <v>91</v>
      </c>
      <c r="AY440" s="18" t="s">
        <v>131</v>
      </c>
      <c r="BE440" s="186">
        <f>IF(N440="základní",J440,0)</f>
        <v>0</v>
      </c>
      <c r="BF440" s="186">
        <f>IF(N440="snížená",J440,0)</f>
        <v>0</v>
      </c>
      <c r="BG440" s="186">
        <f>IF(N440="zákl. přenesená",J440,0)</f>
        <v>0</v>
      </c>
      <c r="BH440" s="186">
        <f>IF(N440="sníž. přenesená",J440,0)</f>
        <v>0</v>
      </c>
      <c r="BI440" s="186">
        <f>IF(N440="nulová",J440,0)</f>
        <v>0</v>
      </c>
      <c r="BJ440" s="18" t="s">
        <v>88</v>
      </c>
      <c r="BK440" s="186">
        <f>ROUND(I440*H440,2)</f>
        <v>0</v>
      </c>
      <c r="BL440" s="18" t="s">
        <v>138</v>
      </c>
      <c r="BM440" s="185" t="s">
        <v>550</v>
      </c>
    </row>
    <row r="441" spans="1:65" s="2" customFormat="1" ht="48">
      <c r="A441" s="35"/>
      <c r="B441" s="36"/>
      <c r="C441" s="37"/>
      <c r="D441" s="187" t="s">
        <v>140</v>
      </c>
      <c r="E441" s="37"/>
      <c r="F441" s="188" t="s">
        <v>551</v>
      </c>
      <c r="G441" s="37"/>
      <c r="H441" s="37"/>
      <c r="I441" s="189"/>
      <c r="J441" s="37"/>
      <c r="K441" s="37"/>
      <c r="L441" s="40"/>
      <c r="M441" s="190"/>
      <c r="N441" s="191"/>
      <c r="O441" s="65"/>
      <c r="P441" s="65"/>
      <c r="Q441" s="65"/>
      <c r="R441" s="65"/>
      <c r="S441" s="65"/>
      <c r="T441" s="66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18" t="s">
        <v>140</v>
      </c>
      <c r="AU441" s="18" t="s">
        <v>91</v>
      </c>
    </row>
    <row r="442" spans="1:65" s="13" customFormat="1" ht="20.399999999999999">
      <c r="B442" s="192"/>
      <c r="C442" s="193"/>
      <c r="D442" s="187" t="s">
        <v>142</v>
      </c>
      <c r="E442" s="194" t="s">
        <v>78</v>
      </c>
      <c r="F442" s="195" t="s">
        <v>263</v>
      </c>
      <c r="G442" s="193"/>
      <c r="H442" s="194" t="s">
        <v>78</v>
      </c>
      <c r="I442" s="196"/>
      <c r="J442" s="193"/>
      <c r="K442" s="193"/>
      <c r="L442" s="197"/>
      <c r="M442" s="198"/>
      <c r="N442" s="199"/>
      <c r="O442" s="199"/>
      <c r="P442" s="199"/>
      <c r="Q442" s="199"/>
      <c r="R442" s="199"/>
      <c r="S442" s="199"/>
      <c r="T442" s="200"/>
      <c r="AT442" s="201" t="s">
        <v>142</v>
      </c>
      <c r="AU442" s="201" t="s">
        <v>91</v>
      </c>
      <c r="AV442" s="13" t="s">
        <v>88</v>
      </c>
      <c r="AW442" s="13" t="s">
        <v>38</v>
      </c>
      <c r="AX442" s="13" t="s">
        <v>80</v>
      </c>
      <c r="AY442" s="201" t="s">
        <v>131</v>
      </c>
    </row>
    <row r="443" spans="1:65" s="14" customFormat="1" ht="10.199999999999999">
      <c r="B443" s="202"/>
      <c r="C443" s="203"/>
      <c r="D443" s="187" t="s">
        <v>142</v>
      </c>
      <c r="E443" s="204" t="s">
        <v>78</v>
      </c>
      <c r="F443" s="205" t="s">
        <v>552</v>
      </c>
      <c r="G443" s="203"/>
      <c r="H443" s="206">
        <v>1.1579999999999999</v>
      </c>
      <c r="I443" s="207"/>
      <c r="J443" s="203"/>
      <c r="K443" s="203"/>
      <c r="L443" s="208"/>
      <c r="M443" s="209"/>
      <c r="N443" s="210"/>
      <c r="O443" s="210"/>
      <c r="P443" s="210"/>
      <c r="Q443" s="210"/>
      <c r="R443" s="210"/>
      <c r="S443" s="210"/>
      <c r="T443" s="211"/>
      <c r="AT443" s="212" t="s">
        <v>142</v>
      </c>
      <c r="AU443" s="212" t="s">
        <v>91</v>
      </c>
      <c r="AV443" s="14" t="s">
        <v>91</v>
      </c>
      <c r="AW443" s="14" t="s">
        <v>38</v>
      </c>
      <c r="AX443" s="14" t="s">
        <v>88</v>
      </c>
      <c r="AY443" s="212" t="s">
        <v>131</v>
      </c>
    </row>
    <row r="444" spans="1:65" s="2" customFormat="1" ht="24.15" customHeight="1">
      <c r="A444" s="35"/>
      <c r="B444" s="36"/>
      <c r="C444" s="174" t="s">
        <v>553</v>
      </c>
      <c r="D444" s="174" t="s">
        <v>133</v>
      </c>
      <c r="E444" s="175" t="s">
        <v>554</v>
      </c>
      <c r="F444" s="176" t="s">
        <v>555</v>
      </c>
      <c r="G444" s="177" t="s">
        <v>244</v>
      </c>
      <c r="H444" s="178">
        <v>0.95399999999999996</v>
      </c>
      <c r="I444" s="179"/>
      <c r="J444" s="180">
        <f>ROUND(I444*H444,2)</f>
        <v>0</v>
      </c>
      <c r="K444" s="176" t="s">
        <v>137</v>
      </c>
      <c r="L444" s="40"/>
      <c r="M444" s="181" t="s">
        <v>78</v>
      </c>
      <c r="N444" s="182" t="s">
        <v>50</v>
      </c>
      <c r="O444" s="65"/>
      <c r="P444" s="183">
        <f>O444*H444</f>
        <v>0</v>
      </c>
      <c r="Q444" s="183">
        <v>2.2563399999999998</v>
      </c>
      <c r="R444" s="183">
        <f>Q444*H444</f>
        <v>2.1525483599999995</v>
      </c>
      <c r="S444" s="183">
        <v>0</v>
      </c>
      <c r="T444" s="184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185" t="s">
        <v>138</v>
      </c>
      <c r="AT444" s="185" t="s">
        <v>133</v>
      </c>
      <c r="AU444" s="185" t="s">
        <v>91</v>
      </c>
      <c r="AY444" s="18" t="s">
        <v>131</v>
      </c>
      <c r="BE444" s="186">
        <f>IF(N444="základní",J444,0)</f>
        <v>0</v>
      </c>
      <c r="BF444" s="186">
        <f>IF(N444="snížená",J444,0)</f>
        <v>0</v>
      </c>
      <c r="BG444" s="186">
        <f>IF(N444="zákl. přenesená",J444,0)</f>
        <v>0</v>
      </c>
      <c r="BH444" s="186">
        <f>IF(N444="sníž. přenesená",J444,0)</f>
        <v>0</v>
      </c>
      <c r="BI444" s="186">
        <f>IF(N444="nulová",J444,0)</f>
        <v>0</v>
      </c>
      <c r="BJ444" s="18" t="s">
        <v>88</v>
      </c>
      <c r="BK444" s="186">
        <f>ROUND(I444*H444,2)</f>
        <v>0</v>
      </c>
      <c r="BL444" s="18" t="s">
        <v>138</v>
      </c>
      <c r="BM444" s="185" t="s">
        <v>556</v>
      </c>
    </row>
    <row r="445" spans="1:65" s="2" customFormat="1" ht="96">
      <c r="A445" s="35"/>
      <c r="B445" s="36"/>
      <c r="C445" s="37"/>
      <c r="D445" s="187" t="s">
        <v>140</v>
      </c>
      <c r="E445" s="37"/>
      <c r="F445" s="188" t="s">
        <v>557</v>
      </c>
      <c r="G445" s="37"/>
      <c r="H445" s="37"/>
      <c r="I445" s="189"/>
      <c r="J445" s="37"/>
      <c r="K445" s="37"/>
      <c r="L445" s="40"/>
      <c r="M445" s="190"/>
      <c r="N445" s="191"/>
      <c r="O445" s="65"/>
      <c r="P445" s="65"/>
      <c r="Q445" s="65"/>
      <c r="R445" s="65"/>
      <c r="S445" s="65"/>
      <c r="T445" s="66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8" t="s">
        <v>140</v>
      </c>
      <c r="AU445" s="18" t="s">
        <v>91</v>
      </c>
    </row>
    <row r="446" spans="1:65" s="13" customFormat="1" ht="20.399999999999999">
      <c r="B446" s="192"/>
      <c r="C446" s="193"/>
      <c r="D446" s="187" t="s">
        <v>142</v>
      </c>
      <c r="E446" s="194" t="s">
        <v>78</v>
      </c>
      <c r="F446" s="195" t="s">
        <v>263</v>
      </c>
      <c r="G446" s="193"/>
      <c r="H446" s="194" t="s">
        <v>78</v>
      </c>
      <c r="I446" s="196"/>
      <c r="J446" s="193"/>
      <c r="K446" s="193"/>
      <c r="L446" s="197"/>
      <c r="M446" s="198"/>
      <c r="N446" s="199"/>
      <c r="O446" s="199"/>
      <c r="P446" s="199"/>
      <c r="Q446" s="199"/>
      <c r="R446" s="199"/>
      <c r="S446" s="199"/>
      <c r="T446" s="200"/>
      <c r="AT446" s="201" t="s">
        <v>142</v>
      </c>
      <c r="AU446" s="201" t="s">
        <v>91</v>
      </c>
      <c r="AV446" s="13" t="s">
        <v>88</v>
      </c>
      <c r="AW446" s="13" t="s">
        <v>38</v>
      </c>
      <c r="AX446" s="13" t="s">
        <v>80</v>
      </c>
      <c r="AY446" s="201" t="s">
        <v>131</v>
      </c>
    </row>
    <row r="447" spans="1:65" s="14" customFormat="1" ht="10.199999999999999">
      <c r="B447" s="202"/>
      <c r="C447" s="203"/>
      <c r="D447" s="187" t="s">
        <v>142</v>
      </c>
      <c r="E447" s="204" t="s">
        <v>78</v>
      </c>
      <c r="F447" s="205" t="s">
        <v>558</v>
      </c>
      <c r="G447" s="203"/>
      <c r="H447" s="206">
        <v>0.95399999999999996</v>
      </c>
      <c r="I447" s="207"/>
      <c r="J447" s="203"/>
      <c r="K447" s="203"/>
      <c r="L447" s="208"/>
      <c r="M447" s="209"/>
      <c r="N447" s="210"/>
      <c r="O447" s="210"/>
      <c r="P447" s="210"/>
      <c r="Q447" s="210"/>
      <c r="R447" s="210"/>
      <c r="S447" s="210"/>
      <c r="T447" s="211"/>
      <c r="AT447" s="212" t="s">
        <v>142</v>
      </c>
      <c r="AU447" s="212" t="s">
        <v>91</v>
      </c>
      <c r="AV447" s="14" t="s">
        <v>91</v>
      </c>
      <c r="AW447" s="14" t="s">
        <v>38</v>
      </c>
      <c r="AX447" s="14" t="s">
        <v>88</v>
      </c>
      <c r="AY447" s="212" t="s">
        <v>131</v>
      </c>
    </row>
    <row r="448" spans="1:65" s="2" customFormat="1" ht="14.4" customHeight="1">
      <c r="A448" s="35"/>
      <c r="B448" s="36"/>
      <c r="C448" s="174" t="s">
        <v>559</v>
      </c>
      <c r="D448" s="174" t="s">
        <v>133</v>
      </c>
      <c r="E448" s="175" t="s">
        <v>560</v>
      </c>
      <c r="F448" s="176" t="s">
        <v>561</v>
      </c>
      <c r="G448" s="177" t="s">
        <v>136</v>
      </c>
      <c r="H448" s="178">
        <v>4.4800000000000004</v>
      </c>
      <c r="I448" s="179"/>
      <c r="J448" s="180">
        <f>ROUND(I448*H448,2)</f>
        <v>0</v>
      </c>
      <c r="K448" s="176" t="s">
        <v>137</v>
      </c>
      <c r="L448" s="40"/>
      <c r="M448" s="181" t="s">
        <v>78</v>
      </c>
      <c r="N448" s="182" t="s">
        <v>50</v>
      </c>
      <c r="O448" s="65"/>
      <c r="P448" s="183">
        <f>O448*H448</f>
        <v>0</v>
      </c>
      <c r="Q448" s="183">
        <v>2.47E-3</v>
      </c>
      <c r="R448" s="183">
        <f>Q448*H448</f>
        <v>1.10656E-2</v>
      </c>
      <c r="S448" s="183">
        <v>0</v>
      </c>
      <c r="T448" s="184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185" t="s">
        <v>138</v>
      </c>
      <c r="AT448" s="185" t="s">
        <v>133</v>
      </c>
      <c r="AU448" s="185" t="s">
        <v>91</v>
      </c>
      <c r="AY448" s="18" t="s">
        <v>131</v>
      </c>
      <c r="BE448" s="186">
        <f>IF(N448="základní",J448,0)</f>
        <v>0</v>
      </c>
      <c r="BF448" s="186">
        <f>IF(N448="snížená",J448,0)</f>
        <v>0</v>
      </c>
      <c r="BG448" s="186">
        <f>IF(N448="zákl. přenesená",J448,0)</f>
        <v>0</v>
      </c>
      <c r="BH448" s="186">
        <f>IF(N448="sníž. přenesená",J448,0)</f>
        <v>0</v>
      </c>
      <c r="BI448" s="186">
        <f>IF(N448="nulová",J448,0)</f>
        <v>0</v>
      </c>
      <c r="BJ448" s="18" t="s">
        <v>88</v>
      </c>
      <c r="BK448" s="186">
        <f>ROUND(I448*H448,2)</f>
        <v>0</v>
      </c>
      <c r="BL448" s="18" t="s">
        <v>138</v>
      </c>
      <c r="BM448" s="185" t="s">
        <v>562</v>
      </c>
    </row>
    <row r="449" spans="1:65" s="2" customFormat="1" ht="57.6">
      <c r="A449" s="35"/>
      <c r="B449" s="36"/>
      <c r="C449" s="37"/>
      <c r="D449" s="187" t="s">
        <v>140</v>
      </c>
      <c r="E449" s="37"/>
      <c r="F449" s="188" t="s">
        <v>563</v>
      </c>
      <c r="G449" s="37"/>
      <c r="H449" s="37"/>
      <c r="I449" s="189"/>
      <c r="J449" s="37"/>
      <c r="K449" s="37"/>
      <c r="L449" s="40"/>
      <c r="M449" s="190"/>
      <c r="N449" s="191"/>
      <c r="O449" s="65"/>
      <c r="P449" s="65"/>
      <c r="Q449" s="65"/>
      <c r="R449" s="65"/>
      <c r="S449" s="65"/>
      <c r="T449" s="66"/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T449" s="18" t="s">
        <v>140</v>
      </c>
      <c r="AU449" s="18" t="s">
        <v>91</v>
      </c>
    </row>
    <row r="450" spans="1:65" s="13" customFormat="1" ht="20.399999999999999">
      <c r="B450" s="192"/>
      <c r="C450" s="193"/>
      <c r="D450" s="187" t="s">
        <v>142</v>
      </c>
      <c r="E450" s="194" t="s">
        <v>78</v>
      </c>
      <c r="F450" s="195" t="s">
        <v>263</v>
      </c>
      <c r="G450" s="193"/>
      <c r="H450" s="194" t="s">
        <v>78</v>
      </c>
      <c r="I450" s="196"/>
      <c r="J450" s="193"/>
      <c r="K450" s="193"/>
      <c r="L450" s="197"/>
      <c r="M450" s="198"/>
      <c r="N450" s="199"/>
      <c r="O450" s="199"/>
      <c r="P450" s="199"/>
      <c r="Q450" s="199"/>
      <c r="R450" s="199"/>
      <c r="S450" s="199"/>
      <c r="T450" s="200"/>
      <c r="AT450" s="201" t="s">
        <v>142</v>
      </c>
      <c r="AU450" s="201" t="s">
        <v>91</v>
      </c>
      <c r="AV450" s="13" t="s">
        <v>88</v>
      </c>
      <c r="AW450" s="13" t="s">
        <v>38</v>
      </c>
      <c r="AX450" s="13" t="s">
        <v>80</v>
      </c>
      <c r="AY450" s="201" t="s">
        <v>131</v>
      </c>
    </row>
    <row r="451" spans="1:65" s="14" customFormat="1" ht="10.199999999999999">
      <c r="B451" s="202"/>
      <c r="C451" s="203"/>
      <c r="D451" s="187" t="s">
        <v>142</v>
      </c>
      <c r="E451" s="204" t="s">
        <v>78</v>
      </c>
      <c r="F451" s="205" t="s">
        <v>564</v>
      </c>
      <c r="G451" s="203"/>
      <c r="H451" s="206">
        <v>4.4800000000000004</v>
      </c>
      <c r="I451" s="207"/>
      <c r="J451" s="203"/>
      <c r="K451" s="203"/>
      <c r="L451" s="208"/>
      <c r="M451" s="209"/>
      <c r="N451" s="210"/>
      <c r="O451" s="210"/>
      <c r="P451" s="210"/>
      <c r="Q451" s="210"/>
      <c r="R451" s="210"/>
      <c r="S451" s="210"/>
      <c r="T451" s="211"/>
      <c r="AT451" s="212" t="s">
        <v>142</v>
      </c>
      <c r="AU451" s="212" t="s">
        <v>91</v>
      </c>
      <c r="AV451" s="14" t="s">
        <v>91</v>
      </c>
      <c r="AW451" s="14" t="s">
        <v>38</v>
      </c>
      <c r="AX451" s="14" t="s">
        <v>88</v>
      </c>
      <c r="AY451" s="212" t="s">
        <v>131</v>
      </c>
    </row>
    <row r="452" spans="1:65" s="2" customFormat="1" ht="14.4" customHeight="1">
      <c r="A452" s="35"/>
      <c r="B452" s="36"/>
      <c r="C452" s="174" t="s">
        <v>565</v>
      </c>
      <c r="D452" s="174" t="s">
        <v>133</v>
      </c>
      <c r="E452" s="175" t="s">
        <v>566</v>
      </c>
      <c r="F452" s="176" t="s">
        <v>567</v>
      </c>
      <c r="G452" s="177" t="s">
        <v>136</v>
      </c>
      <c r="H452" s="178">
        <v>4.4800000000000004</v>
      </c>
      <c r="I452" s="179"/>
      <c r="J452" s="180">
        <f>ROUND(I452*H452,2)</f>
        <v>0</v>
      </c>
      <c r="K452" s="176" t="s">
        <v>137</v>
      </c>
      <c r="L452" s="40"/>
      <c r="M452" s="181" t="s">
        <v>78</v>
      </c>
      <c r="N452" s="182" t="s">
        <v>50</v>
      </c>
      <c r="O452" s="65"/>
      <c r="P452" s="183">
        <f>O452*H452</f>
        <v>0</v>
      </c>
      <c r="Q452" s="183">
        <v>0</v>
      </c>
      <c r="R452" s="183">
        <f>Q452*H452</f>
        <v>0</v>
      </c>
      <c r="S452" s="183">
        <v>0</v>
      </c>
      <c r="T452" s="184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185" t="s">
        <v>138</v>
      </c>
      <c r="AT452" s="185" t="s">
        <v>133</v>
      </c>
      <c r="AU452" s="185" t="s">
        <v>91</v>
      </c>
      <c r="AY452" s="18" t="s">
        <v>131</v>
      </c>
      <c r="BE452" s="186">
        <f>IF(N452="základní",J452,0)</f>
        <v>0</v>
      </c>
      <c r="BF452" s="186">
        <f>IF(N452="snížená",J452,0)</f>
        <v>0</v>
      </c>
      <c r="BG452" s="186">
        <f>IF(N452="zákl. přenesená",J452,0)</f>
        <v>0</v>
      </c>
      <c r="BH452" s="186">
        <f>IF(N452="sníž. přenesená",J452,0)</f>
        <v>0</v>
      </c>
      <c r="BI452" s="186">
        <f>IF(N452="nulová",J452,0)</f>
        <v>0</v>
      </c>
      <c r="BJ452" s="18" t="s">
        <v>88</v>
      </c>
      <c r="BK452" s="186">
        <f>ROUND(I452*H452,2)</f>
        <v>0</v>
      </c>
      <c r="BL452" s="18" t="s">
        <v>138</v>
      </c>
      <c r="BM452" s="185" t="s">
        <v>568</v>
      </c>
    </row>
    <row r="453" spans="1:65" s="2" customFormat="1" ht="57.6">
      <c r="A453" s="35"/>
      <c r="B453" s="36"/>
      <c r="C453" s="37"/>
      <c r="D453" s="187" t="s">
        <v>140</v>
      </c>
      <c r="E453" s="37"/>
      <c r="F453" s="188" t="s">
        <v>563</v>
      </c>
      <c r="G453" s="37"/>
      <c r="H453" s="37"/>
      <c r="I453" s="189"/>
      <c r="J453" s="37"/>
      <c r="K453" s="37"/>
      <c r="L453" s="40"/>
      <c r="M453" s="190"/>
      <c r="N453" s="191"/>
      <c r="O453" s="65"/>
      <c r="P453" s="65"/>
      <c r="Q453" s="65"/>
      <c r="R453" s="65"/>
      <c r="S453" s="65"/>
      <c r="T453" s="66"/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T453" s="18" t="s">
        <v>140</v>
      </c>
      <c r="AU453" s="18" t="s">
        <v>91</v>
      </c>
    </row>
    <row r="454" spans="1:65" s="2" customFormat="1" ht="49.05" customHeight="1">
      <c r="A454" s="35"/>
      <c r="B454" s="36"/>
      <c r="C454" s="174" t="s">
        <v>569</v>
      </c>
      <c r="D454" s="174" t="s">
        <v>133</v>
      </c>
      <c r="E454" s="175" t="s">
        <v>570</v>
      </c>
      <c r="F454" s="176" t="s">
        <v>571</v>
      </c>
      <c r="G454" s="177" t="s">
        <v>244</v>
      </c>
      <c r="H454" s="178">
        <v>4.1000000000000002E-2</v>
      </c>
      <c r="I454" s="179"/>
      <c r="J454" s="180">
        <f>ROUND(I454*H454,2)</f>
        <v>0</v>
      </c>
      <c r="K454" s="176" t="s">
        <v>137</v>
      </c>
      <c r="L454" s="40"/>
      <c r="M454" s="181" t="s">
        <v>78</v>
      </c>
      <c r="N454" s="182" t="s">
        <v>50</v>
      </c>
      <c r="O454" s="65"/>
      <c r="P454" s="183">
        <f>O454*H454</f>
        <v>0</v>
      </c>
      <c r="Q454" s="183">
        <v>2.3391199999999999</v>
      </c>
      <c r="R454" s="183">
        <f>Q454*H454</f>
        <v>9.5903920000000004E-2</v>
      </c>
      <c r="S454" s="183">
        <v>0</v>
      </c>
      <c r="T454" s="184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185" t="s">
        <v>138</v>
      </c>
      <c r="AT454" s="185" t="s">
        <v>133</v>
      </c>
      <c r="AU454" s="185" t="s">
        <v>91</v>
      </c>
      <c r="AY454" s="18" t="s">
        <v>131</v>
      </c>
      <c r="BE454" s="186">
        <f>IF(N454="základní",J454,0)</f>
        <v>0</v>
      </c>
      <c r="BF454" s="186">
        <f>IF(N454="snížená",J454,0)</f>
        <v>0</v>
      </c>
      <c r="BG454" s="186">
        <f>IF(N454="zákl. přenesená",J454,0)</f>
        <v>0</v>
      </c>
      <c r="BH454" s="186">
        <f>IF(N454="sníž. přenesená",J454,0)</f>
        <v>0</v>
      </c>
      <c r="BI454" s="186">
        <f>IF(N454="nulová",J454,0)</f>
        <v>0</v>
      </c>
      <c r="BJ454" s="18" t="s">
        <v>88</v>
      </c>
      <c r="BK454" s="186">
        <f>ROUND(I454*H454,2)</f>
        <v>0</v>
      </c>
      <c r="BL454" s="18" t="s">
        <v>138</v>
      </c>
      <c r="BM454" s="185" t="s">
        <v>572</v>
      </c>
    </row>
    <row r="455" spans="1:65" s="2" customFormat="1" ht="115.2">
      <c r="A455" s="35"/>
      <c r="B455" s="36"/>
      <c r="C455" s="37"/>
      <c r="D455" s="187" t="s">
        <v>140</v>
      </c>
      <c r="E455" s="37"/>
      <c r="F455" s="188" t="s">
        <v>573</v>
      </c>
      <c r="G455" s="37"/>
      <c r="H455" s="37"/>
      <c r="I455" s="189"/>
      <c r="J455" s="37"/>
      <c r="K455" s="37"/>
      <c r="L455" s="40"/>
      <c r="M455" s="190"/>
      <c r="N455" s="191"/>
      <c r="O455" s="65"/>
      <c r="P455" s="65"/>
      <c r="Q455" s="65"/>
      <c r="R455" s="65"/>
      <c r="S455" s="65"/>
      <c r="T455" s="66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18" t="s">
        <v>140</v>
      </c>
      <c r="AU455" s="18" t="s">
        <v>91</v>
      </c>
    </row>
    <row r="456" spans="1:65" s="13" customFormat="1" ht="20.399999999999999">
      <c r="B456" s="192"/>
      <c r="C456" s="193"/>
      <c r="D456" s="187" t="s">
        <v>142</v>
      </c>
      <c r="E456" s="194" t="s">
        <v>78</v>
      </c>
      <c r="F456" s="195" t="s">
        <v>263</v>
      </c>
      <c r="G456" s="193"/>
      <c r="H456" s="194" t="s">
        <v>78</v>
      </c>
      <c r="I456" s="196"/>
      <c r="J456" s="193"/>
      <c r="K456" s="193"/>
      <c r="L456" s="197"/>
      <c r="M456" s="198"/>
      <c r="N456" s="199"/>
      <c r="O456" s="199"/>
      <c r="P456" s="199"/>
      <c r="Q456" s="199"/>
      <c r="R456" s="199"/>
      <c r="S456" s="199"/>
      <c r="T456" s="200"/>
      <c r="AT456" s="201" t="s">
        <v>142</v>
      </c>
      <c r="AU456" s="201" t="s">
        <v>91</v>
      </c>
      <c r="AV456" s="13" t="s">
        <v>88</v>
      </c>
      <c r="AW456" s="13" t="s">
        <v>38</v>
      </c>
      <c r="AX456" s="13" t="s">
        <v>80</v>
      </c>
      <c r="AY456" s="201" t="s">
        <v>131</v>
      </c>
    </row>
    <row r="457" spans="1:65" s="14" customFormat="1" ht="10.199999999999999">
      <c r="B457" s="202"/>
      <c r="C457" s="203"/>
      <c r="D457" s="187" t="s">
        <v>142</v>
      </c>
      <c r="E457" s="204" t="s">
        <v>78</v>
      </c>
      <c r="F457" s="205" t="s">
        <v>574</v>
      </c>
      <c r="G457" s="203"/>
      <c r="H457" s="206">
        <v>4.1000000000000002E-2</v>
      </c>
      <c r="I457" s="207"/>
      <c r="J457" s="203"/>
      <c r="K457" s="203"/>
      <c r="L457" s="208"/>
      <c r="M457" s="209"/>
      <c r="N457" s="210"/>
      <c r="O457" s="210"/>
      <c r="P457" s="210"/>
      <c r="Q457" s="210"/>
      <c r="R457" s="210"/>
      <c r="S457" s="210"/>
      <c r="T457" s="211"/>
      <c r="AT457" s="212" t="s">
        <v>142</v>
      </c>
      <c r="AU457" s="212" t="s">
        <v>91</v>
      </c>
      <c r="AV457" s="14" t="s">
        <v>91</v>
      </c>
      <c r="AW457" s="14" t="s">
        <v>38</v>
      </c>
      <c r="AX457" s="14" t="s">
        <v>88</v>
      </c>
      <c r="AY457" s="212" t="s">
        <v>131</v>
      </c>
    </row>
    <row r="458" spans="1:65" s="12" customFormat="1" ht="22.8" customHeight="1">
      <c r="B458" s="158"/>
      <c r="C458" s="159"/>
      <c r="D458" s="160" t="s">
        <v>79</v>
      </c>
      <c r="E458" s="172" t="s">
        <v>152</v>
      </c>
      <c r="F458" s="172" t="s">
        <v>575</v>
      </c>
      <c r="G458" s="159"/>
      <c r="H458" s="159"/>
      <c r="I458" s="162"/>
      <c r="J458" s="173">
        <f>BK458</f>
        <v>0</v>
      </c>
      <c r="K458" s="159"/>
      <c r="L458" s="164"/>
      <c r="M458" s="165"/>
      <c r="N458" s="166"/>
      <c r="O458" s="166"/>
      <c r="P458" s="167">
        <f>SUM(P459:P490)</f>
        <v>0</v>
      </c>
      <c r="Q458" s="166"/>
      <c r="R458" s="167">
        <f>SUM(R459:R490)</f>
        <v>7.5770744800000003</v>
      </c>
      <c r="S458" s="166"/>
      <c r="T458" s="168">
        <f>SUM(T459:T490)</f>
        <v>0</v>
      </c>
      <c r="AR458" s="169" t="s">
        <v>88</v>
      </c>
      <c r="AT458" s="170" t="s">
        <v>79</v>
      </c>
      <c r="AU458" s="170" t="s">
        <v>88</v>
      </c>
      <c r="AY458" s="169" t="s">
        <v>131</v>
      </c>
      <c r="BK458" s="171">
        <f>SUM(BK459:BK490)</f>
        <v>0</v>
      </c>
    </row>
    <row r="459" spans="1:65" s="2" customFormat="1" ht="14.4" customHeight="1">
      <c r="A459" s="35"/>
      <c r="B459" s="36"/>
      <c r="C459" s="174" t="s">
        <v>576</v>
      </c>
      <c r="D459" s="174" t="s">
        <v>133</v>
      </c>
      <c r="E459" s="175" t="s">
        <v>577</v>
      </c>
      <c r="F459" s="176" t="s">
        <v>578</v>
      </c>
      <c r="G459" s="177" t="s">
        <v>579</v>
      </c>
      <c r="H459" s="178">
        <v>4</v>
      </c>
      <c r="I459" s="179"/>
      <c r="J459" s="180">
        <f>ROUND(I459*H459,2)</f>
        <v>0</v>
      </c>
      <c r="K459" s="176" t="s">
        <v>137</v>
      </c>
      <c r="L459" s="40"/>
      <c r="M459" s="181" t="s">
        <v>78</v>
      </c>
      <c r="N459" s="182" t="s">
        <v>50</v>
      </c>
      <c r="O459" s="65"/>
      <c r="P459" s="183">
        <f>O459*H459</f>
        <v>0</v>
      </c>
      <c r="Q459" s="183">
        <v>6.8799999999999998E-3</v>
      </c>
      <c r="R459" s="183">
        <f>Q459*H459</f>
        <v>2.7519999999999999E-2</v>
      </c>
      <c r="S459" s="183">
        <v>0</v>
      </c>
      <c r="T459" s="184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185" t="s">
        <v>138</v>
      </c>
      <c r="AT459" s="185" t="s">
        <v>133</v>
      </c>
      <c r="AU459" s="185" t="s">
        <v>91</v>
      </c>
      <c r="AY459" s="18" t="s">
        <v>131</v>
      </c>
      <c r="BE459" s="186">
        <f>IF(N459="základní",J459,0)</f>
        <v>0</v>
      </c>
      <c r="BF459" s="186">
        <f>IF(N459="snížená",J459,0)</f>
        <v>0</v>
      </c>
      <c r="BG459" s="186">
        <f>IF(N459="zákl. přenesená",J459,0)</f>
        <v>0</v>
      </c>
      <c r="BH459" s="186">
        <f>IF(N459="sníž. přenesená",J459,0)</f>
        <v>0</v>
      </c>
      <c r="BI459" s="186">
        <f>IF(N459="nulová",J459,0)</f>
        <v>0</v>
      </c>
      <c r="BJ459" s="18" t="s">
        <v>88</v>
      </c>
      <c r="BK459" s="186">
        <f>ROUND(I459*H459,2)</f>
        <v>0</v>
      </c>
      <c r="BL459" s="18" t="s">
        <v>138</v>
      </c>
      <c r="BM459" s="185" t="s">
        <v>580</v>
      </c>
    </row>
    <row r="460" spans="1:65" s="2" customFormat="1" ht="67.2">
      <c r="A460" s="35"/>
      <c r="B460" s="36"/>
      <c r="C460" s="37"/>
      <c r="D460" s="187" t="s">
        <v>140</v>
      </c>
      <c r="E460" s="37"/>
      <c r="F460" s="188" t="s">
        <v>581</v>
      </c>
      <c r="G460" s="37"/>
      <c r="H460" s="37"/>
      <c r="I460" s="189"/>
      <c r="J460" s="37"/>
      <c r="K460" s="37"/>
      <c r="L460" s="40"/>
      <c r="M460" s="190"/>
      <c r="N460" s="191"/>
      <c r="O460" s="65"/>
      <c r="P460" s="65"/>
      <c r="Q460" s="65"/>
      <c r="R460" s="65"/>
      <c r="S460" s="65"/>
      <c r="T460" s="66"/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T460" s="18" t="s">
        <v>140</v>
      </c>
      <c r="AU460" s="18" t="s">
        <v>91</v>
      </c>
    </row>
    <row r="461" spans="1:65" s="13" customFormat="1" ht="20.399999999999999">
      <c r="B461" s="192"/>
      <c r="C461" s="193"/>
      <c r="D461" s="187" t="s">
        <v>142</v>
      </c>
      <c r="E461" s="194" t="s">
        <v>78</v>
      </c>
      <c r="F461" s="195" t="s">
        <v>263</v>
      </c>
      <c r="G461" s="193"/>
      <c r="H461" s="194" t="s">
        <v>78</v>
      </c>
      <c r="I461" s="196"/>
      <c r="J461" s="193"/>
      <c r="K461" s="193"/>
      <c r="L461" s="197"/>
      <c r="M461" s="198"/>
      <c r="N461" s="199"/>
      <c r="O461" s="199"/>
      <c r="P461" s="199"/>
      <c r="Q461" s="199"/>
      <c r="R461" s="199"/>
      <c r="S461" s="199"/>
      <c r="T461" s="200"/>
      <c r="AT461" s="201" t="s">
        <v>142</v>
      </c>
      <c r="AU461" s="201" t="s">
        <v>91</v>
      </c>
      <c r="AV461" s="13" t="s">
        <v>88</v>
      </c>
      <c r="AW461" s="13" t="s">
        <v>38</v>
      </c>
      <c r="AX461" s="13" t="s">
        <v>80</v>
      </c>
      <c r="AY461" s="201" t="s">
        <v>131</v>
      </c>
    </row>
    <row r="462" spans="1:65" s="14" customFormat="1" ht="10.199999999999999">
      <c r="B462" s="202"/>
      <c r="C462" s="203"/>
      <c r="D462" s="187" t="s">
        <v>142</v>
      </c>
      <c r="E462" s="204" t="s">
        <v>78</v>
      </c>
      <c r="F462" s="205" t="s">
        <v>582</v>
      </c>
      <c r="G462" s="203"/>
      <c r="H462" s="206">
        <v>4</v>
      </c>
      <c r="I462" s="207"/>
      <c r="J462" s="203"/>
      <c r="K462" s="203"/>
      <c r="L462" s="208"/>
      <c r="M462" s="209"/>
      <c r="N462" s="210"/>
      <c r="O462" s="210"/>
      <c r="P462" s="210"/>
      <c r="Q462" s="210"/>
      <c r="R462" s="210"/>
      <c r="S462" s="210"/>
      <c r="T462" s="211"/>
      <c r="AT462" s="212" t="s">
        <v>142</v>
      </c>
      <c r="AU462" s="212" t="s">
        <v>91</v>
      </c>
      <c r="AV462" s="14" t="s">
        <v>91</v>
      </c>
      <c r="AW462" s="14" t="s">
        <v>38</v>
      </c>
      <c r="AX462" s="14" t="s">
        <v>88</v>
      </c>
      <c r="AY462" s="212" t="s">
        <v>131</v>
      </c>
    </row>
    <row r="463" spans="1:65" s="2" customFormat="1" ht="14.4" customHeight="1">
      <c r="A463" s="35"/>
      <c r="B463" s="36"/>
      <c r="C463" s="225" t="s">
        <v>583</v>
      </c>
      <c r="D463" s="225" t="s">
        <v>504</v>
      </c>
      <c r="E463" s="226" t="s">
        <v>584</v>
      </c>
      <c r="F463" s="227" t="s">
        <v>585</v>
      </c>
      <c r="G463" s="228" t="s">
        <v>579</v>
      </c>
      <c r="H463" s="229">
        <v>4</v>
      </c>
      <c r="I463" s="230"/>
      <c r="J463" s="231">
        <f>ROUND(I463*H463,2)</f>
        <v>0</v>
      </c>
      <c r="K463" s="227" t="s">
        <v>137</v>
      </c>
      <c r="L463" s="232"/>
      <c r="M463" s="233" t="s">
        <v>78</v>
      </c>
      <c r="N463" s="234" t="s">
        <v>50</v>
      </c>
      <c r="O463" s="65"/>
      <c r="P463" s="183">
        <f>O463*H463</f>
        <v>0</v>
      </c>
      <c r="Q463" s="183">
        <v>0.108</v>
      </c>
      <c r="R463" s="183">
        <f>Q463*H463</f>
        <v>0.432</v>
      </c>
      <c r="S463" s="183">
        <v>0</v>
      </c>
      <c r="T463" s="184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185" t="s">
        <v>190</v>
      </c>
      <c r="AT463" s="185" t="s">
        <v>504</v>
      </c>
      <c r="AU463" s="185" t="s">
        <v>91</v>
      </c>
      <c r="AY463" s="18" t="s">
        <v>131</v>
      </c>
      <c r="BE463" s="186">
        <f>IF(N463="základní",J463,0)</f>
        <v>0</v>
      </c>
      <c r="BF463" s="186">
        <f>IF(N463="snížená",J463,0)</f>
        <v>0</v>
      </c>
      <c r="BG463" s="186">
        <f>IF(N463="zákl. přenesená",J463,0)</f>
        <v>0</v>
      </c>
      <c r="BH463" s="186">
        <f>IF(N463="sníž. přenesená",J463,0)</f>
        <v>0</v>
      </c>
      <c r="BI463" s="186">
        <f>IF(N463="nulová",J463,0)</f>
        <v>0</v>
      </c>
      <c r="BJ463" s="18" t="s">
        <v>88</v>
      </c>
      <c r="BK463" s="186">
        <f>ROUND(I463*H463,2)</f>
        <v>0</v>
      </c>
      <c r="BL463" s="18" t="s">
        <v>138</v>
      </c>
      <c r="BM463" s="185" t="s">
        <v>586</v>
      </c>
    </row>
    <row r="464" spans="1:65" s="2" customFormat="1" ht="49.05" customHeight="1">
      <c r="A464" s="35"/>
      <c r="B464" s="36"/>
      <c r="C464" s="174" t="s">
        <v>587</v>
      </c>
      <c r="D464" s="174" t="s">
        <v>133</v>
      </c>
      <c r="E464" s="175" t="s">
        <v>588</v>
      </c>
      <c r="F464" s="176" t="s">
        <v>589</v>
      </c>
      <c r="G464" s="177" t="s">
        <v>244</v>
      </c>
      <c r="H464" s="178">
        <v>2.6760000000000002</v>
      </c>
      <c r="I464" s="179"/>
      <c r="J464" s="180">
        <f>ROUND(I464*H464,2)</f>
        <v>0</v>
      </c>
      <c r="K464" s="176" t="s">
        <v>137</v>
      </c>
      <c r="L464" s="40"/>
      <c r="M464" s="181" t="s">
        <v>78</v>
      </c>
      <c r="N464" s="182" t="s">
        <v>50</v>
      </c>
      <c r="O464" s="65"/>
      <c r="P464" s="183">
        <f>O464*H464</f>
        <v>0</v>
      </c>
      <c r="Q464" s="183">
        <v>2.5143</v>
      </c>
      <c r="R464" s="183">
        <f>Q464*H464</f>
        <v>6.7282668000000001</v>
      </c>
      <c r="S464" s="183">
        <v>0</v>
      </c>
      <c r="T464" s="184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185" t="s">
        <v>138</v>
      </c>
      <c r="AT464" s="185" t="s">
        <v>133</v>
      </c>
      <c r="AU464" s="185" t="s">
        <v>91</v>
      </c>
      <c r="AY464" s="18" t="s">
        <v>131</v>
      </c>
      <c r="BE464" s="186">
        <f>IF(N464="základní",J464,0)</f>
        <v>0</v>
      </c>
      <c r="BF464" s="186">
        <f>IF(N464="snížená",J464,0)</f>
        <v>0</v>
      </c>
      <c r="BG464" s="186">
        <f>IF(N464="zákl. přenesená",J464,0)</f>
        <v>0</v>
      </c>
      <c r="BH464" s="186">
        <f>IF(N464="sníž. přenesená",J464,0)</f>
        <v>0</v>
      </c>
      <c r="BI464" s="186">
        <f>IF(N464="nulová",J464,0)</f>
        <v>0</v>
      </c>
      <c r="BJ464" s="18" t="s">
        <v>88</v>
      </c>
      <c r="BK464" s="186">
        <f>ROUND(I464*H464,2)</f>
        <v>0</v>
      </c>
      <c r="BL464" s="18" t="s">
        <v>138</v>
      </c>
      <c r="BM464" s="185" t="s">
        <v>590</v>
      </c>
    </row>
    <row r="465" spans="1:65" s="2" customFormat="1" ht="67.2">
      <c r="A465" s="35"/>
      <c r="B465" s="36"/>
      <c r="C465" s="37"/>
      <c r="D465" s="187" t="s">
        <v>140</v>
      </c>
      <c r="E465" s="37"/>
      <c r="F465" s="188" t="s">
        <v>591</v>
      </c>
      <c r="G465" s="37"/>
      <c r="H465" s="37"/>
      <c r="I465" s="189"/>
      <c r="J465" s="37"/>
      <c r="K465" s="37"/>
      <c r="L465" s="40"/>
      <c r="M465" s="190"/>
      <c r="N465" s="191"/>
      <c r="O465" s="65"/>
      <c r="P465" s="65"/>
      <c r="Q465" s="65"/>
      <c r="R465" s="65"/>
      <c r="S465" s="65"/>
      <c r="T465" s="66"/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T465" s="18" t="s">
        <v>140</v>
      </c>
      <c r="AU465" s="18" t="s">
        <v>91</v>
      </c>
    </row>
    <row r="466" spans="1:65" s="13" customFormat="1" ht="20.399999999999999">
      <c r="B466" s="192"/>
      <c r="C466" s="193"/>
      <c r="D466" s="187" t="s">
        <v>142</v>
      </c>
      <c r="E466" s="194" t="s">
        <v>78</v>
      </c>
      <c r="F466" s="195" t="s">
        <v>263</v>
      </c>
      <c r="G466" s="193"/>
      <c r="H466" s="194" t="s">
        <v>78</v>
      </c>
      <c r="I466" s="196"/>
      <c r="J466" s="193"/>
      <c r="K466" s="193"/>
      <c r="L466" s="197"/>
      <c r="M466" s="198"/>
      <c r="N466" s="199"/>
      <c r="O466" s="199"/>
      <c r="P466" s="199"/>
      <c r="Q466" s="199"/>
      <c r="R466" s="199"/>
      <c r="S466" s="199"/>
      <c r="T466" s="200"/>
      <c r="AT466" s="201" t="s">
        <v>142</v>
      </c>
      <c r="AU466" s="201" t="s">
        <v>91</v>
      </c>
      <c r="AV466" s="13" t="s">
        <v>88</v>
      </c>
      <c r="AW466" s="13" t="s">
        <v>38</v>
      </c>
      <c r="AX466" s="13" t="s">
        <v>80</v>
      </c>
      <c r="AY466" s="201" t="s">
        <v>131</v>
      </c>
    </row>
    <row r="467" spans="1:65" s="14" customFormat="1" ht="10.199999999999999">
      <c r="B467" s="202"/>
      <c r="C467" s="203"/>
      <c r="D467" s="187" t="s">
        <v>142</v>
      </c>
      <c r="E467" s="204" t="s">
        <v>78</v>
      </c>
      <c r="F467" s="205" t="s">
        <v>592</v>
      </c>
      <c r="G467" s="203"/>
      <c r="H467" s="206">
        <v>2.6760000000000002</v>
      </c>
      <c r="I467" s="207"/>
      <c r="J467" s="203"/>
      <c r="K467" s="203"/>
      <c r="L467" s="208"/>
      <c r="M467" s="209"/>
      <c r="N467" s="210"/>
      <c r="O467" s="210"/>
      <c r="P467" s="210"/>
      <c r="Q467" s="210"/>
      <c r="R467" s="210"/>
      <c r="S467" s="210"/>
      <c r="T467" s="211"/>
      <c r="AT467" s="212" t="s">
        <v>142</v>
      </c>
      <c r="AU467" s="212" t="s">
        <v>91</v>
      </c>
      <c r="AV467" s="14" t="s">
        <v>91</v>
      </c>
      <c r="AW467" s="14" t="s">
        <v>38</v>
      </c>
      <c r="AX467" s="14" t="s">
        <v>88</v>
      </c>
      <c r="AY467" s="212" t="s">
        <v>131</v>
      </c>
    </row>
    <row r="468" spans="1:65" s="2" customFormat="1" ht="49.05" customHeight="1">
      <c r="A468" s="35"/>
      <c r="B468" s="36"/>
      <c r="C468" s="174" t="s">
        <v>593</v>
      </c>
      <c r="D468" s="174" t="s">
        <v>133</v>
      </c>
      <c r="E468" s="175" t="s">
        <v>594</v>
      </c>
      <c r="F468" s="176" t="s">
        <v>595</v>
      </c>
      <c r="G468" s="177" t="s">
        <v>136</v>
      </c>
      <c r="H468" s="178">
        <v>13.382</v>
      </c>
      <c r="I468" s="179"/>
      <c r="J468" s="180">
        <f>ROUND(I468*H468,2)</f>
        <v>0</v>
      </c>
      <c r="K468" s="176" t="s">
        <v>137</v>
      </c>
      <c r="L468" s="40"/>
      <c r="M468" s="181" t="s">
        <v>78</v>
      </c>
      <c r="N468" s="182" t="s">
        <v>50</v>
      </c>
      <c r="O468" s="65"/>
      <c r="P468" s="183">
        <f>O468*H468</f>
        <v>0</v>
      </c>
      <c r="Q468" s="183">
        <v>2.47E-3</v>
      </c>
      <c r="R468" s="183">
        <f>Q468*H468</f>
        <v>3.3053539999999999E-2</v>
      </c>
      <c r="S468" s="183">
        <v>0</v>
      </c>
      <c r="T468" s="184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185" t="s">
        <v>138</v>
      </c>
      <c r="AT468" s="185" t="s">
        <v>133</v>
      </c>
      <c r="AU468" s="185" t="s">
        <v>91</v>
      </c>
      <c r="AY468" s="18" t="s">
        <v>131</v>
      </c>
      <c r="BE468" s="186">
        <f>IF(N468="základní",J468,0)</f>
        <v>0</v>
      </c>
      <c r="BF468" s="186">
        <f>IF(N468="snížená",J468,0)</f>
        <v>0</v>
      </c>
      <c r="BG468" s="186">
        <f>IF(N468="zákl. přenesená",J468,0)</f>
        <v>0</v>
      </c>
      <c r="BH468" s="186">
        <f>IF(N468="sníž. přenesená",J468,0)</f>
        <v>0</v>
      </c>
      <c r="BI468" s="186">
        <f>IF(N468="nulová",J468,0)</f>
        <v>0</v>
      </c>
      <c r="BJ468" s="18" t="s">
        <v>88</v>
      </c>
      <c r="BK468" s="186">
        <f>ROUND(I468*H468,2)</f>
        <v>0</v>
      </c>
      <c r="BL468" s="18" t="s">
        <v>138</v>
      </c>
      <c r="BM468" s="185" t="s">
        <v>596</v>
      </c>
    </row>
    <row r="469" spans="1:65" s="2" customFormat="1" ht="76.8">
      <c r="A469" s="35"/>
      <c r="B469" s="36"/>
      <c r="C469" s="37"/>
      <c r="D469" s="187" t="s">
        <v>140</v>
      </c>
      <c r="E469" s="37"/>
      <c r="F469" s="188" t="s">
        <v>597</v>
      </c>
      <c r="G469" s="37"/>
      <c r="H469" s="37"/>
      <c r="I469" s="189"/>
      <c r="J469" s="37"/>
      <c r="K469" s="37"/>
      <c r="L469" s="40"/>
      <c r="M469" s="190"/>
      <c r="N469" s="191"/>
      <c r="O469" s="65"/>
      <c r="P469" s="65"/>
      <c r="Q469" s="65"/>
      <c r="R469" s="65"/>
      <c r="S469" s="65"/>
      <c r="T469" s="66"/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T469" s="18" t="s">
        <v>140</v>
      </c>
      <c r="AU469" s="18" t="s">
        <v>91</v>
      </c>
    </row>
    <row r="470" spans="1:65" s="13" customFormat="1" ht="20.399999999999999">
      <c r="B470" s="192"/>
      <c r="C470" s="193"/>
      <c r="D470" s="187" t="s">
        <v>142</v>
      </c>
      <c r="E470" s="194" t="s">
        <v>78</v>
      </c>
      <c r="F470" s="195" t="s">
        <v>263</v>
      </c>
      <c r="G470" s="193"/>
      <c r="H470" s="194" t="s">
        <v>78</v>
      </c>
      <c r="I470" s="196"/>
      <c r="J470" s="193"/>
      <c r="K470" s="193"/>
      <c r="L470" s="197"/>
      <c r="M470" s="198"/>
      <c r="N470" s="199"/>
      <c r="O470" s="199"/>
      <c r="P470" s="199"/>
      <c r="Q470" s="199"/>
      <c r="R470" s="199"/>
      <c r="S470" s="199"/>
      <c r="T470" s="200"/>
      <c r="AT470" s="201" t="s">
        <v>142</v>
      </c>
      <c r="AU470" s="201" t="s">
        <v>91</v>
      </c>
      <c r="AV470" s="13" t="s">
        <v>88</v>
      </c>
      <c r="AW470" s="13" t="s">
        <v>38</v>
      </c>
      <c r="AX470" s="13" t="s">
        <v>80</v>
      </c>
      <c r="AY470" s="201" t="s">
        <v>131</v>
      </c>
    </row>
    <row r="471" spans="1:65" s="14" customFormat="1" ht="10.199999999999999">
      <c r="B471" s="202"/>
      <c r="C471" s="203"/>
      <c r="D471" s="187" t="s">
        <v>142</v>
      </c>
      <c r="E471" s="204" t="s">
        <v>78</v>
      </c>
      <c r="F471" s="205" t="s">
        <v>598</v>
      </c>
      <c r="G471" s="203"/>
      <c r="H471" s="206">
        <v>13.382</v>
      </c>
      <c r="I471" s="207"/>
      <c r="J471" s="203"/>
      <c r="K471" s="203"/>
      <c r="L471" s="208"/>
      <c r="M471" s="209"/>
      <c r="N471" s="210"/>
      <c r="O471" s="210"/>
      <c r="P471" s="210"/>
      <c r="Q471" s="210"/>
      <c r="R471" s="210"/>
      <c r="S471" s="210"/>
      <c r="T471" s="211"/>
      <c r="AT471" s="212" t="s">
        <v>142</v>
      </c>
      <c r="AU471" s="212" t="s">
        <v>91</v>
      </c>
      <c r="AV471" s="14" t="s">
        <v>91</v>
      </c>
      <c r="AW471" s="14" t="s">
        <v>38</v>
      </c>
      <c r="AX471" s="14" t="s">
        <v>88</v>
      </c>
      <c r="AY471" s="212" t="s">
        <v>131</v>
      </c>
    </row>
    <row r="472" spans="1:65" s="2" customFormat="1" ht="49.05" customHeight="1">
      <c r="A472" s="35"/>
      <c r="B472" s="36"/>
      <c r="C472" s="174" t="s">
        <v>599</v>
      </c>
      <c r="D472" s="174" t="s">
        <v>133</v>
      </c>
      <c r="E472" s="175" t="s">
        <v>600</v>
      </c>
      <c r="F472" s="176" t="s">
        <v>601</v>
      </c>
      <c r="G472" s="177" t="s">
        <v>136</v>
      </c>
      <c r="H472" s="178">
        <v>13.382</v>
      </c>
      <c r="I472" s="179"/>
      <c r="J472" s="180">
        <f>ROUND(I472*H472,2)</f>
        <v>0</v>
      </c>
      <c r="K472" s="176" t="s">
        <v>137</v>
      </c>
      <c r="L472" s="40"/>
      <c r="M472" s="181" t="s">
        <v>78</v>
      </c>
      <c r="N472" s="182" t="s">
        <v>50</v>
      </c>
      <c r="O472" s="65"/>
      <c r="P472" s="183">
        <f>O472*H472</f>
        <v>0</v>
      </c>
      <c r="Q472" s="183">
        <v>0</v>
      </c>
      <c r="R472" s="183">
        <f>Q472*H472</f>
        <v>0</v>
      </c>
      <c r="S472" s="183">
        <v>0</v>
      </c>
      <c r="T472" s="184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185" t="s">
        <v>138</v>
      </c>
      <c r="AT472" s="185" t="s">
        <v>133</v>
      </c>
      <c r="AU472" s="185" t="s">
        <v>91</v>
      </c>
      <c r="AY472" s="18" t="s">
        <v>131</v>
      </c>
      <c r="BE472" s="186">
        <f>IF(N472="základní",J472,0)</f>
        <v>0</v>
      </c>
      <c r="BF472" s="186">
        <f>IF(N472="snížená",J472,0)</f>
        <v>0</v>
      </c>
      <c r="BG472" s="186">
        <f>IF(N472="zákl. přenesená",J472,0)</f>
        <v>0</v>
      </c>
      <c r="BH472" s="186">
        <f>IF(N472="sníž. přenesená",J472,0)</f>
        <v>0</v>
      </c>
      <c r="BI472" s="186">
        <f>IF(N472="nulová",J472,0)</f>
        <v>0</v>
      </c>
      <c r="BJ472" s="18" t="s">
        <v>88</v>
      </c>
      <c r="BK472" s="186">
        <f>ROUND(I472*H472,2)</f>
        <v>0</v>
      </c>
      <c r="BL472" s="18" t="s">
        <v>138</v>
      </c>
      <c r="BM472" s="185" t="s">
        <v>602</v>
      </c>
    </row>
    <row r="473" spans="1:65" s="2" customFormat="1" ht="76.8">
      <c r="A473" s="35"/>
      <c r="B473" s="36"/>
      <c r="C473" s="37"/>
      <c r="D473" s="187" t="s">
        <v>140</v>
      </c>
      <c r="E473" s="37"/>
      <c r="F473" s="188" t="s">
        <v>597</v>
      </c>
      <c r="G473" s="37"/>
      <c r="H473" s="37"/>
      <c r="I473" s="189"/>
      <c r="J473" s="37"/>
      <c r="K473" s="37"/>
      <c r="L473" s="40"/>
      <c r="M473" s="190"/>
      <c r="N473" s="191"/>
      <c r="O473" s="65"/>
      <c r="P473" s="65"/>
      <c r="Q473" s="65"/>
      <c r="R473" s="65"/>
      <c r="S473" s="65"/>
      <c r="T473" s="66"/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T473" s="18" t="s">
        <v>140</v>
      </c>
      <c r="AU473" s="18" t="s">
        <v>91</v>
      </c>
    </row>
    <row r="474" spans="1:65" s="2" customFormat="1" ht="37.799999999999997" customHeight="1">
      <c r="A474" s="35"/>
      <c r="B474" s="36"/>
      <c r="C474" s="174" t="s">
        <v>603</v>
      </c>
      <c r="D474" s="174" t="s">
        <v>133</v>
      </c>
      <c r="E474" s="175" t="s">
        <v>604</v>
      </c>
      <c r="F474" s="176" t="s">
        <v>605</v>
      </c>
      <c r="G474" s="177" t="s">
        <v>491</v>
      </c>
      <c r="H474" s="178">
        <v>0.254</v>
      </c>
      <c r="I474" s="179"/>
      <c r="J474" s="180">
        <f>ROUND(I474*H474,2)</f>
        <v>0</v>
      </c>
      <c r="K474" s="176" t="s">
        <v>137</v>
      </c>
      <c r="L474" s="40"/>
      <c r="M474" s="181" t="s">
        <v>78</v>
      </c>
      <c r="N474" s="182" t="s">
        <v>50</v>
      </c>
      <c r="O474" s="65"/>
      <c r="P474" s="183">
        <f>O474*H474</f>
        <v>0</v>
      </c>
      <c r="Q474" s="183">
        <v>1.06277</v>
      </c>
      <c r="R474" s="183">
        <f>Q474*H474</f>
        <v>0.26994358000000002</v>
      </c>
      <c r="S474" s="183">
        <v>0</v>
      </c>
      <c r="T474" s="184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185" t="s">
        <v>138</v>
      </c>
      <c r="AT474" s="185" t="s">
        <v>133</v>
      </c>
      <c r="AU474" s="185" t="s">
        <v>91</v>
      </c>
      <c r="AY474" s="18" t="s">
        <v>131</v>
      </c>
      <c r="BE474" s="186">
        <f>IF(N474="základní",J474,0)</f>
        <v>0</v>
      </c>
      <c r="BF474" s="186">
        <f>IF(N474="snížená",J474,0)</f>
        <v>0</v>
      </c>
      <c r="BG474" s="186">
        <f>IF(N474="zákl. přenesená",J474,0)</f>
        <v>0</v>
      </c>
      <c r="BH474" s="186">
        <f>IF(N474="sníž. přenesená",J474,0)</f>
        <v>0</v>
      </c>
      <c r="BI474" s="186">
        <f>IF(N474="nulová",J474,0)</f>
        <v>0</v>
      </c>
      <c r="BJ474" s="18" t="s">
        <v>88</v>
      </c>
      <c r="BK474" s="186">
        <f>ROUND(I474*H474,2)</f>
        <v>0</v>
      </c>
      <c r="BL474" s="18" t="s">
        <v>138</v>
      </c>
      <c r="BM474" s="185" t="s">
        <v>606</v>
      </c>
    </row>
    <row r="475" spans="1:65" s="13" customFormat="1" ht="20.399999999999999">
      <c r="B475" s="192"/>
      <c r="C475" s="193"/>
      <c r="D475" s="187" t="s">
        <v>142</v>
      </c>
      <c r="E475" s="194" t="s">
        <v>78</v>
      </c>
      <c r="F475" s="195" t="s">
        <v>263</v>
      </c>
      <c r="G475" s="193"/>
      <c r="H475" s="194" t="s">
        <v>78</v>
      </c>
      <c r="I475" s="196"/>
      <c r="J475" s="193"/>
      <c r="K475" s="193"/>
      <c r="L475" s="197"/>
      <c r="M475" s="198"/>
      <c r="N475" s="199"/>
      <c r="O475" s="199"/>
      <c r="P475" s="199"/>
      <c r="Q475" s="199"/>
      <c r="R475" s="199"/>
      <c r="S475" s="199"/>
      <c r="T475" s="200"/>
      <c r="AT475" s="201" t="s">
        <v>142</v>
      </c>
      <c r="AU475" s="201" t="s">
        <v>91</v>
      </c>
      <c r="AV475" s="13" t="s">
        <v>88</v>
      </c>
      <c r="AW475" s="13" t="s">
        <v>38</v>
      </c>
      <c r="AX475" s="13" t="s">
        <v>80</v>
      </c>
      <c r="AY475" s="201" t="s">
        <v>131</v>
      </c>
    </row>
    <row r="476" spans="1:65" s="13" customFormat="1" ht="10.199999999999999">
      <c r="B476" s="192"/>
      <c r="C476" s="193"/>
      <c r="D476" s="187" t="s">
        <v>142</v>
      </c>
      <c r="E476" s="194" t="s">
        <v>78</v>
      </c>
      <c r="F476" s="195" t="s">
        <v>607</v>
      </c>
      <c r="G476" s="193"/>
      <c r="H476" s="194" t="s">
        <v>78</v>
      </c>
      <c r="I476" s="196"/>
      <c r="J476" s="193"/>
      <c r="K476" s="193"/>
      <c r="L476" s="197"/>
      <c r="M476" s="198"/>
      <c r="N476" s="199"/>
      <c r="O476" s="199"/>
      <c r="P476" s="199"/>
      <c r="Q476" s="199"/>
      <c r="R476" s="199"/>
      <c r="S476" s="199"/>
      <c r="T476" s="200"/>
      <c r="AT476" s="201" t="s">
        <v>142</v>
      </c>
      <c r="AU476" s="201" t="s">
        <v>91</v>
      </c>
      <c r="AV476" s="13" t="s">
        <v>88</v>
      </c>
      <c r="AW476" s="13" t="s">
        <v>38</v>
      </c>
      <c r="AX476" s="13" t="s">
        <v>80</v>
      </c>
      <c r="AY476" s="201" t="s">
        <v>131</v>
      </c>
    </row>
    <row r="477" spans="1:65" s="14" customFormat="1" ht="10.199999999999999">
      <c r="B477" s="202"/>
      <c r="C477" s="203"/>
      <c r="D477" s="187" t="s">
        <v>142</v>
      </c>
      <c r="E477" s="204" t="s">
        <v>78</v>
      </c>
      <c r="F477" s="205" t="s">
        <v>608</v>
      </c>
      <c r="G477" s="203"/>
      <c r="H477" s="206">
        <v>0.254</v>
      </c>
      <c r="I477" s="207"/>
      <c r="J477" s="203"/>
      <c r="K477" s="203"/>
      <c r="L477" s="208"/>
      <c r="M477" s="209"/>
      <c r="N477" s="210"/>
      <c r="O477" s="210"/>
      <c r="P477" s="210"/>
      <c r="Q477" s="210"/>
      <c r="R477" s="210"/>
      <c r="S477" s="210"/>
      <c r="T477" s="211"/>
      <c r="AT477" s="212" t="s">
        <v>142</v>
      </c>
      <c r="AU477" s="212" t="s">
        <v>91</v>
      </c>
      <c r="AV477" s="14" t="s">
        <v>91</v>
      </c>
      <c r="AW477" s="14" t="s">
        <v>38</v>
      </c>
      <c r="AX477" s="14" t="s">
        <v>88</v>
      </c>
      <c r="AY477" s="212" t="s">
        <v>131</v>
      </c>
    </row>
    <row r="478" spans="1:65" s="2" customFormat="1" ht="24.15" customHeight="1">
      <c r="A478" s="35"/>
      <c r="B478" s="36"/>
      <c r="C478" s="174" t="s">
        <v>609</v>
      </c>
      <c r="D478" s="174" t="s">
        <v>133</v>
      </c>
      <c r="E478" s="175" t="s">
        <v>610</v>
      </c>
      <c r="F478" s="176" t="s">
        <v>611</v>
      </c>
      <c r="G478" s="177" t="s">
        <v>244</v>
      </c>
      <c r="H478" s="178">
        <v>27.27</v>
      </c>
      <c r="I478" s="179"/>
      <c r="J478" s="180">
        <f>ROUND(I478*H478,2)</f>
        <v>0</v>
      </c>
      <c r="K478" s="176" t="s">
        <v>137</v>
      </c>
      <c r="L478" s="40"/>
      <c r="M478" s="181" t="s">
        <v>78</v>
      </c>
      <c r="N478" s="182" t="s">
        <v>50</v>
      </c>
      <c r="O478" s="65"/>
      <c r="P478" s="183">
        <f>O478*H478</f>
        <v>0</v>
      </c>
      <c r="Q478" s="183">
        <v>0</v>
      </c>
      <c r="R478" s="183">
        <f>Q478*H478</f>
        <v>0</v>
      </c>
      <c r="S478" s="183">
        <v>0</v>
      </c>
      <c r="T478" s="184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185" t="s">
        <v>138</v>
      </c>
      <c r="AT478" s="185" t="s">
        <v>133</v>
      </c>
      <c r="AU478" s="185" t="s">
        <v>91</v>
      </c>
      <c r="AY478" s="18" t="s">
        <v>131</v>
      </c>
      <c r="BE478" s="186">
        <f>IF(N478="základní",J478,0)</f>
        <v>0</v>
      </c>
      <c r="BF478" s="186">
        <f>IF(N478="snížená",J478,0)</f>
        <v>0</v>
      </c>
      <c r="BG478" s="186">
        <f>IF(N478="zákl. přenesená",J478,0)</f>
        <v>0</v>
      </c>
      <c r="BH478" s="186">
        <f>IF(N478="sníž. přenesená",J478,0)</f>
        <v>0</v>
      </c>
      <c r="BI478" s="186">
        <f>IF(N478="nulová",J478,0)</f>
        <v>0</v>
      </c>
      <c r="BJ478" s="18" t="s">
        <v>88</v>
      </c>
      <c r="BK478" s="186">
        <f>ROUND(I478*H478,2)</f>
        <v>0</v>
      </c>
      <c r="BL478" s="18" t="s">
        <v>138</v>
      </c>
      <c r="BM478" s="185" t="s">
        <v>612</v>
      </c>
    </row>
    <row r="479" spans="1:65" s="2" customFormat="1" ht="57.6">
      <c r="A479" s="35"/>
      <c r="B479" s="36"/>
      <c r="C479" s="37"/>
      <c r="D479" s="187" t="s">
        <v>140</v>
      </c>
      <c r="E479" s="37"/>
      <c r="F479" s="188" t="s">
        <v>613</v>
      </c>
      <c r="G479" s="37"/>
      <c r="H479" s="37"/>
      <c r="I479" s="189"/>
      <c r="J479" s="37"/>
      <c r="K479" s="37"/>
      <c r="L479" s="40"/>
      <c r="M479" s="190"/>
      <c r="N479" s="191"/>
      <c r="O479" s="65"/>
      <c r="P479" s="65"/>
      <c r="Q479" s="65"/>
      <c r="R479" s="65"/>
      <c r="S479" s="65"/>
      <c r="T479" s="66"/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T479" s="18" t="s">
        <v>140</v>
      </c>
      <c r="AU479" s="18" t="s">
        <v>91</v>
      </c>
    </row>
    <row r="480" spans="1:65" s="13" customFormat="1" ht="20.399999999999999">
      <c r="B480" s="192"/>
      <c r="C480" s="193"/>
      <c r="D480" s="187" t="s">
        <v>142</v>
      </c>
      <c r="E480" s="194" t="s">
        <v>78</v>
      </c>
      <c r="F480" s="195" t="s">
        <v>143</v>
      </c>
      <c r="G480" s="193"/>
      <c r="H480" s="194" t="s">
        <v>78</v>
      </c>
      <c r="I480" s="196"/>
      <c r="J480" s="193"/>
      <c r="K480" s="193"/>
      <c r="L480" s="197"/>
      <c r="M480" s="198"/>
      <c r="N480" s="199"/>
      <c r="O480" s="199"/>
      <c r="P480" s="199"/>
      <c r="Q480" s="199"/>
      <c r="R480" s="199"/>
      <c r="S480" s="199"/>
      <c r="T480" s="200"/>
      <c r="AT480" s="201" t="s">
        <v>142</v>
      </c>
      <c r="AU480" s="201" t="s">
        <v>91</v>
      </c>
      <c r="AV480" s="13" t="s">
        <v>88</v>
      </c>
      <c r="AW480" s="13" t="s">
        <v>38</v>
      </c>
      <c r="AX480" s="13" t="s">
        <v>80</v>
      </c>
      <c r="AY480" s="201" t="s">
        <v>131</v>
      </c>
    </row>
    <row r="481" spans="1:65" s="14" customFormat="1" ht="10.199999999999999">
      <c r="B481" s="202"/>
      <c r="C481" s="203"/>
      <c r="D481" s="187" t="s">
        <v>142</v>
      </c>
      <c r="E481" s="204" t="s">
        <v>78</v>
      </c>
      <c r="F481" s="205" t="s">
        <v>614</v>
      </c>
      <c r="G481" s="203"/>
      <c r="H481" s="206">
        <v>26.46</v>
      </c>
      <c r="I481" s="207"/>
      <c r="J481" s="203"/>
      <c r="K481" s="203"/>
      <c r="L481" s="208"/>
      <c r="M481" s="209"/>
      <c r="N481" s="210"/>
      <c r="O481" s="210"/>
      <c r="P481" s="210"/>
      <c r="Q481" s="210"/>
      <c r="R481" s="210"/>
      <c r="S481" s="210"/>
      <c r="T481" s="211"/>
      <c r="AT481" s="212" t="s">
        <v>142</v>
      </c>
      <c r="AU481" s="212" t="s">
        <v>91</v>
      </c>
      <c r="AV481" s="14" t="s">
        <v>91</v>
      </c>
      <c r="AW481" s="14" t="s">
        <v>38</v>
      </c>
      <c r="AX481" s="14" t="s">
        <v>80</v>
      </c>
      <c r="AY481" s="212" t="s">
        <v>131</v>
      </c>
    </row>
    <row r="482" spans="1:65" s="14" customFormat="1" ht="10.199999999999999">
      <c r="B482" s="202"/>
      <c r="C482" s="203"/>
      <c r="D482" s="187" t="s">
        <v>142</v>
      </c>
      <c r="E482" s="204" t="s">
        <v>78</v>
      </c>
      <c r="F482" s="205" t="s">
        <v>615</v>
      </c>
      <c r="G482" s="203"/>
      <c r="H482" s="206">
        <v>0.81</v>
      </c>
      <c r="I482" s="207"/>
      <c r="J482" s="203"/>
      <c r="K482" s="203"/>
      <c r="L482" s="208"/>
      <c r="M482" s="209"/>
      <c r="N482" s="210"/>
      <c r="O482" s="210"/>
      <c r="P482" s="210"/>
      <c r="Q482" s="210"/>
      <c r="R482" s="210"/>
      <c r="S482" s="210"/>
      <c r="T482" s="211"/>
      <c r="AT482" s="212" t="s">
        <v>142</v>
      </c>
      <c r="AU482" s="212" t="s">
        <v>91</v>
      </c>
      <c r="AV482" s="14" t="s">
        <v>91</v>
      </c>
      <c r="AW482" s="14" t="s">
        <v>38</v>
      </c>
      <c r="AX482" s="14" t="s">
        <v>80</v>
      </c>
      <c r="AY482" s="212" t="s">
        <v>131</v>
      </c>
    </row>
    <row r="483" spans="1:65" s="15" customFormat="1" ht="10.199999999999999">
      <c r="B483" s="213"/>
      <c r="C483" s="214"/>
      <c r="D483" s="187" t="s">
        <v>142</v>
      </c>
      <c r="E483" s="215" t="s">
        <v>78</v>
      </c>
      <c r="F483" s="216" t="s">
        <v>164</v>
      </c>
      <c r="G483" s="214"/>
      <c r="H483" s="217">
        <v>27.27</v>
      </c>
      <c r="I483" s="218"/>
      <c r="J483" s="214"/>
      <c r="K483" s="214"/>
      <c r="L483" s="219"/>
      <c r="M483" s="220"/>
      <c r="N483" s="221"/>
      <c r="O483" s="221"/>
      <c r="P483" s="221"/>
      <c r="Q483" s="221"/>
      <c r="R483" s="221"/>
      <c r="S483" s="221"/>
      <c r="T483" s="222"/>
      <c r="AT483" s="223" t="s">
        <v>142</v>
      </c>
      <c r="AU483" s="223" t="s">
        <v>91</v>
      </c>
      <c r="AV483" s="15" t="s">
        <v>138</v>
      </c>
      <c r="AW483" s="15" t="s">
        <v>38</v>
      </c>
      <c r="AX483" s="15" t="s">
        <v>88</v>
      </c>
      <c r="AY483" s="223" t="s">
        <v>131</v>
      </c>
    </row>
    <row r="484" spans="1:65" s="2" customFormat="1" ht="24.15" customHeight="1">
      <c r="A484" s="35"/>
      <c r="B484" s="36"/>
      <c r="C484" s="174" t="s">
        <v>616</v>
      </c>
      <c r="D484" s="174" t="s">
        <v>133</v>
      </c>
      <c r="E484" s="175" t="s">
        <v>617</v>
      </c>
      <c r="F484" s="176" t="s">
        <v>618</v>
      </c>
      <c r="G484" s="177" t="s">
        <v>244</v>
      </c>
      <c r="H484" s="178">
        <v>1.5089999999999999</v>
      </c>
      <c r="I484" s="179"/>
      <c r="J484" s="180">
        <f>ROUND(I484*H484,2)</f>
        <v>0</v>
      </c>
      <c r="K484" s="176" t="s">
        <v>137</v>
      </c>
      <c r="L484" s="40"/>
      <c r="M484" s="181" t="s">
        <v>78</v>
      </c>
      <c r="N484" s="182" t="s">
        <v>50</v>
      </c>
      <c r="O484" s="65"/>
      <c r="P484" s="183">
        <f>O484*H484</f>
        <v>0</v>
      </c>
      <c r="Q484" s="183">
        <v>0</v>
      </c>
      <c r="R484" s="183">
        <f>Q484*H484</f>
        <v>0</v>
      </c>
      <c r="S484" s="183">
        <v>0</v>
      </c>
      <c r="T484" s="184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185" t="s">
        <v>138</v>
      </c>
      <c r="AT484" s="185" t="s">
        <v>133</v>
      </c>
      <c r="AU484" s="185" t="s">
        <v>91</v>
      </c>
      <c r="AY484" s="18" t="s">
        <v>131</v>
      </c>
      <c r="BE484" s="186">
        <f>IF(N484="základní",J484,0)</f>
        <v>0</v>
      </c>
      <c r="BF484" s="186">
        <f>IF(N484="snížená",J484,0)</f>
        <v>0</v>
      </c>
      <c r="BG484" s="186">
        <f>IF(N484="zákl. přenesená",J484,0)</f>
        <v>0</v>
      </c>
      <c r="BH484" s="186">
        <f>IF(N484="sníž. přenesená",J484,0)</f>
        <v>0</v>
      </c>
      <c r="BI484" s="186">
        <f>IF(N484="nulová",J484,0)</f>
        <v>0</v>
      </c>
      <c r="BJ484" s="18" t="s">
        <v>88</v>
      </c>
      <c r="BK484" s="186">
        <f>ROUND(I484*H484,2)</f>
        <v>0</v>
      </c>
      <c r="BL484" s="18" t="s">
        <v>138</v>
      </c>
      <c r="BM484" s="185" t="s">
        <v>619</v>
      </c>
    </row>
    <row r="485" spans="1:65" s="2" customFormat="1" ht="57.6">
      <c r="A485" s="35"/>
      <c r="B485" s="36"/>
      <c r="C485" s="37"/>
      <c r="D485" s="187" t="s">
        <v>140</v>
      </c>
      <c r="E485" s="37"/>
      <c r="F485" s="188" t="s">
        <v>620</v>
      </c>
      <c r="G485" s="37"/>
      <c r="H485" s="37"/>
      <c r="I485" s="189"/>
      <c r="J485" s="37"/>
      <c r="K485" s="37"/>
      <c r="L485" s="40"/>
      <c r="M485" s="190"/>
      <c r="N485" s="191"/>
      <c r="O485" s="65"/>
      <c r="P485" s="65"/>
      <c r="Q485" s="65"/>
      <c r="R485" s="65"/>
      <c r="S485" s="65"/>
      <c r="T485" s="66"/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T485" s="18" t="s">
        <v>140</v>
      </c>
      <c r="AU485" s="18" t="s">
        <v>91</v>
      </c>
    </row>
    <row r="486" spans="1:65" s="13" customFormat="1" ht="20.399999999999999">
      <c r="B486" s="192"/>
      <c r="C486" s="193"/>
      <c r="D486" s="187" t="s">
        <v>142</v>
      </c>
      <c r="E486" s="194" t="s">
        <v>78</v>
      </c>
      <c r="F486" s="195" t="s">
        <v>143</v>
      </c>
      <c r="G486" s="193"/>
      <c r="H486" s="194" t="s">
        <v>78</v>
      </c>
      <c r="I486" s="196"/>
      <c r="J486" s="193"/>
      <c r="K486" s="193"/>
      <c r="L486" s="197"/>
      <c r="M486" s="198"/>
      <c r="N486" s="199"/>
      <c r="O486" s="199"/>
      <c r="P486" s="199"/>
      <c r="Q486" s="199"/>
      <c r="R486" s="199"/>
      <c r="S486" s="199"/>
      <c r="T486" s="200"/>
      <c r="AT486" s="201" t="s">
        <v>142</v>
      </c>
      <c r="AU486" s="201" t="s">
        <v>91</v>
      </c>
      <c r="AV486" s="13" t="s">
        <v>88</v>
      </c>
      <c r="AW486" s="13" t="s">
        <v>38</v>
      </c>
      <c r="AX486" s="13" t="s">
        <v>80</v>
      </c>
      <c r="AY486" s="201" t="s">
        <v>131</v>
      </c>
    </row>
    <row r="487" spans="1:65" s="14" customFormat="1" ht="20.399999999999999">
      <c r="B487" s="202"/>
      <c r="C487" s="203"/>
      <c r="D487" s="187" t="s">
        <v>142</v>
      </c>
      <c r="E487" s="204" t="s">
        <v>78</v>
      </c>
      <c r="F487" s="205" t="s">
        <v>621</v>
      </c>
      <c r="G487" s="203"/>
      <c r="H487" s="206">
        <v>1.5089999999999999</v>
      </c>
      <c r="I487" s="207"/>
      <c r="J487" s="203"/>
      <c r="K487" s="203"/>
      <c r="L487" s="208"/>
      <c r="M487" s="209"/>
      <c r="N487" s="210"/>
      <c r="O487" s="210"/>
      <c r="P487" s="210"/>
      <c r="Q487" s="210"/>
      <c r="R487" s="210"/>
      <c r="S487" s="210"/>
      <c r="T487" s="211"/>
      <c r="AT487" s="212" t="s">
        <v>142</v>
      </c>
      <c r="AU487" s="212" t="s">
        <v>91</v>
      </c>
      <c r="AV487" s="14" t="s">
        <v>91</v>
      </c>
      <c r="AW487" s="14" t="s">
        <v>38</v>
      </c>
      <c r="AX487" s="14" t="s">
        <v>88</v>
      </c>
      <c r="AY487" s="212" t="s">
        <v>131</v>
      </c>
    </row>
    <row r="488" spans="1:65" s="2" customFormat="1" ht="24.15" customHeight="1">
      <c r="A488" s="35"/>
      <c r="B488" s="36"/>
      <c r="C488" s="174" t="s">
        <v>622</v>
      </c>
      <c r="D488" s="174" t="s">
        <v>133</v>
      </c>
      <c r="E488" s="175" t="s">
        <v>623</v>
      </c>
      <c r="F488" s="176" t="s">
        <v>624</v>
      </c>
      <c r="G488" s="177" t="s">
        <v>136</v>
      </c>
      <c r="H488" s="178">
        <v>13.504</v>
      </c>
      <c r="I488" s="179"/>
      <c r="J488" s="180">
        <f>ROUND(I488*H488,2)</f>
        <v>0</v>
      </c>
      <c r="K488" s="176" t="s">
        <v>137</v>
      </c>
      <c r="L488" s="40"/>
      <c r="M488" s="181" t="s">
        <v>78</v>
      </c>
      <c r="N488" s="182" t="s">
        <v>50</v>
      </c>
      <c r="O488" s="65"/>
      <c r="P488" s="183">
        <f>O488*H488</f>
        <v>0</v>
      </c>
      <c r="Q488" s="183">
        <v>6.3899999999999998E-3</v>
      </c>
      <c r="R488" s="183">
        <f>Q488*H488</f>
        <v>8.6290559999999988E-2</v>
      </c>
      <c r="S488" s="183">
        <v>0</v>
      </c>
      <c r="T488" s="184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185" t="s">
        <v>138</v>
      </c>
      <c r="AT488" s="185" t="s">
        <v>133</v>
      </c>
      <c r="AU488" s="185" t="s">
        <v>91</v>
      </c>
      <c r="AY488" s="18" t="s">
        <v>131</v>
      </c>
      <c r="BE488" s="186">
        <f>IF(N488="základní",J488,0)</f>
        <v>0</v>
      </c>
      <c r="BF488" s="186">
        <f>IF(N488="snížená",J488,0)</f>
        <v>0</v>
      </c>
      <c r="BG488" s="186">
        <f>IF(N488="zákl. přenesená",J488,0)</f>
        <v>0</v>
      </c>
      <c r="BH488" s="186">
        <f>IF(N488="sníž. přenesená",J488,0)</f>
        <v>0</v>
      </c>
      <c r="BI488" s="186">
        <f>IF(N488="nulová",J488,0)</f>
        <v>0</v>
      </c>
      <c r="BJ488" s="18" t="s">
        <v>88</v>
      </c>
      <c r="BK488" s="186">
        <f>ROUND(I488*H488,2)</f>
        <v>0</v>
      </c>
      <c r="BL488" s="18" t="s">
        <v>138</v>
      </c>
      <c r="BM488" s="185" t="s">
        <v>625</v>
      </c>
    </row>
    <row r="489" spans="1:65" s="13" customFormat="1" ht="20.399999999999999">
      <c r="B489" s="192"/>
      <c r="C489" s="193"/>
      <c r="D489" s="187" t="s">
        <v>142</v>
      </c>
      <c r="E489" s="194" t="s">
        <v>78</v>
      </c>
      <c r="F489" s="195" t="s">
        <v>143</v>
      </c>
      <c r="G489" s="193"/>
      <c r="H489" s="194" t="s">
        <v>78</v>
      </c>
      <c r="I489" s="196"/>
      <c r="J489" s="193"/>
      <c r="K489" s="193"/>
      <c r="L489" s="197"/>
      <c r="M489" s="198"/>
      <c r="N489" s="199"/>
      <c r="O489" s="199"/>
      <c r="P489" s="199"/>
      <c r="Q489" s="199"/>
      <c r="R489" s="199"/>
      <c r="S489" s="199"/>
      <c r="T489" s="200"/>
      <c r="AT489" s="201" t="s">
        <v>142</v>
      </c>
      <c r="AU489" s="201" t="s">
        <v>91</v>
      </c>
      <c r="AV489" s="13" t="s">
        <v>88</v>
      </c>
      <c r="AW489" s="13" t="s">
        <v>38</v>
      </c>
      <c r="AX489" s="13" t="s">
        <v>80</v>
      </c>
      <c r="AY489" s="201" t="s">
        <v>131</v>
      </c>
    </row>
    <row r="490" spans="1:65" s="14" customFormat="1" ht="20.399999999999999">
      <c r="B490" s="202"/>
      <c r="C490" s="203"/>
      <c r="D490" s="187" t="s">
        <v>142</v>
      </c>
      <c r="E490" s="204" t="s">
        <v>78</v>
      </c>
      <c r="F490" s="205" t="s">
        <v>626</v>
      </c>
      <c r="G490" s="203"/>
      <c r="H490" s="206">
        <v>13.504</v>
      </c>
      <c r="I490" s="207"/>
      <c r="J490" s="203"/>
      <c r="K490" s="203"/>
      <c r="L490" s="208"/>
      <c r="M490" s="209"/>
      <c r="N490" s="210"/>
      <c r="O490" s="210"/>
      <c r="P490" s="210"/>
      <c r="Q490" s="210"/>
      <c r="R490" s="210"/>
      <c r="S490" s="210"/>
      <c r="T490" s="211"/>
      <c r="AT490" s="212" t="s">
        <v>142</v>
      </c>
      <c r="AU490" s="212" t="s">
        <v>91</v>
      </c>
      <c r="AV490" s="14" t="s">
        <v>91</v>
      </c>
      <c r="AW490" s="14" t="s">
        <v>38</v>
      </c>
      <c r="AX490" s="14" t="s">
        <v>88</v>
      </c>
      <c r="AY490" s="212" t="s">
        <v>131</v>
      </c>
    </row>
    <row r="491" spans="1:65" s="12" customFormat="1" ht="22.8" customHeight="1">
      <c r="B491" s="158"/>
      <c r="C491" s="159"/>
      <c r="D491" s="160" t="s">
        <v>79</v>
      </c>
      <c r="E491" s="172" t="s">
        <v>165</v>
      </c>
      <c r="F491" s="172" t="s">
        <v>627</v>
      </c>
      <c r="G491" s="159"/>
      <c r="H491" s="159"/>
      <c r="I491" s="162"/>
      <c r="J491" s="173">
        <f>BK491</f>
        <v>0</v>
      </c>
      <c r="K491" s="159"/>
      <c r="L491" s="164"/>
      <c r="M491" s="165"/>
      <c r="N491" s="166"/>
      <c r="O491" s="166"/>
      <c r="P491" s="167">
        <f>SUM(P492:P508)</f>
        <v>0</v>
      </c>
      <c r="Q491" s="166"/>
      <c r="R491" s="167">
        <f>SUM(R492:R508)</f>
        <v>7.1398120000000009</v>
      </c>
      <c r="S491" s="166"/>
      <c r="T491" s="168">
        <f>SUM(T492:T508)</f>
        <v>0</v>
      </c>
      <c r="AR491" s="169" t="s">
        <v>88</v>
      </c>
      <c r="AT491" s="170" t="s">
        <v>79</v>
      </c>
      <c r="AU491" s="170" t="s">
        <v>88</v>
      </c>
      <c r="AY491" s="169" t="s">
        <v>131</v>
      </c>
      <c r="BK491" s="171">
        <f>SUM(BK492:BK508)</f>
        <v>0</v>
      </c>
    </row>
    <row r="492" spans="1:65" s="2" customFormat="1" ht="37.799999999999997" customHeight="1">
      <c r="A492" s="35"/>
      <c r="B492" s="36"/>
      <c r="C492" s="174" t="s">
        <v>628</v>
      </c>
      <c r="D492" s="174" t="s">
        <v>133</v>
      </c>
      <c r="E492" s="175" t="s">
        <v>629</v>
      </c>
      <c r="F492" s="176" t="s">
        <v>630</v>
      </c>
      <c r="G492" s="177" t="s">
        <v>136</v>
      </c>
      <c r="H492" s="178">
        <v>9.9</v>
      </c>
      <c r="I492" s="179"/>
      <c r="J492" s="180">
        <f>ROUND(I492*H492,2)</f>
        <v>0</v>
      </c>
      <c r="K492" s="176" t="s">
        <v>137</v>
      </c>
      <c r="L492" s="40"/>
      <c r="M492" s="181" t="s">
        <v>78</v>
      </c>
      <c r="N492" s="182" t="s">
        <v>50</v>
      </c>
      <c r="O492" s="65"/>
      <c r="P492" s="183">
        <f>O492*H492</f>
        <v>0</v>
      </c>
      <c r="Q492" s="183">
        <v>0.37080000000000002</v>
      </c>
      <c r="R492" s="183">
        <f>Q492*H492</f>
        <v>3.6709200000000002</v>
      </c>
      <c r="S492" s="183">
        <v>0</v>
      </c>
      <c r="T492" s="184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185" t="s">
        <v>138</v>
      </c>
      <c r="AT492" s="185" t="s">
        <v>133</v>
      </c>
      <c r="AU492" s="185" t="s">
        <v>91</v>
      </c>
      <c r="AY492" s="18" t="s">
        <v>131</v>
      </c>
      <c r="BE492" s="186">
        <f>IF(N492="základní",J492,0)</f>
        <v>0</v>
      </c>
      <c r="BF492" s="186">
        <f>IF(N492="snížená",J492,0)</f>
        <v>0</v>
      </c>
      <c r="BG492" s="186">
        <f>IF(N492="zákl. přenesená",J492,0)</f>
        <v>0</v>
      </c>
      <c r="BH492" s="186">
        <f>IF(N492="sníž. přenesená",J492,0)</f>
        <v>0</v>
      </c>
      <c r="BI492" s="186">
        <f>IF(N492="nulová",J492,0)</f>
        <v>0</v>
      </c>
      <c r="BJ492" s="18" t="s">
        <v>88</v>
      </c>
      <c r="BK492" s="186">
        <f>ROUND(I492*H492,2)</f>
        <v>0</v>
      </c>
      <c r="BL492" s="18" t="s">
        <v>138</v>
      </c>
      <c r="BM492" s="185" t="s">
        <v>631</v>
      </c>
    </row>
    <row r="493" spans="1:65" s="2" customFormat="1" ht="105.6">
      <c r="A493" s="35"/>
      <c r="B493" s="36"/>
      <c r="C493" s="37"/>
      <c r="D493" s="187" t="s">
        <v>140</v>
      </c>
      <c r="E493" s="37"/>
      <c r="F493" s="188" t="s">
        <v>632</v>
      </c>
      <c r="G493" s="37"/>
      <c r="H493" s="37"/>
      <c r="I493" s="189"/>
      <c r="J493" s="37"/>
      <c r="K493" s="37"/>
      <c r="L493" s="40"/>
      <c r="M493" s="190"/>
      <c r="N493" s="191"/>
      <c r="O493" s="65"/>
      <c r="P493" s="65"/>
      <c r="Q493" s="65"/>
      <c r="R493" s="65"/>
      <c r="S493" s="65"/>
      <c r="T493" s="66"/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T493" s="18" t="s">
        <v>140</v>
      </c>
      <c r="AU493" s="18" t="s">
        <v>91</v>
      </c>
    </row>
    <row r="494" spans="1:65" s="13" customFormat="1" ht="20.399999999999999">
      <c r="B494" s="192"/>
      <c r="C494" s="193"/>
      <c r="D494" s="187" t="s">
        <v>142</v>
      </c>
      <c r="E494" s="194" t="s">
        <v>78</v>
      </c>
      <c r="F494" s="195" t="s">
        <v>143</v>
      </c>
      <c r="G494" s="193"/>
      <c r="H494" s="194" t="s">
        <v>78</v>
      </c>
      <c r="I494" s="196"/>
      <c r="J494" s="193"/>
      <c r="K494" s="193"/>
      <c r="L494" s="197"/>
      <c r="M494" s="198"/>
      <c r="N494" s="199"/>
      <c r="O494" s="199"/>
      <c r="P494" s="199"/>
      <c r="Q494" s="199"/>
      <c r="R494" s="199"/>
      <c r="S494" s="199"/>
      <c r="T494" s="200"/>
      <c r="AT494" s="201" t="s">
        <v>142</v>
      </c>
      <c r="AU494" s="201" t="s">
        <v>91</v>
      </c>
      <c r="AV494" s="13" t="s">
        <v>88</v>
      </c>
      <c r="AW494" s="13" t="s">
        <v>38</v>
      </c>
      <c r="AX494" s="13" t="s">
        <v>80</v>
      </c>
      <c r="AY494" s="201" t="s">
        <v>131</v>
      </c>
    </row>
    <row r="495" spans="1:65" s="13" customFormat="1" ht="20.399999999999999">
      <c r="B495" s="192"/>
      <c r="C495" s="193"/>
      <c r="D495" s="187" t="s">
        <v>142</v>
      </c>
      <c r="E495" s="194" t="s">
        <v>78</v>
      </c>
      <c r="F495" s="195" t="s">
        <v>150</v>
      </c>
      <c r="G495" s="193"/>
      <c r="H495" s="194" t="s">
        <v>78</v>
      </c>
      <c r="I495" s="196"/>
      <c r="J495" s="193"/>
      <c r="K495" s="193"/>
      <c r="L495" s="197"/>
      <c r="M495" s="198"/>
      <c r="N495" s="199"/>
      <c r="O495" s="199"/>
      <c r="P495" s="199"/>
      <c r="Q495" s="199"/>
      <c r="R495" s="199"/>
      <c r="S495" s="199"/>
      <c r="T495" s="200"/>
      <c r="AT495" s="201" t="s">
        <v>142</v>
      </c>
      <c r="AU495" s="201" t="s">
        <v>91</v>
      </c>
      <c r="AV495" s="13" t="s">
        <v>88</v>
      </c>
      <c r="AW495" s="13" t="s">
        <v>38</v>
      </c>
      <c r="AX495" s="13" t="s">
        <v>80</v>
      </c>
      <c r="AY495" s="201" t="s">
        <v>131</v>
      </c>
    </row>
    <row r="496" spans="1:65" s="14" customFormat="1" ht="10.199999999999999">
      <c r="B496" s="202"/>
      <c r="C496" s="203"/>
      <c r="D496" s="187" t="s">
        <v>142</v>
      </c>
      <c r="E496" s="204" t="s">
        <v>78</v>
      </c>
      <c r="F496" s="205" t="s">
        <v>151</v>
      </c>
      <c r="G496" s="203"/>
      <c r="H496" s="206">
        <v>9.9</v>
      </c>
      <c r="I496" s="207"/>
      <c r="J496" s="203"/>
      <c r="K496" s="203"/>
      <c r="L496" s="208"/>
      <c r="M496" s="209"/>
      <c r="N496" s="210"/>
      <c r="O496" s="210"/>
      <c r="P496" s="210"/>
      <c r="Q496" s="210"/>
      <c r="R496" s="210"/>
      <c r="S496" s="210"/>
      <c r="T496" s="211"/>
      <c r="AT496" s="212" t="s">
        <v>142</v>
      </c>
      <c r="AU496" s="212" t="s">
        <v>91</v>
      </c>
      <c r="AV496" s="14" t="s">
        <v>91</v>
      </c>
      <c r="AW496" s="14" t="s">
        <v>38</v>
      </c>
      <c r="AX496" s="14" t="s">
        <v>88</v>
      </c>
      <c r="AY496" s="212" t="s">
        <v>131</v>
      </c>
    </row>
    <row r="497" spans="1:65" s="2" customFormat="1" ht="49.05" customHeight="1">
      <c r="A497" s="35"/>
      <c r="B497" s="36"/>
      <c r="C497" s="174" t="s">
        <v>633</v>
      </c>
      <c r="D497" s="174" t="s">
        <v>133</v>
      </c>
      <c r="E497" s="175" t="s">
        <v>634</v>
      </c>
      <c r="F497" s="176" t="s">
        <v>635</v>
      </c>
      <c r="G497" s="177" t="s">
        <v>136</v>
      </c>
      <c r="H497" s="178">
        <v>9.9</v>
      </c>
      <c r="I497" s="179"/>
      <c r="J497" s="180">
        <f>ROUND(I497*H497,2)</f>
        <v>0</v>
      </c>
      <c r="K497" s="176" t="s">
        <v>137</v>
      </c>
      <c r="L497" s="40"/>
      <c r="M497" s="181" t="s">
        <v>78</v>
      </c>
      <c r="N497" s="182" t="s">
        <v>50</v>
      </c>
      <c r="O497" s="65"/>
      <c r="P497" s="183">
        <f>O497*H497</f>
        <v>0</v>
      </c>
      <c r="Q497" s="183">
        <v>0.13188</v>
      </c>
      <c r="R497" s="183">
        <f>Q497*H497</f>
        <v>1.305612</v>
      </c>
      <c r="S497" s="183">
        <v>0</v>
      </c>
      <c r="T497" s="184">
        <f>S497*H497</f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185" t="s">
        <v>138</v>
      </c>
      <c r="AT497" s="185" t="s">
        <v>133</v>
      </c>
      <c r="AU497" s="185" t="s">
        <v>91</v>
      </c>
      <c r="AY497" s="18" t="s">
        <v>131</v>
      </c>
      <c r="BE497" s="186">
        <f>IF(N497="základní",J497,0)</f>
        <v>0</v>
      </c>
      <c r="BF497" s="186">
        <f>IF(N497="snížená",J497,0)</f>
        <v>0</v>
      </c>
      <c r="BG497" s="186">
        <f>IF(N497="zákl. přenesená",J497,0)</f>
        <v>0</v>
      </c>
      <c r="BH497" s="186">
        <f>IF(N497="sníž. přenesená",J497,0)</f>
        <v>0</v>
      </c>
      <c r="BI497" s="186">
        <f>IF(N497="nulová",J497,0)</f>
        <v>0</v>
      </c>
      <c r="BJ497" s="18" t="s">
        <v>88</v>
      </c>
      <c r="BK497" s="186">
        <f>ROUND(I497*H497,2)</f>
        <v>0</v>
      </c>
      <c r="BL497" s="18" t="s">
        <v>138</v>
      </c>
      <c r="BM497" s="185" t="s">
        <v>636</v>
      </c>
    </row>
    <row r="498" spans="1:65" s="2" customFormat="1" ht="163.19999999999999">
      <c r="A498" s="35"/>
      <c r="B498" s="36"/>
      <c r="C498" s="37"/>
      <c r="D498" s="187" t="s">
        <v>140</v>
      </c>
      <c r="E498" s="37"/>
      <c r="F498" s="188" t="s">
        <v>637</v>
      </c>
      <c r="G498" s="37"/>
      <c r="H498" s="37"/>
      <c r="I498" s="189"/>
      <c r="J498" s="37"/>
      <c r="K498" s="37"/>
      <c r="L498" s="40"/>
      <c r="M498" s="190"/>
      <c r="N498" s="191"/>
      <c r="O498" s="65"/>
      <c r="P498" s="65"/>
      <c r="Q498" s="65"/>
      <c r="R498" s="65"/>
      <c r="S498" s="65"/>
      <c r="T498" s="66"/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T498" s="18" t="s">
        <v>140</v>
      </c>
      <c r="AU498" s="18" t="s">
        <v>91</v>
      </c>
    </row>
    <row r="499" spans="1:65" s="2" customFormat="1" ht="37.799999999999997" customHeight="1">
      <c r="A499" s="35"/>
      <c r="B499" s="36"/>
      <c r="C499" s="174" t="s">
        <v>638</v>
      </c>
      <c r="D499" s="174" t="s">
        <v>133</v>
      </c>
      <c r="E499" s="175" t="s">
        <v>639</v>
      </c>
      <c r="F499" s="176" t="s">
        <v>640</v>
      </c>
      <c r="G499" s="177" t="s">
        <v>136</v>
      </c>
      <c r="H499" s="178">
        <v>9.9</v>
      </c>
      <c r="I499" s="179"/>
      <c r="J499" s="180">
        <f>ROUND(I499*H499,2)</f>
        <v>0</v>
      </c>
      <c r="K499" s="176" t="s">
        <v>137</v>
      </c>
      <c r="L499" s="40"/>
      <c r="M499" s="181" t="s">
        <v>78</v>
      </c>
      <c r="N499" s="182" t="s">
        <v>50</v>
      </c>
      <c r="O499" s="65"/>
      <c r="P499" s="183">
        <f>O499*H499</f>
        <v>0</v>
      </c>
      <c r="Q499" s="183">
        <v>0.20745</v>
      </c>
      <c r="R499" s="183">
        <f>Q499*H499</f>
        <v>2.0537550000000002</v>
      </c>
      <c r="S499" s="183">
        <v>0</v>
      </c>
      <c r="T499" s="184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185" t="s">
        <v>138</v>
      </c>
      <c r="AT499" s="185" t="s">
        <v>133</v>
      </c>
      <c r="AU499" s="185" t="s">
        <v>91</v>
      </c>
      <c r="AY499" s="18" t="s">
        <v>131</v>
      </c>
      <c r="BE499" s="186">
        <f>IF(N499="základní",J499,0)</f>
        <v>0</v>
      </c>
      <c r="BF499" s="186">
        <f>IF(N499="snížená",J499,0)</f>
        <v>0</v>
      </c>
      <c r="BG499" s="186">
        <f>IF(N499="zákl. přenesená",J499,0)</f>
        <v>0</v>
      </c>
      <c r="BH499" s="186">
        <f>IF(N499="sníž. přenesená",J499,0)</f>
        <v>0</v>
      </c>
      <c r="BI499" s="186">
        <f>IF(N499="nulová",J499,0)</f>
        <v>0</v>
      </c>
      <c r="BJ499" s="18" t="s">
        <v>88</v>
      </c>
      <c r="BK499" s="186">
        <f>ROUND(I499*H499,2)</f>
        <v>0</v>
      </c>
      <c r="BL499" s="18" t="s">
        <v>138</v>
      </c>
      <c r="BM499" s="185" t="s">
        <v>641</v>
      </c>
    </row>
    <row r="500" spans="1:65" s="2" customFormat="1" ht="163.19999999999999">
      <c r="A500" s="35"/>
      <c r="B500" s="36"/>
      <c r="C500" s="37"/>
      <c r="D500" s="187" t="s">
        <v>140</v>
      </c>
      <c r="E500" s="37"/>
      <c r="F500" s="188" t="s">
        <v>637</v>
      </c>
      <c r="G500" s="37"/>
      <c r="H500" s="37"/>
      <c r="I500" s="189"/>
      <c r="J500" s="37"/>
      <c r="K500" s="37"/>
      <c r="L500" s="40"/>
      <c r="M500" s="190"/>
      <c r="N500" s="191"/>
      <c r="O500" s="65"/>
      <c r="P500" s="65"/>
      <c r="Q500" s="65"/>
      <c r="R500" s="65"/>
      <c r="S500" s="65"/>
      <c r="T500" s="66"/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T500" s="18" t="s">
        <v>140</v>
      </c>
      <c r="AU500" s="18" t="s">
        <v>91</v>
      </c>
    </row>
    <row r="501" spans="1:65" s="2" customFormat="1" ht="24.15" customHeight="1">
      <c r="A501" s="35"/>
      <c r="B501" s="36"/>
      <c r="C501" s="174" t="s">
        <v>642</v>
      </c>
      <c r="D501" s="174" t="s">
        <v>133</v>
      </c>
      <c r="E501" s="175" t="s">
        <v>643</v>
      </c>
      <c r="F501" s="176" t="s">
        <v>644</v>
      </c>
      <c r="G501" s="177" t="s">
        <v>136</v>
      </c>
      <c r="H501" s="178">
        <v>9.9</v>
      </c>
      <c r="I501" s="179"/>
      <c r="J501" s="180">
        <f>ROUND(I501*H501,2)</f>
        <v>0</v>
      </c>
      <c r="K501" s="176" t="s">
        <v>137</v>
      </c>
      <c r="L501" s="40"/>
      <c r="M501" s="181" t="s">
        <v>78</v>
      </c>
      <c r="N501" s="182" t="s">
        <v>50</v>
      </c>
      <c r="O501" s="65"/>
      <c r="P501" s="183">
        <f>O501*H501</f>
        <v>0</v>
      </c>
      <c r="Q501" s="183">
        <v>0</v>
      </c>
      <c r="R501" s="183">
        <f>Q501*H501</f>
        <v>0</v>
      </c>
      <c r="S501" s="183">
        <v>0</v>
      </c>
      <c r="T501" s="184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185" t="s">
        <v>138</v>
      </c>
      <c r="AT501" s="185" t="s">
        <v>133</v>
      </c>
      <c r="AU501" s="185" t="s">
        <v>91</v>
      </c>
      <c r="AY501" s="18" t="s">
        <v>131</v>
      </c>
      <c r="BE501" s="186">
        <f>IF(N501="základní",J501,0)</f>
        <v>0</v>
      </c>
      <c r="BF501" s="186">
        <f>IF(N501="snížená",J501,0)</f>
        <v>0</v>
      </c>
      <c r="BG501" s="186">
        <f>IF(N501="zákl. přenesená",J501,0)</f>
        <v>0</v>
      </c>
      <c r="BH501" s="186">
        <f>IF(N501="sníž. přenesená",J501,0)</f>
        <v>0</v>
      </c>
      <c r="BI501" s="186">
        <f>IF(N501="nulová",J501,0)</f>
        <v>0</v>
      </c>
      <c r="BJ501" s="18" t="s">
        <v>88</v>
      </c>
      <c r="BK501" s="186">
        <f>ROUND(I501*H501,2)</f>
        <v>0</v>
      </c>
      <c r="BL501" s="18" t="s">
        <v>138</v>
      </c>
      <c r="BM501" s="185" t="s">
        <v>645</v>
      </c>
    </row>
    <row r="502" spans="1:65" s="2" customFormat="1" ht="24.15" customHeight="1">
      <c r="A502" s="35"/>
      <c r="B502" s="36"/>
      <c r="C502" s="174" t="s">
        <v>646</v>
      </c>
      <c r="D502" s="174" t="s">
        <v>133</v>
      </c>
      <c r="E502" s="175" t="s">
        <v>647</v>
      </c>
      <c r="F502" s="176" t="s">
        <v>648</v>
      </c>
      <c r="G502" s="177" t="s">
        <v>136</v>
      </c>
      <c r="H502" s="178">
        <v>9.9</v>
      </c>
      <c r="I502" s="179"/>
      <c r="J502" s="180">
        <f>ROUND(I502*H502,2)</f>
        <v>0</v>
      </c>
      <c r="K502" s="176" t="s">
        <v>137</v>
      </c>
      <c r="L502" s="40"/>
      <c r="M502" s="181" t="s">
        <v>78</v>
      </c>
      <c r="N502" s="182" t="s">
        <v>50</v>
      </c>
      <c r="O502" s="65"/>
      <c r="P502" s="183">
        <f>O502*H502</f>
        <v>0</v>
      </c>
      <c r="Q502" s="183">
        <v>0</v>
      </c>
      <c r="R502" s="183">
        <f>Q502*H502</f>
        <v>0</v>
      </c>
      <c r="S502" s="183">
        <v>0</v>
      </c>
      <c r="T502" s="184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185" t="s">
        <v>138</v>
      </c>
      <c r="AT502" s="185" t="s">
        <v>133</v>
      </c>
      <c r="AU502" s="185" t="s">
        <v>91</v>
      </c>
      <c r="AY502" s="18" t="s">
        <v>131</v>
      </c>
      <c r="BE502" s="186">
        <f>IF(N502="základní",J502,0)</f>
        <v>0</v>
      </c>
      <c r="BF502" s="186">
        <f>IF(N502="snížená",J502,0)</f>
        <v>0</v>
      </c>
      <c r="BG502" s="186">
        <f>IF(N502="zákl. přenesená",J502,0)</f>
        <v>0</v>
      </c>
      <c r="BH502" s="186">
        <f>IF(N502="sníž. přenesená",J502,0)</f>
        <v>0</v>
      </c>
      <c r="BI502" s="186">
        <f>IF(N502="nulová",J502,0)</f>
        <v>0</v>
      </c>
      <c r="BJ502" s="18" t="s">
        <v>88</v>
      </c>
      <c r="BK502" s="186">
        <f>ROUND(I502*H502,2)</f>
        <v>0</v>
      </c>
      <c r="BL502" s="18" t="s">
        <v>138</v>
      </c>
      <c r="BM502" s="185" t="s">
        <v>649</v>
      </c>
    </row>
    <row r="503" spans="1:65" s="2" customFormat="1" ht="76.349999999999994" customHeight="1">
      <c r="A503" s="35"/>
      <c r="B503" s="36"/>
      <c r="C503" s="174" t="s">
        <v>650</v>
      </c>
      <c r="D503" s="174" t="s">
        <v>133</v>
      </c>
      <c r="E503" s="175" t="s">
        <v>651</v>
      </c>
      <c r="F503" s="176" t="s">
        <v>652</v>
      </c>
      <c r="G503" s="177" t="s">
        <v>136</v>
      </c>
      <c r="H503" s="178">
        <v>1.3</v>
      </c>
      <c r="I503" s="179"/>
      <c r="J503" s="180">
        <f>ROUND(I503*H503,2)</f>
        <v>0</v>
      </c>
      <c r="K503" s="176" t="s">
        <v>137</v>
      </c>
      <c r="L503" s="40"/>
      <c r="M503" s="181" t="s">
        <v>78</v>
      </c>
      <c r="N503" s="182" t="s">
        <v>50</v>
      </c>
      <c r="O503" s="65"/>
      <c r="P503" s="183">
        <f>O503*H503</f>
        <v>0</v>
      </c>
      <c r="Q503" s="183">
        <v>8.4250000000000005E-2</v>
      </c>
      <c r="R503" s="183">
        <f>Q503*H503</f>
        <v>0.10952500000000001</v>
      </c>
      <c r="S503" s="183">
        <v>0</v>
      </c>
      <c r="T503" s="184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185" t="s">
        <v>138</v>
      </c>
      <c r="AT503" s="185" t="s">
        <v>133</v>
      </c>
      <c r="AU503" s="185" t="s">
        <v>91</v>
      </c>
      <c r="AY503" s="18" t="s">
        <v>131</v>
      </c>
      <c r="BE503" s="186">
        <f>IF(N503="základní",J503,0)</f>
        <v>0</v>
      </c>
      <c r="BF503" s="186">
        <f>IF(N503="snížená",J503,0)</f>
        <v>0</v>
      </c>
      <c r="BG503" s="186">
        <f>IF(N503="zákl. přenesená",J503,0)</f>
        <v>0</v>
      </c>
      <c r="BH503" s="186">
        <f>IF(N503="sníž. přenesená",J503,0)</f>
        <v>0</v>
      </c>
      <c r="BI503" s="186">
        <f>IF(N503="nulová",J503,0)</f>
        <v>0</v>
      </c>
      <c r="BJ503" s="18" t="s">
        <v>88</v>
      </c>
      <c r="BK503" s="186">
        <f>ROUND(I503*H503,2)</f>
        <v>0</v>
      </c>
      <c r="BL503" s="18" t="s">
        <v>138</v>
      </c>
      <c r="BM503" s="185" t="s">
        <v>653</v>
      </c>
    </row>
    <row r="504" spans="1:65" s="2" customFormat="1" ht="172.8">
      <c r="A504" s="35"/>
      <c r="B504" s="36"/>
      <c r="C504" s="37"/>
      <c r="D504" s="187" t="s">
        <v>140</v>
      </c>
      <c r="E504" s="37"/>
      <c r="F504" s="188" t="s">
        <v>654</v>
      </c>
      <c r="G504" s="37"/>
      <c r="H504" s="37"/>
      <c r="I504" s="189"/>
      <c r="J504" s="37"/>
      <c r="K504" s="37"/>
      <c r="L504" s="40"/>
      <c r="M504" s="190"/>
      <c r="N504" s="191"/>
      <c r="O504" s="65"/>
      <c r="P504" s="65"/>
      <c r="Q504" s="65"/>
      <c r="R504" s="65"/>
      <c r="S504" s="65"/>
      <c r="T504" s="66"/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T504" s="18" t="s">
        <v>140</v>
      </c>
      <c r="AU504" s="18" t="s">
        <v>91</v>
      </c>
    </row>
    <row r="505" spans="1:65" s="2" customFormat="1" ht="19.2">
      <c r="A505" s="35"/>
      <c r="B505" s="36"/>
      <c r="C505" s="37"/>
      <c r="D505" s="187" t="s">
        <v>533</v>
      </c>
      <c r="E505" s="37"/>
      <c r="F505" s="188" t="s">
        <v>655</v>
      </c>
      <c r="G505" s="37"/>
      <c r="H505" s="37"/>
      <c r="I505" s="189"/>
      <c r="J505" s="37"/>
      <c r="K505" s="37"/>
      <c r="L505" s="40"/>
      <c r="M505" s="190"/>
      <c r="N505" s="191"/>
      <c r="O505" s="65"/>
      <c r="P505" s="65"/>
      <c r="Q505" s="65"/>
      <c r="R505" s="65"/>
      <c r="S505" s="65"/>
      <c r="T505" s="66"/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T505" s="18" t="s">
        <v>533</v>
      </c>
      <c r="AU505" s="18" t="s">
        <v>91</v>
      </c>
    </row>
    <row r="506" spans="1:65" s="13" customFormat="1" ht="20.399999999999999">
      <c r="B506" s="192"/>
      <c r="C506" s="193"/>
      <c r="D506" s="187" t="s">
        <v>142</v>
      </c>
      <c r="E506" s="194" t="s">
        <v>78</v>
      </c>
      <c r="F506" s="195" t="s">
        <v>143</v>
      </c>
      <c r="G506" s="193"/>
      <c r="H506" s="194" t="s">
        <v>78</v>
      </c>
      <c r="I506" s="196"/>
      <c r="J506" s="193"/>
      <c r="K506" s="193"/>
      <c r="L506" s="197"/>
      <c r="M506" s="198"/>
      <c r="N506" s="199"/>
      <c r="O506" s="199"/>
      <c r="P506" s="199"/>
      <c r="Q506" s="199"/>
      <c r="R506" s="199"/>
      <c r="S506" s="199"/>
      <c r="T506" s="200"/>
      <c r="AT506" s="201" t="s">
        <v>142</v>
      </c>
      <c r="AU506" s="201" t="s">
        <v>91</v>
      </c>
      <c r="AV506" s="13" t="s">
        <v>88</v>
      </c>
      <c r="AW506" s="13" t="s">
        <v>38</v>
      </c>
      <c r="AX506" s="13" t="s">
        <v>80</v>
      </c>
      <c r="AY506" s="201" t="s">
        <v>131</v>
      </c>
    </row>
    <row r="507" spans="1:65" s="13" customFormat="1" ht="20.399999999999999">
      <c r="B507" s="192"/>
      <c r="C507" s="193"/>
      <c r="D507" s="187" t="s">
        <v>142</v>
      </c>
      <c r="E507" s="194" t="s">
        <v>78</v>
      </c>
      <c r="F507" s="195" t="s">
        <v>144</v>
      </c>
      <c r="G507" s="193"/>
      <c r="H507" s="194" t="s">
        <v>78</v>
      </c>
      <c r="I507" s="196"/>
      <c r="J507" s="193"/>
      <c r="K507" s="193"/>
      <c r="L507" s="197"/>
      <c r="M507" s="198"/>
      <c r="N507" s="199"/>
      <c r="O507" s="199"/>
      <c r="P507" s="199"/>
      <c r="Q507" s="199"/>
      <c r="R507" s="199"/>
      <c r="S507" s="199"/>
      <c r="T507" s="200"/>
      <c r="AT507" s="201" t="s">
        <v>142</v>
      </c>
      <c r="AU507" s="201" t="s">
        <v>91</v>
      </c>
      <c r="AV507" s="13" t="s">
        <v>88</v>
      </c>
      <c r="AW507" s="13" t="s">
        <v>38</v>
      </c>
      <c r="AX507" s="13" t="s">
        <v>80</v>
      </c>
      <c r="AY507" s="201" t="s">
        <v>131</v>
      </c>
    </row>
    <row r="508" spans="1:65" s="14" customFormat="1" ht="10.199999999999999">
      <c r="B508" s="202"/>
      <c r="C508" s="203"/>
      <c r="D508" s="187" t="s">
        <v>142</v>
      </c>
      <c r="E508" s="204" t="s">
        <v>78</v>
      </c>
      <c r="F508" s="205" t="s">
        <v>145</v>
      </c>
      <c r="G508" s="203"/>
      <c r="H508" s="206">
        <v>1.3</v>
      </c>
      <c r="I508" s="207"/>
      <c r="J508" s="203"/>
      <c r="K508" s="203"/>
      <c r="L508" s="208"/>
      <c r="M508" s="209"/>
      <c r="N508" s="210"/>
      <c r="O508" s="210"/>
      <c r="P508" s="210"/>
      <c r="Q508" s="210"/>
      <c r="R508" s="210"/>
      <c r="S508" s="210"/>
      <c r="T508" s="211"/>
      <c r="AT508" s="212" t="s">
        <v>142</v>
      </c>
      <c r="AU508" s="212" t="s">
        <v>91</v>
      </c>
      <c r="AV508" s="14" t="s">
        <v>91</v>
      </c>
      <c r="AW508" s="14" t="s">
        <v>38</v>
      </c>
      <c r="AX508" s="14" t="s">
        <v>88</v>
      </c>
      <c r="AY508" s="212" t="s">
        <v>131</v>
      </c>
    </row>
    <row r="509" spans="1:65" s="12" customFormat="1" ht="22.8" customHeight="1">
      <c r="B509" s="158"/>
      <c r="C509" s="159"/>
      <c r="D509" s="160" t="s">
        <v>79</v>
      </c>
      <c r="E509" s="172" t="s">
        <v>190</v>
      </c>
      <c r="F509" s="172" t="s">
        <v>656</v>
      </c>
      <c r="G509" s="159"/>
      <c r="H509" s="159"/>
      <c r="I509" s="162"/>
      <c r="J509" s="173">
        <f>BK509</f>
        <v>0</v>
      </c>
      <c r="K509" s="159"/>
      <c r="L509" s="164"/>
      <c r="M509" s="165"/>
      <c r="N509" s="166"/>
      <c r="O509" s="166"/>
      <c r="P509" s="167">
        <f>SUM(P510:P641)</f>
        <v>0</v>
      </c>
      <c r="Q509" s="166"/>
      <c r="R509" s="167">
        <f>SUM(R510:R641)</f>
        <v>5.07279108</v>
      </c>
      <c r="S509" s="166"/>
      <c r="T509" s="168">
        <f>SUM(T510:T641)</f>
        <v>0</v>
      </c>
      <c r="AR509" s="169" t="s">
        <v>88</v>
      </c>
      <c r="AT509" s="170" t="s">
        <v>79</v>
      </c>
      <c r="AU509" s="170" t="s">
        <v>88</v>
      </c>
      <c r="AY509" s="169" t="s">
        <v>131</v>
      </c>
      <c r="BK509" s="171">
        <f>SUM(BK510:BK641)</f>
        <v>0</v>
      </c>
    </row>
    <row r="510" spans="1:65" s="2" customFormat="1" ht="37.799999999999997" customHeight="1">
      <c r="A510" s="35"/>
      <c r="B510" s="36"/>
      <c r="C510" s="174" t="s">
        <v>657</v>
      </c>
      <c r="D510" s="174" t="s">
        <v>133</v>
      </c>
      <c r="E510" s="175" t="s">
        <v>658</v>
      </c>
      <c r="F510" s="176" t="s">
        <v>659</v>
      </c>
      <c r="G510" s="177" t="s">
        <v>579</v>
      </c>
      <c r="H510" s="178">
        <v>28</v>
      </c>
      <c r="I510" s="179"/>
      <c r="J510" s="180">
        <f>ROUND(I510*H510,2)</f>
        <v>0</v>
      </c>
      <c r="K510" s="176" t="s">
        <v>137</v>
      </c>
      <c r="L510" s="40"/>
      <c r="M510" s="181" t="s">
        <v>78</v>
      </c>
      <c r="N510" s="182" t="s">
        <v>50</v>
      </c>
      <c r="O510" s="65"/>
      <c r="P510" s="183">
        <f>O510*H510</f>
        <v>0</v>
      </c>
      <c r="Q510" s="183">
        <v>1.67E-3</v>
      </c>
      <c r="R510" s="183">
        <f>Q510*H510</f>
        <v>4.6760000000000003E-2</v>
      </c>
      <c r="S510" s="183">
        <v>0</v>
      </c>
      <c r="T510" s="184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185" t="s">
        <v>138</v>
      </c>
      <c r="AT510" s="185" t="s">
        <v>133</v>
      </c>
      <c r="AU510" s="185" t="s">
        <v>91</v>
      </c>
      <c r="AY510" s="18" t="s">
        <v>131</v>
      </c>
      <c r="BE510" s="186">
        <f>IF(N510="základní",J510,0)</f>
        <v>0</v>
      </c>
      <c r="BF510" s="186">
        <f>IF(N510="snížená",J510,0)</f>
        <v>0</v>
      </c>
      <c r="BG510" s="186">
        <f>IF(N510="zákl. přenesená",J510,0)</f>
        <v>0</v>
      </c>
      <c r="BH510" s="186">
        <f>IF(N510="sníž. přenesená",J510,0)</f>
        <v>0</v>
      </c>
      <c r="BI510" s="186">
        <f>IF(N510="nulová",J510,0)</f>
        <v>0</v>
      </c>
      <c r="BJ510" s="18" t="s">
        <v>88</v>
      </c>
      <c r="BK510" s="186">
        <f>ROUND(I510*H510,2)</f>
        <v>0</v>
      </c>
      <c r="BL510" s="18" t="s">
        <v>138</v>
      </c>
      <c r="BM510" s="185" t="s">
        <v>660</v>
      </c>
    </row>
    <row r="511" spans="1:65" s="2" customFormat="1" ht="96">
      <c r="A511" s="35"/>
      <c r="B511" s="36"/>
      <c r="C511" s="37"/>
      <c r="D511" s="187" t="s">
        <v>140</v>
      </c>
      <c r="E511" s="37"/>
      <c r="F511" s="188" t="s">
        <v>661</v>
      </c>
      <c r="G511" s="37"/>
      <c r="H511" s="37"/>
      <c r="I511" s="189"/>
      <c r="J511" s="37"/>
      <c r="K511" s="37"/>
      <c r="L511" s="40"/>
      <c r="M511" s="190"/>
      <c r="N511" s="191"/>
      <c r="O511" s="65"/>
      <c r="P511" s="65"/>
      <c r="Q511" s="65"/>
      <c r="R511" s="65"/>
      <c r="S511" s="65"/>
      <c r="T511" s="66"/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T511" s="18" t="s">
        <v>140</v>
      </c>
      <c r="AU511" s="18" t="s">
        <v>91</v>
      </c>
    </row>
    <row r="512" spans="1:65" s="2" customFormat="1" ht="14.4" customHeight="1">
      <c r="A512" s="35"/>
      <c r="B512" s="36"/>
      <c r="C512" s="225" t="s">
        <v>662</v>
      </c>
      <c r="D512" s="225" t="s">
        <v>504</v>
      </c>
      <c r="E512" s="226" t="s">
        <v>663</v>
      </c>
      <c r="F512" s="227" t="s">
        <v>664</v>
      </c>
      <c r="G512" s="228" t="s">
        <v>579</v>
      </c>
      <c r="H512" s="229">
        <v>17</v>
      </c>
      <c r="I512" s="230"/>
      <c r="J512" s="231">
        <f>ROUND(I512*H512,2)</f>
        <v>0</v>
      </c>
      <c r="K512" s="227" t="s">
        <v>137</v>
      </c>
      <c r="L512" s="232"/>
      <c r="M512" s="233" t="s">
        <v>78</v>
      </c>
      <c r="N512" s="234" t="s">
        <v>50</v>
      </c>
      <c r="O512" s="65"/>
      <c r="P512" s="183">
        <f>O512*H512</f>
        <v>0</v>
      </c>
      <c r="Q512" s="183">
        <v>3.5999999999999999E-3</v>
      </c>
      <c r="R512" s="183">
        <f>Q512*H512</f>
        <v>6.1199999999999997E-2</v>
      </c>
      <c r="S512" s="183">
        <v>0</v>
      </c>
      <c r="T512" s="184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185" t="s">
        <v>190</v>
      </c>
      <c r="AT512" s="185" t="s">
        <v>504</v>
      </c>
      <c r="AU512" s="185" t="s">
        <v>91</v>
      </c>
      <c r="AY512" s="18" t="s">
        <v>131</v>
      </c>
      <c r="BE512" s="186">
        <f>IF(N512="základní",J512,0)</f>
        <v>0</v>
      </c>
      <c r="BF512" s="186">
        <f>IF(N512="snížená",J512,0)</f>
        <v>0</v>
      </c>
      <c r="BG512" s="186">
        <f>IF(N512="zákl. přenesená",J512,0)</f>
        <v>0</v>
      </c>
      <c r="BH512" s="186">
        <f>IF(N512="sníž. přenesená",J512,0)</f>
        <v>0</v>
      </c>
      <c r="BI512" s="186">
        <f>IF(N512="nulová",J512,0)</f>
        <v>0</v>
      </c>
      <c r="BJ512" s="18" t="s">
        <v>88</v>
      </c>
      <c r="BK512" s="186">
        <f>ROUND(I512*H512,2)</f>
        <v>0</v>
      </c>
      <c r="BL512" s="18" t="s">
        <v>138</v>
      </c>
      <c r="BM512" s="185" t="s">
        <v>665</v>
      </c>
    </row>
    <row r="513" spans="1:65" s="13" customFormat="1" ht="10.199999999999999">
      <c r="B513" s="192"/>
      <c r="C513" s="193"/>
      <c r="D513" s="187" t="s">
        <v>142</v>
      </c>
      <c r="E513" s="194" t="s">
        <v>78</v>
      </c>
      <c r="F513" s="195" t="s">
        <v>666</v>
      </c>
      <c r="G513" s="193"/>
      <c r="H513" s="194" t="s">
        <v>78</v>
      </c>
      <c r="I513" s="196"/>
      <c r="J513" s="193"/>
      <c r="K513" s="193"/>
      <c r="L513" s="197"/>
      <c r="M513" s="198"/>
      <c r="N513" s="199"/>
      <c r="O513" s="199"/>
      <c r="P513" s="199"/>
      <c r="Q513" s="199"/>
      <c r="R513" s="199"/>
      <c r="S513" s="199"/>
      <c r="T513" s="200"/>
      <c r="AT513" s="201" t="s">
        <v>142</v>
      </c>
      <c r="AU513" s="201" t="s">
        <v>91</v>
      </c>
      <c r="AV513" s="13" t="s">
        <v>88</v>
      </c>
      <c r="AW513" s="13" t="s">
        <v>38</v>
      </c>
      <c r="AX513" s="13" t="s">
        <v>80</v>
      </c>
      <c r="AY513" s="201" t="s">
        <v>131</v>
      </c>
    </row>
    <row r="514" spans="1:65" s="14" customFormat="1" ht="10.199999999999999">
      <c r="B514" s="202"/>
      <c r="C514" s="203"/>
      <c r="D514" s="187" t="s">
        <v>142</v>
      </c>
      <c r="E514" s="204" t="s">
        <v>78</v>
      </c>
      <c r="F514" s="205" t="s">
        <v>395</v>
      </c>
      <c r="G514" s="203"/>
      <c r="H514" s="206">
        <v>17</v>
      </c>
      <c r="I514" s="207"/>
      <c r="J514" s="203"/>
      <c r="K514" s="203"/>
      <c r="L514" s="208"/>
      <c r="M514" s="209"/>
      <c r="N514" s="210"/>
      <c r="O514" s="210"/>
      <c r="P514" s="210"/>
      <c r="Q514" s="210"/>
      <c r="R514" s="210"/>
      <c r="S514" s="210"/>
      <c r="T514" s="211"/>
      <c r="AT514" s="212" t="s">
        <v>142</v>
      </c>
      <c r="AU514" s="212" t="s">
        <v>91</v>
      </c>
      <c r="AV514" s="14" t="s">
        <v>91</v>
      </c>
      <c r="AW514" s="14" t="s">
        <v>38</v>
      </c>
      <c r="AX514" s="14" t="s">
        <v>88</v>
      </c>
      <c r="AY514" s="212" t="s">
        <v>131</v>
      </c>
    </row>
    <row r="515" spans="1:65" s="2" customFormat="1" ht="14.4" customHeight="1">
      <c r="A515" s="35"/>
      <c r="B515" s="36"/>
      <c r="C515" s="225" t="s">
        <v>667</v>
      </c>
      <c r="D515" s="225" t="s">
        <v>504</v>
      </c>
      <c r="E515" s="226" t="s">
        <v>668</v>
      </c>
      <c r="F515" s="227" t="s">
        <v>669</v>
      </c>
      <c r="G515" s="228" t="s">
        <v>579</v>
      </c>
      <c r="H515" s="229">
        <v>4</v>
      </c>
      <c r="I515" s="230"/>
      <c r="J515" s="231">
        <f>ROUND(I515*H515,2)</f>
        <v>0</v>
      </c>
      <c r="K515" s="227" t="s">
        <v>137</v>
      </c>
      <c r="L515" s="232"/>
      <c r="M515" s="233" t="s">
        <v>78</v>
      </c>
      <c r="N515" s="234" t="s">
        <v>50</v>
      </c>
      <c r="O515" s="65"/>
      <c r="P515" s="183">
        <f>O515*H515</f>
        <v>0</v>
      </c>
      <c r="Q515" s="183">
        <v>1.41E-2</v>
      </c>
      <c r="R515" s="183">
        <f>Q515*H515</f>
        <v>5.6399999999999999E-2</v>
      </c>
      <c r="S515" s="183">
        <v>0</v>
      </c>
      <c r="T515" s="184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185" t="s">
        <v>190</v>
      </c>
      <c r="AT515" s="185" t="s">
        <v>504</v>
      </c>
      <c r="AU515" s="185" t="s">
        <v>91</v>
      </c>
      <c r="AY515" s="18" t="s">
        <v>131</v>
      </c>
      <c r="BE515" s="186">
        <f>IF(N515="základní",J515,0)</f>
        <v>0</v>
      </c>
      <c r="BF515" s="186">
        <f>IF(N515="snížená",J515,0)</f>
        <v>0</v>
      </c>
      <c r="BG515" s="186">
        <f>IF(N515="zákl. přenesená",J515,0)</f>
        <v>0</v>
      </c>
      <c r="BH515" s="186">
        <f>IF(N515="sníž. přenesená",J515,0)</f>
        <v>0</v>
      </c>
      <c r="BI515" s="186">
        <f>IF(N515="nulová",J515,0)</f>
        <v>0</v>
      </c>
      <c r="BJ515" s="18" t="s">
        <v>88</v>
      </c>
      <c r="BK515" s="186">
        <f>ROUND(I515*H515,2)</f>
        <v>0</v>
      </c>
      <c r="BL515" s="18" t="s">
        <v>138</v>
      </c>
      <c r="BM515" s="185" t="s">
        <v>670</v>
      </c>
    </row>
    <row r="516" spans="1:65" s="13" customFormat="1" ht="10.199999999999999">
      <c r="B516" s="192"/>
      <c r="C516" s="193"/>
      <c r="D516" s="187" t="s">
        <v>142</v>
      </c>
      <c r="E516" s="194" t="s">
        <v>78</v>
      </c>
      <c r="F516" s="195" t="s">
        <v>666</v>
      </c>
      <c r="G516" s="193"/>
      <c r="H516" s="194" t="s">
        <v>78</v>
      </c>
      <c r="I516" s="196"/>
      <c r="J516" s="193"/>
      <c r="K516" s="193"/>
      <c r="L516" s="197"/>
      <c r="M516" s="198"/>
      <c r="N516" s="199"/>
      <c r="O516" s="199"/>
      <c r="P516" s="199"/>
      <c r="Q516" s="199"/>
      <c r="R516" s="199"/>
      <c r="S516" s="199"/>
      <c r="T516" s="200"/>
      <c r="AT516" s="201" t="s">
        <v>142</v>
      </c>
      <c r="AU516" s="201" t="s">
        <v>91</v>
      </c>
      <c r="AV516" s="13" t="s">
        <v>88</v>
      </c>
      <c r="AW516" s="13" t="s">
        <v>38</v>
      </c>
      <c r="AX516" s="13" t="s">
        <v>80</v>
      </c>
      <c r="AY516" s="201" t="s">
        <v>131</v>
      </c>
    </row>
    <row r="517" spans="1:65" s="14" customFormat="1" ht="10.199999999999999">
      <c r="B517" s="202"/>
      <c r="C517" s="203"/>
      <c r="D517" s="187" t="s">
        <v>142</v>
      </c>
      <c r="E517" s="204" t="s">
        <v>78</v>
      </c>
      <c r="F517" s="205" t="s">
        <v>138</v>
      </c>
      <c r="G517" s="203"/>
      <c r="H517" s="206">
        <v>4</v>
      </c>
      <c r="I517" s="207"/>
      <c r="J517" s="203"/>
      <c r="K517" s="203"/>
      <c r="L517" s="208"/>
      <c r="M517" s="209"/>
      <c r="N517" s="210"/>
      <c r="O517" s="210"/>
      <c r="P517" s="210"/>
      <c r="Q517" s="210"/>
      <c r="R517" s="210"/>
      <c r="S517" s="210"/>
      <c r="T517" s="211"/>
      <c r="AT517" s="212" t="s">
        <v>142</v>
      </c>
      <c r="AU517" s="212" t="s">
        <v>91</v>
      </c>
      <c r="AV517" s="14" t="s">
        <v>91</v>
      </c>
      <c r="AW517" s="14" t="s">
        <v>38</v>
      </c>
      <c r="AX517" s="14" t="s">
        <v>88</v>
      </c>
      <c r="AY517" s="212" t="s">
        <v>131</v>
      </c>
    </row>
    <row r="518" spans="1:65" s="2" customFormat="1" ht="24.15" customHeight="1">
      <c r="A518" s="35"/>
      <c r="B518" s="36"/>
      <c r="C518" s="225" t="s">
        <v>671</v>
      </c>
      <c r="D518" s="225" t="s">
        <v>504</v>
      </c>
      <c r="E518" s="226" t="s">
        <v>672</v>
      </c>
      <c r="F518" s="227" t="s">
        <v>673</v>
      </c>
      <c r="G518" s="228" t="s">
        <v>168</v>
      </c>
      <c r="H518" s="229">
        <v>1</v>
      </c>
      <c r="I518" s="230"/>
      <c r="J518" s="231">
        <f>ROUND(I518*H518,2)</f>
        <v>0</v>
      </c>
      <c r="K518" s="227" t="s">
        <v>137</v>
      </c>
      <c r="L518" s="232"/>
      <c r="M518" s="233" t="s">
        <v>78</v>
      </c>
      <c r="N518" s="234" t="s">
        <v>50</v>
      </c>
      <c r="O518" s="65"/>
      <c r="P518" s="183">
        <f>O518*H518</f>
        <v>0</v>
      </c>
      <c r="Q518" s="183">
        <v>4.3499999999999997E-2</v>
      </c>
      <c r="R518" s="183">
        <f>Q518*H518</f>
        <v>4.3499999999999997E-2</v>
      </c>
      <c r="S518" s="183">
        <v>0</v>
      </c>
      <c r="T518" s="184">
        <f>S518*H518</f>
        <v>0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185" t="s">
        <v>190</v>
      </c>
      <c r="AT518" s="185" t="s">
        <v>504</v>
      </c>
      <c r="AU518" s="185" t="s">
        <v>91</v>
      </c>
      <c r="AY518" s="18" t="s">
        <v>131</v>
      </c>
      <c r="BE518" s="186">
        <f>IF(N518="základní",J518,0)</f>
        <v>0</v>
      </c>
      <c r="BF518" s="186">
        <f>IF(N518="snížená",J518,0)</f>
        <v>0</v>
      </c>
      <c r="BG518" s="186">
        <f>IF(N518="zákl. přenesená",J518,0)</f>
        <v>0</v>
      </c>
      <c r="BH518" s="186">
        <f>IF(N518="sníž. přenesená",J518,0)</f>
        <v>0</v>
      </c>
      <c r="BI518" s="186">
        <f>IF(N518="nulová",J518,0)</f>
        <v>0</v>
      </c>
      <c r="BJ518" s="18" t="s">
        <v>88</v>
      </c>
      <c r="BK518" s="186">
        <f>ROUND(I518*H518,2)</f>
        <v>0</v>
      </c>
      <c r="BL518" s="18" t="s">
        <v>138</v>
      </c>
      <c r="BM518" s="185" t="s">
        <v>674</v>
      </c>
    </row>
    <row r="519" spans="1:65" s="13" customFormat="1" ht="10.199999999999999">
      <c r="B519" s="192"/>
      <c r="C519" s="193"/>
      <c r="D519" s="187" t="s">
        <v>142</v>
      </c>
      <c r="E519" s="194" t="s">
        <v>78</v>
      </c>
      <c r="F519" s="195" t="s">
        <v>666</v>
      </c>
      <c r="G519" s="193"/>
      <c r="H519" s="194" t="s">
        <v>78</v>
      </c>
      <c r="I519" s="196"/>
      <c r="J519" s="193"/>
      <c r="K519" s="193"/>
      <c r="L519" s="197"/>
      <c r="M519" s="198"/>
      <c r="N519" s="199"/>
      <c r="O519" s="199"/>
      <c r="P519" s="199"/>
      <c r="Q519" s="199"/>
      <c r="R519" s="199"/>
      <c r="S519" s="199"/>
      <c r="T519" s="200"/>
      <c r="AT519" s="201" t="s">
        <v>142</v>
      </c>
      <c r="AU519" s="201" t="s">
        <v>91</v>
      </c>
      <c r="AV519" s="13" t="s">
        <v>88</v>
      </c>
      <c r="AW519" s="13" t="s">
        <v>38</v>
      </c>
      <c r="AX519" s="13" t="s">
        <v>80</v>
      </c>
      <c r="AY519" s="201" t="s">
        <v>131</v>
      </c>
    </row>
    <row r="520" spans="1:65" s="14" customFormat="1" ht="10.199999999999999">
      <c r="B520" s="202"/>
      <c r="C520" s="203"/>
      <c r="D520" s="187" t="s">
        <v>142</v>
      </c>
      <c r="E520" s="204" t="s">
        <v>78</v>
      </c>
      <c r="F520" s="205" t="s">
        <v>675</v>
      </c>
      <c r="G520" s="203"/>
      <c r="H520" s="206">
        <v>1</v>
      </c>
      <c r="I520" s="207"/>
      <c r="J520" s="203"/>
      <c r="K520" s="203"/>
      <c r="L520" s="208"/>
      <c r="M520" s="209"/>
      <c r="N520" s="210"/>
      <c r="O520" s="210"/>
      <c r="P520" s="210"/>
      <c r="Q520" s="210"/>
      <c r="R520" s="210"/>
      <c r="S520" s="210"/>
      <c r="T520" s="211"/>
      <c r="AT520" s="212" t="s">
        <v>142</v>
      </c>
      <c r="AU520" s="212" t="s">
        <v>91</v>
      </c>
      <c r="AV520" s="14" t="s">
        <v>91</v>
      </c>
      <c r="AW520" s="14" t="s">
        <v>38</v>
      </c>
      <c r="AX520" s="14" t="s">
        <v>80</v>
      </c>
      <c r="AY520" s="212" t="s">
        <v>131</v>
      </c>
    </row>
    <row r="521" spans="1:65" s="14" customFormat="1" ht="10.199999999999999">
      <c r="B521" s="202"/>
      <c r="C521" s="203"/>
      <c r="D521" s="187" t="s">
        <v>142</v>
      </c>
      <c r="E521" s="204" t="s">
        <v>78</v>
      </c>
      <c r="F521" s="205" t="s">
        <v>676</v>
      </c>
      <c r="G521" s="203"/>
      <c r="H521" s="206">
        <v>1</v>
      </c>
      <c r="I521" s="207"/>
      <c r="J521" s="203"/>
      <c r="K521" s="203"/>
      <c r="L521" s="208"/>
      <c r="M521" s="209"/>
      <c r="N521" s="210"/>
      <c r="O521" s="210"/>
      <c r="P521" s="210"/>
      <c r="Q521" s="210"/>
      <c r="R521" s="210"/>
      <c r="S521" s="210"/>
      <c r="T521" s="211"/>
      <c r="AT521" s="212" t="s">
        <v>142</v>
      </c>
      <c r="AU521" s="212" t="s">
        <v>91</v>
      </c>
      <c r="AV521" s="14" t="s">
        <v>91</v>
      </c>
      <c r="AW521" s="14" t="s">
        <v>38</v>
      </c>
      <c r="AX521" s="14" t="s">
        <v>88</v>
      </c>
      <c r="AY521" s="212" t="s">
        <v>131</v>
      </c>
    </row>
    <row r="522" spans="1:65" s="2" customFormat="1" ht="24.15" customHeight="1">
      <c r="A522" s="35"/>
      <c r="B522" s="36"/>
      <c r="C522" s="225" t="s">
        <v>677</v>
      </c>
      <c r="D522" s="225" t="s">
        <v>504</v>
      </c>
      <c r="E522" s="226" t="s">
        <v>678</v>
      </c>
      <c r="F522" s="227" t="s">
        <v>679</v>
      </c>
      <c r="G522" s="228" t="s">
        <v>579</v>
      </c>
      <c r="H522" s="229">
        <v>1</v>
      </c>
      <c r="I522" s="230"/>
      <c r="J522" s="231">
        <f>ROUND(I522*H522,2)</f>
        <v>0</v>
      </c>
      <c r="K522" s="227" t="s">
        <v>137</v>
      </c>
      <c r="L522" s="232"/>
      <c r="M522" s="233" t="s">
        <v>78</v>
      </c>
      <c r="N522" s="234" t="s">
        <v>50</v>
      </c>
      <c r="O522" s="65"/>
      <c r="P522" s="183">
        <f>O522*H522</f>
        <v>0</v>
      </c>
      <c r="Q522" s="183">
        <v>1.37E-2</v>
      </c>
      <c r="R522" s="183">
        <f>Q522*H522</f>
        <v>1.37E-2</v>
      </c>
      <c r="S522" s="183">
        <v>0</v>
      </c>
      <c r="T522" s="184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185" t="s">
        <v>190</v>
      </c>
      <c r="AT522" s="185" t="s">
        <v>504</v>
      </c>
      <c r="AU522" s="185" t="s">
        <v>91</v>
      </c>
      <c r="AY522" s="18" t="s">
        <v>131</v>
      </c>
      <c r="BE522" s="186">
        <f>IF(N522="základní",J522,0)</f>
        <v>0</v>
      </c>
      <c r="BF522" s="186">
        <f>IF(N522="snížená",J522,0)</f>
        <v>0</v>
      </c>
      <c r="BG522" s="186">
        <f>IF(N522="zákl. přenesená",J522,0)</f>
        <v>0</v>
      </c>
      <c r="BH522" s="186">
        <f>IF(N522="sníž. přenesená",J522,0)</f>
        <v>0</v>
      </c>
      <c r="BI522" s="186">
        <f>IF(N522="nulová",J522,0)</f>
        <v>0</v>
      </c>
      <c r="BJ522" s="18" t="s">
        <v>88</v>
      </c>
      <c r="BK522" s="186">
        <f>ROUND(I522*H522,2)</f>
        <v>0</v>
      </c>
      <c r="BL522" s="18" t="s">
        <v>138</v>
      </c>
      <c r="BM522" s="185" t="s">
        <v>680</v>
      </c>
    </row>
    <row r="523" spans="1:65" s="13" customFormat="1" ht="10.199999999999999">
      <c r="B523" s="192"/>
      <c r="C523" s="193"/>
      <c r="D523" s="187" t="s">
        <v>142</v>
      </c>
      <c r="E523" s="194" t="s">
        <v>78</v>
      </c>
      <c r="F523" s="195" t="s">
        <v>666</v>
      </c>
      <c r="G523" s="193"/>
      <c r="H523" s="194" t="s">
        <v>78</v>
      </c>
      <c r="I523" s="196"/>
      <c r="J523" s="193"/>
      <c r="K523" s="193"/>
      <c r="L523" s="197"/>
      <c r="M523" s="198"/>
      <c r="N523" s="199"/>
      <c r="O523" s="199"/>
      <c r="P523" s="199"/>
      <c r="Q523" s="199"/>
      <c r="R523" s="199"/>
      <c r="S523" s="199"/>
      <c r="T523" s="200"/>
      <c r="AT523" s="201" t="s">
        <v>142</v>
      </c>
      <c r="AU523" s="201" t="s">
        <v>91</v>
      </c>
      <c r="AV523" s="13" t="s">
        <v>88</v>
      </c>
      <c r="AW523" s="13" t="s">
        <v>38</v>
      </c>
      <c r="AX523" s="13" t="s">
        <v>80</v>
      </c>
      <c r="AY523" s="201" t="s">
        <v>131</v>
      </c>
    </row>
    <row r="524" spans="1:65" s="14" customFormat="1" ht="10.199999999999999">
      <c r="B524" s="202"/>
      <c r="C524" s="203"/>
      <c r="D524" s="187" t="s">
        <v>142</v>
      </c>
      <c r="E524" s="204" t="s">
        <v>78</v>
      </c>
      <c r="F524" s="205" t="s">
        <v>88</v>
      </c>
      <c r="G524" s="203"/>
      <c r="H524" s="206">
        <v>1</v>
      </c>
      <c r="I524" s="207"/>
      <c r="J524" s="203"/>
      <c r="K524" s="203"/>
      <c r="L524" s="208"/>
      <c r="M524" s="209"/>
      <c r="N524" s="210"/>
      <c r="O524" s="210"/>
      <c r="P524" s="210"/>
      <c r="Q524" s="210"/>
      <c r="R524" s="210"/>
      <c r="S524" s="210"/>
      <c r="T524" s="211"/>
      <c r="AT524" s="212" t="s">
        <v>142</v>
      </c>
      <c r="AU524" s="212" t="s">
        <v>91</v>
      </c>
      <c r="AV524" s="14" t="s">
        <v>91</v>
      </c>
      <c r="AW524" s="14" t="s">
        <v>38</v>
      </c>
      <c r="AX524" s="14" t="s">
        <v>88</v>
      </c>
      <c r="AY524" s="212" t="s">
        <v>131</v>
      </c>
    </row>
    <row r="525" spans="1:65" s="2" customFormat="1" ht="24.15" customHeight="1">
      <c r="A525" s="35"/>
      <c r="B525" s="36"/>
      <c r="C525" s="225" t="s">
        <v>681</v>
      </c>
      <c r="D525" s="225" t="s">
        <v>504</v>
      </c>
      <c r="E525" s="226" t="s">
        <v>682</v>
      </c>
      <c r="F525" s="227" t="s">
        <v>683</v>
      </c>
      <c r="G525" s="228" t="s">
        <v>579</v>
      </c>
      <c r="H525" s="229">
        <v>3</v>
      </c>
      <c r="I525" s="230"/>
      <c r="J525" s="231">
        <f>ROUND(I525*H525,2)</f>
        <v>0</v>
      </c>
      <c r="K525" s="227" t="s">
        <v>137</v>
      </c>
      <c r="L525" s="232"/>
      <c r="M525" s="233" t="s">
        <v>78</v>
      </c>
      <c r="N525" s="234" t="s">
        <v>50</v>
      </c>
      <c r="O525" s="65"/>
      <c r="P525" s="183">
        <f>O525*H525</f>
        <v>0</v>
      </c>
      <c r="Q525" s="183">
        <v>8.0000000000000002E-3</v>
      </c>
      <c r="R525" s="183">
        <f>Q525*H525</f>
        <v>2.4E-2</v>
      </c>
      <c r="S525" s="183">
        <v>0</v>
      </c>
      <c r="T525" s="184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185" t="s">
        <v>190</v>
      </c>
      <c r="AT525" s="185" t="s">
        <v>504</v>
      </c>
      <c r="AU525" s="185" t="s">
        <v>91</v>
      </c>
      <c r="AY525" s="18" t="s">
        <v>131</v>
      </c>
      <c r="BE525" s="186">
        <f>IF(N525="základní",J525,0)</f>
        <v>0</v>
      </c>
      <c r="BF525" s="186">
        <f>IF(N525="snížená",J525,0)</f>
        <v>0</v>
      </c>
      <c r="BG525" s="186">
        <f>IF(N525="zákl. přenesená",J525,0)</f>
        <v>0</v>
      </c>
      <c r="BH525" s="186">
        <f>IF(N525="sníž. přenesená",J525,0)</f>
        <v>0</v>
      </c>
      <c r="BI525" s="186">
        <f>IF(N525="nulová",J525,0)</f>
        <v>0</v>
      </c>
      <c r="BJ525" s="18" t="s">
        <v>88</v>
      </c>
      <c r="BK525" s="186">
        <f>ROUND(I525*H525,2)</f>
        <v>0</v>
      </c>
      <c r="BL525" s="18" t="s">
        <v>138</v>
      </c>
      <c r="BM525" s="185" t="s">
        <v>684</v>
      </c>
    </row>
    <row r="526" spans="1:65" s="13" customFormat="1" ht="10.199999999999999">
      <c r="B526" s="192"/>
      <c r="C526" s="193"/>
      <c r="D526" s="187" t="s">
        <v>142</v>
      </c>
      <c r="E526" s="194" t="s">
        <v>78</v>
      </c>
      <c r="F526" s="195" t="s">
        <v>666</v>
      </c>
      <c r="G526" s="193"/>
      <c r="H526" s="194" t="s">
        <v>78</v>
      </c>
      <c r="I526" s="196"/>
      <c r="J526" s="193"/>
      <c r="K526" s="193"/>
      <c r="L526" s="197"/>
      <c r="M526" s="198"/>
      <c r="N526" s="199"/>
      <c r="O526" s="199"/>
      <c r="P526" s="199"/>
      <c r="Q526" s="199"/>
      <c r="R526" s="199"/>
      <c r="S526" s="199"/>
      <c r="T526" s="200"/>
      <c r="AT526" s="201" t="s">
        <v>142</v>
      </c>
      <c r="AU526" s="201" t="s">
        <v>91</v>
      </c>
      <c r="AV526" s="13" t="s">
        <v>88</v>
      </c>
      <c r="AW526" s="13" t="s">
        <v>38</v>
      </c>
      <c r="AX526" s="13" t="s">
        <v>80</v>
      </c>
      <c r="AY526" s="201" t="s">
        <v>131</v>
      </c>
    </row>
    <row r="527" spans="1:65" s="14" customFormat="1" ht="10.199999999999999">
      <c r="B527" s="202"/>
      <c r="C527" s="203"/>
      <c r="D527" s="187" t="s">
        <v>142</v>
      </c>
      <c r="E527" s="204" t="s">
        <v>78</v>
      </c>
      <c r="F527" s="205" t="s">
        <v>685</v>
      </c>
      <c r="G527" s="203"/>
      <c r="H527" s="206">
        <v>3</v>
      </c>
      <c r="I527" s="207"/>
      <c r="J527" s="203"/>
      <c r="K527" s="203"/>
      <c r="L527" s="208"/>
      <c r="M527" s="209"/>
      <c r="N527" s="210"/>
      <c r="O527" s="210"/>
      <c r="P527" s="210"/>
      <c r="Q527" s="210"/>
      <c r="R527" s="210"/>
      <c r="S527" s="210"/>
      <c r="T527" s="211"/>
      <c r="AT527" s="212" t="s">
        <v>142</v>
      </c>
      <c r="AU527" s="212" t="s">
        <v>91</v>
      </c>
      <c r="AV527" s="14" t="s">
        <v>91</v>
      </c>
      <c r="AW527" s="14" t="s">
        <v>38</v>
      </c>
      <c r="AX527" s="14" t="s">
        <v>88</v>
      </c>
      <c r="AY527" s="212" t="s">
        <v>131</v>
      </c>
    </row>
    <row r="528" spans="1:65" s="2" customFormat="1" ht="24.15" customHeight="1">
      <c r="A528" s="35"/>
      <c r="B528" s="36"/>
      <c r="C528" s="225" t="s">
        <v>686</v>
      </c>
      <c r="D528" s="225" t="s">
        <v>504</v>
      </c>
      <c r="E528" s="226" t="s">
        <v>687</v>
      </c>
      <c r="F528" s="227" t="s">
        <v>688</v>
      </c>
      <c r="G528" s="228" t="s">
        <v>579</v>
      </c>
      <c r="H528" s="229">
        <v>1</v>
      </c>
      <c r="I528" s="230"/>
      <c r="J528" s="231">
        <f>ROUND(I528*H528,2)</f>
        <v>0</v>
      </c>
      <c r="K528" s="227" t="s">
        <v>137</v>
      </c>
      <c r="L528" s="232"/>
      <c r="M528" s="233" t="s">
        <v>78</v>
      </c>
      <c r="N528" s="234" t="s">
        <v>50</v>
      </c>
      <c r="O528" s="65"/>
      <c r="P528" s="183">
        <f>O528*H528</f>
        <v>0</v>
      </c>
      <c r="Q528" s="183">
        <v>7.7999999999999996E-3</v>
      </c>
      <c r="R528" s="183">
        <f>Q528*H528</f>
        <v>7.7999999999999996E-3</v>
      </c>
      <c r="S528" s="183">
        <v>0</v>
      </c>
      <c r="T528" s="184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185" t="s">
        <v>190</v>
      </c>
      <c r="AT528" s="185" t="s">
        <v>504</v>
      </c>
      <c r="AU528" s="185" t="s">
        <v>91</v>
      </c>
      <c r="AY528" s="18" t="s">
        <v>131</v>
      </c>
      <c r="BE528" s="186">
        <f>IF(N528="základní",J528,0)</f>
        <v>0</v>
      </c>
      <c r="BF528" s="186">
        <f>IF(N528="snížená",J528,0)</f>
        <v>0</v>
      </c>
      <c r="BG528" s="186">
        <f>IF(N528="zákl. přenesená",J528,0)</f>
        <v>0</v>
      </c>
      <c r="BH528" s="186">
        <f>IF(N528="sníž. přenesená",J528,0)</f>
        <v>0</v>
      </c>
      <c r="BI528" s="186">
        <f>IF(N528="nulová",J528,0)</f>
        <v>0</v>
      </c>
      <c r="BJ528" s="18" t="s">
        <v>88</v>
      </c>
      <c r="BK528" s="186">
        <f>ROUND(I528*H528,2)</f>
        <v>0</v>
      </c>
      <c r="BL528" s="18" t="s">
        <v>138</v>
      </c>
      <c r="BM528" s="185" t="s">
        <v>689</v>
      </c>
    </row>
    <row r="529" spans="1:65" s="13" customFormat="1" ht="10.199999999999999">
      <c r="B529" s="192"/>
      <c r="C529" s="193"/>
      <c r="D529" s="187" t="s">
        <v>142</v>
      </c>
      <c r="E529" s="194" t="s">
        <v>78</v>
      </c>
      <c r="F529" s="195" t="s">
        <v>666</v>
      </c>
      <c r="G529" s="193"/>
      <c r="H529" s="194" t="s">
        <v>78</v>
      </c>
      <c r="I529" s="196"/>
      <c r="J529" s="193"/>
      <c r="K529" s="193"/>
      <c r="L529" s="197"/>
      <c r="M529" s="198"/>
      <c r="N529" s="199"/>
      <c r="O529" s="199"/>
      <c r="P529" s="199"/>
      <c r="Q529" s="199"/>
      <c r="R529" s="199"/>
      <c r="S529" s="199"/>
      <c r="T529" s="200"/>
      <c r="AT529" s="201" t="s">
        <v>142</v>
      </c>
      <c r="AU529" s="201" t="s">
        <v>91</v>
      </c>
      <c r="AV529" s="13" t="s">
        <v>88</v>
      </c>
      <c r="AW529" s="13" t="s">
        <v>38</v>
      </c>
      <c r="AX529" s="13" t="s">
        <v>80</v>
      </c>
      <c r="AY529" s="201" t="s">
        <v>131</v>
      </c>
    </row>
    <row r="530" spans="1:65" s="14" customFormat="1" ht="10.199999999999999">
      <c r="B530" s="202"/>
      <c r="C530" s="203"/>
      <c r="D530" s="187" t="s">
        <v>142</v>
      </c>
      <c r="E530" s="204" t="s">
        <v>78</v>
      </c>
      <c r="F530" s="205" t="s">
        <v>690</v>
      </c>
      <c r="G530" s="203"/>
      <c r="H530" s="206">
        <v>1</v>
      </c>
      <c r="I530" s="207"/>
      <c r="J530" s="203"/>
      <c r="K530" s="203"/>
      <c r="L530" s="208"/>
      <c r="M530" s="209"/>
      <c r="N530" s="210"/>
      <c r="O530" s="210"/>
      <c r="P530" s="210"/>
      <c r="Q530" s="210"/>
      <c r="R530" s="210"/>
      <c r="S530" s="210"/>
      <c r="T530" s="211"/>
      <c r="AT530" s="212" t="s">
        <v>142</v>
      </c>
      <c r="AU530" s="212" t="s">
        <v>91</v>
      </c>
      <c r="AV530" s="14" t="s">
        <v>91</v>
      </c>
      <c r="AW530" s="14" t="s">
        <v>38</v>
      </c>
      <c r="AX530" s="14" t="s">
        <v>88</v>
      </c>
      <c r="AY530" s="212" t="s">
        <v>131</v>
      </c>
    </row>
    <row r="531" spans="1:65" s="2" customFormat="1" ht="14.4" customHeight="1">
      <c r="A531" s="35"/>
      <c r="B531" s="36"/>
      <c r="C531" s="225" t="s">
        <v>691</v>
      </c>
      <c r="D531" s="225" t="s">
        <v>504</v>
      </c>
      <c r="E531" s="226" t="s">
        <v>692</v>
      </c>
      <c r="F531" s="227" t="s">
        <v>693</v>
      </c>
      <c r="G531" s="228" t="s">
        <v>579</v>
      </c>
      <c r="H531" s="229">
        <v>1</v>
      </c>
      <c r="I531" s="230"/>
      <c r="J531" s="231">
        <f>ROUND(I531*H531,2)</f>
        <v>0</v>
      </c>
      <c r="K531" s="227" t="s">
        <v>694</v>
      </c>
      <c r="L531" s="232"/>
      <c r="M531" s="233" t="s">
        <v>78</v>
      </c>
      <c r="N531" s="234" t="s">
        <v>50</v>
      </c>
      <c r="O531" s="65"/>
      <c r="P531" s="183">
        <f>O531*H531</f>
        <v>0</v>
      </c>
      <c r="Q531" s="183">
        <v>3.3999999999999998E-3</v>
      </c>
      <c r="R531" s="183">
        <f>Q531*H531</f>
        <v>3.3999999999999998E-3</v>
      </c>
      <c r="S531" s="183">
        <v>0</v>
      </c>
      <c r="T531" s="184">
        <f>S531*H531</f>
        <v>0</v>
      </c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R531" s="185" t="s">
        <v>190</v>
      </c>
      <c r="AT531" s="185" t="s">
        <v>504</v>
      </c>
      <c r="AU531" s="185" t="s">
        <v>91</v>
      </c>
      <c r="AY531" s="18" t="s">
        <v>131</v>
      </c>
      <c r="BE531" s="186">
        <f>IF(N531="základní",J531,0)</f>
        <v>0</v>
      </c>
      <c r="BF531" s="186">
        <f>IF(N531="snížená",J531,0)</f>
        <v>0</v>
      </c>
      <c r="BG531" s="186">
        <f>IF(N531="zákl. přenesená",J531,0)</f>
        <v>0</v>
      </c>
      <c r="BH531" s="186">
        <f>IF(N531="sníž. přenesená",J531,0)</f>
        <v>0</v>
      </c>
      <c r="BI531" s="186">
        <f>IF(N531="nulová",J531,0)</f>
        <v>0</v>
      </c>
      <c r="BJ531" s="18" t="s">
        <v>88</v>
      </c>
      <c r="BK531" s="186">
        <f>ROUND(I531*H531,2)</f>
        <v>0</v>
      </c>
      <c r="BL531" s="18" t="s">
        <v>138</v>
      </c>
      <c r="BM531" s="185" t="s">
        <v>695</v>
      </c>
    </row>
    <row r="532" spans="1:65" s="13" customFormat="1" ht="10.199999999999999">
      <c r="B532" s="192"/>
      <c r="C532" s="193"/>
      <c r="D532" s="187" t="s">
        <v>142</v>
      </c>
      <c r="E532" s="194" t="s">
        <v>78</v>
      </c>
      <c r="F532" s="195" t="s">
        <v>666</v>
      </c>
      <c r="G532" s="193"/>
      <c r="H532" s="194" t="s">
        <v>78</v>
      </c>
      <c r="I532" s="196"/>
      <c r="J532" s="193"/>
      <c r="K532" s="193"/>
      <c r="L532" s="197"/>
      <c r="M532" s="198"/>
      <c r="N532" s="199"/>
      <c r="O532" s="199"/>
      <c r="P532" s="199"/>
      <c r="Q532" s="199"/>
      <c r="R532" s="199"/>
      <c r="S532" s="199"/>
      <c r="T532" s="200"/>
      <c r="AT532" s="201" t="s">
        <v>142</v>
      </c>
      <c r="AU532" s="201" t="s">
        <v>91</v>
      </c>
      <c r="AV532" s="13" t="s">
        <v>88</v>
      </c>
      <c r="AW532" s="13" t="s">
        <v>38</v>
      </c>
      <c r="AX532" s="13" t="s">
        <v>80</v>
      </c>
      <c r="AY532" s="201" t="s">
        <v>131</v>
      </c>
    </row>
    <row r="533" spans="1:65" s="14" customFormat="1" ht="10.199999999999999">
      <c r="B533" s="202"/>
      <c r="C533" s="203"/>
      <c r="D533" s="187" t="s">
        <v>142</v>
      </c>
      <c r="E533" s="204" t="s">
        <v>78</v>
      </c>
      <c r="F533" s="205" t="s">
        <v>88</v>
      </c>
      <c r="G533" s="203"/>
      <c r="H533" s="206">
        <v>1</v>
      </c>
      <c r="I533" s="207"/>
      <c r="J533" s="203"/>
      <c r="K533" s="203"/>
      <c r="L533" s="208"/>
      <c r="M533" s="209"/>
      <c r="N533" s="210"/>
      <c r="O533" s="210"/>
      <c r="P533" s="210"/>
      <c r="Q533" s="210"/>
      <c r="R533" s="210"/>
      <c r="S533" s="210"/>
      <c r="T533" s="211"/>
      <c r="AT533" s="212" t="s">
        <v>142</v>
      </c>
      <c r="AU533" s="212" t="s">
        <v>91</v>
      </c>
      <c r="AV533" s="14" t="s">
        <v>91</v>
      </c>
      <c r="AW533" s="14" t="s">
        <v>38</v>
      </c>
      <c r="AX533" s="14" t="s">
        <v>88</v>
      </c>
      <c r="AY533" s="212" t="s">
        <v>131</v>
      </c>
    </row>
    <row r="534" spans="1:65" s="2" customFormat="1" ht="37.799999999999997" customHeight="1">
      <c r="A534" s="35"/>
      <c r="B534" s="36"/>
      <c r="C534" s="174" t="s">
        <v>696</v>
      </c>
      <c r="D534" s="174" t="s">
        <v>133</v>
      </c>
      <c r="E534" s="175" t="s">
        <v>697</v>
      </c>
      <c r="F534" s="176" t="s">
        <v>698</v>
      </c>
      <c r="G534" s="177" t="s">
        <v>579</v>
      </c>
      <c r="H534" s="178">
        <v>4</v>
      </c>
      <c r="I534" s="179"/>
      <c r="J534" s="180">
        <f>ROUND(I534*H534,2)</f>
        <v>0</v>
      </c>
      <c r="K534" s="176" t="s">
        <v>137</v>
      </c>
      <c r="L534" s="40"/>
      <c r="M534" s="181" t="s">
        <v>78</v>
      </c>
      <c r="N534" s="182" t="s">
        <v>50</v>
      </c>
      <c r="O534" s="65"/>
      <c r="P534" s="183">
        <f>O534*H534</f>
        <v>0</v>
      </c>
      <c r="Q534" s="183">
        <v>1.7099999999999999E-3</v>
      </c>
      <c r="R534" s="183">
        <f>Q534*H534</f>
        <v>6.8399999999999997E-3</v>
      </c>
      <c r="S534" s="183">
        <v>0</v>
      </c>
      <c r="T534" s="184">
        <f>S534*H534</f>
        <v>0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185" t="s">
        <v>138</v>
      </c>
      <c r="AT534" s="185" t="s">
        <v>133</v>
      </c>
      <c r="AU534" s="185" t="s">
        <v>91</v>
      </c>
      <c r="AY534" s="18" t="s">
        <v>131</v>
      </c>
      <c r="BE534" s="186">
        <f>IF(N534="základní",J534,0)</f>
        <v>0</v>
      </c>
      <c r="BF534" s="186">
        <f>IF(N534="snížená",J534,0)</f>
        <v>0</v>
      </c>
      <c r="BG534" s="186">
        <f>IF(N534="zákl. přenesená",J534,0)</f>
        <v>0</v>
      </c>
      <c r="BH534" s="186">
        <f>IF(N534="sníž. přenesená",J534,0)</f>
        <v>0</v>
      </c>
      <c r="BI534" s="186">
        <f>IF(N534="nulová",J534,0)</f>
        <v>0</v>
      </c>
      <c r="BJ534" s="18" t="s">
        <v>88</v>
      </c>
      <c r="BK534" s="186">
        <f>ROUND(I534*H534,2)</f>
        <v>0</v>
      </c>
      <c r="BL534" s="18" t="s">
        <v>138</v>
      </c>
      <c r="BM534" s="185" t="s">
        <v>699</v>
      </c>
    </row>
    <row r="535" spans="1:65" s="2" customFormat="1" ht="96">
      <c r="A535" s="35"/>
      <c r="B535" s="36"/>
      <c r="C535" s="37"/>
      <c r="D535" s="187" t="s">
        <v>140</v>
      </c>
      <c r="E535" s="37"/>
      <c r="F535" s="188" t="s">
        <v>661</v>
      </c>
      <c r="G535" s="37"/>
      <c r="H535" s="37"/>
      <c r="I535" s="189"/>
      <c r="J535" s="37"/>
      <c r="K535" s="37"/>
      <c r="L535" s="40"/>
      <c r="M535" s="190"/>
      <c r="N535" s="191"/>
      <c r="O535" s="65"/>
      <c r="P535" s="65"/>
      <c r="Q535" s="65"/>
      <c r="R535" s="65"/>
      <c r="S535" s="65"/>
      <c r="T535" s="66"/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T535" s="18" t="s">
        <v>140</v>
      </c>
      <c r="AU535" s="18" t="s">
        <v>91</v>
      </c>
    </row>
    <row r="536" spans="1:65" s="2" customFormat="1" ht="24.15" customHeight="1">
      <c r="A536" s="35"/>
      <c r="B536" s="36"/>
      <c r="C536" s="225" t="s">
        <v>700</v>
      </c>
      <c r="D536" s="225" t="s">
        <v>504</v>
      </c>
      <c r="E536" s="226" t="s">
        <v>701</v>
      </c>
      <c r="F536" s="227" t="s">
        <v>702</v>
      </c>
      <c r="G536" s="228" t="s">
        <v>579</v>
      </c>
      <c r="H536" s="229">
        <v>4</v>
      </c>
      <c r="I536" s="230"/>
      <c r="J536" s="231">
        <f>ROUND(I536*H536,2)</f>
        <v>0</v>
      </c>
      <c r="K536" s="227" t="s">
        <v>137</v>
      </c>
      <c r="L536" s="232"/>
      <c r="M536" s="233" t="s">
        <v>78</v>
      </c>
      <c r="N536" s="234" t="s">
        <v>50</v>
      </c>
      <c r="O536" s="65"/>
      <c r="P536" s="183">
        <f>O536*H536</f>
        <v>0</v>
      </c>
      <c r="Q536" s="183">
        <v>1.49E-2</v>
      </c>
      <c r="R536" s="183">
        <f>Q536*H536</f>
        <v>5.96E-2</v>
      </c>
      <c r="S536" s="183">
        <v>0</v>
      </c>
      <c r="T536" s="184">
        <f>S536*H536</f>
        <v>0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185" t="s">
        <v>190</v>
      </c>
      <c r="AT536" s="185" t="s">
        <v>504</v>
      </c>
      <c r="AU536" s="185" t="s">
        <v>91</v>
      </c>
      <c r="AY536" s="18" t="s">
        <v>131</v>
      </c>
      <c r="BE536" s="186">
        <f>IF(N536="základní",J536,0)</f>
        <v>0</v>
      </c>
      <c r="BF536" s="186">
        <f>IF(N536="snížená",J536,0)</f>
        <v>0</v>
      </c>
      <c r="BG536" s="186">
        <f>IF(N536="zákl. přenesená",J536,0)</f>
        <v>0</v>
      </c>
      <c r="BH536" s="186">
        <f>IF(N536="sníž. přenesená",J536,0)</f>
        <v>0</v>
      </c>
      <c r="BI536" s="186">
        <f>IF(N536="nulová",J536,0)</f>
        <v>0</v>
      </c>
      <c r="BJ536" s="18" t="s">
        <v>88</v>
      </c>
      <c r="BK536" s="186">
        <f>ROUND(I536*H536,2)</f>
        <v>0</v>
      </c>
      <c r="BL536" s="18" t="s">
        <v>138</v>
      </c>
      <c r="BM536" s="185" t="s">
        <v>703</v>
      </c>
    </row>
    <row r="537" spans="1:65" s="13" customFormat="1" ht="10.199999999999999">
      <c r="B537" s="192"/>
      <c r="C537" s="193"/>
      <c r="D537" s="187" t="s">
        <v>142</v>
      </c>
      <c r="E537" s="194" t="s">
        <v>78</v>
      </c>
      <c r="F537" s="195" t="s">
        <v>666</v>
      </c>
      <c r="G537" s="193"/>
      <c r="H537" s="194" t="s">
        <v>78</v>
      </c>
      <c r="I537" s="196"/>
      <c r="J537" s="193"/>
      <c r="K537" s="193"/>
      <c r="L537" s="197"/>
      <c r="M537" s="198"/>
      <c r="N537" s="199"/>
      <c r="O537" s="199"/>
      <c r="P537" s="199"/>
      <c r="Q537" s="199"/>
      <c r="R537" s="199"/>
      <c r="S537" s="199"/>
      <c r="T537" s="200"/>
      <c r="AT537" s="201" t="s">
        <v>142</v>
      </c>
      <c r="AU537" s="201" t="s">
        <v>91</v>
      </c>
      <c r="AV537" s="13" t="s">
        <v>88</v>
      </c>
      <c r="AW537" s="13" t="s">
        <v>38</v>
      </c>
      <c r="AX537" s="13" t="s">
        <v>80</v>
      </c>
      <c r="AY537" s="201" t="s">
        <v>131</v>
      </c>
    </row>
    <row r="538" spans="1:65" s="14" customFormat="1" ht="10.199999999999999">
      <c r="B538" s="202"/>
      <c r="C538" s="203"/>
      <c r="D538" s="187" t="s">
        <v>142</v>
      </c>
      <c r="E538" s="204" t="s">
        <v>78</v>
      </c>
      <c r="F538" s="205" t="s">
        <v>704</v>
      </c>
      <c r="G538" s="203"/>
      <c r="H538" s="206">
        <v>3</v>
      </c>
      <c r="I538" s="207"/>
      <c r="J538" s="203"/>
      <c r="K538" s="203"/>
      <c r="L538" s="208"/>
      <c r="M538" s="209"/>
      <c r="N538" s="210"/>
      <c r="O538" s="210"/>
      <c r="P538" s="210"/>
      <c r="Q538" s="210"/>
      <c r="R538" s="210"/>
      <c r="S538" s="210"/>
      <c r="T538" s="211"/>
      <c r="AT538" s="212" t="s">
        <v>142</v>
      </c>
      <c r="AU538" s="212" t="s">
        <v>91</v>
      </c>
      <c r="AV538" s="14" t="s">
        <v>91</v>
      </c>
      <c r="AW538" s="14" t="s">
        <v>38</v>
      </c>
      <c r="AX538" s="14" t="s">
        <v>80</v>
      </c>
      <c r="AY538" s="212" t="s">
        <v>131</v>
      </c>
    </row>
    <row r="539" spans="1:65" s="14" customFormat="1" ht="10.199999999999999">
      <c r="B539" s="202"/>
      <c r="C539" s="203"/>
      <c r="D539" s="187" t="s">
        <v>142</v>
      </c>
      <c r="E539" s="204" t="s">
        <v>78</v>
      </c>
      <c r="F539" s="205" t="s">
        <v>705</v>
      </c>
      <c r="G539" s="203"/>
      <c r="H539" s="206">
        <v>1</v>
      </c>
      <c r="I539" s="207"/>
      <c r="J539" s="203"/>
      <c r="K539" s="203"/>
      <c r="L539" s="208"/>
      <c r="M539" s="209"/>
      <c r="N539" s="210"/>
      <c r="O539" s="210"/>
      <c r="P539" s="210"/>
      <c r="Q539" s="210"/>
      <c r="R539" s="210"/>
      <c r="S539" s="210"/>
      <c r="T539" s="211"/>
      <c r="AT539" s="212" t="s">
        <v>142</v>
      </c>
      <c r="AU539" s="212" t="s">
        <v>91</v>
      </c>
      <c r="AV539" s="14" t="s">
        <v>91</v>
      </c>
      <c r="AW539" s="14" t="s">
        <v>38</v>
      </c>
      <c r="AX539" s="14" t="s">
        <v>80</v>
      </c>
      <c r="AY539" s="212" t="s">
        <v>131</v>
      </c>
    </row>
    <row r="540" spans="1:65" s="15" customFormat="1" ht="10.199999999999999">
      <c r="B540" s="213"/>
      <c r="C540" s="214"/>
      <c r="D540" s="187" t="s">
        <v>142</v>
      </c>
      <c r="E540" s="215" t="s">
        <v>78</v>
      </c>
      <c r="F540" s="216" t="s">
        <v>164</v>
      </c>
      <c r="G540" s="214"/>
      <c r="H540" s="217">
        <v>4</v>
      </c>
      <c r="I540" s="218"/>
      <c r="J540" s="214"/>
      <c r="K540" s="214"/>
      <c r="L540" s="219"/>
      <c r="M540" s="220"/>
      <c r="N540" s="221"/>
      <c r="O540" s="221"/>
      <c r="P540" s="221"/>
      <c r="Q540" s="221"/>
      <c r="R540" s="221"/>
      <c r="S540" s="221"/>
      <c r="T540" s="222"/>
      <c r="AT540" s="223" t="s">
        <v>142</v>
      </c>
      <c r="AU540" s="223" t="s">
        <v>91</v>
      </c>
      <c r="AV540" s="15" t="s">
        <v>138</v>
      </c>
      <c r="AW540" s="15" t="s">
        <v>38</v>
      </c>
      <c r="AX540" s="15" t="s">
        <v>88</v>
      </c>
      <c r="AY540" s="223" t="s">
        <v>131</v>
      </c>
    </row>
    <row r="541" spans="1:65" s="2" customFormat="1" ht="37.799999999999997" customHeight="1">
      <c r="A541" s="35"/>
      <c r="B541" s="36"/>
      <c r="C541" s="174" t="s">
        <v>706</v>
      </c>
      <c r="D541" s="174" t="s">
        <v>133</v>
      </c>
      <c r="E541" s="175" t="s">
        <v>707</v>
      </c>
      <c r="F541" s="176" t="s">
        <v>708</v>
      </c>
      <c r="G541" s="177" t="s">
        <v>168</v>
      </c>
      <c r="H541" s="178">
        <v>308</v>
      </c>
      <c r="I541" s="179"/>
      <c r="J541" s="180">
        <f>ROUND(I541*H541,2)</f>
        <v>0</v>
      </c>
      <c r="K541" s="176" t="s">
        <v>137</v>
      </c>
      <c r="L541" s="40"/>
      <c r="M541" s="181" t="s">
        <v>78</v>
      </c>
      <c r="N541" s="182" t="s">
        <v>50</v>
      </c>
      <c r="O541" s="65"/>
      <c r="P541" s="183">
        <f>O541*H541</f>
        <v>0</v>
      </c>
      <c r="Q541" s="183">
        <v>0</v>
      </c>
      <c r="R541" s="183">
        <f>Q541*H541</f>
        <v>0</v>
      </c>
      <c r="S541" s="183">
        <v>0</v>
      </c>
      <c r="T541" s="184">
        <f>S541*H541</f>
        <v>0</v>
      </c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R541" s="185" t="s">
        <v>138</v>
      </c>
      <c r="AT541" s="185" t="s">
        <v>133</v>
      </c>
      <c r="AU541" s="185" t="s">
        <v>91</v>
      </c>
      <c r="AY541" s="18" t="s">
        <v>131</v>
      </c>
      <c r="BE541" s="186">
        <f>IF(N541="základní",J541,0)</f>
        <v>0</v>
      </c>
      <c r="BF541" s="186">
        <f>IF(N541="snížená",J541,0)</f>
        <v>0</v>
      </c>
      <c r="BG541" s="186">
        <f>IF(N541="zákl. přenesená",J541,0)</f>
        <v>0</v>
      </c>
      <c r="BH541" s="186">
        <f>IF(N541="sníž. přenesená",J541,0)</f>
        <v>0</v>
      </c>
      <c r="BI541" s="186">
        <f>IF(N541="nulová",J541,0)</f>
        <v>0</v>
      </c>
      <c r="BJ541" s="18" t="s">
        <v>88</v>
      </c>
      <c r="BK541" s="186">
        <f>ROUND(I541*H541,2)</f>
        <v>0</v>
      </c>
      <c r="BL541" s="18" t="s">
        <v>138</v>
      </c>
      <c r="BM541" s="185" t="s">
        <v>709</v>
      </c>
    </row>
    <row r="542" spans="1:65" s="2" customFormat="1" ht="86.4">
      <c r="A542" s="35"/>
      <c r="B542" s="36"/>
      <c r="C542" s="37"/>
      <c r="D542" s="187" t="s">
        <v>140</v>
      </c>
      <c r="E542" s="37"/>
      <c r="F542" s="188" t="s">
        <v>710</v>
      </c>
      <c r="G542" s="37"/>
      <c r="H542" s="37"/>
      <c r="I542" s="189"/>
      <c r="J542" s="37"/>
      <c r="K542" s="37"/>
      <c r="L542" s="40"/>
      <c r="M542" s="190"/>
      <c r="N542" s="191"/>
      <c r="O542" s="65"/>
      <c r="P542" s="65"/>
      <c r="Q542" s="65"/>
      <c r="R542" s="65"/>
      <c r="S542" s="65"/>
      <c r="T542" s="66"/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T542" s="18" t="s">
        <v>140</v>
      </c>
      <c r="AU542" s="18" t="s">
        <v>91</v>
      </c>
    </row>
    <row r="543" spans="1:65" s="13" customFormat="1" ht="10.199999999999999">
      <c r="B543" s="192"/>
      <c r="C543" s="193"/>
      <c r="D543" s="187" t="s">
        <v>142</v>
      </c>
      <c r="E543" s="194" t="s">
        <v>78</v>
      </c>
      <c r="F543" s="195" t="s">
        <v>666</v>
      </c>
      <c r="G543" s="193"/>
      <c r="H543" s="194" t="s">
        <v>78</v>
      </c>
      <c r="I543" s="196"/>
      <c r="J543" s="193"/>
      <c r="K543" s="193"/>
      <c r="L543" s="197"/>
      <c r="M543" s="198"/>
      <c r="N543" s="199"/>
      <c r="O543" s="199"/>
      <c r="P543" s="199"/>
      <c r="Q543" s="199"/>
      <c r="R543" s="199"/>
      <c r="S543" s="199"/>
      <c r="T543" s="200"/>
      <c r="AT543" s="201" t="s">
        <v>142</v>
      </c>
      <c r="AU543" s="201" t="s">
        <v>91</v>
      </c>
      <c r="AV543" s="13" t="s">
        <v>88</v>
      </c>
      <c r="AW543" s="13" t="s">
        <v>38</v>
      </c>
      <c r="AX543" s="13" t="s">
        <v>80</v>
      </c>
      <c r="AY543" s="201" t="s">
        <v>131</v>
      </c>
    </row>
    <row r="544" spans="1:65" s="14" customFormat="1" ht="10.199999999999999">
      <c r="B544" s="202"/>
      <c r="C544" s="203"/>
      <c r="D544" s="187" t="s">
        <v>142</v>
      </c>
      <c r="E544" s="204" t="s">
        <v>78</v>
      </c>
      <c r="F544" s="205" t="s">
        <v>711</v>
      </c>
      <c r="G544" s="203"/>
      <c r="H544" s="206">
        <v>308</v>
      </c>
      <c r="I544" s="207"/>
      <c r="J544" s="203"/>
      <c r="K544" s="203"/>
      <c r="L544" s="208"/>
      <c r="M544" s="209"/>
      <c r="N544" s="210"/>
      <c r="O544" s="210"/>
      <c r="P544" s="210"/>
      <c r="Q544" s="210"/>
      <c r="R544" s="210"/>
      <c r="S544" s="210"/>
      <c r="T544" s="211"/>
      <c r="AT544" s="212" t="s">
        <v>142</v>
      </c>
      <c r="AU544" s="212" t="s">
        <v>91</v>
      </c>
      <c r="AV544" s="14" t="s">
        <v>91</v>
      </c>
      <c r="AW544" s="14" t="s">
        <v>38</v>
      </c>
      <c r="AX544" s="14" t="s">
        <v>88</v>
      </c>
      <c r="AY544" s="212" t="s">
        <v>131</v>
      </c>
    </row>
    <row r="545" spans="1:65" s="2" customFormat="1" ht="24.15" customHeight="1">
      <c r="A545" s="35"/>
      <c r="B545" s="36"/>
      <c r="C545" s="225" t="s">
        <v>712</v>
      </c>
      <c r="D545" s="225" t="s">
        <v>504</v>
      </c>
      <c r="E545" s="226" t="s">
        <v>713</v>
      </c>
      <c r="F545" s="227" t="s">
        <v>714</v>
      </c>
      <c r="G545" s="228" t="s">
        <v>168</v>
      </c>
      <c r="H545" s="229">
        <v>312.62</v>
      </c>
      <c r="I545" s="230"/>
      <c r="J545" s="231">
        <f>ROUND(I545*H545,2)</f>
        <v>0</v>
      </c>
      <c r="K545" s="227" t="s">
        <v>137</v>
      </c>
      <c r="L545" s="232"/>
      <c r="M545" s="233" t="s">
        <v>78</v>
      </c>
      <c r="N545" s="234" t="s">
        <v>50</v>
      </c>
      <c r="O545" s="65"/>
      <c r="P545" s="183">
        <f>O545*H545</f>
        <v>0</v>
      </c>
      <c r="Q545" s="183">
        <v>1.47E-3</v>
      </c>
      <c r="R545" s="183">
        <f>Q545*H545</f>
        <v>0.4595514</v>
      </c>
      <c r="S545" s="183">
        <v>0</v>
      </c>
      <c r="T545" s="184">
        <f>S545*H545</f>
        <v>0</v>
      </c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R545" s="185" t="s">
        <v>190</v>
      </c>
      <c r="AT545" s="185" t="s">
        <v>504</v>
      </c>
      <c r="AU545" s="185" t="s">
        <v>91</v>
      </c>
      <c r="AY545" s="18" t="s">
        <v>131</v>
      </c>
      <c r="BE545" s="186">
        <f>IF(N545="základní",J545,0)</f>
        <v>0</v>
      </c>
      <c r="BF545" s="186">
        <f>IF(N545="snížená",J545,0)</f>
        <v>0</v>
      </c>
      <c r="BG545" s="186">
        <f>IF(N545="zákl. přenesená",J545,0)</f>
        <v>0</v>
      </c>
      <c r="BH545" s="186">
        <f>IF(N545="sníž. přenesená",J545,0)</f>
        <v>0</v>
      </c>
      <c r="BI545" s="186">
        <f>IF(N545="nulová",J545,0)</f>
        <v>0</v>
      </c>
      <c r="BJ545" s="18" t="s">
        <v>88</v>
      </c>
      <c r="BK545" s="186">
        <f>ROUND(I545*H545,2)</f>
        <v>0</v>
      </c>
      <c r="BL545" s="18" t="s">
        <v>138</v>
      </c>
      <c r="BM545" s="185" t="s">
        <v>715</v>
      </c>
    </row>
    <row r="546" spans="1:65" s="14" customFormat="1" ht="10.199999999999999">
      <c r="B546" s="202"/>
      <c r="C546" s="203"/>
      <c r="D546" s="187" t="s">
        <v>142</v>
      </c>
      <c r="E546" s="203"/>
      <c r="F546" s="205" t="s">
        <v>716</v>
      </c>
      <c r="G546" s="203"/>
      <c r="H546" s="206">
        <v>312.62</v>
      </c>
      <c r="I546" s="207"/>
      <c r="J546" s="203"/>
      <c r="K546" s="203"/>
      <c r="L546" s="208"/>
      <c r="M546" s="209"/>
      <c r="N546" s="210"/>
      <c r="O546" s="210"/>
      <c r="P546" s="210"/>
      <c r="Q546" s="210"/>
      <c r="R546" s="210"/>
      <c r="S546" s="210"/>
      <c r="T546" s="211"/>
      <c r="AT546" s="212" t="s">
        <v>142</v>
      </c>
      <c r="AU546" s="212" t="s">
        <v>91</v>
      </c>
      <c r="AV546" s="14" t="s">
        <v>91</v>
      </c>
      <c r="AW546" s="14" t="s">
        <v>4</v>
      </c>
      <c r="AX546" s="14" t="s">
        <v>88</v>
      </c>
      <c r="AY546" s="212" t="s">
        <v>131</v>
      </c>
    </row>
    <row r="547" spans="1:65" s="2" customFormat="1" ht="14.4" customHeight="1">
      <c r="A547" s="35"/>
      <c r="B547" s="36"/>
      <c r="C547" s="225" t="s">
        <v>717</v>
      </c>
      <c r="D547" s="225" t="s">
        <v>504</v>
      </c>
      <c r="E547" s="226" t="s">
        <v>718</v>
      </c>
      <c r="F547" s="227" t="s">
        <v>719</v>
      </c>
      <c r="G547" s="228" t="s">
        <v>579</v>
      </c>
      <c r="H547" s="229">
        <v>17</v>
      </c>
      <c r="I547" s="230"/>
      <c r="J547" s="231">
        <f>ROUND(I547*H547,2)</f>
        <v>0</v>
      </c>
      <c r="K547" s="227" t="s">
        <v>137</v>
      </c>
      <c r="L547" s="232"/>
      <c r="M547" s="233" t="s">
        <v>78</v>
      </c>
      <c r="N547" s="234" t="s">
        <v>50</v>
      </c>
      <c r="O547" s="65"/>
      <c r="P547" s="183">
        <f>O547*H547</f>
        <v>0</v>
      </c>
      <c r="Q547" s="183">
        <v>3.8999999999999999E-4</v>
      </c>
      <c r="R547" s="183">
        <f>Q547*H547</f>
        <v>6.6299999999999996E-3</v>
      </c>
      <c r="S547" s="183">
        <v>0</v>
      </c>
      <c r="T547" s="184">
        <f>S547*H547</f>
        <v>0</v>
      </c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R547" s="185" t="s">
        <v>190</v>
      </c>
      <c r="AT547" s="185" t="s">
        <v>504</v>
      </c>
      <c r="AU547" s="185" t="s">
        <v>91</v>
      </c>
      <c r="AY547" s="18" t="s">
        <v>131</v>
      </c>
      <c r="BE547" s="186">
        <f>IF(N547="základní",J547,0)</f>
        <v>0</v>
      </c>
      <c r="BF547" s="186">
        <f>IF(N547="snížená",J547,0)</f>
        <v>0</v>
      </c>
      <c r="BG547" s="186">
        <f>IF(N547="zákl. přenesená",J547,0)</f>
        <v>0</v>
      </c>
      <c r="BH547" s="186">
        <f>IF(N547="sníž. přenesená",J547,0)</f>
        <v>0</v>
      </c>
      <c r="BI547" s="186">
        <f>IF(N547="nulová",J547,0)</f>
        <v>0</v>
      </c>
      <c r="BJ547" s="18" t="s">
        <v>88</v>
      </c>
      <c r="BK547" s="186">
        <f>ROUND(I547*H547,2)</f>
        <v>0</v>
      </c>
      <c r="BL547" s="18" t="s">
        <v>138</v>
      </c>
      <c r="BM547" s="185" t="s">
        <v>720</v>
      </c>
    </row>
    <row r="548" spans="1:65" s="13" customFormat="1" ht="10.199999999999999">
      <c r="B548" s="192"/>
      <c r="C548" s="193"/>
      <c r="D548" s="187" t="s">
        <v>142</v>
      </c>
      <c r="E548" s="194" t="s">
        <v>78</v>
      </c>
      <c r="F548" s="195" t="s">
        <v>666</v>
      </c>
      <c r="G548" s="193"/>
      <c r="H548" s="194" t="s">
        <v>78</v>
      </c>
      <c r="I548" s="196"/>
      <c r="J548" s="193"/>
      <c r="K548" s="193"/>
      <c r="L548" s="197"/>
      <c r="M548" s="198"/>
      <c r="N548" s="199"/>
      <c r="O548" s="199"/>
      <c r="P548" s="199"/>
      <c r="Q548" s="199"/>
      <c r="R548" s="199"/>
      <c r="S548" s="199"/>
      <c r="T548" s="200"/>
      <c r="AT548" s="201" t="s">
        <v>142</v>
      </c>
      <c r="AU548" s="201" t="s">
        <v>91</v>
      </c>
      <c r="AV548" s="13" t="s">
        <v>88</v>
      </c>
      <c r="AW548" s="13" t="s">
        <v>38</v>
      </c>
      <c r="AX548" s="13" t="s">
        <v>80</v>
      </c>
      <c r="AY548" s="201" t="s">
        <v>131</v>
      </c>
    </row>
    <row r="549" spans="1:65" s="14" customFormat="1" ht="10.199999999999999">
      <c r="B549" s="202"/>
      <c r="C549" s="203"/>
      <c r="D549" s="187" t="s">
        <v>142</v>
      </c>
      <c r="E549" s="204" t="s">
        <v>78</v>
      </c>
      <c r="F549" s="205" t="s">
        <v>395</v>
      </c>
      <c r="G549" s="203"/>
      <c r="H549" s="206">
        <v>17</v>
      </c>
      <c r="I549" s="207"/>
      <c r="J549" s="203"/>
      <c r="K549" s="203"/>
      <c r="L549" s="208"/>
      <c r="M549" s="209"/>
      <c r="N549" s="210"/>
      <c r="O549" s="210"/>
      <c r="P549" s="210"/>
      <c r="Q549" s="210"/>
      <c r="R549" s="210"/>
      <c r="S549" s="210"/>
      <c r="T549" s="211"/>
      <c r="AT549" s="212" t="s">
        <v>142</v>
      </c>
      <c r="AU549" s="212" t="s">
        <v>91</v>
      </c>
      <c r="AV549" s="14" t="s">
        <v>91</v>
      </c>
      <c r="AW549" s="14" t="s">
        <v>38</v>
      </c>
      <c r="AX549" s="14" t="s">
        <v>88</v>
      </c>
      <c r="AY549" s="212" t="s">
        <v>131</v>
      </c>
    </row>
    <row r="550" spans="1:65" s="2" customFormat="1" ht="37.799999999999997" customHeight="1">
      <c r="A550" s="35"/>
      <c r="B550" s="36"/>
      <c r="C550" s="174" t="s">
        <v>721</v>
      </c>
      <c r="D550" s="174" t="s">
        <v>133</v>
      </c>
      <c r="E550" s="175" t="s">
        <v>722</v>
      </c>
      <c r="F550" s="176" t="s">
        <v>723</v>
      </c>
      <c r="G550" s="177" t="s">
        <v>579</v>
      </c>
      <c r="H550" s="178">
        <v>40</v>
      </c>
      <c r="I550" s="179"/>
      <c r="J550" s="180">
        <f>ROUND(I550*H550,2)</f>
        <v>0</v>
      </c>
      <c r="K550" s="176" t="s">
        <v>137</v>
      </c>
      <c r="L550" s="40"/>
      <c r="M550" s="181" t="s">
        <v>78</v>
      </c>
      <c r="N550" s="182" t="s">
        <v>50</v>
      </c>
      <c r="O550" s="65"/>
      <c r="P550" s="183">
        <f>O550*H550</f>
        <v>0</v>
      </c>
      <c r="Q550" s="183">
        <v>0</v>
      </c>
      <c r="R550" s="183">
        <f>Q550*H550</f>
        <v>0</v>
      </c>
      <c r="S550" s="183">
        <v>0</v>
      </c>
      <c r="T550" s="184">
        <f>S550*H550</f>
        <v>0</v>
      </c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R550" s="185" t="s">
        <v>138</v>
      </c>
      <c r="AT550" s="185" t="s">
        <v>133</v>
      </c>
      <c r="AU550" s="185" t="s">
        <v>91</v>
      </c>
      <c r="AY550" s="18" t="s">
        <v>131</v>
      </c>
      <c r="BE550" s="186">
        <f>IF(N550="základní",J550,0)</f>
        <v>0</v>
      </c>
      <c r="BF550" s="186">
        <f>IF(N550="snížená",J550,0)</f>
        <v>0</v>
      </c>
      <c r="BG550" s="186">
        <f>IF(N550="zákl. přenesená",J550,0)</f>
        <v>0</v>
      </c>
      <c r="BH550" s="186">
        <f>IF(N550="sníž. přenesená",J550,0)</f>
        <v>0</v>
      </c>
      <c r="BI550" s="186">
        <f>IF(N550="nulová",J550,0)</f>
        <v>0</v>
      </c>
      <c r="BJ550" s="18" t="s">
        <v>88</v>
      </c>
      <c r="BK550" s="186">
        <f>ROUND(I550*H550,2)</f>
        <v>0</v>
      </c>
      <c r="BL550" s="18" t="s">
        <v>138</v>
      </c>
      <c r="BM550" s="185" t="s">
        <v>724</v>
      </c>
    </row>
    <row r="551" spans="1:65" s="2" customFormat="1" ht="38.4">
      <c r="A551" s="35"/>
      <c r="B551" s="36"/>
      <c r="C551" s="37"/>
      <c r="D551" s="187" t="s">
        <v>140</v>
      </c>
      <c r="E551" s="37"/>
      <c r="F551" s="188" t="s">
        <v>725</v>
      </c>
      <c r="G551" s="37"/>
      <c r="H551" s="37"/>
      <c r="I551" s="189"/>
      <c r="J551" s="37"/>
      <c r="K551" s="37"/>
      <c r="L551" s="40"/>
      <c r="M551" s="190"/>
      <c r="N551" s="191"/>
      <c r="O551" s="65"/>
      <c r="P551" s="65"/>
      <c r="Q551" s="65"/>
      <c r="R551" s="65"/>
      <c r="S551" s="65"/>
      <c r="T551" s="66"/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T551" s="18" t="s">
        <v>140</v>
      </c>
      <c r="AU551" s="18" t="s">
        <v>91</v>
      </c>
    </row>
    <row r="552" spans="1:65" s="2" customFormat="1" ht="14.4" customHeight="1">
      <c r="A552" s="35"/>
      <c r="B552" s="36"/>
      <c r="C552" s="225" t="s">
        <v>726</v>
      </c>
      <c r="D552" s="225" t="s">
        <v>504</v>
      </c>
      <c r="E552" s="226" t="s">
        <v>727</v>
      </c>
      <c r="F552" s="227" t="s">
        <v>728</v>
      </c>
      <c r="G552" s="228" t="s">
        <v>579</v>
      </c>
      <c r="H552" s="229">
        <v>40</v>
      </c>
      <c r="I552" s="230"/>
      <c r="J552" s="231">
        <f>ROUND(I552*H552,2)</f>
        <v>0</v>
      </c>
      <c r="K552" s="227" t="s">
        <v>694</v>
      </c>
      <c r="L552" s="232"/>
      <c r="M552" s="233" t="s">
        <v>78</v>
      </c>
      <c r="N552" s="234" t="s">
        <v>50</v>
      </c>
      <c r="O552" s="65"/>
      <c r="P552" s="183">
        <f>O552*H552</f>
        <v>0</v>
      </c>
      <c r="Q552" s="183">
        <v>0</v>
      </c>
      <c r="R552" s="183">
        <f>Q552*H552</f>
        <v>0</v>
      </c>
      <c r="S552" s="183">
        <v>0</v>
      </c>
      <c r="T552" s="184">
        <f>S552*H552</f>
        <v>0</v>
      </c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R552" s="185" t="s">
        <v>190</v>
      </c>
      <c r="AT552" s="185" t="s">
        <v>504</v>
      </c>
      <c r="AU552" s="185" t="s">
        <v>91</v>
      </c>
      <c r="AY552" s="18" t="s">
        <v>131</v>
      </c>
      <c r="BE552" s="186">
        <f>IF(N552="základní",J552,0)</f>
        <v>0</v>
      </c>
      <c r="BF552" s="186">
        <f>IF(N552="snížená",J552,0)</f>
        <v>0</v>
      </c>
      <c r="BG552" s="186">
        <f>IF(N552="zákl. přenesená",J552,0)</f>
        <v>0</v>
      </c>
      <c r="BH552" s="186">
        <f>IF(N552="sníž. přenesená",J552,0)</f>
        <v>0</v>
      </c>
      <c r="BI552" s="186">
        <f>IF(N552="nulová",J552,0)</f>
        <v>0</v>
      </c>
      <c r="BJ552" s="18" t="s">
        <v>88</v>
      </c>
      <c r="BK552" s="186">
        <f>ROUND(I552*H552,2)</f>
        <v>0</v>
      </c>
      <c r="BL552" s="18" t="s">
        <v>138</v>
      </c>
      <c r="BM552" s="185" t="s">
        <v>729</v>
      </c>
    </row>
    <row r="553" spans="1:65" s="13" customFormat="1" ht="10.199999999999999">
      <c r="B553" s="192"/>
      <c r="C553" s="193"/>
      <c r="D553" s="187" t="s">
        <v>142</v>
      </c>
      <c r="E553" s="194" t="s">
        <v>78</v>
      </c>
      <c r="F553" s="195" t="s">
        <v>666</v>
      </c>
      <c r="G553" s="193"/>
      <c r="H553" s="194" t="s">
        <v>78</v>
      </c>
      <c r="I553" s="196"/>
      <c r="J553" s="193"/>
      <c r="K553" s="193"/>
      <c r="L553" s="197"/>
      <c r="M553" s="198"/>
      <c r="N553" s="199"/>
      <c r="O553" s="199"/>
      <c r="P553" s="199"/>
      <c r="Q553" s="199"/>
      <c r="R553" s="199"/>
      <c r="S553" s="199"/>
      <c r="T553" s="200"/>
      <c r="AT553" s="201" t="s">
        <v>142</v>
      </c>
      <c r="AU553" s="201" t="s">
        <v>91</v>
      </c>
      <c r="AV553" s="13" t="s">
        <v>88</v>
      </c>
      <c r="AW553" s="13" t="s">
        <v>38</v>
      </c>
      <c r="AX553" s="13" t="s">
        <v>80</v>
      </c>
      <c r="AY553" s="201" t="s">
        <v>131</v>
      </c>
    </row>
    <row r="554" spans="1:65" s="14" customFormat="1" ht="10.199999999999999">
      <c r="B554" s="202"/>
      <c r="C554" s="203"/>
      <c r="D554" s="187" t="s">
        <v>142</v>
      </c>
      <c r="E554" s="204" t="s">
        <v>78</v>
      </c>
      <c r="F554" s="205" t="s">
        <v>593</v>
      </c>
      <c r="G554" s="203"/>
      <c r="H554" s="206">
        <v>40</v>
      </c>
      <c r="I554" s="207"/>
      <c r="J554" s="203"/>
      <c r="K554" s="203"/>
      <c r="L554" s="208"/>
      <c r="M554" s="209"/>
      <c r="N554" s="210"/>
      <c r="O554" s="210"/>
      <c r="P554" s="210"/>
      <c r="Q554" s="210"/>
      <c r="R554" s="210"/>
      <c r="S554" s="210"/>
      <c r="T554" s="211"/>
      <c r="AT554" s="212" t="s">
        <v>142</v>
      </c>
      <c r="AU554" s="212" t="s">
        <v>91</v>
      </c>
      <c r="AV554" s="14" t="s">
        <v>91</v>
      </c>
      <c r="AW554" s="14" t="s">
        <v>38</v>
      </c>
      <c r="AX554" s="14" t="s">
        <v>88</v>
      </c>
      <c r="AY554" s="212" t="s">
        <v>131</v>
      </c>
    </row>
    <row r="555" spans="1:65" s="2" customFormat="1" ht="37.799999999999997" customHeight="1">
      <c r="A555" s="35"/>
      <c r="B555" s="36"/>
      <c r="C555" s="174" t="s">
        <v>730</v>
      </c>
      <c r="D555" s="174" t="s">
        <v>133</v>
      </c>
      <c r="E555" s="175" t="s">
        <v>731</v>
      </c>
      <c r="F555" s="176" t="s">
        <v>732</v>
      </c>
      <c r="G555" s="177" t="s">
        <v>579</v>
      </c>
      <c r="H555" s="178">
        <v>8</v>
      </c>
      <c r="I555" s="179"/>
      <c r="J555" s="180">
        <f>ROUND(I555*H555,2)</f>
        <v>0</v>
      </c>
      <c r="K555" s="176" t="s">
        <v>137</v>
      </c>
      <c r="L555" s="40"/>
      <c r="M555" s="181" t="s">
        <v>78</v>
      </c>
      <c r="N555" s="182" t="s">
        <v>50</v>
      </c>
      <c r="O555" s="65"/>
      <c r="P555" s="183">
        <f>O555*H555</f>
        <v>0</v>
      </c>
      <c r="Q555" s="183">
        <v>0</v>
      </c>
      <c r="R555" s="183">
        <f>Q555*H555</f>
        <v>0</v>
      </c>
      <c r="S555" s="183">
        <v>0</v>
      </c>
      <c r="T555" s="184">
        <f>S555*H555</f>
        <v>0</v>
      </c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R555" s="185" t="s">
        <v>138</v>
      </c>
      <c r="AT555" s="185" t="s">
        <v>133</v>
      </c>
      <c r="AU555" s="185" t="s">
        <v>91</v>
      </c>
      <c r="AY555" s="18" t="s">
        <v>131</v>
      </c>
      <c r="BE555" s="186">
        <f>IF(N555="základní",J555,0)</f>
        <v>0</v>
      </c>
      <c r="BF555" s="186">
        <f>IF(N555="snížená",J555,0)</f>
        <v>0</v>
      </c>
      <c r="BG555" s="186">
        <f>IF(N555="zákl. přenesená",J555,0)</f>
        <v>0</v>
      </c>
      <c r="BH555" s="186">
        <f>IF(N555="sníž. přenesená",J555,0)</f>
        <v>0</v>
      </c>
      <c r="BI555" s="186">
        <f>IF(N555="nulová",J555,0)</f>
        <v>0</v>
      </c>
      <c r="BJ555" s="18" t="s">
        <v>88</v>
      </c>
      <c r="BK555" s="186">
        <f>ROUND(I555*H555,2)</f>
        <v>0</v>
      </c>
      <c r="BL555" s="18" t="s">
        <v>138</v>
      </c>
      <c r="BM555" s="185" t="s">
        <v>733</v>
      </c>
    </row>
    <row r="556" spans="1:65" s="2" customFormat="1" ht="38.4">
      <c r="A556" s="35"/>
      <c r="B556" s="36"/>
      <c r="C556" s="37"/>
      <c r="D556" s="187" t="s">
        <v>140</v>
      </c>
      <c r="E556" s="37"/>
      <c r="F556" s="188" t="s">
        <v>725</v>
      </c>
      <c r="G556" s="37"/>
      <c r="H556" s="37"/>
      <c r="I556" s="189"/>
      <c r="J556" s="37"/>
      <c r="K556" s="37"/>
      <c r="L556" s="40"/>
      <c r="M556" s="190"/>
      <c r="N556" s="191"/>
      <c r="O556" s="65"/>
      <c r="P556" s="65"/>
      <c r="Q556" s="65"/>
      <c r="R556" s="65"/>
      <c r="S556" s="65"/>
      <c r="T556" s="66"/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T556" s="18" t="s">
        <v>140</v>
      </c>
      <c r="AU556" s="18" t="s">
        <v>91</v>
      </c>
    </row>
    <row r="557" spans="1:65" s="2" customFormat="1" ht="14.4" customHeight="1">
      <c r="A557" s="35"/>
      <c r="B557" s="36"/>
      <c r="C557" s="225" t="s">
        <v>734</v>
      </c>
      <c r="D557" s="225" t="s">
        <v>504</v>
      </c>
      <c r="E557" s="226" t="s">
        <v>735</v>
      </c>
      <c r="F557" s="227" t="s">
        <v>736</v>
      </c>
      <c r="G557" s="228" t="s">
        <v>579</v>
      </c>
      <c r="H557" s="229">
        <v>1</v>
      </c>
      <c r="I557" s="230"/>
      <c r="J557" s="231">
        <f>ROUND(I557*H557,2)</f>
        <v>0</v>
      </c>
      <c r="K557" s="227" t="s">
        <v>694</v>
      </c>
      <c r="L557" s="232"/>
      <c r="M557" s="233" t="s">
        <v>78</v>
      </c>
      <c r="N557" s="234" t="s">
        <v>50</v>
      </c>
      <c r="O557" s="65"/>
      <c r="P557" s="183">
        <f>O557*H557</f>
        <v>0</v>
      </c>
      <c r="Q557" s="183">
        <v>8.9999999999999998E-4</v>
      </c>
      <c r="R557" s="183">
        <f>Q557*H557</f>
        <v>8.9999999999999998E-4</v>
      </c>
      <c r="S557" s="183">
        <v>0</v>
      </c>
      <c r="T557" s="184">
        <f>S557*H557</f>
        <v>0</v>
      </c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R557" s="185" t="s">
        <v>190</v>
      </c>
      <c r="AT557" s="185" t="s">
        <v>504</v>
      </c>
      <c r="AU557" s="185" t="s">
        <v>91</v>
      </c>
      <c r="AY557" s="18" t="s">
        <v>131</v>
      </c>
      <c r="BE557" s="186">
        <f>IF(N557="základní",J557,0)</f>
        <v>0</v>
      </c>
      <c r="BF557" s="186">
        <f>IF(N557="snížená",J557,0)</f>
        <v>0</v>
      </c>
      <c r="BG557" s="186">
        <f>IF(N557="zákl. přenesená",J557,0)</f>
        <v>0</v>
      </c>
      <c r="BH557" s="186">
        <f>IF(N557="sníž. přenesená",J557,0)</f>
        <v>0</v>
      </c>
      <c r="BI557" s="186">
        <f>IF(N557="nulová",J557,0)</f>
        <v>0</v>
      </c>
      <c r="BJ557" s="18" t="s">
        <v>88</v>
      </c>
      <c r="BK557" s="186">
        <f>ROUND(I557*H557,2)</f>
        <v>0</v>
      </c>
      <c r="BL557" s="18" t="s">
        <v>138</v>
      </c>
      <c r="BM557" s="185" t="s">
        <v>737</v>
      </c>
    </row>
    <row r="558" spans="1:65" s="13" customFormat="1" ht="10.199999999999999">
      <c r="B558" s="192"/>
      <c r="C558" s="193"/>
      <c r="D558" s="187" t="s">
        <v>142</v>
      </c>
      <c r="E558" s="194" t="s">
        <v>78</v>
      </c>
      <c r="F558" s="195" t="s">
        <v>666</v>
      </c>
      <c r="G558" s="193"/>
      <c r="H558" s="194" t="s">
        <v>78</v>
      </c>
      <c r="I558" s="196"/>
      <c r="J558" s="193"/>
      <c r="K558" s="193"/>
      <c r="L558" s="197"/>
      <c r="M558" s="198"/>
      <c r="N558" s="199"/>
      <c r="O558" s="199"/>
      <c r="P558" s="199"/>
      <c r="Q558" s="199"/>
      <c r="R558" s="199"/>
      <c r="S558" s="199"/>
      <c r="T558" s="200"/>
      <c r="AT558" s="201" t="s">
        <v>142</v>
      </c>
      <c r="AU558" s="201" t="s">
        <v>91</v>
      </c>
      <c r="AV558" s="13" t="s">
        <v>88</v>
      </c>
      <c r="AW558" s="13" t="s">
        <v>38</v>
      </c>
      <c r="AX558" s="13" t="s">
        <v>80</v>
      </c>
      <c r="AY558" s="201" t="s">
        <v>131</v>
      </c>
    </row>
    <row r="559" spans="1:65" s="14" customFormat="1" ht="10.199999999999999">
      <c r="B559" s="202"/>
      <c r="C559" s="203"/>
      <c r="D559" s="187" t="s">
        <v>142</v>
      </c>
      <c r="E559" s="204" t="s">
        <v>78</v>
      </c>
      <c r="F559" s="205" t="s">
        <v>88</v>
      </c>
      <c r="G559" s="203"/>
      <c r="H559" s="206">
        <v>1</v>
      </c>
      <c r="I559" s="207"/>
      <c r="J559" s="203"/>
      <c r="K559" s="203"/>
      <c r="L559" s="208"/>
      <c r="M559" s="209"/>
      <c r="N559" s="210"/>
      <c r="O559" s="210"/>
      <c r="P559" s="210"/>
      <c r="Q559" s="210"/>
      <c r="R559" s="210"/>
      <c r="S559" s="210"/>
      <c r="T559" s="211"/>
      <c r="AT559" s="212" t="s">
        <v>142</v>
      </c>
      <c r="AU559" s="212" t="s">
        <v>91</v>
      </c>
      <c r="AV559" s="14" t="s">
        <v>91</v>
      </c>
      <c r="AW559" s="14" t="s">
        <v>38</v>
      </c>
      <c r="AX559" s="14" t="s">
        <v>88</v>
      </c>
      <c r="AY559" s="212" t="s">
        <v>131</v>
      </c>
    </row>
    <row r="560" spans="1:65" s="2" customFormat="1" ht="14.4" customHeight="1">
      <c r="A560" s="35"/>
      <c r="B560" s="36"/>
      <c r="C560" s="225" t="s">
        <v>738</v>
      </c>
      <c r="D560" s="225" t="s">
        <v>504</v>
      </c>
      <c r="E560" s="226" t="s">
        <v>739</v>
      </c>
      <c r="F560" s="227" t="s">
        <v>740</v>
      </c>
      <c r="G560" s="228" t="s">
        <v>579</v>
      </c>
      <c r="H560" s="229">
        <v>5</v>
      </c>
      <c r="I560" s="230"/>
      <c r="J560" s="231">
        <f>ROUND(I560*H560,2)</f>
        <v>0</v>
      </c>
      <c r="K560" s="227" t="s">
        <v>694</v>
      </c>
      <c r="L560" s="232"/>
      <c r="M560" s="233" t="s">
        <v>78</v>
      </c>
      <c r="N560" s="234" t="s">
        <v>50</v>
      </c>
      <c r="O560" s="65"/>
      <c r="P560" s="183">
        <f>O560*H560</f>
        <v>0</v>
      </c>
      <c r="Q560" s="183">
        <v>8.0000000000000004E-4</v>
      </c>
      <c r="R560" s="183">
        <f>Q560*H560</f>
        <v>4.0000000000000001E-3</v>
      </c>
      <c r="S560" s="183">
        <v>0</v>
      </c>
      <c r="T560" s="184">
        <f>S560*H560</f>
        <v>0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185" t="s">
        <v>190</v>
      </c>
      <c r="AT560" s="185" t="s">
        <v>504</v>
      </c>
      <c r="AU560" s="185" t="s">
        <v>91</v>
      </c>
      <c r="AY560" s="18" t="s">
        <v>131</v>
      </c>
      <c r="BE560" s="186">
        <f>IF(N560="základní",J560,0)</f>
        <v>0</v>
      </c>
      <c r="BF560" s="186">
        <f>IF(N560="snížená",J560,0)</f>
        <v>0</v>
      </c>
      <c r="BG560" s="186">
        <f>IF(N560="zákl. přenesená",J560,0)</f>
        <v>0</v>
      </c>
      <c r="BH560" s="186">
        <f>IF(N560="sníž. přenesená",J560,0)</f>
        <v>0</v>
      </c>
      <c r="BI560" s="186">
        <f>IF(N560="nulová",J560,0)</f>
        <v>0</v>
      </c>
      <c r="BJ560" s="18" t="s">
        <v>88</v>
      </c>
      <c r="BK560" s="186">
        <f>ROUND(I560*H560,2)</f>
        <v>0</v>
      </c>
      <c r="BL560" s="18" t="s">
        <v>138</v>
      </c>
      <c r="BM560" s="185" t="s">
        <v>741</v>
      </c>
    </row>
    <row r="561" spans="1:65" s="13" customFormat="1" ht="10.199999999999999">
      <c r="B561" s="192"/>
      <c r="C561" s="193"/>
      <c r="D561" s="187" t="s">
        <v>142</v>
      </c>
      <c r="E561" s="194" t="s">
        <v>78</v>
      </c>
      <c r="F561" s="195" t="s">
        <v>666</v>
      </c>
      <c r="G561" s="193"/>
      <c r="H561" s="194" t="s">
        <v>78</v>
      </c>
      <c r="I561" s="196"/>
      <c r="J561" s="193"/>
      <c r="K561" s="193"/>
      <c r="L561" s="197"/>
      <c r="M561" s="198"/>
      <c r="N561" s="199"/>
      <c r="O561" s="199"/>
      <c r="P561" s="199"/>
      <c r="Q561" s="199"/>
      <c r="R561" s="199"/>
      <c r="S561" s="199"/>
      <c r="T561" s="200"/>
      <c r="AT561" s="201" t="s">
        <v>142</v>
      </c>
      <c r="AU561" s="201" t="s">
        <v>91</v>
      </c>
      <c r="AV561" s="13" t="s">
        <v>88</v>
      </c>
      <c r="AW561" s="13" t="s">
        <v>38</v>
      </c>
      <c r="AX561" s="13" t="s">
        <v>80</v>
      </c>
      <c r="AY561" s="201" t="s">
        <v>131</v>
      </c>
    </row>
    <row r="562" spans="1:65" s="14" customFormat="1" ht="10.199999999999999">
      <c r="B562" s="202"/>
      <c r="C562" s="203"/>
      <c r="D562" s="187" t="s">
        <v>142</v>
      </c>
      <c r="E562" s="204" t="s">
        <v>78</v>
      </c>
      <c r="F562" s="205" t="s">
        <v>165</v>
      </c>
      <c r="G562" s="203"/>
      <c r="H562" s="206">
        <v>5</v>
      </c>
      <c r="I562" s="207"/>
      <c r="J562" s="203"/>
      <c r="K562" s="203"/>
      <c r="L562" s="208"/>
      <c r="M562" s="209"/>
      <c r="N562" s="210"/>
      <c r="O562" s="210"/>
      <c r="P562" s="210"/>
      <c r="Q562" s="210"/>
      <c r="R562" s="210"/>
      <c r="S562" s="210"/>
      <c r="T562" s="211"/>
      <c r="AT562" s="212" t="s">
        <v>142</v>
      </c>
      <c r="AU562" s="212" t="s">
        <v>91</v>
      </c>
      <c r="AV562" s="14" t="s">
        <v>91</v>
      </c>
      <c r="AW562" s="14" t="s">
        <v>38</v>
      </c>
      <c r="AX562" s="14" t="s">
        <v>88</v>
      </c>
      <c r="AY562" s="212" t="s">
        <v>131</v>
      </c>
    </row>
    <row r="563" spans="1:65" s="2" customFormat="1" ht="14.4" customHeight="1">
      <c r="A563" s="35"/>
      <c r="B563" s="36"/>
      <c r="C563" s="225" t="s">
        <v>742</v>
      </c>
      <c r="D563" s="225" t="s">
        <v>504</v>
      </c>
      <c r="E563" s="226" t="s">
        <v>743</v>
      </c>
      <c r="F563" s="227" t="s">
        <v>744</v>
      </c>
      <c r="G563" s="228" t="s">
        <v>579</v>
      </c>
      <c r="H563" s="229">
        <v>2</v>
      </c>
      <c r="I563" s="230"/>
      <c r="J563" s="231">
        <f>ROUND(I563*H563,2)</f>
        <v>0</v>
      </c>
      <c r="K563" s="227" t="s">
        <v>694</v>
      </c>
      <c r="L563" s="232"/>
      <c r="M563" s="233" t="s">
        <v>78</v>
      </c>
      <c r="N563" s="234" t="s">
        <v>50</v>
      </c>
      <c r="O563" s="65"/>
      <c r="P563" s="183">
        <f>O563*H563</f>
        <v>0</v>
      </c>
      <c r="Q563" s="183">
        <v>6.9999999999999999E-4</v>
      </c>
      <c r="R563" s="183">
        <f>Q563*H563</f>
        <v>1.4E-3</v>
      </c>
      <c r="S563" s="183">
        <v>0</v>
      </c>
      <c r="T563" s="184">
        <f>S563*H563</f>
        <v>0</v>
      </c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R563" s="185" t="s">
        <v>190</v>
      </c>
      <c r="AT563" s="185" t="s">
        <v>504</v>
      </c>
      <c r="AU563" s="185" t="s">
        <v>91</v>
      </c>
      <c r="AY563" s="18" t="s">
        <v>131</v>
      </c>
      <c r="BE563" s="186">
        <f>IF(N563="základní",J563,0)</f>
        <v>0</v>
      </c>
      <c r="BF563" s="186">
        <f>IF(N563="snížená",J563,0)</f>
        <v>0</v>
      </c>
      <c r="BG563" s="186">
        <f>IF(N563="zákl. přenesená",J563,0)</f>
        <v>0</v>
      </c>
      <c r="BH563" s="186">
        <f>IF(N563="sníž. přenesená",J563,0)</f>
        <v>0</v>
      </c>
      <c r="BI563" s="186">
        <f>IF(N563="nulová",J563,0)</f>
        <v>0</v>
      </c>
      <c r="BJ563" s="18" t="s">
        <v>88</v>
      </c>
      <c r="BK563" s="186">
        <f>ROUND(I563*H563,2)</f>
        <v>0</v>
      </c>
      <c r="BL563" s="18" t="s">
        <v>138</v>
      </c>
      <c r="BM563" s="185" t="s">
        <v>745</v>
      </c>
    </row>
    <row r="564" spans="1:65" s="13" customFormat="1" ht="10.199999999999999">
      <c r="B564" s="192"/>
      <c r="C564" s="193"/>
      <c r="D564" s="187" t="s">
        <v>142</v>
      </c>
      <c r="E564" s="194" t="s">
        <v>78</v>
      </c>
      <c r="F564" s="195" t="s">
        <v>666</v>
      </c>
      <c r="G564" s="193"/>
      <c r="H564" s="194" t="s">
        <v>78</v>
      </c>
      <c r="I564" s="196"/>
      <c r="J564" s="193"/>
      <c r="K564" s="193"/>
      <c r="L564" s="197"/>
      <c r="M564" s="198"/>
      <c r="N564" s="199"/>
      <c r="O564" s="199"/>
      <c r="P564" s="199"/>
      <c r="Q564" s="199"/>
      <c r="R564" s="199"/>
      <c r="S564" s="199"/>
      <c r="T564" s="200"/>
      <c r="AT564" s="201" t="s">
        <v>142</v>
      </c>
      <c r="AU564" s="201" t="s">
        <v>91</v>
      </c>
      <c r="AV564" s="13" t="s">
        <v>88</v>
      </c>
      <c r="AW564" s="13" t="s">
        <v>38</v>
      </c>
      <c r="AX564" s="13" t="s">
        <v>80</v>
      </c>
      <c r="AY564" s="201" t="s">
        <v>131</v>
      </c>
    </row>
    <row r="565" spans="1:65" s="14" customFormat="1" ht="10.199999999999999">
      <c r="B565" s="202"/>
      <c r="C565" s="203"/>
      <c r="D565" s="187" t="s">
        <v>142</v>
      </c>
      <c r="E565" s="204" t="s">
        <v>78</v>
      </c>
      <c r="F565" s="205" t="s">
        <v>91</v>
      </c>
      <c r="G565" s="203"/>
      <c r="H565" s="206">
        <v>2</v>
      </c>
      <c r="I565" s="207"/>
      <c r="J565" s="203"/>
      <c r="K565" s="203"/>
      <c r="L565" s="208"/>
      <c r="M565" s="209"/>
      <c r="N565" s="210"/>
      <c r="O565" s="210"/>
      <c r="P565" s="210"/>
      <c r="Q565" s="210"/>
      <c r="R565" s="210"/>
      <c r="S565" s="210"/>
      <c r="T565" s="211"/>
      <c r="AT565" s="212" t="s">
        <v>142</v>
      </c>
      <c r="AU565" s="212" t="s">
        <v>91</v>
      </c>
      <c r="AV565" s="14" t="s">
        <v>91</v>
      </c>
      <c r="AW565" s="14" t="s">
        <v>38</v>
      </c>
      <c r="AX565" s="14" t="s">
        <v>88</v>
      </c>
      <c r="AY565" s="212" t="s">
        <v>131</v>
      </c>
    </row>
    <row r="566" spans="1:65" s="2" customFormat="1" ht="49.05" customHeight="1">
      <c r="A566" s="35"/>
      <c r="B566" s="36"/>
      <c r="C566" s="174" t="s">
        <v>746</v>
      </c>
      <c r="D566" s="174" t="s">
        <v>133</v>
      </c>
      <c r="E566" s="175" t="s">
        <v>747</v>
      </c>
      <c r="F566" s="176" t="s">
        <v>748</v>
      </c>
      <c r="G566" s="177" t="s">
        <v>579</v>
      </c>
      <c r="H566" s="178">
        <v>6</v>
      </c>
      <c r="I566" s="179"/>
      <c r="J566" s="180">
        <f>ROUND(I566*H566,2)</f>
        <v>0</v>
      </c>
      <c r="K566" s="176" t="s">
        <v>137</v>
      </c>
      <c r="L566" s="40"/>
      <c r="M566" s="181" t="s">
        <v>78</v>
      </c>
      <c r="N566" s="182" t="s">
        <v>50</v>
      </c>
      <c r="O566" s="65"/>
      <c r="P566" s="183">
        <f>O566*H566</f>
        <v>0</v>
      </c>
      <c r="Q566" s="183">
        <v>1.6199999999999999E-3</v>
      </c>
      <c r="R566" s="183">
        <f>Q566*H566</f>
        <v>9.7199999999999995E-3</v>
      </c>
      <c r="S566" s="183">
        <v>0</v>
      </c>
      <c r="T566" s="184">
        <f>S566*H566</f>
        <v>0</v>
      </c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R566" s="185" t="s">
        <v>138</v>
      </c>
      <c r="AT566" s="185" t="s">
        <v>133</v>
      </c>
      <c r="AU566" s="185" t="s">
        <v>91</v>
      </c>
      <c r="AY566" s="18" t="s">
        <v>131</v>
      </c>
      <c r="BE566" s="186">
        <f>IF(N566="základní",J566,0)</f>
        <v>0</v>
      </c>
      <c r="BF566" s="186">
        <f>IF(N566="snížená",J566,0)</f>
        <v>0</v>
      </c>
      <c r="BG566" s="186">
        <f>IF(N566="zákl. přenesená",J566,0)</f>
        <v>0</v>
      </c>
      <c r="BH566" s="186">
        <f>IF(N566="sníž. přenesená",J566,0)</f>
        <v>0</v>
      </c>
      <c r="BI566" s="186">
        <f>IF(N566="nulová",J566,0)</f>
        <v>0</v>
      </c>
      <c r="BJ566" s="18" t="s">
        <v>88</v>
      </c>
      <c r="BK566" s="186">
        <f>ROUND(I566*H566,2)</f>
        <v>0</v>
      </c>
      <c r="BL566" s="18" t="s">
        <v>138</v>
      </c>
      <c r="BM566" s="185" t="s">
        <v>749</v>
      </c>
    </row>
    <row r="567" spans="1:65" s="2" customFormat="1" ht="345.6">
      <c r="A567" s="35"/>
      <c r="B567" s="36"/>
      <c r="C567" s="37"/>
      <c r="D567" s="187" t="s">
        <v>140</v>
      </c>
      <c r="E567" s="37"/>
      <c r="F567" s="188" t="s">
        <v>750</v>
      </c>
      <c r="G567" s="37"/>
      <c r="H567" s="37"/>
      <c r="I567" s="189"/>
      <c r="J567" s="37"/>
      <c r="K567" s="37"/>
      <c r="L567" s="40"/>
      <c r="M567" s="190"/>
      <c r="N567" s="191"/>
      <c r="O567" s="65"/>
      <c r="P567" s="65"/>
      <c r="Q567" s="65"/>
      <c r="R567" s="65"/>
      <c r="S567" s="65"/>
      <c r="T567" s="66"/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T567" s="18" t="s">
        <v>140</v>
      </c>
      <c r="AU567" s="18" t="s">
        <v>91</v>
      </c>
    </row>
    <row r="568" spans="1:65" s="2" customFormat="1" ht="24.15" customHeight="1">
      <c r="A568" s="35"/>
      <c r="B568" s="36"/>
      <c r="C568" s="225" t="s">
        <v>751</v>
      </c>
      <c r="D568" s="225" t="s">
        <v>504</v>
      </c>
      <c r="E568" s="226" t="s">
        <v>752</v>
      </c>
      <c r="F568" s="227" t="s">
        <v>753</v>
      </c>
      <c r="G568" s="228" t="s">
        <v>579</v>
      </c>
      <c r="H568" s="229">
        <v>6</v>
      </c>
      <c r="I568" s="230"/>
      <c r="J568" s="231">
        <f>ROUND(I568*H568,2)</f>
        <v>0</v>
      </c>
      <c r="K568" s="227" t="s">
        <v>137</v>
      </c>
      <c r="L568" s="232"/>
      <c r="M568" s="233" t="s">
        <v>78</v>
      </c>
      <c r="N568" s="234" t="s">
        <v>50</v>
      </c>
      <c r="O568" s="65"/>
      <c r="P568" s="183">
        <f>O568*H568</f>
        <v>0</v>
      </c>
      <c r="Q568" s="183">
        <v>1.7999999999999999E-2</v>
      </c>
      <c r="R568" s="183">
        <f>Q568*H568</f>
        <v>0.10799999999999998</v>
      </c>
      <c r="S568" s="183">
        <v>0</v>
      </c>
      <c r="T568" s="184">
        <f>S568*H568</f>
        <v>0</v>
      </c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R568" s="185" t="s">
        <v>190</v>
      </c>
      <c r="AT568" s="185" t="s">
        <v>504</v>
      </c>
      <c r="AU568" s="185" t="s">
        <v>91</v>
      </c>
      <c r="AY568" s="18" t="s">
        <v>131</v>
      </c>
      <c r="BE568" s="186">
        <f>IF(N568="základní",J568,0)</f>
        <v>0</v>
      </c>
      <c r="BF568" s="186">
        <f>IF(N568="snížená",J568,0)</f>
        <v>0</v>
      </c>
      <c r="BG568" s="186">
        <f>IF(N568="zákl. přenesená",J568,0)</f>
        <v>0</v>
      </c>
      <c r="BH568" s="186">
        <f>IF(N568="sníž. přenesená",J568,0)</f>
        <v>0</v>
      </c>
      <c r="BI568" s="186">
        <f>IF(N568="nulová",J568,0)</f>
        <v>0</v>
      </c>
      <c r="BJ568" s="18" t="s">
        <v>88</v>
      </c>
      <c r="BK568" s="186">
        <f>ROUND(I568*H568,2)</f>
        <v>0</v>
      </c>
      <c r="BL568" s="18" t="s">
        <v>138</v>
      </c>
      <c r="BM568" s="185" t="s">
        <v>754</v>
      </c>
    </row>
    <row r="569" spans="1:65" s="13" customFormat="1" ht="10.199999999999999">
      <c r="B569" s="192"/>
      <c r="C569" s="193"/>
      <c r="D569" s="187" t="s">
        <v>142</v>
      </c>
      <c r="E569" s="194" t="s">
        <v>78</v>
      </c>
      <c r="F569" s="195" t="s">
        <v>666</v>
      </c>
      <c r="G569" s="193"/>
      <c r="H569" s="194" t="s">
        <v>78</v>
      </c>
      <c r="I569" s="196"/>
      <c r="J569" s="193"/>
      <c r="K569" s="193"/>
      <c r="L569" s="197"/>
      <c r="M569" s="198"/>
      <c r="N569" s="199"/>
      <c r="O569" s="199"/>
      <c r="P569" s="199"/>
      <c r="Q569" s="199"/>
      <c r="R569" s="199"/>
      <c r="S569" s="199"/>
      <c r="T569" s="200"/>
      <c r="AT569" s="201" t="s">
        <v>142</v>
      </c>
      <c r="AU569" s="201" t="s">
        <v>91</v>
      </c>
      <c r="AV569" s="13" t="s">
        <v>88</v>
      </c>
      <c r="AW569" s="13" t="s">
        <v>38</v>
      </c>
      <c r="AX569" s="13" t="s">
        <v>80</v>
      </c>
      <c r="AY569" s="201" t="s">
        <v>131</v>
      </c>
    </row>
    <row r="570" spans="1:65" s="14" customFormat="1" ht="10.199999999999999">
      <c r="B570" s="202"/>
      <c r="C570" s="203"/>
      <c r="D570" s="187" t="s">
        <v>142</v>
      </c>
      <c r="E570" s="204" t="s">
        <v>78</v>
      </c>
      <c r="F570" s="205" t="s">
        <v>174</v>
      </c>
      <c r="G570" s="203"/>
      <c r="H570" s="206">
        <v>6</v>
      </c>
      <c r="I570" s="207"/>
      <c r="J570" s="203"/>
      <c r="K570" s="203"/>
      <c r="L570" s="208"/>
      <c r="M570" s="209"/>
      <c r="N570" s="210"/>
      <c r="O570" s="210"/>
      <c r="P570" s="210"/>
      <c r="Q570" s="210"/>
      <c r="R570" s="210"/>
      <c r="S570" s="210"/>
      <c r="T570" s="211"/>
      <c r="AT570" s="212" t="s">
        <v>142</v>
      </c>
      <c r="AU570" s="212" t="s">
        <v>91</v>
      </c>
      <c r="AV570" s="14" t="s">
        <v>91</v>
      </c>
      <c r="AW570" s="14" t="s">
        <v>38</v>
      </c>
      <c r="AX570" s="14" t="s">
        <v>88</v>
      </c>
      <c r="AY570" s="212" t="s">
        <v>131</v>
      </c>
    </row>
    <row r="571" spans="1:65" s="2" customFormat="1" ht="14.4" customHeight="1">
      <c r="A571" s="35"/>
      <c r="B571" s="36"/>
      <c r="C571" s="225" t="s">
        <v>755</v>
      </c>
      <c r="D571" s="225" t="s">
        <v>504</v>
      </c>
      <c r="E571" s="226" t="s">
        <v>756</v>
      </c>
      <c r="F571" s="227" t="s">
        <v>757</v>
      </c>
      <c r="G571" s="228" t="s">
        <v>579</v>
      </c>
      <c r="H571" s="229">
        <v>6</v>
      </c>
      <c r="I571" s="230"/>
      <c r="J571" s="231">
        <f>ROUND(I571*H571,2)</f>
        <v>0</v>
      </c>
      <c r="K571" s="227" t="s">
        <v>137</v>
      </c>
      <c r="L571" s="232"/>
      <c r="M571" s="233" t="s">
        <v>78</v>
      </c>
      <c r="N571" s="234" t="s">
        <v>50</v>
      </c>
      <c r="O571" s="65"/>
      <c r="P571" s="183">
        <f>O571*H571</f>
        <v>0</v>
      </c>
      <c r="Q571" s="183">
        <v>3.5000000000000001E-3</v>
      </c>
      <c r="R571" s="183">
        <f>Q571*H571</f>
        <v>2.1000000000000001E-2</v>
      </c>
      <c r="S571" s="183">
        <v>0</v>
      </c>
      <c r="T571" s="184">
        <f>S571*H571</f>
        <v>0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185" t="s">
        <v>190</v>
      </c>
      <c r="AT571" s="185" t="s">
        <v>504</v>
      </c>
      <c r="AU571" s="185" t="s">
        <v>91</v>
      </c>
      <c r="AY571" s="18" t="s">
        <v>131</v>
      </c>
      <c r="BE571" s="186">
        <f>IF(N571="základní",J571,0)</f>
        <v>0</v>
      </c>
      <c r="BF571" s="186">
        <f>IF(N571="snížená",J571,0)</f>
        <v>0</v>
      </c>
      <c r="BG571" s="186">
        <f>IF(N571="zákl. přenesená",J571,0)</f>
        <v>0</v>
      </c>
      <c r="BH571" s="186">
        <f>IF(N571="sníž. přenesená",J571,0)</f>
        <v>0</v>
      </c>
      <c r="BI571" s="186">
        <f>IF(N571="nulová",J571,0)</f>
        <v>0</v>
      </c>
      <c r="BJ571" s="18" t="s">
        <v>88</v>
      </c>
      <c r="BK571" s="186">
        <f>ROUND(I571*H571,2)</f>
        <v>0</v>
      </c>
      <c r="BL571" s="18" t="s">
        <v>138</v>
      </c>
      <c r="BM571" s="185" t="s">
        <v>758</v>
      </c>
    </row>
    <row r="572" spans="1:65" s="2" customFormat="1" ht="37.799999999999997" customHeight="1">
      <c r="A572" s="35"/>
      <c r="B572" s="36"/>
      <c r="C572" s="174" t="s">
        <v>759</v>
      </c>
      <c r="D572" s="174" t="s">
        <v>133</v>
      </c>
      <c r="E572" s="175" t="s">
        <v>760</v>
      </c>
      <c r="F572" s="176" t="s">
        <v>761</v>
      </c>
      <c r="G572" s="177" t="s">
        <v>579</v>
      </c>
      <c r="H572" s="178">
        <v>2</v>
      </c>
      <c r="I572" s="179"/>
      <c r="J572" s="180">
        <f>ROUND(I572*H572,2)</f>
        <v>0</v>
      </c>
      <c r="K572" s="176" t="s">
        <v>137</v>
      </c>
      <c r="L572" s="40"/>
      <c r="M572" s="181" t="s">
        <v>78</v>
      </c>
      <c r="N572" s="182" t="s">
        <v>50</v>
      </c>
      <c r="O572" s="65"/>
      <c r="P572" s="183">
        <f>O572*H572</f>
        <v>0</v>
      </c>
      <c r="Q572" s="183">
        <v>1.6199999999999999E-3</v>
      </c>
      <c r="R572" s="183">
        <f>Q572*H572</f>
        <v>3.2399999999999998E-3</v>
      </c>
      <c r="S572" s="183">
        <v>0</v>
      </c>
      <c r="T572" s="184">
        <f>S572*H572</f>
        <v>0</v>
      </c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R572" s="185" t="s">
        <v>138</v>
      </c>
      <c r="AT572" s="185" t="s">
        <v>133</v>
      </c>
      <c r="AU572" s="185" t="s">
        <v>91</v>
      </c>
      <c r="AY572" s="18" t="s">
        <v>131</v>
      </c>
      <c r="BE572" s="186">
        <f>IF(N572="základní",J572,0)</f>
        <v>0</v>
      </c>
      <c r="BF572" s="186">
        <f>IF(N572="snížená",J572,0)</f>
        <v>0</v>
      </c>
      <c r="BG572" s="186">
        <f>IF(N572="zákl. přenesená",J572,0)</f>
        <v>0</v>
      </c>
      <c r="BH572" s="186">
        <f>IF(N572="sníž. přenesená",J572,0)</f>
        <v>0</v>
      </c>
      <c r="BI572" s="186">
        <f>IF(N572="nulová",J572,0)</f>
        <v>0</v>
      </c>
      <c r="BJ572" s="18" t="s">
        <v>88</v>
      </c>
      <c r="BK572" s="186">
        <f>ROUND(I572*H572,2)</f>
        <v>0</v>
      </c>
      <c r="BL572" s="18" t="s">
        <v>138</v>
      </c>
      <c r="BM572" s="185" t="s">
        <v>762</v>
      </c>
    </row>
    <row r="573" spans="1:65" s="2" customFormat="1" ht="345.6">
      <c r="A573" s="35"/>
      <c r="B573" s="36"/>
      <c r="C573" s="37"/>
      <c r="D573" s="187" t="s">
        <v>140</v>
      </c>
      <c r="E573" s="37"/>
      <c r="F573" s="188" t="s">
        <v>750</v>
      </c>
      <c r="G573" s="37"/>
      <c r="H573" s="37"/>
      <c r="I573" s="189"/>
      <c r="J573" s="37"/>
      <c r="K573" s="37"/>
      <c r="L573" s="40"/>
      <c r="M573" s="190"/>
      <c r="N573" s="191"/>
      <c r="O573" s="65"/>
      <c r="P573" s="65"/>
      <c r="Q573" s="65"/>
      <c r="R573" s="65"/>
      <c r="S573" s="65"/>
      <c r="T573" s="66"/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T573" s="18" t="s">
        <v>140</v>
      </c>
      <c r="AU573" s="18" t="s">
        <v>91</v>
      </c>
    </row>
    <row r="574" spans="1:65" s="13" customFormat="1" ht="10.199999999999999">
      <c r="B574" s="192"/>
      <c r="C574" s="193"/>
      <c r="D574" s="187" t="s">
        <v>142</v>
      </c>
      <c r="E574" s="194" t="s">
        <v>78</v>
      </c>
      <c r="F574" s="195" t="s">
        <v>666</v>
      </c>
      <c r="G574" s="193"/>
      <c r="H574" s="194" t="s">
        <v>78</v>
      </c>
      <c r="I574" s="196"/>
      <c r="J574" s="193"/>
      <c r="K574" s="193"/>
      <c r="L574" s="197"/>
      <c r="M574" s="198"/>
      <c r="N574" s="199"/>
      <c r="O574" s="199"/>
      <c r="P574" s="199"/>
      <c r="Q574" s="199"/>
      <c r="R574" s="199"/>
      <c r="S574" s="199"/>
      <c r="T574" s="200"/>
      <c r="AT574" s="201" t="s">
        <v>142</v>
      </c>
      <c r="AU574" s="201" t="s">
        <v>91</v>
      </c>
      <c r="AV574" s="13" t="s">
        <v>88</v>
      </c>
      <c r="AW574" s="13" t="s">
        <v>38</v>
      </c>
      <c r="AX574" s="13" t="s">
        <v>80</v>
      </c>
      <c r="AY574" s="201" t="s">
        <v>131</v>
      </c>
    </row>
    <row r="575" spans="1:65" s="14" customFormat="1" ht="10.199999999999999">
      <c r="B575" s="202"/>
      <c r="C575" s="203"/>
      <c r="D575" s="187" t="s">
        <v>142</v>
      </c>
      <c r="E575" s="204" t="s">
        <v>78</v>
      </c>
      <c r="F575" s="205" t="s">
        <v>763</v>
      </c>
      <c r="G575" s="203"/>
      <c r="H575" s="206">
        <v>2</v>
      </c>
      <c r="I575" s="207"/>
      <c r="J575" s="203"/>
      <c r="K575" s="203"/>
      <c r="L575" s="208"/>
      <c r="M575" s="209"/>
      <c r="N575" s="210"/>
      <c r="O575" s="210"/>
      <c r="P575" s="210"/>
      <c r="Q575" s="210"/>
      <c r="R575" s="210"/>
      <c r="S575" s="210"/>
      <c r="T575" s="211"/>
      <c r="AT575" s="212" t="s">
        <v>142</v>
      </c>
      <c r="AU575" s="212" t="s">
        <v>91</v>
      </c>
      <c r="AV575" s="14" t="s">
        <v>91</v>
      </c>
      <c r="AW575" s="14" t="s">
        <v>38</v>
      </c>
      <c r="AX575" s="14" t="s">
        <v>88</v>
      </c>
      <c r="AY575" s="212" t="s">
        <v>131</v>
      </c>
    </row>
    <row r="576" spans="1:65" s="2" customFormat="1" ht="24.15" customHeight="1">
      <c r="A576" s="35"/>
      <c r="B576" s="36"/>
      <c r="C576" s="225" t="s">
        <v>764</v>
      </c>
      <c r="D576" s="225" t="s">
        <v>504</v>
      </c>
      <c r="E576" s="226" t="s">
        <v>752</v>
      </c>
      <c r="F576" s="227" t="s">
        <v>753</v>
      </c>
      <c r="G576" s="228" t="s">
        <v>579</v>
      </c>
      <c r="H576" s="229">
        <v>2</v>
      </c>
      <c r="I576" s="230"/>
      <c r="J576" s="231">
        <f>ROUND(I576*H576,2)</f>
        <v>0</v>
      </c>
      <c r="K576" s="227" t="s">
        <v>137</v>
      </c>
      <c r="L576" s="232"/>
      <c r="M576" s="233" t="s">
        <v>78</v>
      </c>
      <c r="N576" s="234" t="s">
        <v>50</v>
      </c>
      <c r="O576" s="65"/>
      <c r="P576" s="183">
        <f>O576*H576</f>
        <v>0</v>
      </c>
      <c r="Q576" s="183">
        <v>1.7999999999999999E-2</v>
      </c>
      <c r="R576" s="183">
        <f>Q576*H576</f>
        <v>3.5999999999999997E-2</v>
      </c>
      <c r="S576" s="183">
        <v>0</v>
      </c>
      <c r="T576" s="184">
        <f>S576*H576</f>
        <v>0</v>
      </c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R576" s="185" t="s">
        <v>190</v>
      </c>
      <c r="AT576" s="185" t="s">
        <v>504</v>
      </c>
      <c r="AU576" s="185" t="s">
        <v>91</v>
      </c>
      <c r="AY576" s="18" t="s">
        <v>131</v>
      </c>
      <c r="BE576" s="186">
        <f>IF(N576="základní",J576,0)</f>
        <v>0</v>
      </c>
      <c r="BF576" s="186">
        <f>IF(N576="snížená",J576,0)</f>
        <v>0</v>
      </c>
      <c r="BG576" s="186">
        <f>IF(N576="zákl. přenesená",J576,0)</f>
        <v>0</v>
      </c>
      <c r="BH576" s="186">
        <f>IF(N576="sníž. přenesená",J576,0)</f>
        <v>0</v>
      </c>
      <c r="BI576" s="186">
        <f>IF(N576="nulová",J576,0)</f>
        <v>0</v>
      </c>
      <c r="BJ576" s="18" t="s">
        <v>88</v>
      </c>
      <c r="BK576" s="186">
        <f>ROUND(I576*H576,2)</f>
        <v>0</v>
      </c>
      <c r="BL576" s="18" t="s">
        <v>138</v>
      </c>
      <c r="BM576" s="185" t="s">
        <v>765</v>
      </c>
    </row>
    <row r="577" spans="1:65" s="2" customFormat="1" ht="14.4" customHeight="1">
      <c r="A577" s="35"/>
      <c r="B577" s="36"/>
      <c r="C577" s="225" t="s">
        <v>766</v>
      </c>
      <c r="D577" s="225" t="s">
        <v>504</v>
      </c>
      <c r="E577" s="226" t="s">
        <v>767</v>
      </c>
      <c r="F577" s="227" t="s">
        <v>768</v>
      </c>
      <c r="G577" s="228" t="s">
        <v>579</v>
      </c>
      <c r="H577" s="229">
        <v>2</v>
      </c>
      <c r="I577" s="230"/>
      <c r="J577" s="231">
        <f>ROUND(I577*H577,2)</f>
        <v>0</v>
      </c>
      <c r="K577" s="227" t="s">
        <v>137</v>
      </c>
      <c r="L577" s="232"/>
      <c r="M577" s="233" t="s">
        <v>78</v>
      </c>
      <c r="N577" s="234" t="s">
        <v>50</v>
      </c>
      <c r="O577" s="65"/>
      <c r="P577" s="183">
        <f>O577*H577</f>
        <v>0</v>
      </c>
      <c r="Q577" s="183">
        <v>6.4000000000000005E-4</v>
      </c>
      <c r="R577" s="183">
        <f>Q577*H577</f>
        <v>1.2800000000000001E-3</v>
      </c>
      <c r="S577" s="183">
        <v>0</v>
      </c>
      <c r="T577" s="184">
        <f>S577*H577</f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185" t="s">
        <v>190</v>
      </c>
      <c r="AT577" s="185" t="s">
        <v>504</v>
      </c>
      <c r="AU577" s="185" t="s">
        <v>91</v>
      </c>
      <c r="AY577" s="18" t="s">
        <v>131</v>
      </c>
      <c r="BE577" s="186">
        <f>IF(N577="základní",J577,0)</f>
        <v>0</v>
      </c>
      <c r="BF577" s="186">
        <f>IF(N577="snížená",J577,0)</f>
        <v>0</v>
      </c>
      <c r="BG577" s="186">
        <f>IF(N577="zákl. přenesená",J577,0)</f>
        <v>0</v>
      </c>
      <c r="BH577" s="186">
        <f>IF(N577="sníž. přenesená",J577,0)</f>
        <v>0</v>
      </c>
      <c r="BI577" s="186">
        <f>IF(N577="nulová",J577,0)</f>
        <v>0</v>
      </c>
      <c r="BJ577" s="18" t="s">
        <v>88</v>
      </c>
      <c r="BK577" s="186">
        <f>ROUND(I577*H577,2)</f>
        <v>0</v>
      </c>
      <c r="BL577" s="18" t="s">
        <v>138</v>
      </c>
      <c r="BM577" s="185" t="s">
        <v>769</v>
      </c>
    </row>
    <row r="578" spans="1:65" s="2" customFormat="1" ht="24.15" customHeight="1">
      <c r="A578" s="35"/>
      <c r="B578" s="36"/>
      <c r="C578" s="174" t="s">
        <v>770</v>
      </c>
      <c r="D578" s="174" t="s">
        <v>133</v>
      </c>
      <c r="E578" s="175" t="s">
        <v>771</v>
      </c>
      <c r="F578" s="176" t="s">
        <v>772</v>
      </c>
      <c r="G578" s="177" t="s">
        <v>579</v>
      </c>
      <c r="H578" s="178">
        <v>1</v>
      </c>
      <c r="I578" s="179"/>
      <c r="J578" s="180">
        <f>ROUND(I578*H578,2)</f>
        <v>0</v>
      </c>
      <c r="K578" s="176" t="s">
        <v>137</v>
      </c>
      <c r="L578" s="40"/>
      <c r="M578" s="181" t="s">
        <v>78</v>
      </c>
      <c r="N578" s="182" t="s">
        <v>50</v>
      </c>
      <c r="O578" s="65"/>
      <c r="P578" s="183">
        <f>O578*H578</f>
        <v>0</v>
      </c>
      <c r="Q578" s="183">
        <v>3.5699999999999998E-3</v>
      </c>
      <c r="R578" s="183">
        <f>Q578*H578</f>
        <v>3.5699999999999998E-3</v>
      </c>
      <c r="S578" s="183">
        <v>0</v>
      </c>
      <c r="T578" s="184">
        <f>S578*H578</f>
        <v>0</v>
      </c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R578" s="185" t="s">
        <v>138</v>
      </c>
      <c r="AT578" s="185" t="s">
        <v>133</v>
      </c>
      <c r="AU578" s="185" t="s">
        <v>91</v>
      </c>
      <c r="AY578" s="18" t="s">
        <v>131</v>
      </c>
      <c r="BE578" s="186">
        <f>IF(N578="základní",J578,0)</f>
        <v>0</v>
      </c>
      <c r="BF578" s="186">
        <f>IF(N578="snížená",J578,0)</f>
        <v>0</v>
      </c>
      <c r="BG578" s="186">
        <f>IF(N578="zákl. přenesená",J578,0)</f>
        <v>0</v>
      </c>
      <c r="BH578" s="186">
        <f>IF(N578="sníž. přenesená",J578,0)</f>
        <v>0</v>
      </c>
      <c r="BI578" s="186">
        <f>IF(N578="nulová",J578,0)</f>
        <v>0</v>
      </c>
      <c r="BJ578" s="18" t="s">
        <v>88</v>
      </c>
      <c r="BK578" s="186">
        <f>ROUND(I578*H578,2)</f>
        <v>0</v>
      </c>
      <c r="BL578" s="18" t="s">
        <v>138</v>
      </c>
      <c r="BM578" s="185" t="s">
        <v>773</v>
      </c>
    </row>
    <row r="579" spans="1:65" s="2" customFormat="1" ht="345.6">
      <c r="A579" s="35"/>
      <c r="B579" s="36"/>
      <c r="C579" s="37"/>
      <c r="D579" s="187" t="s">
        <v>140</v>
      </c>
      <c r="E579" s="37"/>
      <c r="F579" s="188" t="s">
        <v>750</v>
      </c>
      <c r="G579" s="37"/>
      <c r="H579" s="37"/>
      <c r="I579" s="189"/>
      <c r="J579" s="37"/>
      <c r="K579" s="37"/>
      <c r="L579" s="40"/>
      <c r="M579" s="190"/>
      <c r="N579" s="191"/>
      <c r="O579" s="65"/>
      <c r="P579" s="65"/>
      <c r="Q579" s="65"/>
      <c r="R579" s="65"/>
      <c r="S579" s="65"/>
      <c r="T579" s="66"/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T579" s="18" t="s">
        <v>140</v>
      </c>
      <c r="AU579" s="18" t="s">
        <v>91</v>
      </c>
    </row>
    <row r="580" spans="1:65" s="2" customFormat="1" ht="24.15" customHeight="1">
      <c r="A580" s="35"/>
      <c r="B580" s="36"/>
      <c r="C580" s="225" t="s">
        <v>774</v>
      </c>
      <c r="D580" s="225" t="s">
        <v>504</v>
      </c>
      <c r="E580" s="226" t="s">
        <v>775</v>
      </c>
      <c r="F580" s="227" t="s">
        <v>776</v>
      </c>
      <c r="G580" s="228" t="s">
        <v>579</v>
      </c>
      <c r="H580" s="229">
        <v>1</v>
      </c>
      <c r="I580" s="230"/>
      <c r="J580" s="231">
        <f>ROUND(I580*H580,2)</f>
        <v>0</v>
      </c>
      <c r="K580" s="227" t="s">
        <v>137</v>
      </c>
      <c r="L580" s="232"/>
      <c r="M580" s="233" t="s">
        <v>78</v>
      </c>
      <c r="N580" s="234" t="s">
        <v>50</v>
      </c>
      <c r="O580" s="65"/>
      <c r="P580" s="183">
        <f>O580*H580</f>
        <v>0</v>
      </c>
      <c r="Q580" s="183">
        <v>1.7999999999999999E-2</v>
      </c>
      <c r="R580" s="183">
        <f>Q580*H580</f>
        <v>1.7999999999999999E-2</v>
      </c>
      <c r="S580" s="183">
        <v>0</v>
      </c>
      <c r="T580" s="184">
        <f>S580*H580</f>
        <v>0</v>
      </c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R580" s="185" t="s">
        <v>190</v>
      </c>
      <c r="AT580" s="185" t="s">
        <v>504</v>
      </c>
      <c r="AU580" s="185" t="s">
        <v>91</v>
      </c>
      <c r="AY580" s="18" t="s">
        <v>131</v>
      </c>
      <c r="BE580" s="186">
        <f>IF(N580="základní",J580,0)</f>
        <v>0</v>
      </c>
      <c r="BF580" s="186">
        <f>IF(N580="snížená",J580,0)</f>
        <v>0</v>
      </c>
      <c r="BG580" s="186">
        <f>IF(N580="zákl. přenesená",J580,0)</f>
        <v>0</v>
      </c>
      <c r="BH580" s="186">
        <f>IF(N580="sníž. přenesená",J580,0)</f>
        <v>0</v>
      </c>
      <c r="BI580" s="186">
        <f>IF(N580="nulová",J580,0)</f>
        <v>0</v>
      </c>
      <c r="BJ580" s="18" t="s">
        <v>88</v>
      </c>
      <c r="BK580" s="186">
        <f>ROUND(I580*H580,2)</f>
        <v>0</v>
      </c>
      <c r="BL580" s="18" t="s">
        <v>138</v>
      </c>
      <c r="BM580" s="185" t="s">
        <v>777</v>
      </c>
    </row>
    <row r="581" spans="1:65" s="2" customFormat="1" ht="19.2">
      <c r="A581" s="35"/>
      <c r="B581" s="36"/>
      <c r="C581" s="37"/>
      <c r="D581" s="187" t="s">
        <v>533</v>
      </c>
      <c r="E581" s="37"/>
      <c r="F581" s="188" t="s">
        <v>778</v>
      </c>
      <c r="G581" s="37"/>
      <c r="H581" s="37"/>
      <c r="I581" s="189"/>
      <c r="J581" s="37"/>
      <c r="K581" s="37"/>
      <c r="L581" s="40"/>
      <c r="M581" s="190"/>
      <c r="N581" s="191"/>
      <c r="O581" s="65"/>
      <c r="P581" s="65"/>
      <c r="Q581" s="65"/>
      <c r="R581" s="65"/>
      <c r="S581" s="65"/>
      <c r="T581" s="66"/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T581" s="18" t="s">
        <v>533</v>
      </c>
      <c r="AU581" s="18" t="s">
        <v>91</v>
      </c>
    </row>
    <row r="582" spans="1:65" s="13" customFormat="1" ht="10.199999999999999">
      <c r="B582" s="192"/>
      <c r="C582" s="193"/>
      <c r="D582" s="187" t="s">
        <v>142</v>
      </c>
      <c r="E582" s="194" t="s">
        <v>78</v>
      </c>
      <c r="F582" s="195" t="s">
        <v>666</v>
      </c>
      <c r="G582" s="193"/>
      <c r="H582" s="194" t="s">
        <v>78</v>
      </c>
      <c r="I582" s="196"/>
      <c r="J582" s="193"/>
      <c r="K582" s="193"/>
      <c r="L582" s="197"/>
      <c r="M582" s="198"/>
      <c r="N582" s="199"/>
      <c r="O582" s="199"/>
      <c r="P582" s="199"/>
      <c r="Q582" s="199"/>
      <c r="R582" s="199"/>
      <c r="S582" s="199"/>
      <c r="T582" s="200"/>
      <c r="AT582" s="201" t="s">
        <v>142</v>
      </c>
      <c r="AU582" s="201" t="s">
        <v>91</v>
      </c>
      <c r="AV582" s="13" t="s">
        <v>88</v>
      </c>
      <c r="AW582" s="13" t="s">
        <v>38</v>
      </c>
      <c r="AX582" s="13" t="s">
        <v>80</v>
      </c>
      <c r="AY582" s="201" t="s">
        <v>131</v>
      </c>
    </row>
    <row r="583" spans="1:65" s="14" customFormat="1" ht="10.199999999999999">
      <c r="B583" s="202"/>
      <c r="C583" s="203"/>
      <c r="D583" s="187" t="s">
        <v>142</v>
      </c>
      <c r="E583" s="204" t="s">
        <v>78</v>
      </c>
      <c r="F583" s="205" t="s">
        <v>779</v>
      </c>
      <c r="G583" s="203"/>
      <c r="H583" s="206">
        <v>1</v>
      </c>
      <c r="I583" s="207"/>
      <c r="J583" s="203"/>
      <c r="K583" s="203"/>
      <c r="L583" s="208"/>
      <c r="M583" s="209"/>
      <c r="N583" s="210"/>
      <c r="O583" s="210"/>
      <c r="P583" s="210"/>
      <c r="Q583" s="210"/>
      <c r="R583" s="210"/>
      <c r="S583" s="210"/>
      <c r="T583" s="211"/>
      <c r="AT583" s="212" t="s">
        <v>142</v>
      </c>
      <c r="AU583" s="212" t="s">
        <v>91</v>
      </c>
      <c r="AV583" s="14" t="s">
        <v>91</v>
      </c>
      <c r="AW583" s="14" t="s">
        <v>38</v>
      </c>
      <c r="AX583" s="14" t="s">
        <v>88</v>
      </c>
      <c r="AY583" s="212" t="s">
        <v>131</v>
      </c>
    </row>
    <row r="584" spans="1:65" s="2" customFormat="1" ht="37.799999999999997" customHeight="1">
      <c r="A584" s="35"/>
      <c r="B584" s="36"/>
      <c r="C584" s="174" t="s">
        <v>780</v>
      </c>
      <c r="D584" s="174" t="s">
        <v>133</v>
      </c>
      <c r="E584" s="175" t="s">
        <v>781</v>
      </c>
      <c r="F584" s="176" t="s">
        <v>782</v>
      </c>
      <c r="G584" s="177" t="s">
        <v>579</v>
      </c>
      <c r="H584" s="178">
        <v>1</v>
      </c>
      <c r="I584" s="179"/>
      <c r="J584" s="180">
        <f>ROUND(I584*H584,2)</f>
        <v>0</v>
      </c>
      <c r="K584" s="176" t="s">
        <v>137</v>
      </c>
      <c r="L584" s="40"/>
      <c r="M584" s="181" t="s">
        <v>78</v>
      </c>
      <c r="N584" s="182" t="s">
        <v>50</v>
      </c>
      <c r="O584" s="65"/>
      <c r="P584" s="183">
        <f>O584*H584</f>
        <v>0</v>
      </c>
      <c r="Q584" s="183">
        <v>1.56E-3</v>
      </c>
      <c r="R584" s="183">
        <f>Q584*H584</f>
        <v>1.56E-3</v>
      </c>
      <c r="S584" s="183">
        <v>0</v>
      </c>
      <c r="T584" s="184">
        <f>S584*H584</f>
        <v>0</v>
      </c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R584" s="185" t="s">
        <v>138</v>
      </c>
      <c r="AT584" s="185" t="s">
        <v>133</v>
      </c>
      <c r="AU584" s="185" t="s">
        <v>91</v>
      </c>
      <c r="AY584" s="18" t="s">
        <v>131</v>
      </c>
      <c r="BE584" s="186">
        <f>IF(N584="základní",J584,0)</f>
        <v>0</v>
      </c>
      <c r="BF584" s="186">
        <f>IF(N584="snížená",J584,0)</f>
        <v>0</v>
      </c>
      <c r="BG584" s="186">
        <f>IF(N584="zákl. přenesená",J584,0)</f>
        <v>0</v>
      </c>
      <c r="BH584" s="186">
        <f>IF(N584="sníž. přenesená",J584,0)</f>
        <v>0</v>
      </c>
      <c r="BI584" s="186">
        <f>IF(N584="nulová",J584,0)</f>
        <v>0</v>
      </c>
      <c r="BJ584" s="18" t="s">
        <v>88</v>
      </c>
      <c r="BK584" s="186">
        <f>ROUND(I584*H584,2)</f>
        <v>0</v>
      </c>
      <c r="BL584" s="18" t="s">
        <v>138</v>
      </c>
      <c r="BM584" s="185" t="s">
        <v>783</v>
      </c>
    </row>
    <row r="585" spans="1:65" s="2" customFormat="1" ht="345.6">
      <c r="A585" s="35"/>
      <c r="B585" s="36"/>
      <c r="C585" s="37"/>
      <c r="D585" s="187" t="s">
        <v>140</v>
      </c>
      <c r="E585" s="37"/>
      <c r="F585" s="188" t="s">
        <v>750</v>
      </c>
      <c r="G585" s="37"/>
      <c r="H585" s="37"/>
      <c r="I585" s="189"/>
      <c r="J585" s="37"/>
      <c r="K585" s="37"/>
      <c r="L585" s="40"/>
      <c r="M585" s="190"/>
      <c r="N585" s="191"/>
      <c r="O585" s="65"/>
      <c r="P585" s="65"/>
      <c r="Q585" s="65"/>
      <c r="R585" s="65"/>
      <c r="S585" s="65"/>
      <c r="T585" s="66"/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T585" s="18" t="s">
        <v>140</v>
      </c>
      <c r="AU585" s="18" t="s">
        <v>91</v>
      </c>
    </row>
    <row r="586" spans="1:65" s="13" customFormat="1" ht="10.199999999999999">
      <c r="B586" s="192"/>
      <c r="C586" s="193"/>
      <c r="D586" s="187" t="s">
        <v>142</v>
      </c>
      <c r="E586" s="194" t="s">
        <v>78</v>
      </c>
      <c r="F586" s="195" t="s">
        <v>666</v>
      </c>
      <c r="G586" s="193"/>
      <c r="H586" s="194" t="s">
        <v>78</v>
      </c>
      <c r="I586" s="196"/>
      <c r="J586" s="193"/>
      <c r="K586" s="193"/>
      <c r="L586" s="197"/>
      <c r="M586" s="198"/>
      <c r="N586" s="199"/>
      <c r="O586" s="199"/>
      <c r="P586" s="199"/>
      <c r="Q586" s="199"/>
      <c r="R586" s="199"/>
      <c r="S586" s="199"/>
      <c r="T586" s="200"/>
      <c r="AT586" s="201" t="s">
        <v>142</v>
      </c>
      <c r="AU586" s="201" t="s">
        <v>91</v>
      </c>
      <c r="AV586" s="13" t="s">
        <v>88</v>
      </c>
      <c r="AW586" s="13" t="s">
        <v>38</v>
      </c>
      <c r="AX586" s="13" t="s">
        <v>80</v>
      </c>
      <c r="AY586" s="201" t="s">
        <v>131</v>
      </c>
    </row>
    <row r="587" spans="1:65" s="14" customFormat="1" ht="10.199999999999999">
      <c r="B587" s="202"/>
      <c r="C587" s="203"/>
      <c r="D587" s="187" t="s">
        <v>142</v>
      </c>
      <c r="E587" s="204" t="s">
        <v>78</v>
      </c>
      <c r="F587" s="205" t="s">
        <v>784</v>
      </c>
      <c r="G587" s="203"/>
      <c r="H587" s="206">
        <v>1</v>
      </c>
      <c r="I587" s="207"/>
      <c r="J587" s="203"/>
      <c r="K587" s="203"/>
      <c r="L587" s="208"/>
      <c r="M587" s="209"/>
      <c r="N587" s="210"/>
      <c r="O587" s="210"/>
      <c r="P587" s="210"/>
      <c r="Q587" s="210"/>
      <c r="R587" s="210"/>
      <c r="S587" s="210"/>
      <c r="T587" s="211"/>
      <c r="AT587" s="212" t="s">
        <v>142</v>
      </c>
      <c r="AU587" s="212" t="s">
        <v>91</v>
      </c>
      <c r="AV587" s="14" t="s">
        <v>91</v>
      </c>
      <c r="AW587" s="14" t="s">
        <v>38</v>
      </c>
      <c r="AX587" s="14" t="s">
        <v>88</v>
      </c>
      <c r="AY587" s="212" t="s">
        <v>131</v>
      </c>
    </row>
    <row r="588" spans="1:65" s="2" customFormat="1" ht="14.4" customHeight="1">
      <c r="A588" s="35"/>
      <c r="B588" s="36"/>
      <c r="C588" s="225" t="s">
        <v>785</v>
      </c>
      <c r="D588" s="225" t="s">
        <v>504</v>
      </c>
      <c r="E588" s="226" t="s">
        <v>786</v>
      </c>
      <c r="F588" s="227" t="s">
        <v>787</v>
      </c>
      <c r="G588" s="228" t="s">
        <v>579</v>
      </c>
      <c r="H588" s="229">
        <v>1</v>
      </c>
      <c r="I588" s="230"/>
      <c r="J588" s="231">
        <f>ROUND(I588*H588,2)</f>
        <v>0</v>
      </c>
      <c r="K588" s="227" t="s">
        <v>694</v>
      </c>
      <c r="L588" s="232"/>
      <c r="M588" s="233" t="s">
        <v>78</v>
      </c>
      <c r="N588" s="234" t="s">
        <v>50</v>
      </c>
      <c r="O588" s="65"/>
      <c r="P588" s="183">
        <f>O588*H588</f>
        <v>0</v>
      </c>
      <c r="Q588" s="183">
        <v>1.8499999999999999E-2</v>
      </c>
      <c r="R588" s="183">
        <f>Q588*H588</f>
        <v>1.8499999999999999E-2</v>
      </c>
      <c r="S588" s="183">
        <v>0</v>
      </c>
      <c r="T588" s="184">
        <f>S588*H588</f>
        <v>0</v>
      </c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R588" s="185" t="s">
        <v>190</v>
      </c>
      <c r="AT588" s="185" t="s">
        <v>504</v>
      </c>
      <c r="AU588" s="185" t="s">
        <v>91</v>
      </c>
      <c r="AY588" s="18" t="s">
        <v>131</v>
      </c>
      <c r="BE588" s="186">
        <f>IF(N588="základní",J588,0)</f>
        <v>0</v>
      </c>
      <c r="BF588" s="186">
        <f>IF(N588="snížená",J588,0)</f>
        <v>0</v>
      </c>
      <c r="BG588" s="186">
        <f>IF(N588="zákl. přenesená",J588,0)</f>
        <v>0</v>
      </c>
      <c r="BH588" s="186">
        <f>IF(N588="sníž. přenesená",J588,0)</f>
        <v>0</v>
      </c>
      <c r="BI588" s="186">
        <f>IF(N588="nulová",J588,0)</f>
        <v>0</v>
      </c>
      <c r="BJ588" s="18" t="s">
        <v>88</v>
      </c>
      <c r="BK588" s="186">
        <f>ROUND(I588*H588,2)</f>
        <v>0</v>
      </c>
      <c r="BL588" s="18" t="s">
        <v>138</v>
      </c>
      <c r="BM588" s="185" t="s">
        <v>788</v>
      </c>
    </row>
    <row r="589" spans="1:65" s="2" customFormat="1" ht="14.4" customHeight="1">
      <c r="A589" s="35"/>
      <c r="B589" s="36"/>
      <c r="C589" s="174" t="s">
        <v>789</v>
      </c>
      <c r="D589" s="174" t="s">
        <v>133</v>
      </c>
      <c r="E589" s="175" t="s">
        <v>790</v>
      </c>
      <c r="F589" s="176" t="s">
        <v>791</v>
      </c>
      <c r="G589" s="177" t="s">
        <v>579</v>
      </c>
      <c r="H589" s="178">
        <v>6</v>
      </c>
      <c r="I589" s="179"/>
      <c r="J589" s="180">
        <f>ROUND(I589*H589,2)</f>
        <v>0</v>
      </c>
      <c r="K589" s="176" t="s">
        <v>137</v>
      </c>
      <c r="L589" s="40"/>
      <c r="M589" s="181" t="s">
        <v>78</v>
      </c>
      <c r="N589" s="182" t="s">
        <v>50</v>
      </c>
      <c r="O589" s="65"/>
      <c r="P589" s="183">
        <f>O589*H589</f>
        <v>0</v>
      </c>
      <c r="Q589" s="183">
        <v>0.12303</v>
      </c>
      <c r="R589" s="183">
        <f>Q589*H589</f>
        <v>0.73818000000000006</v>
      </c>
      <c r="S589" s="183">
        <v>0</v>
      </c>
      <c r="T589" s="184">
        <f>S589*H589</f>
        <v>0</v>
      </c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R589" s="185" t="s">
        <v>138</v>
      </c>
      <c r="AT589" s="185" t="s">
        <v>133</v>
      </c>
      <c r="AU589" s="185" t="s">
        <v>91</v>
      </c>
      <c r="AY589" s="18" t="s">
        <v>131</v>
      </c>
      <c r="BE589" s="186">
        <f>IF(N589="základní",J589,0)</f>
        <v>0</v>
      </c>
      <c r="BF589" s="186">
        <f>IF(N589="snížená",J589,0)</f>
        <v>0</v>
      </c>
      <c r="BG589" s="186">
        <f>IF(N589="zákl. přenesená",J589,0)</f>
        <v>0</v>
      </c>
      <c r="BH589" s="186">
        <f>IF(N589="sníž. přenesená",J589,0)</f>
        <v>0</v>
      </c>
      <c r="BI589" s="186">
        <f>IF(N589="nulová",J589,0)</f>
        <v>0</v>
      </c>
      <c r="BJ589" s="18" t="s">
        <v>88</v>
      </c>
      <c r="BK589" s="186">
        <f>ROUND(I589*H589,2)</f>
        <v>0</v>
      </c>
      <c r="BL589" s="18" t="s">
        <v>138</v>
      </c>
      <c r="BM589" s="185" t="s">
        <v>792</v>
      </c>
    </row>
    <row r="590" spans="1:65" s="2" customFormat="1" ht="57.6">
      <c r="A590" s="35"/>
      <c r="B590" s="36"/>
      <c r="C590" s="37"/>
      <c r="D590" s="187" t="s">
        <v>140</v>
      </c>
      <c r="E590" s="37"/>
      <c r="F590" s="188" t="s">
        <v>793</v>
      </c>
      <c r="G590" s="37"/>
      <c r="H590" s="37"/>
      <c r="I590" s="189"/>
      <c r="J590" s="37"/>
      <c r="K590" s="37"/>
      <c r="L590" s="40"/>
      <c r="M590" s="190"/>
      <c r="N590" s="191"/>
      <c r="O590" s="65"/>
      <c r="P590" s="65"/>
      <c r="Q590" s="65"/>
      <c r="R590" s="65"/>
      <c r="S590" s="65"/>
      <c r="T590" s="66"/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T590" s="18" t="s">
        <v>140</v>
      </c>
      <c r="AU590" s="18" t="s">
        <v>91</v>
      </c>
    </row>
    <row r="591" spans="1:65" s="13" customFormat="1" ht="10.199999999999999">
      <c r="B591" s="192"/>
      <c r="C591" s="193"/>
      <c r="D591" s="187" t="s">
        <v>142</v>
      </c>
      <c r="E591" s="194" t="s">
        <v>78</v>
      </c>
      <c r="F591" s="195" t="s">
        <v>666</v>
      </c>
      <c r="G591" s="193"/>
      <c r="H591" s="194" t="s">
        <v>78</v>
      </c>
      <c r="I591" s="196"/>
      <c r="J591" s="193"/>
      <c r="K591" s="193"/>
      <c r="L591" s="197"/>
      <c r="M591" s="198"/>
      <c r="N591" s="199"/>
      <c r="O591" s="199"/>
      <c r="P591" s="199"/>
      <c r="Q591" s="199"/>
      <c r="R591" s="199"/>
      <c r="S591" s="199"/>
      <c r="T591" s="200"/>
      <c r="AT591" s="201" t="s">
        <v>142</v>
      </c>
      <c r="AU591" s="201" t="s">
        <v>91</v>
      </c>
      <c r="AV591" s="13" t="s">
        <v>88</v>
      </c>
      <c r="AW591" s="13" t="s">
        <v>38</v>
      </c>
      <c r="AX591" s="13" t="s">
        <v>80</v>
      </c>
      <c r="AY591" s="201" t="s">
        <v>131</v>
      </c>
    </row>
    <row r="592" spans="1:65" s="14" customFormat="1" ht="10.199999999999999">
      <c r="B592" s="202"/>
      <c r="C592" s="203"/>
      <c r="D592" s="187" t="s">
        <v>142</v>
      </c>
      <c r="E592" s="204" t="s">
        <v>78</v>
      </c>
      <c r="F592" s="205" t="s">
        <v>174</v>
      </c>
      <c r="G592" s="203"/>
      <c r="H592" s="206">
        <v>6</v>
      </c>
      <c r="I592" s="207"/>
      <c r="J592" s="203"/>
      <c r="K592" s="203"/>
      <c r="L592" s="208"/>
      <c r="M592" s="209"/>
      <c r="N592" s="210"/>
      <c r="O592" s="210"/>
      <c r="P592" s="210"/>
      <c r="Q592" s="210"/>
      <c r="R592" s="210"/>
      <c r="S592" s="210"/>
      <c r="T592" s="211"/>
      <c r="AT592" s="212" t="s">
        <v>142</v>
      </c>
      <c r="AU592" s="212" t="s">
        <v>91</v>
      </c>
      <c r="AV592" s="14" t="s">
        <v>91</v>
      </c>
      <c r="AW592" s="14" t="s">
        <v>38</v>
      </c>
      <c r="AX592" s="14" t="s">
        <v>88</v>
      </c>
      <c r="AY592" s="212" t="s">
        <v>131</v>
      </c>
    </row>
    <row r="593" spans="1:65" s="2" customFormat="1" ht="24.15" customHeight="1">
      <c r="A593" s="35"/>
      <c r="B593" s="36"/>
      <c r="C593" s="225" t="s">
        <v>794</v>
      </c>
      <c r="D593" s="225" t="s">
        <v>504</v>
      </c>
      <c r="E593" s="226" t="s">
        <v>795</v>
      </c>
      <c r="F593" s="227" t="s">
        <v>796</v>
      </c>
      <c r="G593" s="228" t="s">
        <v>579</v>
      </c>
      <c r="H593" s="229">
        <v>6</v>
      </c>
      <c r="I593" s="230"/>
      <c r="J593" s="231">
        <f>ROUND(I593*H593,2)</f>
        <v>0</v>
      </c>
      <c r="K593" s="227" t="s">
        <v>137</v>
      </c>
      <c r="L593" s="232"/>
      <c r="M593" s="233" t="s">
        <v>78</v>
      </c>
      <c r="N593" s="234" t="s">
        <v>50</v>
      </c>
      <c r="O593" s="65"/>
      <c r="P593" s="183">
        <f>O593*H593</f>
        <v>0</v>
      </c>
      <c r="Q593" s="183">
        <v>1.3299999999999999E-2</v>
      </c>
      <c r="R593" s="183">
        <f>Q593*H593</f>
        <v>7.9799999999999996E-2</v>
      </c>
      <c r="S593" s="183">
        <v>0</v>
      </c>
      <c r="T593" s="184">
        <f>S593*H593</f>
        <v>0</v>
      </c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R593" s="185" t="s">
        <v>190</v>
      </c>
      <c r="AT593" s="185" t="s">
        <v>504</v>
      </c>
      <c r="AU593" s="185" t="s">
        <v>91</v>
      </c>
      <c r="AY593" s="18" t="s">
        <v>131</v>
      </c>
      <c r="BE593" s="186">
        <f>IF(N593="základní",J593,0)</f>
        <v>0</v>
      </c>
      <c r="BF593" s="186">
        <f>IF(N593="snížená",J593,0)</f>
        <v>0</v>
      </c>
      <c r="BG593" s="186">
        <f>IF(N593="zákl. přenesená",J593,0)</f>
        <v>0</v>
      </c>
      <c r="BH593" s="186">
        <f>IF(N593="sníž. přenesená",J593,0)</f>
        <v>0</v>
      </c>
      <c r="BI593" s="186">
        <f>IF(N593="nulová",J593,0)</f>
        <v>0</v>
      </c>
      <c r="BJ593" s="18" t="s">
        <v>88</v>
      </c>
      <c r="BK593" s="186">
        <f>ROUND(I593*H593,2)</f>
        <v>0</v>
      </c>
      <c r="BL593" s="18" t="s">
        <v>138</v>
      </c>
      <c r="BM593" s="185" t="s">
        <v>797</v>
      </c>
    </row>
    <row r="594" spans="1:65" s="2" customFormat="1" ht="24.15" customHeight="1">
      <c r="A594" s="35"/>
      <c r="B594" s="36"/>
      <c r="C594" s="225" t="s">
        <v>798</v>
      </c>
      <c r="D594" s="225" t="s">
        <v>504</v>
      </c>
      <c r="E594" s="226" t="s">
        <v>799</v>
      </c>
      <c r="F594" s="227" t="s">
        <v>800</v>
      </c>
      <c r="G594" s="228" t="s">
        <v>579</v>
      </c>
      <c r="H594" s="229">
        <v>6</v>
      </c>
      <c r="I594" s="230"/>
      <c r="J594" s="231">
        <f>ROUND(I594*H594,2)</f>
        <v>0</v>
      </c>
      <c r="K594" s="227" t="s">
        <v>137</v>
      </c>
      <c r="L594" s="232"/>
      <c r="M594" s="233" t="s">
        <v>78</v>
      </c>
      <c r="N594" s="234" t="s">
        <v>50</v>
      </c>
      <c r="O594" s="65"/>
      <c r="P594" s="183">
        <f>O594*H594</f>
        <v>0</v>
      </c>
      <c r="Q594" s="183">
        <v>8.9999999999999998E-4</v>
      </c>
      <c r="R594" s="183">
        <f>Q594*H594</f>
        <v>5.4000000000000003E-3</v>
      </c>
      <c r="S594" s="183">
        <v>0</v>
      </c>
      <c r="T594" s="184">
        <f>S594*H594</f>
        <v>0</v>
      </c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R594" s="185" t="s">
        <v>190</v>
      </c>
      <c r="AT594" s="185" t="s">
        <v>504</v>
      </c>
      <c r="AU594" s="185" t="s">
        <v>91</v>
      </c>
      <c r="AY594" s="18" t="s">
        <v>131</v>
      </c>
      <c r="BE594" s="186">
        <f>IF(N594="základní",J594,0)</f>
        <v>0</v>
      </c>
      <c r="BF594" s="186">
        <f>IF(N594="snížená",J594,0)</f>
        <v>0</v>
      </c>
      <c r="BG594" s="186">
        <f>IF(N594="zákl. přenesená",J594,0)</f>
        <v>0</v>
      </c>
      <c r="BH594" s="186">
        <f>IF(N594="sníž. přenesená",J594,0)</f>
        <v>0</v>
      </c>
      <c r="BI594" s="186">
        <f>IF(N594="nulová",J594,0)</f>
        <v>0</v>
      </c>
      <c r="BJ594" s="18" t="s">
        <v>88</v>
      </c>
      <c r="BK594" s="186">
        <f>ROUND(I594*H594,2)</f>
        <v>0</v>
      </c>
      <c r="BL594" s="18" t="s">
        <v>138</v>
      </c>
      <c r="BM594" s="185" t="s">
        <v>801</v>
      </c>
    </row>
    <row r="595" spans="1:65" s="2" customFormat="1" ht="24.15" customHeight="1">
      <c r="A595" s="35"/>
      <c r="B595" s="36"/>
      <c r="C595" s="174" t="s">
        <v>802</v>
      </c>
      <c r="D595" s="174" t="s">
        <v>133</v>
      </c>
      <c r="E595" s="175" t="s">
        <v>803</v>
      </c>
      <c r="F595" s="176" t="s">
        <v>804</v>
      </c>
      <c r="G595" s="177" t="s">
        <v>168</v>
      </c>
      <c r="H595" s="178">
        <v>16</v>
      </c>
      <c r="I595" s="179"/>
      <c r="J595" s="180">
        <f>ROUND(I595*H595,2)</f>
        <v>0</v>
      </c>
      <c r="K595" s="176" t="s">
        <v>137</v>
      </c>
      <c r="L595" s="40"/>
      <c r="M595" s="181" t="s">
        <v>78</v>
      </c>
      <c r="N595" s="182" t="s">
        <v>50</v>
      </c>
      <c r="O595" s="65"/>
      <c r="P595" s="183">
        <f>O595*H595</f>
        <v>0</v>
      </c>
      <c r="Q595" s="183">
        <v>0</v>
      </c>
      <c r="R595" s="183">
        <f>Q595*H595</f>
        <v>0</v>
      </c>
      <c r="S595" s="183">
        <v>0</v>
      </c>
      <c r="T595" s="184">
        <f>S595*H595</f>
        <v>0</v>
      </c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R595" s="185" t="s">
        <v>138</v>
      </c>
      <c r="AT595" s="185" t="s">
        <v>133</v>
      </c>
      <c r="AU595" s="185" t="s">
        <v>91</v>
      </c>
      <c r="AY595" s="18" t="s">
        <v>131</v>
      </c>
      <c r="BE595" s="186">
        <f>IF(N595="základní",J595,0)</f>
        <v>0</v>
      </c>
      <c r="BF595" s="186">
        <f>IF(N595="snížená",J595,0)</f>
        <v>0</v>
      </c>
      <c r="BG595" s="186">
        <f>IF(N595="zákl. přenesená",J595,0)</f>
        <v>0</v>
      </c>
      <c r="BH595" s="186">
        <f>IF(N595="sníž. přenesená",J595,0)</f>
        <v>0</v>
      </c>
      <c r="BI595" s="186">
        <f>IF(N595="nulová",J595,0)</f>
        <v>0</v>
      </c>
      <c r="BJ595" s="18" t="s">
        <v>88</v>
      </c>
      <c r="BK595" s="186">
        <f>ROUND(I595*H595,2)</f>
        <v>0</v>
      </c>
      <c r="BL595" s="18" t="s">
        <v>138</v>
      </c>
      <c r="BM595" s="185" t="s">
        <v>805</v>
      </c>
    </row>
    <row r="596" spans="1:65" s="2" customFormat="1" ht="86.4">
      <c r="A596" s="35"/>
      <c r="B596" s="36"/>
      <c r="C596" s="37"/>
      <c r="D596" s="187" t="s">
        <v>140</v>
      </c>
      <c r="E596" s="37"/>
      <c r="F596" s="188" t="s">
        <v>710</v>
      </c>
      <c r="G596" s="37"/>
      <c r="H596" s="37"/>
      <c r="I596" s="189"/>
      <c r="J596" s="37"/>
      <c r="K596" s="37"/>
      <c r="L596" s="40"/>
      <c r="M596" s="190"/>
      <c r="N596" s="191"/>
      <c r="O596" s="65"/>
      <c r="P596" s="65"/>
      <c r="Q596" s="65"/>
      <c r="R596" s="65"/>
      <c r="S596" s="65"/>
      <c r="T596" s="66"/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T596" s="18" t="s">
        <v>140</v>
      </c>
      <c r="AU596" s="18" t="s">
        <v>91</v>
      </c>
    </row>
    <row r="597" spans="1:65" s="13" customFormat="1" ht="20.399999999999999">
      <c r="B597" s="192"/>
      <c r="C597" s="193"/>
      <c r="D597" s="187" t="s">
        <v>142</v>
      </c>
      <c r="E597" s="194" t="s">
        <v>78</v>
      </c>
      <c r="F597" s="195" t="s">
        <v>143</v>
      </c>
      <c r="G597" s="193"/>
      <c r="H597" s="194" t="s">
        <v>78</v>
      </c>
      <c r="I597" s="196"/>
      <c r="J597" s="193"/>
      <c r="K597" s="193"/>
      <c r="L597" s="197"/>
      <c r="M597" s="198"/>
      <c r="N597" s="199"/>
      <c r="O597" s="199"/>
      <c r="P597" s="199"/>
      <c r="Q597" s="199"/>
      <c r="R597" s="199"/>
      <c r="S597" s="199"/>
      <c r="T597" s="200"/>
      <c r="AT597" s="201" t="s">
        <v>142</v>
      </c>
      <c r="AU597" s="201" t="s">
        <v>91</v>
      </c>
      <c r="AV597" s="13" t="s">
        <v>88</v>
      </c>
      <c r="AW597" s="13" t="s">
        <v>38</v>
      </c>
      <c r="AX597" s="13" t="s">
        <v>80</v>
      </c>
      <c r="AY597" s="201" t="s">
        <v>131</v>
      </c>
    </row>
    <row r="598" spans="1:65" s="14" customFormat="1" ht="10.199999999999999">
      <c r="B598" s="202"/>
      <c r="C598" s="203"/>
      <c r="D598" s="187" t="s">
        <v>142</v>
      </c>
      <c r="E598" s="204" t="s">
        <v>78</v>
      </c>
      <c r="F598" s="205" t="s">
        <v>806</v>
      </c>
      <c r="G598" s="203"/>
      <c r="H598" s="206">
        <v>16</v>
      </c>
      <c r="I598" s="207"/>
      <c r="J598" s="203"/>
      <c r="K598" s="203"/>
      <c r="L598" s="208"/>
      <c r="M598" s="209"/>
      <c r="N598" s="210"/>
      <c r="O598" s="210"/>
      <c r="P598" s="210"/>
      <c r="Q598" s="210"/>
      <c r="R598" s="210"/>
      <c r="S598" s="210"/>
      <c r="T598" s="211"/>
      <c r="AT598" s="212" t="s">
        <v>142</v>
      </c>
      <c r="AU598" s="212" t="s">
        <v>91</v>
      </c>
      <c r="AV598" s="14" t="s">
        <v>91</v>
      </c>
      <c r="AW598" s="14" t="s">
        <v>38</v>
      </c>
      <c r="AX598" s="14" t="s">
        <v>88</v>
      </c>
      <c r="AY598" s="212" t="s">
        <v>131</v>
      </c>
    </row>
    <row r="599" spans="1:65" s="2" customFormat="1" ht="24.15" customHeight="1">
      <c r="A599" s="35"/>
      <c r="B599" s="36"/>
      <c r="C599" s="225" t="s">
        <v>807</v>
      </c>
      <c r="D599" s="225" t="s">
        <v>504</v>
      </c>
      <c r="E599" s="226" t="s">
        <v>808</v>
      </c>
      <c r="F599" s="227" t="s">
        <v>809</v>
      </c>
      <c r="G599" s="228" t="s">
        <v>168</v>
      </c>
      <c r="H599" s="229">
        <v>16.024000000000001</v>
      </c>
      <c r="I599" s="230"/>
      <c r="J599" s="231">
        <f>ROUND(I599*H599,2)</f>
        <v>0</v>
      </c>
      <c r="K599" s="227" t="s">
        <v>137</v>
      </c>
      <c r="L599" s="232"/>
      <c r="M599" s="233" t="s">
        <v>78</v>
      </c>
      <c r="N599" s="234" t="s">
        <v>50</v>
      </c>
      <c r="O599" s="65"/>
      <c r="P599" s="183">
        <f>O599*H599</f>
        <v>0</v>
      </c>
      <c r="Q599" s="183">
        <v>4.5700000000000003E-3</v>
      </c>
      <c r="R599" s="183">
        <f>Q599*H599</f>
        <v>7.3229680000000005E-2</v>
      </c>
      <c r="S599" s="183">
        <v>0</v>
      </c>
      <c r="T599" s="184">
        <f>S599*H599</f>
        <v>0</v>
      </c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R599" s="185" t="s">
        <v>190</v>
      </c>
      <c r="AT599" s="185" t="s">
        <v>504</v>
      </c>
      <c r="AU599" s="185" t="s">
        <v>91</v>
      </c>
      <c r="AY599" s="18" t="s">
        <v>131</v>
      </c>
      <c r="BE599" s="186">
        <f>IF(N599="základní",J599,0)</f>
        <v>0</v>
      </c>
      <c r="BF599" s="186">
        <f>IF(N599="snížená",J599,0)</f>
        <v>0</v>
      </c>
      <c r="BG599" s="186">
        <f>IF(N599="zákl. přenesená",J599,0)</f>
        <v>0</v>
      </c>
      <c r="BH599" s="186">
        <f>IF(N599="sníž. přenesená",J599,0)</f>
        <v>0</v>
      </c>
      <c r="BI599" s="186">
        <f>IF(N599="nulová",J599,0)</f>
        <v>0</v>
      </c>
      <c r="BJ599" s="18" t="s">
        <v>88</v>
      </c>
      <c r="BK599" s="186">
        <f>ROUND(I599*H599,2)</f>
        <v>0</v>
      </c>
      <c r="BL599" s="18" t="s">
        <v>138</v>
      </c>
      <c r="BM599" s="185" t="s">
        <v>810</v>
      </c>
    </row>
    <row r="600" spans="1:65" s="14" customFormat="1" ht="10.199999999999999">
      <c r="B600" s="202"/>
      <c r="C600" s="203"/>
      <c r="D600" s="187" t="s">
        <v>142</v>
      </c>
      <c r="E600" s="203"/>
      <c r="F600" s="205" t="s">
        <v>811</v>
      </c>
      <c r="G600" s="203"/>
      <c r="H600" s="206">
        <v>16.024000000000001</v>
      </c>
      <c r="I600" s="207"/>
      <c r="J600" s="203"/>
      <c r="K600" s="203"/>
      <c r="L600" s="208"/>
      <c r="M600" s="209"/>
      <c r="N600" s="210"/>
      <c r="O600" s="210"/>
      <c r="P600" s="210"/>
      <c r="Q600" s="210"/>
      <c r="R600" s="210"/>
      <c r="S600" s="210"/>
      <c r="T600" s="211"/>
      <c r="AT600" s="212" t="s">
        <v>142</v>
      </c>
      <c r="AU600" s="212" t="s">
        <v>91</v>
      </c>
      <c r="AV600" s="14" t="s">
        <v>91</v>
      </c>
      <c r="AW600" s="14" t="s">
        <v>4</v>
      </c>
      <c r="AX600" s="14" t="s">
        <v>88</v>
      </c>
      <c r="AY600" s="212" t="s">
        <v>131</v>
      </c>
    </row>
    <row r="601" spans="1:65" s="2" customFormat="1" ht="37.799999999999997" customHeight="1">
      <c r="A601" s="35"/>
      <c r="B601" s="36"/>
      <c r="C601" s="174" t="s">
        <v>812</v>
      </c>
      <c r="D601" s="174" t="s">
        <v>133</v>
      </c>
      <c r="E601" s="175" t="s">
        <v>813</v>
      </c>
      <c r="F601" s="176" t="s">
        <v>814</v>
      </c>
      <c r="G601" s="177" t="s">
        <v>579</v>
      </c>
      <c r="H601" s="178">
        <v>20</v>
      </c>
      <c r="I601" s="179"/>
      <c r="J601" s="180">
        <f>ROUND(I601*H601,2)</f>
        <v>0</v>
      </c>
      <c r="K601" s="176" t="s">
        <v>137</v>
      </c>
      <c r="L601" s="40"/>
      <c r="M601" s="181" t="s">
        <v>78</v>
      </c>
      <c r="N601" s="182" t="s">
        <v>50</v>
      </c>
      <c r="O601" s="65"/>
      <c r="P601" s="183">
        <f>O601*H601</f>
        <v>0</v>
      </c>
      <c r="Q601" s="183">
        <v>8.0000000000000007E-5</v>
      </c>
      <c r="R601" s="183">
        <f>Q601*H601</f>
        <v>1.6000000000000001E-3</v>
      </c>
      <c r="S601" s="183">
        <v>0</v>
      </c>
      <c r="T601" s="184">
        <f>S601*H601</f>
        <v>0</v>
      </c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R601" s="185" t="s">
        <v>138</v>
      </c>
      <c r="AT601" s="185" t="s">
        <v>133</v>
      </c>
      <c r="AU601" s="185" t="s">
        <v>91</v>
      </c>
      <c r="AY601" s="18" t="s">
        <v>131</v>
      </c>
      <c r="BE601" s="186">
        <f>IF(N601="základní",J601,0)</f>
        <v>0</v>
      </c>
      <c r="BF601" s="186">
        <f>IF(N601="snížená",J601,0)</f>
        <v>0</v>
      </c>
      <c r="BG601" s="186">
        <f>IF(N601="zákl. přenesená",J601,0)</f>
        <v>0</v>
      </c>
      <c r="BH601" s="186">
        <f>IF(N601="sníž. přenesená",J601,0)</f>
        <v>0</v>
      </c>
      <c r="BI601" s="186">
        <f>IF(N601="nulová",J601,0)</f>
        <v>0</v>
      </c>
      <c r="BJ601" s="18" t="s">
        <v>88</v>
      </c>
      <c r="BK601" s="186">
        <f>ROUND(I601*H601,2)</f>
        <v>0</v>
      </c>
      <c r="BL601" s="18" t="s">
        <v>138</v>
      </c>
      <c r="BM601" s="185" t="s">
        <v>815</v>
      </c>
    </row>
    <row r="602" spans="1:65" s="13" customFormat="1" ht="10.199999999999999">
      <c r="B602" s="192"/>
      <c r="C602" s="193"/>
      <c r="D602" s="187" t="s">
        <v>142</v>
      </c>
      <c r="E602" s="194" t="s">
        <v>78</v>
      </c>
      <c r="F602" s="195" t="s">
        <v>816</v>
      </c>
      <c r="G602" s="193"/>
      <c r="H602" s="194" t="s">
        <v>78</v>
      </c>
      <c r="I602" s="196"/>
      <c r="J602" s="193"/>
      <c r="K602" s="193"/>
      <c r="L602" s="197"/>
      <c r="M602" s="198"/>
      <c r="N602" s="199"/>
      <c r="O602" s="199"/>
      <c r="P602" s="199"/>
      <c r="Q602" s="199"/>
      <c r="R602" s="199"/>
      <c r="S602" s="199"/>
      <c r="T602" s="200"/>
      <c r="AT602" s="201" t="s">
        <v>142</v>
      </c>
      <c r="AU602" s="201" t="s">
        <v>91</v>
      </c>
      <c r="AV602" s="13" t="s">
        <v>88</v>
      </c>
      <c r="AW602" s="13" t="s">
        <v>38</v>
      </c>
      <c r="AX602" s="13" t="s">
        <v>80</v>
      </c>
      <c r="AY602" s="201" t="s">
        <v>131</v>
      </c>
    </row>
    <row r="603" spans="1:65" s="14" customFormat="1" ht="10.199999999999999">
      <c r="B603" s="202"/>
      <c r="C603" s="203"/>
      <c r="D603" s="187" t="s">
        <v>142</v>
      </c>
      <c r="E603" s="204" t="s">
        <v>78</v>
      </c>
      <c r="F603" s="205" t="s">
        <v>472</v>
      </c>
      <c r="G603" s="203"/>
      <c r="H603" s="206">
        <v>20</v>
      </c>
      <c r="I603" s="207"/>
      <c r="J603" s="203"/>
      <c r="K603" s="203"/>
      <c r="L603" s="208"/>
      <c r="M603" s="209"/>
      <c r="N603" s="210"/>
      <c r="O603" s="210"/>
      <c r="P603" s="210"/>
      <c r="Q603" s="210"/>
      <c r="R603" s="210"/>
      <c r="S603" s="210"/>
      <c r="T603" s="211"/>
      <c r="AT603" s="212" t="s">
        <v>142</v>
      </c>
      <c r="AU603" s="212" t="s">
        <v>91</v>
      </c>
      <c r="AV603" s="14" t="s">
        <v>91</v>
      </c>
      <c r="AW603" s="14" t="s">
        <v>38</v>
      </c>
      <c r="AX603" s="14" t="s">
        <v>88</v>
      </c>
      <c r="AY603" s="212" t="s">
        <v>131</v>
      </c>
    </row>
    <row r="604" spans="1:65" s="2" customFormat="1" ht="24.15" customHeight="1">
      <c r="A604" s="35"/>
      <c r="B604" s="36"/>
      <c r="C604" s="174" t="s">
        <v>817</v>
      </c>
      <c r="D604" s="174" t="s">
        <v>133</v>
      </c>
      <c r="E604" s="175" t="s">
        <v>818</v>
      </c>
      <c r="F604" s="176" t="s">
        <v>819</v>
      </c>
      <c r="G604" s="177" t="s">
        <v>579</v>
      </c>
      <c r="H604" s="178">
        <v>8</v>
      </c>
      <c r="I604" s="179"/>
      <c r="J604" s="180">
        <f>ROUND(I604*H604,2)</f>
        <v>0</v>
      </c>
      <c r="K604" s="176" t="s">
        <v>137</v>
      </c>
      <c r="L604" s="40"/>
      <c r="M604" s="181" t="s">
        <v>78</v>
      </c>
      <c r="N604" s="182" t="s">
        <v>50</v>
      </c>
      <c r="O604" s="65"/>
      <c r="P604" s="183">
        <f>O604*H604</f>
        <v>0</v>
      </c>
      <c r="Q604" s="183">
        <v>4.6000000000000001E-4</v>
      </c>
      <c r="R604" s="183">
        <f>Q604*H604</f>
        <v>3.6800000000000001E-3</v>
      </c>
      <c r="S604" s="183">
        <v>0</v>
      </c>
      <c r="T604" s="184">
        <f>S604*H604</f>
        <v>0</v>
      </c>
      <c r="U604" s="35"/>
      <c r="V604" s="35"/>
      <c r="W604" s="35"/>
      <c r="X604" s="35"/>
      <c r="Y604" s="35"/>
      <c r="Z604" s="35"/>
      <c r="AA604" s="35"/>
      <c r="AB604" s="35"/>
      <c r="AC604" s="35"/>
      <c r="AD604" s="35"/>
      <c r="AE604" s="35"/>
      <c r="AR604" s="185" t="s">
        <v>138</v>
      </c>
      <c r="AT604" s="185" t="s">
        <v>133</v>
      </c>
      <c r="AU604" s="185" t="s">
        <v>91</v>
      </c>
      <c r="AY604" s="18" t="s">
        <v>131</v>
      </c>
      <c r="BE604" s="186">
        <f>IF(N604="základní",J604,0)</f>
        <v>0</v>
      </c>
      <c r="BF604" s="186">
        <f>IF(N604="snížená",J604,0)</f>
        <v>0</v>
      </c>
      <c r="BG604" s="186">
        <f>IF(N604="zákl. přenesená",J604,0)</f>
        <v>0</v>
      </c>
      <c r="BH604" s="186">
        <f>IF(N604="sníž. přenesená",J604,0)</f>
        <v>0</v>
      </c>
      <c r="BI604" s="186">
        <f>IF(N604="nulová",J604,0)</f>
        <v>0</v>
      </c>
      <c r="BJ604" s="18" t="s">
        <v>88</v>
      </c>
      <c r="BK604" s="186">
        <f>ROUND(I604*H604,2)</f>
        <v>0</v>
      </c>
      <c r="BL604" s="18" t="s">
        <v>138</v>
      </c>
      <c r="BM604" s="185" t="s">
        <v>820</v>
      </c>
    </row>
    <row r="605" spans="1:65" s="2" customFormat="1" ht="38.4">
      <c r="A605" s="35"/>
      <c r="B605" s="36"/>
      <c r="C605" s="37"/>
      <c r="D605" s="187" t="s">
        <v>140</v>
      </c>
      <c r="E605" s="37"/>
      <c r="F605" s="188" t="s">
        <v>821</v>
      </c>
      <c r="G605" s="37"/>
      <c r="H605" s="37"/>
      <c r="I605" s="189"/>
      <c r="J605" s="37"/>
      <c r="K605" s="37"/>
      <c r="L605" s="40"/>
      <c r="M605" s="190"/>
      <c r="N605" s="191"/>
      <c r="O605" s="65"/>
      <c r="P605" s="65"/>
      <c r="Q605" s="65"/>
      <c r="R605" s="65"/>
      <c r="S605" s="65"/>
      <c r="T605" s="66"/>
      <c r="U605" s="35"/>
      <c r="V605" s="35"/>
      <c r="W605" s="35"/>
      <c r="X605" s="35"/>
      <c r="Y605" s="35"/>
      <c r="Z605" s="35"/>
      <c r="AA605" s="35"/>
      <c r="AB605" s="35"/>
      <c r="AC605" s="35"/>
      <c r="AD605" s="35"/>
      <c r="AE605" s="35"/>
      <c r="AT605" s="18" t="s">
        <v>140</v>
      </c>
      <c r="AU605" s="18" t="s">
        <v>91</v>
      </c>
    </row>
    <row r="606" spans="1:65" s="13" customFormat="1" ht="10.199999999999999">
      <c r="B606" s="192"/>
      <c r="C606" s="193"/>
      <c r="D606" s="187" t="s">
        <v>142</v>
      </c>
      <c r="E606" s="194" t="s">
        <v>78</v>
      </c>
      <c r="F606" s="195" t="s">
        <v>477</v>
      </c>
      <c r="G606" s="193"/>
      <c r="H606" s="194" t="s">
        <v>78</v>
      </c>
      <c r="I606" s="196"/>
      <c r="J606" s="193"/>
      <c r="K606" s="193"/>
      <c r="L606" s="197"/>
      <c r="M606" s="198"/>
      <c r="N606" s="199"/>
      <c r="O606" s="199"/>
      <c r="P606" s="199"/>
      <c r="Q606" s="199"/>
      <c r="R606" s="199"/>
      <c r="S606" s="199"/>
      <c r="T606" s="200"/>
      <c r="AT606" s="201" t="s">
        <v>142</v>
      </c>
      <c r="AU606" s="201" t="s">
        <v>91</v>
      </c>
      <c r="AV606" s="13" t="s">
        <v>88</v>
      </c>
      <c r="AW606" s="13" t="s">
        <v>38</v>
      </c>
      <c r="AX606" s="13" t="s">
        <v>80</v>
      </c>
      <c r="AY606" s="201" t="s">
        <v>131</v>
      </c>
    </row>
    <row r="607" spans="1:65" s="14" customFormat="1" ht="10.199999999999999">
      <c r="B607" s="202"/>
      <c r="C607" s="203"/>
      <c r="D607" s="187" t="s">
        <v>142</v>
      </c>
      <c r="E607" s="204" t="s">
        <v>78</v>
      </c>
      <c r="F607" s="205" t="s">
        <v>822</v>
      </c>
      <c r="G607" s="203"/>
      <c r="H607" s="206">
        <v>8</v>
      </c>
      <c r="I607" s="207"/>
      <c r="J607" s="203"/>
      <c r="K607" s="203"/>
      <c r="L607" s="208"/>
      <c r="M607" s="209"/>
      <c r="N607" s="210"/>
      <c r="O607" s="210"/>
      <c r="P607" s="210"/>
      <c r="Q607" s="210"/>
      <c r="R607" s="210"/>
      <c r="S607" s="210"/>
      <c r="T607" s="211"/>
      <c r="AT607" s="212" t="s">
        <v>142</v>
      </c>
      <c r="AU607" s="212" t="s">
        <v>91</v>
      </c>
      <c r="AV607" s="14" t="s">
        <v>91</v>
      </c>
      <c r="AW607" s="14" t="s">
        <v>38</v>
      </c>
      <c r="AX607" s="14" t="s">
        <v>88</v>
      </c>
      <c r="AY607" s="212" t="s">
        <v>131</v>
      </c>
    </row>
    <row r="608" spans="1:65" s="2" customFormat="1" ht="14.4" customHeight="1">
      <c r="A608" s="35"/>
      <c r="B608" s="36"/>
      <c r="C608" s="174" t="s">
        <v>823</v>
      </c>
      <c r="D608" s="174" t="s">
        <v>133</v>
      </c>
      <c r="E608" s="175" t="s">
        <v>824</v>
      </c>
      <c r="F608" s="176" t="s">
        <v>825</v>
      </c>
      <c r="G608" s="177" t="s">
        <v>579</v>
      </c>
      <c r="H608" s="178">
        <v>1</v>
      </c>
      <c r="I608" s="179"/>
      <c r="J608" s="180">
        <f>ROUND(I608*H608,2)</f>
        <v>0</v>
      </c>
      <c r="K608" s="176" t="s">
        <v>694</v>
      </c>
      <c r="L608" s="40"/>
      <c r="M608" s="181" t="s">
        <v>78</v>
      </c>
      <c r="N608" s="182" t="s">
        <v>50</v>
      </c>
      <c r="O608" s="65"/>
      <c r="P608" s="183">
        <f>O608*H608</f>
        <v>0</v>
      </c>
      <c r="Q608" s="183">
        <v>1.9000000000000001E-4</v>
      </c>
      <c r="R608" s="183">
        <f>Q608*H608</f>
        <v>1.9000000000000001E-4</v>
      </c>
      <c r="S608" s="183">
        <v>0</v>
      </c>
      <c r="T608" s="184">
        <f>S608*H608</f>
        <v>0</v>
      </c>
      <c r="U608" s="35"/>
      <c r="V608" s="35"/>
      <c r="W608" s="35"/>
      <c r="X608" s="35"/>
      <c r="Y608" s="35"/>
      <c r="Z608" s="35"/>
      <c r="AA608" s="35"/>
      <c r="AB608" s="35"/>
      <c r="AC608" s="35"/>
      <c r="AD608" s="35"/>
      <c r="AE608" s="35"/>
      <c r="AR608" s="185" t="s">
        <v>138</v>
      </c>
      <c r="AT608" s="185" t="s">
        <v>133</v>
      </c>
      <c r="AU608" s="185" t="s">
        <v>91</v>
      </c>
      <c r="AY608" s="18" t="s">
        <v>131</v>
      </c>
      <c r="BE608" s="186">
        <f>IF(N608="základní",J608,0)</f>
        <v>0</v>
      </c>
      <c r="BF608" s="186">
        <f>IF(N608="snížená",J608,0)</f>
        <v>0</v>
      </c>
      <c r="BG608" s="186">
        <f>IF(N608="zákl. přenesená",J608,0)</f>
        <v>0</v>
      </c>
      <c r="BH608" s="186">
        <f>IF(N608="sníž. přenesená",J608,0)</f>
        <v>0</v>
      </c>
      <c r="BI608" s="186">
        <f>IF(N608="nulová",J608,0)</f>
        <v>0</v>
      </c>
      <c r="BJ608" s="18" t="s">
        <v>88</v>
      </c>
      <c r="BK608" s="186">
        <f>ROUND(I608*H608,2)</f>
        <v>0</v>
      </c>
      <c r="BL608" s="18" t="s">
        <v>138</v>
      </c>
      <c r="BM608" s="185" t="s">
        <v>826</v>
      </c>
    </row>
    <row r="609" spans="1:65" s="13" customFormat="1" ht="10.199999999999999">
      <c r="B609" s="192"/>
      <c r="C609" s="193"/>
      <c r="D609" s="187" t="s">
        <v>142</v>
      </c>
      <c r="E609" s="194" t="s">
        <v>78</v>
      </c>
      <c r="F609" s="195" t="s">
        <v>666</v>
      </c>
      <c r="G609" s="193"/>
      <c r="H609" s="194" t="s">
        <v>78</v>
      </c>
      <c r="I609" s="196"/>
      <c r="J609" s="193"/>
      <c r="K609" s="193"/>
      <c r="L609" s="197"/>
      <c r="M609" s="198"/>
      <c r="N609" s="199"/>
      <c r="O609" s="199"/>
      <c r="P609" s="199"/>
      <c r="Q609" s="199"/>
      <c r="R609" s="199"/>
      <c r="S609" s="199"/>
      <c r="T609" s="200"/>
      <c r="AT609" s="201" t="s">
        <v>142</v>
      </c>
      <c r="AU609" s="201" t="s">
        <v>91</v>
      </c>
      <c r="AV609" s="13" t="s">
        <v>88</v>
      </c>
      <c r="AW609" s="13" t="s">
        <v>38</v>
      </c>
      <c r="AX609" s="13" t="s">
        <v>80</v>
      </c>
      <c r="AY609" s="201" t="s">
        <v>131</v>
      </c>
    </row>
    <row r="610" spans="1:65" s="14" customFormat="1" ht="10.199999999999999">
      <c r="B610" s="202"/>
      <c r="C610" s="203"/>
      <c r="D610" s="187" t="s">
        <v>142</v>
      </c>
      <c r="E610" s="204" t="s">
        <v>78</v>
      </c>
      <c r="F610" s="205" t="s">
        <v>827</v>
      </c>
      <c r="G610" s="203"/>
      <c r="H610" s="206">
        <v>1</v>
      </c>
      <c r="I610" s="207"/>
      <c r="J610" s="203"/>
      <c r="K610" s="203"/>
      <c r="L610" s="208"/>
      <c r="M610" s="209"/>
      <c r="N610" s="210"/>
      <c r="O610" s="210"/>
      <c r="P610" s="210"/>
      <c r="Q610" s="210"/>
      <c r="R610" s="210"/>
      <c r="S610" s="210"/>
      <c r="T610" s="211"/>
      <c r="AT610" s="212" t="s">
        <v>142</v>
      </c>
      <c r="AU610" s="212" t="s">
        <v>91</v>
      </c>
      <c r="AV610" s="14" t="s">
        <v>91</v>
      </c>
      <c r="AW610" s="14" t="s">
        <v>38</v>
      </c>
      <c r="AX610" s="14" t="s">
        <v>88</v>
      </c>
      <c r="AY610" s="212" t="s">
        <v>131</v>
      </c>
    </row>
    <row r="611" spans="1:65" s="2" customFormat="1" ht="24.15" customHeight="1">
      <c r="A611" s="35"/>
      <c r="B611" s="36"/>
      <c r="C611" s="174" t="s">
        <v>828</v>
      </c>
      <c r="D611" s="174" t="s">
        <v>133</v>
      </c>
      <c r="E611" s="175" t="s">
        <v>829</v>
      </c>
      <c r="F611" s="176" t="s">
        <v>830</v>
      </c>
      <c r="G611" s="177" t="s">
        <v>579</v>
      </c>
      <c r="H611" s="178">
        <v>3</v>
      </c>
      <c r="I611" s="179"/>
      <c r="J611" s="180">
        <f>ROUND(I611*H611,2)</f>
        <v>0</v>
      </c>
      <c r="K611" s="176" t="s">
        <v>137</v>
      </c>
      <c r="L611" s="40"/>
      <c r="M611" s="181" t="s">
        <v>78</v>
      </c>
      <c r="N611" s="182" t="s">
        <v>50</v>
      </c>
      <c r="O611" s="65"/>
      <c r="P611" s="183">
        <f>O611*H611</f>
        <v>0</v>
      </c>
      <c r="Q611" s="183">
        <v>3.4000000000000002E-4</v>
      </c>
      <c r="R611" s="183">
        <f>Q611*H611</f>
        <v>1.0200000000000001E-3</v>
      </c>
      <c r="S611" s="183">
        <v>0</v>
      </c>
      <c r="T611" s="184">
        <f>S611*H611</f>
        <v>0</v>
      </c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R611" s="185" t="s">
        <v>138</v>
      </c>
      <c r="AT611" s="185" t="s">
        <v>133</v>
      </c>
      <c r="AU611" s="185" t="s">
        <v>91</v>
      </c>
      <c r="AY611" s="18" t="s">
        <v>131</v>
      </c>
      <c r="BE611" s="186">
        <f>IF(N611="základní",J611,0)</f>
        <v>0</v>
      </c>
      <c r="BF611" s="186">
        <f>IF(N611="snížená",J611,0)</f>
        <v>0</v>
      </c>
      <c r="BG611" s="186">
        <f>IF(N611="zákl. přenesená",J611,0)</f>
        <v>0</v>
      </c>
      <c r="BH611" s="186">
        <f>IF(N611="sníž. přenesená",J611,0)</f>
        <v>0</v>
      </c>
      <c r="BI611" s="186">
        <f>IF(N611="nulová",J611,0)</f>
        <v>0</v>
      </c>
      <c r="BJ611" s="18" t="s">
        <v>88</v>
      </c>
      <c r="BK611" s="186">
        <f>ROUND(I611*H611,2)</f>
        <v>0</v>
      </c>
      <c r="BL611" s="18" t="s">
        <v>138</v>
      </c>
      <c r="BM611" s="185" t="s">
        <v>831</v>
      </c>
    </row>
    <row r="612" spans="1:65" s="2" customFormat="1" ht="345.6">
      <c r="A612" s="35"/>
      <c r="B612" s="36"/>
      <c r="C612" s="37"/>
      <c r="D612" s="187" t="s">
        <v>140</v>
      </c>
      <c r="E612" s="37"/>
      <c r="F612" s="188" t="s">
        <v>750</v>
      </c>
      <c r="G612" s="37"/>
      <c r="H612" s="37"/>
      <c r="I612" s="189"/>
      <c r="J612" s="37"/>
      <c r="K612" s="37"/>
      <c r="L612" s="40"/>
      <c r="M612" s="190"/>
      <c r="N612" s="191"/>
      <c r="O612" s="65"/>
      <c r="P612" s="65"/>
      <c r="Q612" s="65"/>
      <c r="R612" s="65"/>
      <c r="S612" s="65"/>
      <c r="T612" s="66"/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T612" s="18" t="s">
        <v>140</v>
      </c>
      <c r="AU612" s="18" t="s">
        <v>91</v>
      </c>
    </row>
    <row r="613" spans="1:65" s="13" customFormat="1" ht="10.199999999999999">
      <c r="B613" s="192"/>
      <c r="C613" s="193"/>
      <c r="D613" s="187" t="s">
        <v>142</v>
      </c>
      <c r="E613" s="194" t="s">
        <v>78</v>
      </c>
      <c r="F613" s="195" t="s">
        <v>666</v>
      </c>
      <c r="G613" s="193"/>
      <c r="H613" s="194" t="s">
        <v>78</v>
      </c>
      <c r="I613" s="196"/>
      <c r="J613" s="193"/>
      <c r="K613" s="193"/>
      <c r="L613" s="197"/>
      <c r="M613" s="198"/>
      <c r="N613" s="199"/>
      <c r="O613" s="199"/>
      <c r="P613" s="199"/>
      <c r="Q613" s="199"/>
      <c r="R613" s="199"/>
      <c r="S613" s="199"/>
      <c r="T613" s="200"/>
      <c r="AT613" s="201" t="s">
        <v>142</v>
      </c>
      <c r="AU613" s="201" t="s">
        <v>91</v>
      </c>
      <c r="AV613" s="13" t="s">
        <v>88</v>
      </c>
      <c r="AW613" s="13" t="s">
        <v>38</v>
      </c>
      <c r="AX613" s="13" t="s">
        <v>80</v>
      </c>
      <c r="AY613" s="201" t="s">
        <v>131</v>
      </c>
    </row>
    <row r="614" spans="1:65" s="14" customFormat="1" ht="10.199999999999999">
      <c r="B614" s="202"/>
      <c r="C614" s="203"/>
      <c r="D614" s="187" t="s">
        <v>142</v>
      </c>
      <c r="E614" s="204" t="s">
        <v>78</v>
      </c>
      <c r="F614" s="205" t="s">
        <v>152</v>
      </c>
      <c r="G614" s="203"/>
      <c r="H614" s="206">
        <v>3</v>
      </c>
      <c r="I614" s="207"/>
      <c r="J614" s="203"/>
      <c r="K614" s="203"/>
      <c r="L614" s="208"/>
      <c r="M614" s="209"/>
      <c r="N614" s="210"/>
      <c r="O614" s="210"/>
      <c r="P614" s="210"/>
      <c r="Q614" s="210"/>
      <c r="R614" s="210"/>
      <c r="S614" s="210"/>
      <c r="T614" s="211"/>
      <c r="AT614" s="212" t="s">
        <v>142</v>
      </c>
      <c r="AU614" s="212" t="s">
        <v>91</v>
      </c>
      <c r="AV614" s="14" t="s">
        <v>91</v>
      </c>
      <c r="AW614" s="14" t="s">
        <v>38</v>
      </c>
      <c r="AX614" s="14" t="s">
        <v>88</v>
      </c>
      <c r="AY614" s="212" t="s">
        <v>131</v>
      </c>
    </row>
    <row r="615" spans="1:65" s="2" customFormat="1" ht="24.15" customHeight="1">
      <c r="A615" s="35"/>
      <c r="B615" s="36"/>
      <c r="C615" s="225" t="s">
        <v>832</v>
      </c>
      <c r="D615" s="225" t="s">
        <v>504</v>
      </c>
      <c r="E615" s="226" t="s">
        <v>833</v>
      </c>
      <c r="F615" s="227" t="s">
        <v>834</v>
      </c>
      <c r="G615" s="228" t="s">
        <v>579</v>
      </c>
      <c r="H615" s="229">
        <v>3</v>
      </c>
      <c r="I615" s="230"/>
      <c r="J615" s="231">
        <f>ROUND(I615*H615,2)</f>
        <v>0</v>
      </c>
      <c r="K615" s="227" t="s">
        <v>137</v>
      </c>
      <c r="L615" s="232"/>
      <c r="M615" s="233" t="s">
        <v>78</v>
      </c>
      <c r="N615" s="234" t="s">
        <v>50</v>
      </c>
      <c r="O615" s="65"/>
      <c r="P615" s="183">
        <f>O615*H615</f>
        <v>0</v>
      </c>
      <c r="Q615" s="183">
        <v>4.2999999999999997E-2</v>
      </c>
      <c r="R615" s="183">
        <f>Q615*H615</f>
        <v>0.129</v>
      </c>
      <c r="S615" s="183">
        <v>0</v>
      </c>
      <c r="T615" s="184">
        <f>S615*H615</f>
        <v>0</v>
      </c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R615" s="185" t="s">
        <v>190</v>
      </c>
      <c r="AT615" s="185" t="s">
        <v>504</v>
      </c>
      <c r="AU615" s="185" t="s">
        <v>91</v>
      </c>
      <c r="AY615" s="18" t="s">
        <v>131</v>
      </c>
      <c r="BE615" s="186">
        <f>IF(N615="základní",J615,0)</f>
        <v>0</v>
      </c>
      <c r="BF615" s="186">
        <f>IF(N615="snížená",J615,0)</f>
        <v>0</v>
      </c>
      <c r="BG615" s="186">
        <f>IF(N615="zákl. přenesená",J615,0)</f>
        <v>0</v>
      </c>
      <c r="BH615" s="186">
        <f>IF(N615="sníž. přenesená",J615,0)</f>
        <v>0</v>
      </c>
      <c r="BI615" s="186">
        <f>IF(N615="nulová",J615,0)</f>
        <v>0</v>
      </c>
      <c r="BJ615" s="18" t="s">
        <v>88</v>
      </c>
      <c r="BK615" s="186">
        <f>ROUND(I615*H615,2)</f>
        <v>0</v>
      </c>
      <c r="BL615" s="18" t="s">
        <v>138</v>
      </c>
      <c r="BM615" s="185" t="s">
        <v>835</v>
      </c>
    </row>
    <row r="616" spans="1:65" s="2" customFormat="1" ht="14.4" customHeight="1">
      <c r="A616" s="35"/>
      <c r="B616" s="36"/>
      <c r="C616" s="174" t="s">
        <v>836</v>
      </c>
      <c r="D616" s="174" t="s">
        <v>133</v>
      </c>
      <c r="E616" s="175" t="s">
        <v>837</v>
      </c>
      <c r="F616" s="176" t="s">
        <v>838</v>
      </c>
      <c r="G616" s="177" t="s">
        <v>579</v>
      </c>
      <c r="H616" s="178">
        <v>3</v>
      </c>
      <c r="I616" s="179"/>
      <c r="J616" s="180">
        <f>ROUND(I616*H616,2)</f>
        <v>0</v>
      </c>
      <c r="K616" s="176" t="s">
        <v>137</v>
      </c>
      <c r="L616" s="40"/>
      <c r="M616" s="181" t="s">
        <v>78</v>
      </c>
      <c r="N616" s="182" t="s">
        <v>50</v>
      </c>
      <c r="O616" s="65"/>
      <c r="P616" s="183">
        <f>O616*H616</f>
        <v>0</v>
      </c>
      <c r="Q616" s="183">
        <v>0.32906000000000002</v>
      </c>
      <c r="R616" s="183">
        <f>Q616*H616</f>
        <v>0.98718000000000006</v>
      </c>
      <c r="S616" s="183">
        <v>0</v>
      </c>
      <c r="T616" s="184">
        <f>S616*H616</f>
        <v>0</v>
      </c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  <c r="AR616" s="185" t="s">
        <v>138</v>
      </c>
      <c r="AT616" s="185" t="s">
        <v>133</v>
      </c>
      <c r="AU616" s="185" t="s">
        <v>91</v>
      </c>
      <c r="AY616" s="18" t="s">
        <v>131</v>
      </c>
      <c r="BE616" s="186">
        <f>IF(N616="základní",J616,0)</f>
        <v>0</v>
      </c>
      <c r="BF616" s="186">
        <f>IF(N616="snížená",J616,0)</f>
        <v>0</v>
      </c>
      <c r="BG616" s="186">
        <f>IF(N616="zákl. přenesená",J616,0)</f>
        <v>0</v>
      </c>
      <c r="BH616" s="186">
        <f>IF(N616="sníž. přenesená",J616,0)</f>
        <v>0</v>
      </c>
      <c r="BI616" s="186">
        <f>IF(N616="nulová",J616,0)</f>
        <v>0</v>
      </c>
      <c r="BJ616" s="18" t="s">
        <v>88</v>
      </c>
      <c r="BK616" s="186">
        <f>ROUND(I616*H616,2)</f>
        <v>0</v>
      </c>
      <c r="BL616" s="18" t="s">
        <v>138</v>
      </c>
      <c r="BM616" s="185" t="s">
        <v>839</v>
      </c>
    </row>
    <row r="617" spans="1:65" s="2" customFormat="1" ht="57.6">
      <c r="A617" s="35"/>
      <c r="B617" s="36"/>
      <c r="C617" s="37"/>
      <c r="D617" s="187" t="s">
        <v>140</v>
      </c>
      <c r="E617" s="37"/>
      <c r="F617" s="188" t="s">
        <v>793</v>
      </c>
      <c r="G617" s="37"/>
      <c r="H617" s="37"/>
      <c r="I617" s="189"/>
      <c r="J617" s="37"/>
      <c r="K617" s="37"/>
      <c r="L617" s="40"/>
      <c r="M617" s="190"/>
      <c r="N617" s="191"/>
      <c r="O617" s="65"/>
      <c r="P617" s="65"/>
      <c r="Q617" s="65"/>
      <c r="R617" s="65"/>
      <c r="S617" s="65"/>
      <c r="T617" s="66"/>
      <c r="U617" s="35"/>
      <c r="V617" s="35"/>
      <c r="W617" s="35"/>
      <c r="X617" s="35"/>
      <c r="Y617" s="35"/>
      <c r="Z617" s="35"/>
      <c r="AA617" s="35"/>
      <c r="AB617" s="35"/>
      <c r="AC617" s="35"/>
      <c r="AD617" s="35"/>
      <c r="AE617" s="35"/>
      <c r="AT617" s="18" t="s">
        <v>140</v>
      </c>
      <c r="AU617" s="18" t="s">
        <v>91</v>
      </c>
    </row>
    <row r="618" spans="1:65" s="13" customFormat="1" ht="10.199999999999999">
      <c r="B618" s="192"/>
      <c r="C618" s="193"/>
      <c r="D618" s="187" t="s">
        <v>142</v>
      </c>
      <c r="E618" s="194" t="s">
        <v>78</v>
      </c>
      <c r="F618" s="195" t="s">
        <v>666</v>
      </c>
      <c r="G618" s="193"/>
      <c r="H618" s="194" t="s">
        <v>78</v>
      </c>
      <c r="I618" s="196"/>
      <c r="J618" s="193"/>
      <c r="K618" s="193"/>
      <c r="L618" s="197"/>
      <c r="M618" s="198"/>
      <c r="N618" s="199"/>
      <c r="O618" s="199"/>
      <c r="P618" s="199"/>
      <c r="Q618" s="199"/>
      <c r="R618" s="199"/>
      <c r="S618" s="199"/>
      <c r="T618" s="200"/>
      <c r="AT618" s="201" t="s">
        <v>142</v>
      </c>
      <c r="AU618" s="201" t="s">
        <v>91</v>
      </c>
      <c r="AV618" s="13" t="s">
        <v>88</v>
      </c>
      <c r="AW618" s="13" t="s">
        <v>38</v>
      </c>
      <c r="AX618" s="13" t="s">
        <v>80</v>
      </c>
      <c r="AY618" s="201" t="s">
        <v>131</v>
      </c>
    </row>
    <row r="619" spans="1:65" s="14" customFormat="1" ht="10.199999999999999">
      <c r="B619" s="202"/>
      <c r="C619" s="203"/>
      <c r="D619" s="187" t="s">
        <v>142</v>
      </c>
      <c r="E619" s="204" t="s">
        <v>78</v>
      </c>
      <c r="F619" s="205" t="s">
        <v>152</v>
      </c>
      <c r="G619" s="203"/>
      <c r="H619" s="206">
        <v>3</v>
      </c>
      <c r="I619" s="207"/>
      <c r="J619" s="203"/>
      <c r="K619" s="203"/>
      <c r="L619" s="208"/>
      <c r="M619" s="209"/>
      <c r="N619" s="210"/>
      <c r="O619" s="210"/>
      <c r="P619" s="210"/>
      <c r="Q619" s="210"/>
      <c r="R619" s="210"/>
      <c r="S619" s="210"/>
      <c r="T619" s="211"/>
      <c r="AT619" s="212" t="s">
        <v>142</v>
      </c>
      <c r="AU619" s="212" t="s">
        <v>91</v>
      </c>
      <c r="AV619" s="14" t="s">
        <v>91</v>
      </c>
      <c r="AW619" s="14" t="s">
        <v>38</v>
      </c>
      <c r="AX619" s="14" t="s">
        <v>88</v>
      </c>
      <c r="AY619" s="212" t="s">
        <v>131</v>
      </c>
    </row>
    <row r="620" spans="1:65" s="2" customFormat="1" ht="14.4" customHeight="1">
      <c r="A620" s="35"/>
      <c r="B620" s="36"/>
      <c r="C620" s="225" t="s">
        <v>840</v>
      </c>
      <c r="D620" s="225" t="s">
        <v>504</v>
      </c>
      <c r="E620" s="226" t="s">
        <v>841</v>
      </c>
      <c r="F620" s="227" t="s">
        <v>842</v>
      </c>
      <c r="G620" s="228" t="s">
        <v>579</v>
      </c>
      <c r="H620" s="229">
        <v>3</v>
      </c>
      <c r="I620" s="230"/>
      <c r="J620" s="231">
        <f>ROUND(I620*H620,2)</f>
        <v>0</v>
      </c>
      <c r="K620" s="227" t="s">
        <v>137</v>
      </c>
      <c r="L620" s="232"/>
      <c r="M620" s="233" t="s">
        <v>78</v>
      </c>
      <c r="N620" s="234" t="s">
        <v>50</v>
      </c>
      <c r="O620" s="65"/>
      <c r="P620" s="183">
        <f>O620*H620</f>
        <v>0</v>
      </c>
      <c r="Q620" s="183">
        <v>2.9499999999999998E-2</v>
      </c>
      <c r="R620" s="183">
        <f>Q620*H620</f>
        <v>8.8499999999999995E-2</v>
      </c>
      <c r="S620" s="183">
        <v>0</v>
      </c>
      <c r="T620" s="184">
        <f>S620*H620</f>
        <v>0</v>
      </c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R620" s="185" t="s">
        <v>190</v>
      </c>
      <c r="AT620" s="185" t="s">
        <v>504</v>
      </c>
      <c r="AU620" s="185" t="s">
        <v>91</v>
      </c>
      <c r="AY620" s="18" t="s">
        <v>131</v>
      </c>
      <c r="BE620" s="186">
        <f>IF(N620="základní",J620,0)</f>
        <v>0</v>
      </c>
      <c r="BF620" s="186">
        <f>IF(N620="snížená",J620,0)</f>
        <v>0</v>
      </c>
      <c r="BG620" s="186">
        <f>IF(N620="zákl. přenesená",J620,0)</f>
        <v>0</v>
      </c>
      <c r="BH620" s="186">
        <f>IF(N620="sníž. přenesená",J620,0)</f>
        <v>0</v>
      </c>
      <c r="BI620" s="186">
        <f>IF(N620="nulová",J620,0)</f>
        <v>0</v>
      </c>
      <c r="BJ620" s="18" t="s">
        <v>88</v>
      </c>
      <c r="BK620" s="186">
        <f>ROUND(I620*H620,2)</f>
        <v>0</v>
      </c>
      <c r="BL620" s="18" t="s">
        <v>138</v>
      </c>
      <c r="BM620" s="185" t="s">
        <v>843</v>
      </c>
    </row>
    <row r="621" spans="1:65" s="2" customFormat="1" ht="14.4" customHeight="1">
      <c r="A621" s="35"/>
      <c r="B621" s="36"/>
      <c r="C621" s="225" t="s">
        <v>844</v>
      </c>
      <c r="D621" s="225" t="s">
        <v>504</v>
      </c>
      <c r="E621" s="226" t="s">
        <v>845</v>
      </c>
      <c r="F621" s="227" t="s">
        <v>846</v>
      </c>
      <c r="G621" s="228" t="s">
        <v>579</v>
      </c>
      <c r="H621" s="229">
        <v>3</v>
      </c>
      <c r="I621" s="230"/>
      <c r="J621" s="231">
        <f>ROUND(I621*H621,2)</f>
        <v>0</v>
      </c>
      <c r="K621" s="227" t="s">
        <v>137</v>
      </c>
      <c r="L621" s="232"/>
      <c r="M621" s="233" t="s">
        <v>78</v>
      </c>
      <c r="N621" s="234" t="s">
        <v>50</v>
      </c>
      <c r="O621" s="65"/>
      <c r="P621" s="183">
        <f>O621*H621</f>
        <v>0</v>
      </c>
      <c r="Q621" s="183">
        <v>1.9E-3</v>
      </c>
      <c r="R621" s="183">
        <f>Q621*H621</f>
        <v>5.7000000000000002E-3</v>
      </c>
      <c r="S621" s="183">
        <v>0</v>
      </c>
      <c r="T621" s="184">
        <f>S621*H621</f>
        <v>0</v>
      </c>
      <c r="U621" s="35"/>
      <c r="V621" s="35"/>
      <c r="W621" s="35"/>
      <c r="X621" s="35"/>
      <c r="Y621" s="35"/>
      <c r="Z621" s="35"/>
      <c r="AA621" s="35"/>
      <c r="AB621" s="35"/>
      <c r="AC621" s="35"/>
      <c r="AD621" s="35"/>
      <c r="AE621" s="35"/>
      <c r="AR621" s="185" t="s">
        <v>190</v>
      </c>
      <c r="AT621" s="185" t="s">
        <v>504</v>
      </c>
      <c r="AU621" s="185" t="s">
        <v>91</v>
      </c>
      <c r="AY621" s="18" t="s">
        <v>131</v>
      </c>
      <c r="BE621" s="186">
        <f>IF(N621="základní",J621,0)</f>
        <v>0</v>
      </c>
      <c r="BF621" s="186">
        <f>IF(N621="snížená",J621,0)</f>
        <v>0</v>
      </c>
      <c r="BG621" s="186">
        <f>IF(N621="zákl. přenesená",J621,0)</f>
        <v>0</v>
      </c>
      <c r="BH621" s="186">
        <f>IF(N621="sníž. přenesená",J621,0)</f>
        <v>0</v>
      </c>
      <c r="BI621" s="186">
        <f>IF(N621="nulová",J621,0)</f>
        <v>0</v>
      </c>
      <c r="BJ621" s="18" t="s">
        <v>88</v>
      </c>
      <c r="BK621" s="186">
        <f>ROUND(I621*H621,2)</f>
        <v>0</v>
      </c>
      <c r="BL621" s="18" t="s">
        <v>138</v>
      </c>
      <c r="BM621" s="185" t="s">
        <v>847</v>
      </c>
    </row>
    <row r="622" spans="1:65" s="2" customFormat="1" ht="14.4" customHeight="1">
      <c r="A622" s="35"/>
      <c r="B622" s="36"/>
      <c r="C622" s="174" t="s">
        <v>848</v>
      </c>
      <c r="D622" s="174" t="s">
        <v>133</v>
      </c>
      <c r="E622" s="175" t="s">
        <v>849</v>
      </c>
      <c r="F622" s="176" t="s">
        <v>850</v>
      </c>
      <c r="G622" s="177" t="s">
        <v>168</v>
      </c>
      <c r="H622" s="178">
        <v>308</v>
      </c>
      <c r="I622" s="179"/>
      <c r="J622" s="180">
        <f>ROUND(I622*H622,2)</f>
        <v>0</v>
      </c>
      <c r="K622" s="176" t="s">
        <v>137</v>
      </c>
      <c r="L622" s="40"/>
      <c r="M622" s="181" t="s">
        <v>78</v>
      </c>
      <c r="N622" s="182" t="s">
        <v>50</v>
      </c>
      <c r="O622" s="65"/>
      <c r="P622" s="183">
        <f>O622*H622</f>
        <v>0</v>
      </c>
      <c r="Q622" s="183">
        <v>0</v>
      </c>
      <c r="R622" s="183">
        <f>Q622*H622</f>
        <v>0</v>
      </c>
      <c r="S622" s="183">
        <v>0</v>
      </c>
      <c r="T622" s="184">
        <f>S622*H622</f>
        <v>0</v>
      </c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R622" s="185" t="s">
        <v>138</v>
      </c>
      <c r="AT622" s="185" t="s">
        <v>133</v>
      </c>
      <c r="AU622" s="185" t="s">
        <v>91</v>
      </c>
      <c r="AY622" s="18" t="s">
        <v>131</v>
      </c>
      <c r="BE622" s="186">
        <f>IF(N622="základní",J622,0)</f>
        <v>0</v>
      </c>
      <c r="BF622" s="186">
        <f>IF(N622="snížená",J622,0)</f>
        <v>0</v>
      </c>
      <c r="BG622" s="186">
        <f>IF(N622="zákl. přenesená",J622,0)</f>
        <v>0</v>
      </c>
      <c r="BH622" s="186">
        <f>IF(N622="sníž. přenesená",J622,0)</f>
        <v>0</v>
      </c>
      <c r="BI622" s="186">
        <f>IF(N622="nulová",J622,0)</f>
        <v>0</v>
      </c>
      <c r="BJ622" s="18" t="s">
        <v>88</v>
      </c>
      <c r="BK622" s="186">
        <f>ROUND(I622*H622,2)</f>
        <v>0</v>
      </c>
      <c r="BL622" s="18" t="s">
        <v>138</v>
      </c>
      <c r="BM622" s="185" t="s">
        <v>851</v>
      </c>
    </row>
    <row r="623" spans="1:65" s="2" customFormat="1" ht="124.8">
      <c r="A623" s="35"/>
      <c r="B623" s="36"/>
      <c r="C623" s="37"/>
      <c r="D623" s="187" t="s">
        <v>140</v>
      </c>
      <c r="E623" s="37"/>
      <c r="F623" s="188" t="s">
        <v>852</v>
      </c>
      <c r="G623" s="37"/>
      <c r="H623" s="37"/>
      <c r="I623" s="189"/>
      <c r="J623" s="37"/>
      <c r="K623" s="37"/>
      <c r="L623" s="40"/>
      <c r="M623" s="190"/>
      <c r="N623" s="191"/>
      <c r="O623" s="65"/>
      <c r="P623" s="65"/>
      <c r="Q623" s="65"/>
      <c r="R623" s="65"/>
      <c r="S623" s="65"/>
      <c r="T623" s="66"/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  <c r="AT623" s="18" t="s">
        <v>140</v>
      </c>
      <c r="AU623" s="18" t="s">
        <v>91</v>
      </c>
    </row>
    <row r="624" spans="1:65" s="13" customFormat="1" ht="10.199999999999999">
      <c r="B624" s="192"/>
      <c r="C624" s="193"/>
      <c r="D624" s="187" t="s">
        <v>142</v>
      </c>
      <c r="E624" s="194" t="s">
        <v>78</v>
      </c>
      <c r="F624" s="195" t="s">
        <v>477</v>
      </c>
      <c r="G624" s="193"/>
      <c r="H624" s="194" t="s">
        <v>78</v>
      </c>
      <c r="I624" s="196"/>
      <c r="J624" s="193"/>
      <c r="K624" s="193"/>
      <c r="L624" s="197"/>
      <c r="M624" s="198"/>
      <c r="N624" s="199"/>
      <c r="O624" s="199"/>
      <c r="P624" s="199"/>
      <c r="Q624" s="199"/>
      <c r="R624" s="199"/>
      <c r="S624" s="199"/>
      <c r="T624" s="200"/>
      <c r="AT624" s="201" t="s">
        <v>142</v>
      </c>
      <c r="AU624" s="201" t="s">
        <v>91</v>
      </c>
      <c r="AV624" s="13" t="s">
        <v>88</v>
      </c>
      <c r="AW624" s="13" t="s">
        <v>38</v>
      </c>
      <c r="AX624" s="13" t="s">
        <v>80</v>
      </c>
      <c r="AY624" s="201" t="s">
        <v>131</v>
      </c>
    </row>
    <row r="625" spans="1:65" s="14" customFormat="1" ht="10.199999999999999">
      <c r="B625" s="202"/>
      <c r="C625" s="203"/>
      <c r="D625" s="187" t="s">
        <v>142</v>
      </c>
      <c r="E625" s="204" t="s">
        <v>78</v>
      </c>
      <c r="F625" s="205" t="s">
        <v>711</v>
      </c>
      <c r="G625" s="203"/>
      <c r="H625" s="206">
        <v>308</v>
      </c>
      <c r="I625" s="207"/>
      <c r="J625" s="203"/>
      <c r="K625" s="203"/>
      <c r="L625" s="208"/>
      <c r="M625" s="209"/>
      <c r="N625" s="210"/>
      <c r="O625" s="210"/>
      <c r="P625" s="210"/>
      <c r="Q625" s="210"/>
      <c r="R625" s="210"/>
      <c r="S625" s="210"/>
      <c r="T625" s="211"/>
      <c r="AT625" s="212" t="s">
        <v>142</v>
      </c>
      <c r="AU625" s="212" t="s">
        <v>91</v>
      </c>
      <c r="AV625" s="14" t="s">
        <v>91</v>
      </c>
      <c r="AW625" s="14" t="s">
        <v>38</v>
      </c>
      <c r="AX625" s="14" t="s">
        <v>88</v>
      </c>
      <c r="AY625" s="212" t="s">
        <v>131</v>
      </c>
    </row>
    <row r="626" spans="1:65" s="2" customFormat="1" ht="24.15" customHeight="1">
      <c r="A626" s="35"/>
      <c r="B626" s="36"/>
      <c r="C626" s="174" t="s">
        <v>853</v>
      </c>
      <c r="D626" s="174" t="s">
        <v>133</v>
      </c>
      <c r="E626" s="175" t="s">
        <v>854</v>
      </c>
      <c r="F626" s="176" t="s">
        <v>855</v>
      </c>
      <c r="G626" s="177" t="s">
        <v>579</v>
      </c>
      <c r="H626" s="178">
        <v>4</v>
      </c>
      <c r="I626" s="179"/>
      <c r="J626" s="180">
        <f>ROUND(I626*H626,2)</f>
        <v>0</v>
      </c>
      <c r="K626" s="176" t="s">
        <v>137</v>
      </c>
      <c r="L626" s="40"/>
      <c r="M626" s="181" t="s">
        <v>78</v>
      </c>
      <c r="N626" s="182" t="s">
        <v>50</v>
      </c>
      <c r="O626" s="65"/>
      <c r="P626" s="183">
        <f>O626*H626</f>
        <v>0</v>
      </c>
      <c r="Q626" s="183">
        <v>0.46009</v>
      </c>
      <c r="R626" s="183">
        <f>Q626*H626</f>
        <v>1.84036</v>
      </c>
      <c r="S626" s="183">
        <v>0</v>
      </c>
      <c r="T626" s="184">
        <f>S626*H626</f>
        <v>0</v>
      </c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R626" s="185" t="s">
        <v>138</v>
      </c>
      <c r="AT626" s="185" t="s">
        <v>133</v>
      </c>
      <c r="AU626" s="185" t="s">
        <v>91</v>
      </c>
      <c r="AY626" s="18" t="s">
        <v>131</v>
      </c>
      <c r="BE626" s="186">
        <f>IF(N626="základní",J626,0)</f>
        <v>0</v>
      </c>
      <c r="BF626" s="186">
        <f>IF(N626="snížená",J626,0)</f>
        <v>0</v>
      </c>
      <c r="BG626" s="186">
        <f>IF(N626="zákl. přenesená",J626,0)</f>
        <v>0</v>
      </c>
      <c r="BH626" s="186">
        <f>IF(N626="sníž. přenesená",J626,0)</f>
        <v>0</v>
      </c>
      <c r="BI626" s="186">
        <f>IF(N626="nulová",J626,0)</f>
        <v>0</v>
      </c>
      <c r="BJ626" s="18" t="s">
        <v>88</v>
      </c>
      <c r="BK626" s="186">
        <f>ROUND(I626*H626,2)</f>
        <v>0</v>
      </c>
      <c r="BL626" s="18" t="s">
        <v>138</v>
      </c>
      <c r="BM626" s="185" t="s">
        <v>856</v>
      </c>
    </row>
    <row r="627" spans="1:65" s="2" customFormat="1" ht="124.8">
      <c r="A627" s="35"/>
      <c r="B627" s="36"/>
      <c r="C627" s="37"/>
      <c r="D627" s="187" t="s">
        <v>140</v>
      </c>
      <c r="E627" s="37"/>
      <c r="F627" s="188" t="s">
        <v>852</v>
      </c>
      <c r="G627" s="37"/>
      <c r="H627" s="37"/>
      <c r="I627" s="189"/>
      <c r="J627" s="37"/>
      <c r="K627" s="37"/>
      <c r="L627" s="40"/>
      <c r="M627" s="190"/>
      <c r="N627" s="191"/>
      <c r="O627" s="65"/>
      <c r="P627" s="65"/>
      <c r="Q627" s="65"/>
      <c r="R627" s="65"/>
      <c r="S627" s="65"/>
      <c r="T627" s="66"/>
      <c r="U627" s="35"/>
      <c r="V627" s="35"/>
      <c r="W627" s="35"/>
      <c r="X627" s="35"/>
      <c r="Y627" s="35"/>
      <c r="Z627" s="35"/>
      <c r="AA627" s="35"/>
      <c r="AB627" s="35"/>
      <c r="AC627" s="35"/>
      <c r="AD627" s="35"/>
      <c r="AE627" s="35"/>
      <c r="AT627" s="18" t="s">
        <v>140</v>
      </c>
      <c r="AU627" s="18" t="s">
        <v>91</v>
      </c>
    </row>
    <row r="628" spans="1:65" s="14" customFormat="1" ht="10.199999999999999">
      <c r="B628" s="202"/>
      <c r="C628" s="203"/>
      <c r="D628" s="187" t="s">
        <v>142</v>
      </c>
      <c r="E628" s="204" t="s">
        <v>78</v>
      </c>
      <c r="F628" s="205" t="s">
        <v>857</v>
      </c>
      <c r="G628" s="203"/>
      <c r="H628" s="206">
        <v>4</v>
      </c>
      <c r="I628" s="207"/>
      <c r="J628" s="203"/>
      <c r="K628" s="203"/>
      <c r="L628" s="208"/>
      <c r="M628" s="209"/>
      <c r="N628" s="210"/>
      <c r="O628" s="210"/>
      <c r="P628" s="210"/>
      <c r="Q628" s="210"/>
      <c r="R628" s="210"/>
      <c r="S628" s="210"/>
      <c r="T628" s="211"/>
      <c r="AT628" s="212" t="s">
        <v>142</v>
      </c>
      <c r="AU628" s="212" t="s">
        <v>91</v>
      </c>
      <c r="AV628" s="14" t="s">
        <v>91</v>
      </c>
      <c r="AW628" s="14" t="s">
        <v>38</v>
      </c>
      <c r="AX628" s="14" t="s">
        <v>88</v>
      </c>
      <c r="AY628" s="212" t="s">
        <v>131</v>
      </c>
    </row>
    <row r="629" spans="1:65" s="2" customFormat="1" ht="24.15" customHeight="1">
      <c r="A629" s="35"/>
      <c r="B629" s="36"/>
      <c r="C629" s="174" t="s">
        <v>858</v>
      </c>
      <c r="D629" s="174" t="s">
        <v>133</v>
      </c>
      <c r="E629" s="175" t="s">
        <v>859</v>
      </c>
      <c r="F629" s="176" t="s">
        <v>860</v>
      </c>
      <c r="G629" s="177" t="s">
        <v>168</v>
      </c>
      <c r="H629" s="178">
        <v>308</v>
      </c>
      <c r="I629" s="179"/>
      <c r="J629" s="180">
        <f>ROUND(I629*H629,2)</f>
        <v>0</v>
      </c>
      <c r="K629" s="176" t="s">
        <v>137</v>
      </c>
      <c r="L629" s="40"/>
      <c r="M629" s="181" t="s">
        <v>78</v>
      </c>
      <c r="N629" s="182" t="s">
        <v>50</v>
      </c>
      <c r="O629" s="65"/>
      <c r="P629" s="183">
        <f>O629*H629</f>
        <v>0</v>
      </c>
      <c r="Q629" s="183">
        <v>0</v>
      </c>
      <c r="R629" s="183">
        <f>Q629*H629</f>
        <v>0</v>
      </c>
      <c r="S629" s="183">
        <v>0</v>
      </c>
      <c r="T629" s="184">
        <f>S629*H629</f>
        <v>0</v>
      </c>
      <c r="U629" s="35"/>
      <c r="V629" s="35"/>
      <c r="W629" s="35"/>
      <c r="X629" s="35"/>
      <c r="Y629" s="35"/>
      <c r="Z629" s="35"/>
      <c r="AA629" s="35"/>
      <c r="AB629" s="35"/>
      <c r="AC629" s="35"/>
      <c r="AD629" s="35"/>
      <c r="AE629" s="35"/>
      <c r="AR629" s="185" t="s">
        <v>138</v>
      </c>
      <c r="AT629" s="185" t="s">
        <v>133</v>
      </c>
      <c r="AU629" s="185" t="s">
        <v>91</v>
      </c>
      <c r="AY629" s="18" t="s">
        <v>131</v>
      </c>
      <c r="BE629" s="186">
        <f>IF(N629="základní",J629,0)</f>
        <v>0</v>
      </c>
      <c r="BF629" s="186">
        <f>IF(N629="snížená",J629,0)</f>
        <v>0</v>
      </c>
      <c r="BG629" s="186">
        <f>IF(N629="zákl. přenesená",J629,0)</f>
        <v>0</v>
      </c>
      <c r="BH629" s="186">
        <f>IF(N629="sníž. přenesená",J629,0)</f>
        <v>0</v>
      </c>
      <c r="BI629" s="186">
        <f>IF(N629="nulová",J629,0)</f>
        <v>0</v>
      </c>
      <c r="BJ629" s="18" t="s">
        <v>88</v>
      </c>
      <c r="BK629" s="186">
        <f>ROUND(I629*H629,2)</f>
        <v>0</v>
      </c>
      <c r="BL629" s="18" t="s">
        <v>138</v>
      </c>
      <c r="BM629" s="185" t="s">
        <v>861</v>
      </c>
    </row>
    <row r="630" spans="1:65" s="2" customFormat="1" ht="38.4">
      <c r="A630" s="35"/>
      <c r="B630" s="36"/>
      <c r="C630" s="37"/>
      <c r="D630" s="187" t="s">
        <v>140</v>
      </c>
      <c r="E630" s="37"/>
      <c r="F630" s="188" t="s">
        <v>862</v>
      </c>
      <c r="G630" s="37"/>
      <c r="H630" s="37"/>
      <c r="I630" s="189"/>
      <c r="J630" s="37"/>
      <c r="K630" s="37"/>
      <c r="L630" s="40"/>
      <c r="M630" s="190"/>
      <c r="N630" s="191"/>
      <c r="O630" s="65"/>
      <c r="P630" s="65"/>
      <c r="Q630" s="65"/>
      <c r="R630" s="65"/>
      <c r="S630" s="65"/>
      <c r="T630" s="66"/>
      <c r="U630" s="35"/>
      <c r="V630" s="35"/>
      <c r="W630" s="35"/>
      <c r="X630" s="35"/>
      <c r="Y630" s="35"/>
      <c r="Z630" s="35"/>
      <c r="AA630" s="35"/>
      <c r="AB630" s="35"/>
      <c r="AC630" s="35"/>
      <c r="AD630" s="35"/>
      <c r="AE630" s="35"/>
      <c r="AT630" s="18" t="s">
        <v>140</v>
      </c>
      <c r="AU630" s="18" t="s">
        <v>91</v>
      </c>
    </row>
    <row r="631" spans="1:65" s="2" customFormat="1" ht="14.4" customHeight="1">
      <c r="A631" s="35"/>
      <c r="B631" s="36"/>
      <c r="C631" s="174" t="s">
        <v>863</v>
      </c>
      <c r="D631" s="174" t="s">
        <v>133</v>
      </c>
      <c r="E631" s="175" t="s">
        <v>864</v>
      </c>
      <c r="F631" s="176" t="s">
        <v>865</v>
      </c>
      <c r="G631" s="177" t="s">
        <v>168</v>
      </c>
      <c r="H631" s="178">
        <v>320</v>
      </c>
      <c r="I631" s="179"/>
      <c r="J631" s="180">
        <f>ROUND(I631*H631,2)</f>
        <v>0</v>
      </c>
      <c r="K631" s="176" t="s">
        <v>137</v>
      </c>
      <c r="L631" s="40"/>
      <c r="M631" s="181" t="s">
        <v>78</v>
      </c>
      <c r="N631" s="182" t="s">
        <v>50</v>
      </c>
      <c r="O631" s="65"/>
      <c r="P631" s="183">
        <f>O631*H631</f>
        <v>0</v>
      </c>
      <c r="Q631" s="183">
        <v>1.9000000000000001E-4</v>
      </c>
      <c r="R631" s="183">
        <f>Q631*H631</f>
        <v>6.0800000000000007E-2</v>
      </c>
      <c r="S631" s="183">
        <v>0</v>
      </c>
      <c r="T631" s="184">
        <f>S631*H631</f>
        <v>0</v>
      </c>
      <c r="U631" s="35"/>
      <c r="V631" s="35"/>
      <c r="W631" s="35"/>
      <c r="X631" s="35"/>
      <c r="Y631" s="35"/>
      <c r="Z631" s="35"/>
      <c r="AA631" s="35"/>
      <c r="AB631" s="35"/>
      <c r="AC631" s="35"/>
      <c r="AD631" s="35"/>
      <c r="AE631" s="35"/>
      <c r="AR631" s="185" t="s">
        <v>138</v>
      </c>
      <c r="AT631" s="185" t="s">
        <v>133</v>
      </c>
      <c r="AU631" s="185" t="s">
        <v>91</v>
      </c>
      <c r="AY631" s="18" t="s">
        <v>131</v>
      </c>
      <c r="BE631" s="186">
        <f>IF(N631="základní",J631,0)</f>
        <v>0</v>
      </c>
      <c r="BF631" s="186">
        <f>IF(N631="snížená",J631,0)</f>
        <v>0</v>
      </c>
      <c r="BG631" s="186">
        <f>IF(N631="zákl. přenesená",J631,0)</f>
        <v>0</v>
      </c>
      <c r="BH631" s="186">
        <f>IF(N631="sníž. přenesená",J631,0)</f>
        <v>0</v>
      </c>
      <c r="BI631" s="186">
        <f>IF(N631="nulová",J631,0)</f>
        <v>0</v>
      </c>
      <c r="BJ631" s="18" t="s">
        <v>88</v>
      </c>
      <c r="BK631" s="186">
        <f>ROUND(I631*H631,2)</f>
        <v>0</v>
      </c>
      <c r="BL631" s="18" t="s">
        <v>138</v>
      </c>
      <c r="BM631" s="185" t="s">
        <v>866</v>
      </c>
    </row>
    <row r="632" spans="1:65" s="13" customFormat="1" ht="10.199999999999999">
      <c r="B632" s="192"/>
      <c r="C632" s="193"/>
      <c r="D632" s="187" t="s">
        <v>142</v>
      </c>
      <c r="E632" s="194" t="s">
        <v>78</v>
      </c>
      <c r="F632" s="195" t="s">
        <v>477</v>
      </c>
      <c r="G632" s="193"/>
      <c r="H632" s="194" t="s">
        <v>78</v>
      </c>
      <c r="I632" s="196"/>
      <c r="J632" s="193"/>
      <c r="K632" s="193"/>
      <c r="L632" s="197"/>
      <c r="M632" s="198"/>
      <c r="N632" s="199"/>
      <c r="O632" s="199"/>
      <c r="P632" s="199"/>
      <c r="Q632" s="199"/>
      <c r="R632" s="199"/>
      <c r="S632" s="199"/>
      <c r="T632" s="200"/>
      <c r="AT632" s="201" t="s">
        <v>142</v>
      </c>
      <c r="AU632" s="201" t="s">
        <v>91</v>
      </c>
      <c r="AV632" s="13" t="s">
        <v>88</v>
      </c>
      <c r="AW632" s="13" t="s">
        <v>38</v>
      </c>
      <c r="AX632" s="13" t="s">
        <v>80</v>
      </c>
      <c r="AY632" s="201" t="s">
        <v>131</v>
      </c>
    </row>
    <row r="633" spans="1:65" s="14" customFormat="1" ht="10.199999999999999">
      <c r="B633" s="202"/>
      <c r="C633" s="203"/>
      <c r="D633" s="187" t="s">
        <v>142</v>
      </c>
      <c r="E633" s="204" t="s">
        <v>78</v>
      </c>
      <c r="F633" s="205" t="s">
        <v>867</v>
      </c>
      <c r="G633" s="203"/>
      <c r="H633" s="206">
        <v>320</v>
      </c>
      <c r="I633" s="207"/>
      <c r="J633" s="203"/>
      <c r="K633" s="203"/>
      <c r="L633" s="208"/>
      <c r="M633" s="209"/>
      <c r="N633" s="210"/>
      <c r="O633" s="210"/>
      <c r="P633" s="210"/>
      <c r="Q633" s="210"/>
      <c r="R633" s="210"/>
      <c r="S633" s="210"/>
      <c r="T633" s="211"/>
      <c r="AT633" s="212" t="s">
        <v>142</v>
      </c>
      <c r="AU633" s="212" t="s">
        <v>91</v>
      </c>
      <c r="AV633" s="14" t="s">
        <v>91</v>
      </c>
      <c r="AW633" s="14" t="s">
        <v>38</v>
      </c>
      <c r="AX633" s="14" t="s">
        <v>88</v>
      </c>
      <c r="AY633" s="212" t="s">
        <v>131</v>
      </c>
    </row>
    <row r="634" spans="1:65" s="2" customFormat="1" ht="14.4" customHeight="1">
      <c r="A634" s="35"/>
      <c r="B634" s="36"/>
      <c r="C634" s="174" t="s">
        <v>868</v>
      </c>
      <c r="D634" s="174" t="s">
        <v>133</v>
      </c>
      <c r="E634" s="175" t="s">
        <v>869</v>
      </c>
      <c r="F634" s="176" t="s">
        <v>870</v>
      </c>
      <c r="G634" s="177" t="s">
        <v>168</v>
      </c>
      <c r="H634" s="178">
        <v>320</v>
      </c>
      <c r="I634" s="179"/>
      <c r="J634" s="180">
        <f>ROUND(I634*H634,2)</f>
        <v>0</v>
      </c>
      <c r="K634" s="176" t="s">
        <v>137</v>
      </c>
      <c r="L634" s="40"/>
      <c r="M634" s="181" t="s">
        <v>78</v>
      </c>
      <c r="N634" s="182" t="s">
        <v>50</v>
      </c>
      <c r="O634" s="65"/>
      <c r="P634" s="183">
        <f>O634*H634</f>
        <v>0</v>
      </c>
      <c r="Q634" s="183">
        <v>1.2999999999999999E-4</v>
      </c>
      <c r="R634" s="183">
        <f>Q634*H634</f>
        <v>4.1599999999999998E-2</v>
      </c>
      <c r="S634" s="183">
        <v>0</v>
      </c>
      <c r="T634" s="184">
        <f>S634*H634</f>
        <v>0</v>
      </c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R634" s="185" t="s">
        <v>138</v>
      </c>
      <c r="AT634" s="185" t="s">
        <v>133</v>
      </c>
      <c r="AU634" s="185" t="s">
        <v>91</v>
      </c>
      <c r="AY634" s="18" t="s">
        <v>131</v>
      </c>
      <c r="BE634" s="186">
        <f>IF(N634="základní",J634,0)</f>
        <v>0</v>
      </c>
      <c r="BF634" s="186">
        <f>IF(N634="snížená",J634,0)</f>
        <v>0</v>
      </c>
      <c r="BG634" s="186">
        <f>IF(N634="zákl. přenesená",J634,0)</f>
        <v>0</v>
      </c>
      <c r="BH634" s="186">
        <f>IF(N634="sníž. přenesená",J634,0)</f>
        <v>0</v>
      </c>
      <c r="BI634" s="186">
        <f>IF(N634="nulová",J634,0)</f>
        <v>0</v>
      </c>
      <c r="BJ634" s="18" t="s">
        <v>88</v>
      </c>
      <c r="BK634" s="186">
        <f>ROUND(I634*H634,2)</f>
        <v>0</v>
      </c>
      <c r="BL634" s="18" t="s">
        <v>138</v>
      </c>
      <c r="BM634" s="185" t="s">
        <v>871</v>
      </c>
    </row>
    <row r="635" spans="1:65" s="13" customFormat="1" ht="10.199999999999999">
      <c r="B635" s="192"/>
      <c r="C635" s="193"/>
      <c r="D635" s="187" t="s">
        <v>142</v>
      </c>
      <c r="E635" s="194" t="s">
        <v>78</v>
      </c>
      <c r="F635" s="195" t="s">
        <v>477</v>
      </c>
      <c r="G635" s="193"/>
      <c r="H635" s="194" t="s">
        <v>78</v>
      </c>
      <c r="I635" s="196"/>
      <c r="J635" s="193"/>
      <c r="K635" s="193"/>
      <c r="L635" s="197"/>
      <c r="M635" s="198"/>
      <c r="N635" s="199"/>
      <c r="O635" s="199"/>
      <c r="P635" s="199"/>
      <c r="Q635" s="199"/>
      <c r="R635" s="199"/>
      <c r="S635" s="199"/>
      <c r="T635" s="200"/>
      <c r="AT635" s="201" t="s">
        <v>142</v>
      </c>
      <c r="AU635" s="201" t="s">
        <v>91</v>
      </c>
      <c r="AV635" s="13" t="s">
        <v>88</v>
      </c>
      <c r="AW635" s="13" t="s">
        <v>38</v>
      </c>
      <c r="AX635" s="13" t="s">
        <v>80</v>
      </c>
      <c r="AY635" s="201" t="s">
        <v>131</v>
      </c>
    </row>
    <row r="636" spans="1:65" s="14" customFormat="1" ht="10.199999999999999">
      <c r="B636" s="202"/>
      <c r="C636" s="203"/>
      <c r="D636" s="187" t="s">
        <v>142</v>
      </c>
      <c r="E636" s="204" t="s">
        <v>78</v>
      </c>
      <c r="F636" s="205" t="s">
        <v>872</v>
      </c>
      <c r="G636" s="203"/>
      <c r="H636" s="206">
        <v>320</v>
      </c>
      <c r="I636" s="207"/>
      <c r="J636" s="203"/>
      <c r="K636" s="203"/>
      <c r="L636" s="208"/>
      <c r="M636" s="209"/>
      <c r="N636" s="210"/>
      <c r="O636" s="210"/>
      <c r="P636" s="210"/>
      <c r="Q636" s="210"/>
      <c r="R636" s="210"/>
      <c r="S636" s="210"/>
      <c r="T636" s="211"/>
      <c r="AT636" s="212" t="s">
        <v>142</v>
      </c>
      <c r="AU636" s="212" t="s">
        <v>91</v>
      </c>
      <c r="AV636" s="14" t="s">
        <v>91</v>
      </c>
      <c r="AW636" s="14" t="s">
        <v>38</v>
      </c>
      <c r="AX636" s="14" t="s">
        <v>88</v>
      </c>
      <c r="AY636" s="212" t="s">
        <v>131</v>
      </c>
    </row>
    <row r="637" spans="1:65" s="2" customFormat="1" ht="37.799999999999997" customHeight="1">
      <c r="A637" s="35"/>
      <c r="B637" s="36"/>
      <c r="C637" s="174" t="s">
        <v>873</v>
      </c>
      <c r="D637" s="174" t="s">
        <v>133</v>
      </c>
      <c r="E637" s="175" t="s">
        <v>874</v>
      </c>
      <c r="F637" s="176" t="s">
        <v>875</v>
      </c>
      <c r="G637" s="177" t="s">
        <v>579</v>
      </c>
      <c r="H637" s="178">
        <v>1</v>
      </c>
      <c r="I637" s="179"/>
      <c r="J637" s="180">
        <f>ROUND(I637*H637,2)</f>
        <v>0</v>
      </c>
      <c r="K637" s="176" t="s">
        <v>694</v>
      </c>
      <c r="L637" s="40"/>
      <c r="M637" s="181" t="s">
        <v>78</v>
      </c>
      <c r="N637" s="182" t="s">
        <v>50</v>
      </c>
      <c r="O637" s="65"/>
      <c r="P637" s="183">
        <f>O637*H637</f>
        <v>0</v>
      </c>
      <c r="Q637" s="183">
        <v>0</v>
      </c>
      <c r="R637" s="183">
        <f>Q637*H637</f>
        <v>0</v>
      </c>
      <c r="S637" s="183">
        <v>0</v>
      </c>
      <c r="T637" s="184">
        <f>S637*H637</f>
        <v>0</v>
      </c>
      <c r="U637" s="35"/>
      <c r="V637" s="35"/>
      <c r="W637" s="35"/>
      <c r="X637" s="35"/>
      <c r="Y637" s="35"/>
      <c r="Z637" s="35"/>
      <c r="AA637" s="35"/>
      <c r="AB637" s="35"/>
      <c r="AC637" s="35"/>
      <c r="AD637" s="35"/>
      <c r="AE637" s="35"/>
      <c r="AR637" s="185" t="s">
        <v>138</v>
      </c>
      <c r="AT637" s="185" t="s">
        <v>133</v>
      </c>
      <c r="AU637" s="185" t="s">
        <v>91</v>
      </c>
      <c r="AY637" s="18" t="s">
        <v>131</v>
      </c>
      <c r="BE637" s="186">
        <f>IF(N637="základní",J637,0)</f>
        <v>0</v>
      </c>
      <c r="BF637" s="186">
        <f>IF(N637="snížená",J637,0)</f>
        <v>0</v>
      </c>
      <c r="BG637" s="186">
        <f>IF(N637="zákl. přenesená",J637,0)</f>
        <v>0</v>
      </c>
      <c r="BH637" s="186">
        <f>IF(N637="sníž. přenesená",J637,0)</f>
        <v>0</v>
      </c>
      <c r="BI637" s="186">
        <f>IF(N637="nulová",J637,0)</f>
        <v>0</v>
      </c>
      <c r="BJ637" s="18" t="s">
        <v>88</v>
      </c>
      <c r="BK637" s="186">
        <f>ROUND(I637*H637,2)</f>
        <v>0</v>
      </c>
      <c r="BL637" s="18" t="s">
        <v>138</v>
      </c>
      <c r="BM637" s="185" t="s">
        <v>876</v>
      </c>
    </row>
    <row r="638" spans="1:65" s="2" customFormat="1" ht="115.2">
      <c r="A638" s="35"/>
      <c r="B638" s="36"/>
      <c r="C638" s="37"/>
      <c r="D638" s="187" t="s">
        <v>533</v>
      </c>
      <c r="E638" s="37"/>
      <c r="F638" s="188" t="s">
        <v>877</v>
      </c>
      <c r="G638" s="37"/>
      <c r="H638" s="37"/>
      <c r="I638" s="189"/>
      <c r="J638" s="37"/>
      <c r="K638" s="37"/>
      <c r="L638" s="40"/>
      <c r="M638" s="190"/>
      <c r="N638" s="191"/>
      <c r="O638" s="65"/>
      <c r="P638" s="65"/>
      <c r="Q638" s="65"/>
      <c r="R638" s="65"/>
      <c r="S638" s="65"/>
      <c r="T638" s="66"/>
      <c r="U638" s="35"/>
      <c r="V638" s="35"/>
      <c r="W638" s="35"/>
      <c r="X638" s="35"/>
      <c r="Y638" s="35"/>
      <c r="Z638" s="35"/>
      <c r="AA638" s="35"/>
      <c r="AB638" s="35"/>
      <c r="AC638" s="35"/>
      <c r="AD638" s="35"/>
      <c r="AE638" s="35"/>
      <c r="AT638" s="18" t="s">
        <v>533</v>
      </c>
      <c r="AU638" s="18" t="s">
        <v>91</v>
      </c>
    </row>
    <row r="639" spans="1:65" s="13" customFormat="1" ht="20.399999999999999">
      <c r="B639" s="192"/>
      <c r="C639" s="193"/>
      <c r="D639" s="187" t="s">
        <v>142</v>
      </c>
      <c r="E639" s="194" t="s">
        <v>78</v>
      </c>
      <c r="F639" s="195" t="s">
        <v>263</v>
      </c>
      <c r="G639" s="193"/>
      <c r="H639" s="194" t="s">
        <v>78</v>
      </c>
      <c r="I639" s="196"/>
      <c r="J639" s="193"/>
      <c r="K639" s="193"/>
      <c r="L639" s="197"/>
      <c r="M639" s="198"/>
      <c r="N639" s="199"/>
      <c r="O639" s="199"/>
      <c r="P639" s="199"/>
      <c r="Q639" s="199"/>
      <c r="R639" s="199"/>
      <c r="S639" s="199"/>
      <c r="T639" s="200"/>
      <c r="AT639" s="201" t="s">
        <v>142</v>
      </c>
      <c r="AU639" s="201" t="s">
        <v>91</v>
      </c>
      <c r="AV639" s="13" t="s">
        <v>88</v>
      </c>
      <c r="AW639" s="13" t="s">
        <v>38</v>
      </c>
      <c r="AX639" s="13" t="s">
        <v>80</v>
      </c>
      <c r="AY639" s="201" t="s">
        <v>131</v>
      </c>
    </row>
    <row r="640" spans="1:65" s="14" customFormat="1" ht="10.199999999999999">
      <c r="B640" s="202"/>
      <c r="C640" s="203"/>
      <c r="D640" s="187" t="s">
        <v>142</v>
      </c>
      <c r="E640" s="204" t="s">
        <v>78</v>
      </c>
      <c r="F640" s="205" t="s">
        <v>88</v>
      </c>
      <c r="G640" s="203"/>
      <c r="H640" s="206">
        <v>1</v>
      </c>
      <c r="I640" s="207"/>
      <c r="J640" s="203"/>
      <c r="K640" s="203"/>
      <c r="L640" s="208"/>
      <c r="M640" s="209"/>
      <c r="N640" s="210"/>
      <c r="O640" s="210"/>
      <c r="P640" s="210"/>
      <c r="Q640" s="210"/>
      <c r="R640" s="210"/>
      <c r="S640" s="210"/>
      <c r="T640" s="211"/>
      <c r="AT640" s="212" t="s">
        <v>142</v>
      </c>
      <c r="AU640" s="212" t="s">
        <v>91</v>
      </c>
      <c r="AV640" s="14" t="s">
        <v>91</v>
      </c>
      <c r="AW640" s="14" t="s">
        <v>38</v>
      </c>
      <c r="AX640" s="14" t="s">
        <v>88</v>
      </c>
      <c r="AY640" s="212" t="s">
        <v>131</v>
      </c>
    </row>
    <row r="641" spans="1:65" s="2" customFormat="1" ht="24.15" customHeight="1">
      <c r="A641" s="35"/>
      <c r="B641" s="36"/>
      <c r="C641" s="225" t="s">
        <v>878</v>
      </c>
      <c r="D641" s="225" t="s">
        <v>504</v>
      </c>
      <c r="E641" s="226" t="s">
        <v>879</v>
      </c>
      <c r="F641" s="227" t="s">
        <v>880</v>
      </c>
      <c r="G641" s="228" t="s">
        <v>579</v>
      </c>
      <c r="H641" s="229">
        <v>1</v>
      </c>
      <c r="I641" s="230"/>
      <c r="J641" s="231">
        <f>ROUND(I641*H641,2)</f>
        <v>0</v>
      </c>
      <c r="K641" s="227" t="s">
        <v>694</v>
      </c>
      <c r="L641" s="232"/>
      <c r="M641" s="233" t="s">
        <v>78</v>
      </c>
      <c r="N641" s="234" t="s">
        <v>50</v>
      </c>
      <c r="O641" s="65"/>
      <c r="P641" s="183">
        <f>O641*H641</f>
        <v>0</v>
      </c>
      <c r="Q641" s="183">
        <v>0</v>
      </c>
      <c r="R641" s="183">
        <f>Q641*H641</f>
        <v>0</v>
      </c>
      <c r="S641" s="183">
        <v>0</v>
      </c>
      <c r="T641" s="184">
        <f>S641*H641</f>
        <v>0</v>
      </c>
      <c r="U641" s="35"/>
      <c r="V641" s="35"/>
      <c r="W641" s="35"/>
      <c r="X641" s="35"/>
      <c r="Y641" s="35"/>
      <c r="Z641" s="35"/>
      <c r="AA641" s="35"/>
      <c r="AB641" s="35"/>
      <c r="AC641" s="35"/>
      <c r="AD641" s="35"/>
      <c r="AE641" s="35"/>
      <c r="AR641" s="185" t="s">
        <v>190</v>
      </c>
      <c r="AT641" s="185" t="s">
        <v>504</v>
      </c>
      <c r="AU641" s="185" t="s">
        <v>91</v>
      </c>
      <c r="AY641" s="18" t="s">
        <v>131</v>
      </c>
      <c r="BE641" s="186">
        <f>IF(N641="základní",J641,0)</f>
        <v>0</v>
      </c>
      <c r="BF641" s="186">
        <f>IF(N641="snížená",J641,0)</f>
        <v>0</v>
      </c>
      <c r="BG641" s="186">
        <f>IF(N641="zákl. přenesená",J641,0)</f>
        <v>0</v>
      </c>
      <c r="BH641" s="186">
        <f>IF(N641="sníž. přenesená",J641,0)</f>
        <v>0</v>
      </c>
      <c r="BI641" s="186">
        <f>IF(N641="nulová",J641,0)</f>
        <v>0</v>
      </c>
      <c r="BJ641" s="18" t="s">
        <v>88</v>
      </c>
      <c r="BK641" s="186">
        <f>ROUND(I641*H641,2)</f>
        <v>0</v>
      </c>
      <c r="BL641" s="18" t="s">
        <v>138</v>
      </c>
      <c r="BM641" s="185" t="s">
        <v>881</v>
      </c>
    </row>
    <row r="642" spans="1:65" s="12" customFormat="1" ht="22.8" customHeight="1">
      <c r="B642" s="158"/>
      <c r="C642" s="159"/>
      <c r="D642" s="160" t="s">
        <v>79</v>
      </c>
      <c r="E642" s="172" t="s">
        <v>203</v>
      </c>
      <c r="F642" s="172" t="s">
        <v>882</v>
      </c>
      <c r="G642" s="159"/>
      <c r="H642" s="159"/>
      <c r="I642" s="162"/>
      <c r="J642" s="173">
        <f>BK642</f>
        <v>0</v>
      </c>
      <c r="K642" s="159"/>
      <c r="L642" s="164"/>
      <c r="M642" s="165"/>
      <c r="N642" s="166"/>
      <c r="O642" s="166"/>
      <c r="P642" s="167">
        <f>SUM(P643:P690)</f>
        <v>0</v>
      </c>
      <c r="Q642" s="166"/>
      <c r="R642" s="167">
        <f>SUM(R643:R690)</f>
        <v>8.0210591999999998</v>
      </c>
      <c r="S642" s="166"/>
      <c r="T642" s="168">
        <f>SUM(T643:T690)</f>
        <v>0</v>
      </c>
      <c r="AR642" s="169" t="s">
        <v>88</v>
      </c>
      <c r="AT642" s="170" t="s">
        <v>79</v>
      </c>
      <c r="AU642" s="170" t="s">
        <v>88</v>
      </c>
      <c r="AY642" s="169" t="s">
        <v>131</v>
      </c>
      <c r="BK642" s="171">
        <f>SUM(BK643:BK690)</f>
        <v>0</v>
      </c>
    </row>
    <row r="643" spans="1:65" s="2" customFormat="1" ht="49.05" customHeight="1">
      <c r="A643" s="35"/>
      <c r="B643" s="36"/>
      <c r="C643" s="174" t="s">
        <v>883</v>
      </c>
      <c r="D643" s="174" t="s">
        <v>133</v>
      </c>
      <c r="E643" s="175" t="s">
        <v>884</v>
      </c>
      <c r="F643" s="176" t="s">
        <v>885</v>
      </c>
      <c r="G643" s="177" t="s">
        <v>168</v>
      </c>
      <c r="H643" s="178">
        <v>2</v>
      </c>
      <c r="I643" s="179"/>
      <c r="J643" s="180">
        <f>ROUND(I643*H643,2)</f>
        <v>0</v>
      </c>
      <c r="K643" s="176" t="s">
        <v>137</v>
      </c>
      <c r="L643" s="40"/>
      <c r="M643" s="181" t="s">
        <v>78</v>
      </c>
      <c r="N643" s="182" t="s">
        <v>50</v>
      </c>
      <c r="O643" s="65"/>
      <c r="P643" s="183">
        <f>O643*H643</f>
        <v>0</v>
      </c>
      <c r="Q643" s="183">
        <v>0.20219000000000001</v>
      </c>
      <c r="R643" s="183">
        <f>Q643*H643</f>
        <v>0.40438000000000002</v>
      </c>
      <c r="S643" s="183">
        <v>0</v>
      </c>
      <c r="T643" s="184">
        <f>S643*H643</f>
        <v>0</v>
      </c>
      <c r="U643" s="35"/>
      <c r="V643" s="35"/>
      <c r="W643" s="35"/>
      <c r="X643" s="35"/>
      <c r="Y643" s="35"/>
      <c r="Z643" s="35"/>
      <c r="AA643" s="35"/>
      <c r="AB643" s="35"/>
      <c r="AC643" s="35"/>
      <c r="AD643" s="35"/>
      <c r="AE643" s="35"/>
      <c r="AR643" s="185" t="s">
        <v>138</v>
      </c>
      <c r="AT643" s="185" t="s">
        <v>133</v>
      </c>
      <c r="AU643" s="185" t="s">
        <v>91</v>
      </c>
      <c r="AY643" s="18" t="s">
        <v>131</v>
      </c>
      <c r="BE643" s="186">
        <f>IF(N643="základní",J643,0)</f>
        <v>0</v>
      </c>
      <c r="BF643" s="186">
        <f>IF(N643="snížená",J643,0)</f>
        <v>0</v>
      </c>
      <c r="BG643" s="186">
        <f>IF(N643="zákl. přenesená",J643,0)</f>
        <v>0</v>
      </c>
      <c r="BH643" s="186">
        <f>IF(N643="sníž. přenesená",J643,0)</f>
        <v>0</v>
      </c>
      <c r="BI643" s="186">
        <f>IF(N643="nulová",J643,0)</f>
        <v>0</v>
      </c>
      <c r="BJ643" s="18" t="s">
        <v>88</v>
      </c>
      <c r="BK643" s="186">
        <f>ROUND(I643*H643,2)</f>
        <v>0</v>
      </c>
      <c r="BL643" s="18" t="s">
        <v>138</v>
      </c>
      <c r="BM643" s="185" t="s">
        <v>886</v>
      </c>
    </row>
    <row r="644" spans="1:65" s="2" customFormat="1" ht="134.4">
      <c r="A644" s="35"/>
      <c r="B644" s="36"/>
      <c r="C644" s="37"/>
      <c r="D644" s="187" t="s">
        <v>140</v>
      </c>
      <c r="E644" s="37"/>
      <c r="F644" s="188" t="s">
        <v>887</v>
      </c>
      <c r="G644" s="37"/>
      <c r="H644" s="37"/>
      <c r="I644" s="189"/>
      <c r="J644" s="37"/>
      <c r="K644" s="37"/>
      <c r="L644" s="40"/>
      <c r="M644" s="190"/>
      <c r="N644" s="191"/>
      <c r="O644" s="65"/>
      <c r="P644" s="65"/>
      <c r="Q644" s="65"/>
      <c r="R644" s="65"/>
      <c r="S644" s="65"/>
      <c r="T644" s="66"/>
      <c r="U644" s="35"/>
      <c r="V644" s="35"/>
      <c r="W644" s="35"/>
      <c r="X644" s="35"/>
      <c r="Y644" s="35"/>
      <c r="Z644" s="35"/>
      <c r="AA644" s="35"/>
      <c r="AB644" s="35"/>
      <c r="AC644" s="35"/>
      <c r="AD644" s="35"/>
      <c r="AE644" s="35"/>
      <c r="AT644" s="18" t="s">
        <v>140</v>
      </c>
      <c r="AU644" s="18" t="s">
        <v>91</v>
      </c>
    </row>
    <row r="645" spans="1:65" s="13" customFormat="1" ht="20.399999999999999">
      <c r="B645" s="192"/>
      <c r="C645" s="193"/>
      <c r="D645" s="187" t="s">
        <v>142</v>
      </c>
      <c r="E645" s="194" t="s">
        <v>78</v>
      </c>
      <c r="F645" s="195" t="s">
        <v>143</v>
      </c>
      <c r="G645" s="193"/>
      <c r="H645" s="194" t="s">
        <v>78</v>
      </c>
      <c r="I645" s="196"/>
      <c r="J645" s="193"/>
      <c r="K645" s="193"/>
      <c r="L645" s="197"/>
      <c r="M645" s="198"/>
      <c r="N645" s="199"/>
      <c r="O645" s="199"/>
      <c r="P645" s="199"/>
      <c r="Q645" s="199"/>
      <c r="R645" s="199"/>
      <c r="S645" s="199"/>
      <c r="T645" s="200"/>
      <c r="AT645" s="201" t="s">
        <v>142</v>
      </c>
      <c r="AU645" s="201" t="s">
        <v>91</v>
      </c>
      <c r="AV645" s="13" t="s">
        <v>88</v>
      </c>
      <c r="AW645" s="13" t="s">
        <v>38</v>
      </c>
      <c r="AX645" s="13" t="s">
        <v>80</v>
      </c>
      <c r="AY645" s="201" t="s">
        <v>131</v>
      </c>
    </row>
    <row r="646" spans="1:65" s="13" customFormat="1" ht="10.199999999999999">
      <c r="B646" s="192"/>
      <c r="C646" s="193"/>
      <c r="D646" s="187" t="s">
        <v>142</v>
      </c>
      <c r="E646" s="194" t="s">
        <v>78</v>
      </c>
      <c r="F646" s="195" t="s">
        <v>171</v>
      </c>
      <c r="G646" s="193"/>
      <c r="H646" s="194" t="s">
        <v>78</v>
      </c>
      <c r="I646" s="196"/>
      <c r="J646" s="193"/>
      <c r="K646" s="193"/>
      <c r="L646" s="197"/>
      <c r="M646" s="198"/>
      <c r="N646" s="199"/>
      <c r="O646" s="199"/>
      <c r="P646" s="199"/>
      <c r="Q646" s="199"/>
      <c r="R646" s="199"/>
      <c r="S646" s="199"/>
      <c r="T646" s="200"/>
      <c r="AT646" s="201" t="s">
        <v>142</v>
      </c>
      <c r="AU646" s="201" t="s">
        <v>91</v>
      </c>
      <c r="AV646" s="13" t="s">
        <v>88</v>
      </c>
      <c r="AW646" s="13" t="s">
        <v>38</v>
      </c>
      <c r="AX646" s="13" t="s">
        <v>80</v>
      </c>
      <c r="AY646" s="201" t="s">
        <v>131</v>
      </c>
    </row>
    <row r="647" spans="1:65" s="14" customFormat="1" ht="10.199999999999999">
      <c r="B647" s="202"/>
      <c r="C647" s="203"/>
      <c r="D647" s="187" t="s">
        <v>142</v>
      </c>
      <c r="E647" s="204" t="s">
        <v>78</v>
      </c>
      <c r="F647" s="205" t="s">
        <v>173</v>
      </c>
      <c r="G647" s="203"/>
      <c r="H647" s="206">
        <v>2</v>
      </c>
      <c r="I647" s="207"/>
      <c r="J647" s="203"/>
      <c r="K647" s="203"/>
      <c r="L647" s="208"/>
      <c r="M647" s="209"/>
      <c r="N647" s="210"/>
      <c r="O647" s="210"/>
      <c r="P647" s="210"/>
      <c r="Q647" s="210"/>
      <c r="R647" s="210"/>
      <c r="S647" s="210"/>
      <c r="T647" s="211"/>
      <c r="AT647" s="212" t="s">
        <v>142</v>
      </c>
      <c r="AU647" s="212" t="s">
        <v>91</v>
      </c>
      <c r="AV647" s="14" t="s">
        <v>91</v>
      </c>
      <c r="AW647" s="14" t="s">
        <v>38</v>
      </c>
      <c r="AX647" s="14" t="s">
        <v>88</v>
      </c>
      <c r="AY647" s="212" t="s">
        <v>131</v>
      </c>
    </row>
    <row r="648" spans="1:65" s="2" customFormat="1" ht="14.4" customHeight="1">
      <c r="A648" s="35"/>
      <c r="B648" s="36"/>
      <c r="C648" s="225" t="s">
        <v>888</v>
      </c>
      <c r="D648" s="225" t="s">
        <v>504</v>
      </c>
      <c r="E648" s="226" t="s">
        <v>889</v>
      </c>
      <c r="F648" s="227" t="s">
        <v>890</v>
      </c>
      <c r="G648" s="228" t="s">
        <v>168</v>
      </c>
      <c r="H648" s="229">
        <v>2</v>
      </c>
      <c r="I648" s="230"/>
      <c r="J648" s="231">
        <f>ROUND(I648*H648,2)</f>
        <v>0</v>
      </c>
      <c r="K648" s="227" t="s">
        <v>137</v>
      </c>
      <c r="L648" s="232"/>
      <c r="M648" s="233" t="s">
        <v>78</v>
      </c>
      <c r="N648" s="234" t="s">
        <v>50</v>
      </c>
      <c r="O648" s="65"/>
      <c r="P648" s="183">
        <f>O648*H648</f>
        <v>0</v>
      </c>
      <c r="Q648" s="183">
        <v>0.10199999999999999</v>
      </c>
      <c r="R648" s="183">
        <f>Q648*H648</f>
        <v>0.20399999999999999</v>
      </c>
      <c r="S648" s="183">
        <v>0</v>
      </c>
      <c r="T648" s="184">
        <f>S648*H648</f>
        <v>0</v>
      </c>
      <c r="U648" s="35"/>
      <c r="V648" s="35"/>
      <c r="W648" s="35"/>
      <c r="X648" s="35"/>
      <c r="Y648" s="35"/>
      <c r="Z648" s="35"/>
      <c r="AA648" s="35"/>
      <c r="AB648" s="35"/>
      <c r="AC648" s="35"/>
      <c r="AD648" s="35"/>
      <c r="AE648" s="35"/>
      <c r="AR648" s="185" t="s">
        <v>190</v>
      </c>
      <c r="AT648" s="185" t="s">
        <v>504</v>
      </c>
      <c r="AU648" s="185" t="s">
        <v>91</v>
      </c>
      <c r="AY648" s="18" t="s">
        <v>131</v>
      </c>
      <c r="BE648" s="186">
        <f>IF(N648="základní",J648,0)</f>
        <v>0</v>
      </c>
      <c r="BF648" s="186">
        <f>IF(N648="snížená",J648,0)</f>
        <v>0</v>
      </c>
      <c r="BG648" s="186">
        <f>IF(N648="zákl. přenesená",J648,0)</f>
        <v>0</v>
      </c>
      <c r="BH648" s="186">
        <f>IF(N648="sníž. přenesená",J648,0)</f>
        <v>0</v>
      </c>
      <c r="BI648" s="186">
        <f>IF(N648="nulová",J648,0)</f>
        <v>0</v>
      </c>
      <c r="BJ648" s="18" t="s">
        <v>88</v>
      </c>
      <c r="BK648" s="186">
        <f>ROUND(I648*H648,2)</f>
        <v>0</v>
      </c>
      <c r="BL648" s="18" t="s">
        <v>138</v>
      </c>
      <c r="BM648" s="185" t="s">
        <v>891</v>
      </c>
    </row>
    <row r="649" spans="1:65" s="2" customFormat="1" ht="49.05" customHeight="1">
      <c r="A649" s="35"/>
      <c r="B649" s="36"/>
      <c r="C649" s="174" t="s">
        <v>892</v>
      </c>
      <c r="D649" s="174" t="s">
        <v>133</v>
      </c>
      <c r="E649" s="175" t="s">
        <v>893</v>
      </c>
      <c r="F649" s="176" t="s">
        <v>894</v>
      </c>
      <c r="G649" s="177" t="s">
        <v>168</v>
      </c>
      <c r="H649" s="178">
        <v>2</v>
      </c>
      <c r="I649" s="179"/>
      <c r="J649" s="180">
        <f>ROUND(I649*H649,2)</f>
        <v>0</v>
      </c>
      <c r="K649" s="176" t="s">
        <v>137</v>
      </c>
      <c r="L649" s="40"/>
      <c r="M649" s="181" t="s">
        <v>78</v>
      </c>
      <c r="N649" s="182" t="s">
        <v>50</v>
      </c>
      <c r="O649" s="65"/>
      <c r="P649" s="183">
        <f>O649*H649</f>
        <v>0</v>
      </c>
      <c r="Q649" s="183">
        <v>0.16849</v>
      </c>
      <c r="R649" s="183">
        <f>Q649*H649</f>
        <v>0.33698</v>
      </c>
      <c r="S649" s="183">
        <v>0</v>
      </c>
      <c r="T649" s="184">
        <f>S649*H649</f>
        <v>0</v>
      </c>
      <c r="U649" s="35"/>
      <c r="V649" s="35"/>
      <c r="W649" s="35"/>
      <c r="X649" s="35"/>
      <c r="Y649" s="35"/>
      <c r="Z649" s="35"/>
      <c r="AA649" s="35"/>
      <c r="AB649" s="35"/>
      <c r="AC649" s="35"/>
      <c r="AD649" s="35"/>
      <c r="AE649" s="35"/>
      <c r="AR649" s="185" t="s">
        <v>138</v>
      </c>
      <c r="AT649" s="185" t="s">
        <v>133</v>
      </c>
      <c r="AU649" s="185" t="s">
        <v>91</v>
      </c>
      <c r="AY649" s="18" t="s">
        <v>131</v>
      </c>
      <c r="BE649" s="186">
        <f>IF(N649="základní",J649,0)</f>
        <v>0</v>
      </c>
      <c r="BF649" s="186">
        <f>IF(N649="snížená",J649,0)</f>
        <v>0</v>
      </c>
      <c r="BG649" s="186">
        <f>IF(N649="zákl. přenesená",J649,0)</f>
        <v>0</v>
      </c>
      <c r="BH649" s="186">
        <f>IF(N649="sníž. přenesená",J649,0)</f>
        <v>0</v>
      </c>
      <c r="BI649" s="186">
        <f>IF(N649="nulová",J649,0)</f>
        <v>0</v>
      </c>
      <c r="BJ649" s="18" t="s">
        <v>88</v>
      </c>
      <c r="BK649" s="186">
        <f>ROUND(I649*H649,2)</f>
        <v>0</v>
      </c>
      <c r="BL649" s="18" t="s">
        <v>138</v>
      </c>
      <c r="BM649" s="185" t="s">
        <v>895</v>
      </c>
    </row>
    <row r="650" spans="1:65" s="2" customFormat="1" ht="134.4">
      <c r="A650" s="35"/>
      <c r="B650" s="36"/>
      <c r="C650" s="37"/>
      <c r="D650" s="187" t="s">
        <v>140</v>
      </c>
      <c r="E650" s="37"/>
      <c r="F650" s="188" t="s">
        <v>896</v>
      </c>
      <c r="G650" s="37"/>
      <c r="H650" s="37"/>
      <c r="I650" s="189"/>
      <c r="J650" s="37"/>
      <c r="K650" s="37"/>
      <c r="L650" s="40"/>
      <c r="M650" s="190"/>
      <c r="N650" s="191"/>
      <c r="O650" s="65"/>
      <c r="P650" s="65"/>
      <c r="Q650" s="65"/>
      <c r="R650" s="65"/>
      <c r="S650" s="65"/>
      <c r="T650" s="66"/>
      <c r="U650" s="35"/>
      <c r="V650" s="35"/>
      <c r="W650" s="35"/>
      <c r="X650" s="35"/>
      <c r="Y650" s="35"/>
      <c r="Z650" s="35"/>
      <c r="AA650" s="35"/>
      <c r="AB650" s="35"/>
      <c r="AC650" s="35"/>
      <c r="AD650" s="35"/>
      <c r="AE650" s="35"/>
      <c r="AT650" s="18" t="s">
        <v>140</v>
      </c>
      <c r="AU650" s="18" t="s">
        <v>91</v>
      </c>
    </row>
    <row r="651" spans="1:65" s="13" customFormat="1" ht="20.399999999999999">
      <c r="B651" s="192"/>
      <c r="C651" s="193"/>
      <c r="D651" s="187" t="s">
        <v>142</v>
      </c>
      <c r="E651" s="194" t="s">
        <v>78</v>
      </c>
      <c r="F651" s="195" t="s">
        <v>143</v>
      </c>
      <c r="G651" s="193"/>
      <c r="H651" s="194" t="s">
        <v>78</v>
      </c>
      <c r="I651" s="196"/>
      <c r="J651" s="193"/>
      <c r="K651" s="193"/>
      <c r="L651" s="197"/>
      <c r="M651" s="198"/>
      <c r="N651" s="199"/>
      <c r="O651" s="199"/>
      <c r="P651" s="199"/>
      <c r="Q651" s="199"/>
      <c r="R651" s="199"/>
      <c r="S651" s="199"/>
      <c r="T651" s="200"/>
      <c r="AT651" s="201" t="s">
        <v>142</v>
      </c>
      <c r="AU651" s="201" t="s">
        <v>91</v>
      </c>
      <c r="AV651" s="13" t="s">
        <v>88</v>
      </c>
      <c r="AW651" s="13" t="s">
        <v>38</v>
      </c>
      <c r="AX651" s="13" t="s">
        <v>80</v>
      </c>
      <c r="AY651" s="201" t="s">
        <v>131</v>
      </c>
    </row>
    <row r="652" spans="1:65" s="13" customFormat="1" ht="10.199999999999999">
      <c r="B652" s="192"/>
      <c r="C652" s="193"/>
      <c r="D652" s="187" t="s">
        <v>142</v>
      </c>
      <c r="E652" s="194" t="s">
        <v>78</v>
      </c>
      <c r="F652" s="195" t="s">
        <v>171</v>
      </c>
      <c r="G652" s="193"/>
      <c r="H652" s="194" t="s">
        <v>78</v>
      </c>
      <c r="I652" s="196"/>
      <c r="J652" s="193"/>
      <c r="K652" s="193"/>
      <c r="L652" s="197"/>
      <c r="M652" s="198"/>
      <c r="N652" s="199"/>
      <c r="O652" s="199"/>
      <c r="P652" s="199"/>
      <c r="Q652" s="199"/>
      <c r="R652" s="199"/>
      <c r="S652" s="199"/>
      <c r="T652" s="200"/>
      <c r="AT652" s="201" t="s">
        <v>142</v>
      </c>
      <c r="AU652" s="201" t="s">
        <v>91</v>
      </c>
      <c r="AV652" s="13" t="s">
        <v>88</v>
      </c>
      <c r="AW652" s="13" t="s">
        <v>38</v>
      </c>
      <c r="AX652" s="13" t="s">
        <v>80</v>
      </c>
      <c r="AY652" s="201" t="s">
        <v>131</v>
      </c>
    </row>
    <row r="653" spans="1:65" s="14" customFormat="1" ht="10.199999999999999">
      <c r="B653" s="202"/>
      <c r="C653" s="203"/>
      <c r="D653" s="187" t="s">
        <v>142</v>
      </c>
      <c r="E653" s="204" t="s">
        <v>78</v>
      </c>
      <c r="F653" s="205" t="s">
        <v>172</v>
      </c>
      <c r="G653" s="203"/>
      <c r="H653" s="206">
        <v>2</v>
      </c>
      <c r="I653" s="207"/>
      <c r="J653" s="203"/>
      <c r="K653" s="203"/>
      <c r="L653" s="208"/>
      <c r="M653" s="209"/>
      <c r="N653" s="210"/>
      <c r="O653" s="210"/>
      <c r="P653" s="210"/>
      <c r="Q653" s="210"/>
      <c r="R653" s="210"/>
      <c r="S653" s="210"/>
      <c r="T653" s="211"/>
      <c r="AT653" s="212" t="s">
        <v>142</v>
      </c>
      <c r="AU653" s="212" t="s">
        <v>91</v>
      </c>
      <c r="AV653" s="14" t="s">
        <v>91</v>
      </c>
      <c r="AW653" s="14" t="s">
        <v>38</v>
      </c>
      <c r="AX653" s="14" t="s">
        <v>88</v>
      </c>
      <c r="AY653" s="212" t="s">
        <v>131</v>
      </c>
    </row>
    <row r="654" spans="1:65" s="2" customFormat="1" ht="14.4" customHeight="1">
      <c r="A654" s="35"/>
      <c r="B654" s="36"/>
      <c r="C654" s="225" t="s">
        <v>897</v>
      </c>
      <c r="D654" s="225" t="s">
        <v>504</v>
      </c>
      <c r="E654" s="226" t="s">
        <v>898</v>
      </c>
      <c r="F654" s="227" t="s">
        <v>899</v>
      </c>
      <c r="G654" s="228" t="s">
        <v>168</v>
      </c>
      <c r="H654" s="229">
        <v>2</v>
      </c>
      <c r="I654" s="230"/>
      <c r="J654" s="231">
        <f>ROUND(I654*H654,2)</f>
        <v>0</v>
      </c>
      <c r="K654" s="227" t="s">
        <v>137</v>
      </c>
      <c r="L654" s="232"/>
      <c r="M654" s="233" t="s">
        <v>78</v>
      </c>
      <c r="N654" s="234" t="s">
        <v>50</v>
      </c>
      <c r="O654" s="65"/>
      <c r="P654" s="183">
        <f>O654*H654</f>
        <v>0</v>
      </c>
      <c r="Q654" s="183">
        <v>5.8000000000000003E-2</v>
      </c>
      <c r="R654" s="183">
        <f>Q654*H654</f>
        <v>0.11600000000000001</v>
      </c>
      <c r="S654" s="183">
        <v>0</v>
      </c>
      <c r="T654" s="184">
        <f>S654*H654</f>
        <v>0</v>
      </c>
      <c r="U654" s="35"/>
      <c r="V654" s="35"/>
      <c r="W654" s="35"/>
      <c r="X654" s="35"/>
      <c r="Y654" s="35"/>
      <c r="Z654" s="35"/>
      <c r="AA654" s="35"/>
      <c r="AB654" s="35"/>
      <c r="AC654" s="35"/>
      <c r="AD654" s="35"/>
      <c r="AE654" s="35"/>
      <c r="AR654" s="185" t="s">
        <v>190</v>
      </c>
      <c r="AT654" s="185" t="s">
        <v>504</v>
      </c>
      <c r="AU654" s="185" t="s">
        <v>91</v>
      </c>
      <c r="AY654" s="18" t="s">
        <v>131</v>
      </c>
      <c r="BE654" s="186">
        <f>IF(N654="základní",J654,0)</f>
        <v>0</v>
      </c>
      <c r="BF654" s="186">
        <f>IF(N654="snížená",J654,0)</f>
        <v>0</v>
      </c>
      <c r="BG654" s="186">
        <f>IF(N654="zákl. přenesená",J654,0)</f>
        <v>0</v>
      </c>
      <c r="BH654" s="186">
        <f>IF(N654="sníž. přenesená",J654,0)</f>
        <v>0</v>
      </c>
      <c r="BI654" s="186">
        <f>IF(N654="nulová",J654,0)</f>
        <v>0</v>
      </c>
      <c r="BJ654" s="18" t="s">
        <v>88</v>
      </c>
      <c r="BK654" s="186">
        <f>ROUND(I654*H654,2)</f>
        <v>0</v>
      </c>
      <c r="BL654" s="18" t="s">
        <v>138</v>
      </c>
      <c r="BM654" s="185" t="s">
        <v>900</v>
      </c>
    </row>
    <row r="655" spans="1:65" s="2" customFormat="1" ht="24.15" customHeight="1">
      <c r="A655" s="35"/>
      <c r="B655" s="36"/>
      <c r="C655" s="174" t="s">
        <v>901</v>
      </c>
      <c r="D655" s="174" t="s">
        <v>133</v>
      </c>
      <c r="E655" s="175" t="s">
        <v>902</v>
      </c>
      <c r="F655" s="176" t="s">
        <v>903</v>
      </c>
      <c r="G655" s="177" t="s">
        <v>244</v>
      </c>
      <c r="H655" s="178">
        <v>0.18</v>
      </c>
      <c r="I655" s="179"/>
      <c r="J655" s="180">
        <f>ROUND(I655*H655,2)</f>
        <v>0</v>
      </c>
      <c r="K655" s="176" t="s">
        <v>137</v>
      </c>
      <c r="L655" s="40"/>
      <c r="M655" s="181" t="s">
        <v>78</v>
      </c>
      <c r="N655" s="182" t="s">
        <v>50</v>
      </c>
      <c r="O655" s="65"/>
      <c r="P655" s="183">
        <f>O655*H655</f>
        <v>0</v>
      </c>
      <c r="Q655" s="183">
        <v>2.2563399999999998</v>
      </c>
      <c r="R655" s="183">
        <f>Q655*H655</f>
        <v>0.40614119999999992</v>
      </c>
      <c r="S655" s="183">
        <v>0</v>
      </c>
      <c r="T655" s="184">
        <f>S655*H655</f>
        <v>0</v>
      </c>
      <c r="U655" s="35"/>
      <c r="V655" s="35"/>
      <c r="W655" s="35"/>
      <c r="X655" s="35"/>
      <c r="Y655" s="35"/>
      <c r="Z655" s="35"/>
      <c r="AA655" s="35"/>
      <c r="AB655" s="35"/>
      <c r="AC655" s="35"/>
      <c r="AD655" s="35"/>
      <c r="AE655" s="35"/>
      <c r="AR655" s="185" t="s">
        <v>138</v>
      </c>
      <c r="AT655" s="185" t="s">
        <v>133</v>
      </c>
      <c r="AU655" s="185" t="s">
        <v>91</v>
      </c>
      <c r="AY655" s="18" t="s">
        <v>131</v>
      </c>
      <c r="BE655" s="186">
        <f>IF(N655="základní",J655,0)</f>
        <v>0</v>
      </c>
      <c r="BF655" s="186">
        <f>IF(N655="snížená",J655,0)</f>
        <v>0</v>
      </c>
      <c r="BG655" s="186">
        <f>IF(N655="zákl. přenesená",J655,0)</f>
        <v>0</v>
      </c>
      <c r="BH655" s="186">
        <f>IF(N655="sníž. přenesená",J655,0)</f>
        <v>0</v>
      </c>
      <c r="BI655" s="186">
        <f>IF(N655="nulová",J655,0)</f>
        <v>0</v>
      </c>
      <c r="BJ655" s="18" t="s">
        <v>88</v>
      </c>
      <c r="BK655" s="186">
        <f>ROUND(I655*H655,2)</f>
        <v>0</v>
      </c>
      <c r="BL655" s="18" t="s">
        <v>138</v>
      </c>
      <c r="BM655" s="185" t="s">
        <v>904</v>
      </c>
    </row>
    <row r="656" spans="1:65" s="13" customFormat="1" ht="10.199999999999999">
      <c r="B656" s="192"/>
      <c r="C656" s="193"/>
      <c r="D656" s="187" t="s">
        <v>142</v>
      </c>
      <c r="E656" s="194" t="s">
        <v>78</v>
      </c>
      <c r="F656" s="195" t="s">
        <v>477</v>
      </c>
      <c r="G656" s="193"/>
      <c r="H656" s="194" t="s">
        <v>78</v>
      </c>
      <c r="I656" s="196"/>
      <c r="J656" s="193"/>
      <c r="K656" s="193"/>
      <c r="L656" s="197"/>
      <c r="M656" s="198"/>
      <c r="N656" s="199"/>
      <c r="O656" s="199"/>
      <c r="P656" s="199"/>
      <c r="Q656" s="199"/>
      <c r="R656" s="199"/>
      <c r="S656" s="199"/>
      <c r="T656" s="200"/>
      <c r="AT656" s="201" t="s">
        <v>142</v>
      </c>
      <c r="AU656" s="201" t="s">
        <v>91</v>
      </c>
      <c r="AV656" s="13" t="s">
        <v>88</v>
      </c>
      <c r="AW656" s="13" t="s">
        <v>38</v>
      </c>
      <c r="AX656" s="13" t="s">
        <v>80</v>
      </c>
      <c r="AY656" s="201" t="s">
        <v>131</v>
      </c>
    </row>
    <row r="657" spans="1:65" s="14" customFormat="1" ht="10.199999999999999">
      <c r="B657" s="202"/>
      <c r="C657" s="203"/>
      <c r="D657" s="187" t="s">
        <v>142</v>
      </c>
      <c r="E657" s="204" t="s">
        <v>78</v>
      </c>
      <c r="F657" s="205" t="s">
        <v>905</v>
      </c>
      <c r="G657" s="203"/>
      <c r="H657" s="206">
        <v>0.18</v>
      </c>
      <c r="I657" s="207"/>
      <c r="J657" s="203"/>
      <c r="K657" s="203"/>
      <c r="L657" s="208"/>
      <c r="M657" s="209"/>
      <c r="N657" s="210"/>
      <c r="O657" s="210"/>
      <c r="P657" s="210"/>
      <c r="Q657" s="210"/>
      <c r="R657" s="210"/>
      <c r="S657" s="210"/>
      <c r="T657" s="211"/>
      <c r="AT657" s="212" t="s">
        <v>142</v>
      </c>
      <c r="AU657" s="212" t="s">
        <v>91</v>
      </c>
      <c r="AV657" s="14" t="s">
        <v>91</v>
      </c>
      <c r="AW657" s="14" t="s">
        <v>38</v>
      </c>
      <c r="AX657" s="14" t="s">
        <v>88</v>
      </c>
      <c r="AY657" s="212" t="s">
        <v>131</v>
      </c>
    </row>
    <row r="658" spans="1:65" s="2" customFormat="1" ht="62.7" customHeight="1">
      <c r="A658" s="35"/>
      <c r="B658" s="36"/>
      <c r="C658" s="174" t="s">
        <v>906</v>
      </c>
      <c r="D658" s="174" t="s">
        <v>133</v>
      </c>
      <c r="E658" s="175" t="s">
        <v>907</v>
      </c>
      <c r="F658" s="176" t="s">
        <v>908</v>
      </c>
      <c r="G658" s="177" t="s">
        <v>168</v>
      </c>
      <c r="H658" s="178">
        <v>23.8</v>
      </c>
      <c r="I658" s="179"/>
      <c r="J658" s="180">
        <f>ROUND(I658*H658,2)</f>
        <v>0</v>
      </c>
      <c r="K658" s="176" t="s">
        <v>137</v>
      </c>
      <c r="L658" s="40"/>
      <c r="M658" s="181" t="s">
        <v>78</v>
      </c>
      <c r="N658" s="182" t="s">
        <v>50</v>
      </c>
      <c r="O658" s="65"/>
      <c r="P658" s="183">
        <f>O658*H658</f>
        <v>0</v>
      </c>
      <c r="Q658" s="183">
        <v>6.0999999999999997E-4</v>
      </c>
      <c r="R658" s="183">
        <f>Q658*H658</f>
        <v>1.4518E-2</v>
      </c>
      <c r="S658" s="183">
        <v>0</v>
      </c>
      <c r="T658" s="184">
        <f>S658*H658</f>
        <v>0</v>
      </c>
      <c r="U658" s="35"/>
      <c r="V658" s="35"/>
      <c r="W658" s="35"/>
      <c r="X658" s="35"/>
      <c r="Y658" s="35"/>
      <c r="Z658" s="35"/>
      <c r="AA658" s="35"/>
      <c r="AB658" s="35"/>
      <c r="AC658" s="35"/>
      <c r="AD658" s="35"/>
      <c r="AE658" s="35"/>
      <c r="AR658" s="185" t="s">
        <v>138</v>
      </c>
      <c r="AT658" s="185" t="s">
        <v>133</v>
      </c>
      <c r="AU658" s="185" t="s">
        <v>91</v>
      </c>
      <c r="AY658" s="18" t="s">
        <v>131</v>
      </c>
      <c r="BE658" s="186">
        <f>IF(N658="základní",J658,0)</f>
        <v>0</v>
      </c>
      <c r="BF658" s="186">
        <f>IF(N658="snížená",J658,0)</f>
        <v>0</v>
      </c>
      <c r="BG658" s="186">
        <f>IF(N658="zákl. přenesená",J658,0)</f>
        <v>0</v>
      </c>
      <c r="BH658" s="186">
        <f>IF(N658="sníž. přenesená",J658,0)</f>
        <v>0</v>
      </c>
      <c r="BI658" s="186">
        <f>IF(N658="nulová",J658,0)</f>
        <v>0</v>
      </c>
      <c r="BJ658" s="18" t="s">
        <v>88</v>
      </c>
      <c r="BK658" s="186">
        <f>ROUND(I658*H658,2)</f>
        <v>0</v>
      </c>
      <c r="BL658" s="18" t="s">
        <v>138</v>
      </c>
      <c r="BM658" s="185" t="s">
        <v>909</v>
      </c>
    </row>
    <row r="659" spans="1:65" s="2" customFormat="1" ht="38.4">
      <c r="A659" s="35"/>
      <c r="B659" s="36"/>
      <c r="C659" s="37"/>
      <c r="D659" s="187" t="s">
        <v>140</v>
      </c>
      <c r="E659" s="37"/>
      <c r="F659" s="188" t="s">
        <v>910</v>
      </c>
      <c r="G659" s="37"/>
      <c r="H659" s="37"/>
      <c r="I659" s="189"/>
      <c r="J659" s="37"/>
      <c r="K659" s="37"/>
      <c r="L659" s="40"/>
      <c r="M659" s="190"/>
      <c r="N659" s="191"/>
      <c r="O659" s="65"/>
      <c r="P659" s="65"/>
      <c r="Q659" s="65"/>
      <c r="R659" s="65"/>
      <c r="S659" s="65"/>
      <c r="T659" s="66"/>
      <c r="U659" s="35"/>
      <c r="V659" s="35"/>
      <c r="W659" s="35"/>
      <c r="X659" s="35"/>
      <c r="Y659" s="35"/>
      <c r="Z659" s="35"/>
      <c r="AA659" s="35"/>
      <c r="AB659" s="35"/>
      <c r="AC659" s="35"/>
      <c r="AD659" s="35"/>
      <c r="AE659" s="35"/>
      <c r="AT659" s="18" t="s">
        <v>140</v>
      </c>
      <c r="AU659" s="18" t="s">
        <v>91</v>
      </c>
    </row>
    <row r="660" spans="1:65" s="13" customFormat="1" ht="20.399999999999999">
      <c r="B660" s="192"/>
      <c r="C660" s="193"/>
      <c r="D660" s="187" t="s">
        <v>142</v>
      </c>
      <c r="E660" s="194" t="s">
        <v>78</v>
      </c>
      <c r="F660" s="195" t="s">
        <v>143</v>
      </c>
      <c r="G660" s="193"/>
      <c r="H660" s="194" t="s">
        <v>78</v>
      </c>
      <c r="I660" s="196"/>
      <c r="J660" s="193"/>
      <c r="K660" s="193"/>
      <c r="L660" s="197"/>
      <c r="M660" s="198"/>
      <c r="N660" s="199"/>
      <c r="O660" s="199"/>
      <c r="P660" s="199"/>
      <c r="Q660" s="199"/>
      <c r="R660" s="199"/>
      <c r="S660" s="199"/>
      <c r="T660" s="200"/>
      <c r="AT660" s="201" t="s">
        <v>142</v>
      </c>
      <c r="AU660" s="201" t="s">
        <v>91</v>
      </c>
      <c r="AV660" s="13" t="s">
        <v>88</v>
      </c>
      <c r="AW660" s="13" t="s">
        <v>38</v>
      </c>
      <c r="AX660" s="13" t="s">
        <v>80</v>
      </c>
      <c r="AY660" s="201" t="s">
        <v>131</v>
      </c>
    </row>
    <row r="661" spans="1:65" s="13" customFormat="1" ht="20.399999999999999">
      <c r="B661" s="192"/>
      <c r="C661" s="193"/>
      <c r="D661" s="187" t="s">
        <v>142</v>
      </c>
      <c r="E661" s="194" t="s">
        <v>78</v>
      </c>
      <c r="F661" s="195" t="s">
        <v>911</v>
      </c>
      <c r="G661" s="193"/>
      <c r="H661" s="194" t="s">
        <v>78</v>
      </c>
      <c r="I661" s="196"/>
      <c r="J661" s="193"/>
      <c r="K661" s="193"/>
      <c r="L661" s="197"/>
      <c r="M661" s="198"/>
      <c r="N661" s="199"/>
      <c r="O661" s="199"/>
      <c r="P661" s="199"/>
      <c r="Q661" s="199"/>
      <c r="R661" s="199"/>
      <c r="S661" s="199"/>
      <c r="T661" s="200"/>
      <c r="AT661" s="201" t="s">
        <v>142</v>
      </c>
      <c r="AU661" s="201" t="s">
        <v>91</v>
      </c>
      <c r="AV661" s="13" t="s">
        <v>88</v>
      </c>
      <c r="AW661" s="13" t="s">
        <v>38</v>
      </c>
      <c r="AX661" s="13" t="s">
        <v>80</v>
      </c>
      <c r="AY661" s="201" t="s">
        <v>131</v>
      </c>
    </row>
    <row r="662" spans="1:65" s="14" customFormat="1" ht="10.199999999999999">
      <c r="B662" s="202"/>
      <c r="C662" s="203"/>
      <c r="D662" s="187" t="s">
        <v>142</v>
      </c>
      <c r="E662" s="204" t="s">
        <v>78</v>
      </c>
      <c r="F662" s="205" t="s">
        <v>912</v>
      </c>
      <c r="G662" s="203"/>
      <c r="H662" s="206">
        <v>23.8</v>
      </c>
      <c r="I662" s="207"/>
      <c r="J662" s="203"/>
      <c r="K662" s="203"/>
      <c r="L662" s="208"/>
      <c r="M662" s="209"/>
      <c r="N662" s="210"/>
      <c r="O662" s="210"/>
      <c r="P662" s="210"/>
      <c r="Q662" s="210"/>
      <c r="R662" s="210"/>
      <c r="S662" s="210"/>
      <c r="T662" s="211"/>
      <c r="AT662" s="212" t="s">
        <v>142</v>
      </c>
      <c r="AU662" s="212" t="s">
        <v>91</v>
      </c>
      <c r="AV662" s="14" t="s">
        <v>91</v>
      </c>
      <c r="AW662" s="14" t="s">
        <v>38</v>
      </c>
      <c r="AX662" s="14" t="s">
        <v>88</v>
      </c>
      <c r="AY662" s="212" t="s">
        <v>131</v>
      </c>
    </row>
    <row r="663" spans="1:65" s="2" customFormat="1" ht="24.15" customHeight="1">
      <c r="A663" s="35"/>
      <c r="B663" s="36"/>
      <c r="C663" s="174" t="s">
        <v>913</v>
      </c>
      <c r="D663" s="174" t="s">
        <v>133</v>
      </c>
      <c r="E663" s="175" t="s">
        <v>914</v>
      </c>
      <c r="F663" s="176" t="s">
        <v>915</v>
      </c>
      <c r="G663" s="177" t="s">
        <v>168</v>
      </c>
      <c r="H663" s="178">
        <v>525.20000000000005</v>
      </c>
      <c r="I663" s="179"/>
      <c r="J663" s="180">
        <f>ROUND(I663*H663,2)</f>
        <v>0</v>
      </c>
      <c r="K663" s="176" t="s">
        <v>137</v>
      </c>
      <c r="L663" s="40"/>
      <c r="M663" s="181" t="s">
        <v>78</v>
      </c>
      <c r="N663" s="182" t="s">
        <v>50</v>
      </c>
      <c r="O663" s="65"/>
      <c r="P663" s="183">
        <f>O663*H663</f>
        <v>0</v>
      </c>
      <c r="Q663" s="183">
        <v>0</v>
      </c>
      <c r="R663" s="183">
        <f>Q663*H663</f>
        <v>0</v>
      </c>
      <c r="S663" s="183">
        <v>0</v>
      </c>
      <c r="T663" s="184">
        <f>S663*H663</f>
        <v>0</v>
      </c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  <c r="AR663" s="185" t="s">
        <v>138</v>
      </c>
      <c r="AT663" s="185" t="s">
        <v>133</v>
      </c>
      <c r="AU663" s="185" t="s">
        <v>91</v>
      </c>
      <c r="AY663" s="18" t="s">
        <v>131</v>
      </c>
      <c r="BE663" s="186">
        <f>IF(N663="základní",J663,0)</f>
        <v>0</v>
      </c>
      <c r="BF663" s="186">
        <f>IF(N663="snížená",J663,0)</f>
        <v>0</v>
      </c>
      <c r="BG663" s="186">
        <f>IF(N663="zákl. přenesená",J663,0)</f>
        <v>0</v>
      </c>
      <c r="BH663" s="186">
        <f>IF(N663="sníž. přenesená",J663,0)</f>
        <v>0</v>
      </c>
      <c r="BI663" s="186">
        <f>IF(N663="nulová",J663,0)</f>
        <v>0</v>
      </c>
      <c r="BJ663" s="18" t="s">
        <v>88</v>
      </c>
      <c r="BK663" s="186">
        <f>ROUND(I663*H663,2)</f>
        <v>0</v>
      </c>
      <c r="BL663" s="18" t="s">
        <v>138</v>
      </c>
      <c r="BM663" s="185" t="s">
        <v>916</v>
      </c>
    </row>
    <row r="664" spans="1:65" s="2" customFormat="1" ht="28.8">
      <c r="A664" s="35"/>
      <c r="B664" s="36"/>
      <c r="C664" s="37"/>
      <c r="D664" s="187" t="s">
        <v>140</v>
      </c>
      <c r="E664" s="37"/>
      <c r="F664" s="188" t="s">
        <v>917</v>
      </c>
      <c r="G664" s="37"/>
      <c r="H664" s="37"/>
      <c r="I664" s="189"/>
      <c r="J664" s="37"/>
      <c r="K664" s="37"/>
      <c r="L664" s="40"/>
      <c r="M664" s="190"/>
      <c r="N664" s="191"/>
      <c r="O664" s="65"/>
      <c r="P664" s="65"/>
      <c r="Q664" s="65"/>
      <c r="R664" s="65"/>
      <c r="S664" s="65"/>
      <c r="T664" s="66"/>
      <c r="U664" s="35"/>
      <c r="V664" s="35"/>
      <c r="W664" s="35"/>
      <c r="X664" s="35"/>
      <c r="Y664" s="35"/>
      <c r="Z664" s="35"/>
      <c r="AA664" s="35"/>
      <c r="AB664" s="35"/>
      <c r="AC664" s="35"/>
      <c r="AD664" s="35"/>
      <c r="AE664" s="35"/>
      <c r="AT664" s="18" t="s">
        <v>140</v>
      </c>
      <c r="AU664" s="18" t="s">
        <v>91</v>
      </c>
    </row>
    <row r="665" spans="1:65" s="13" customFormat="1" ht="20.399999999999999">
      <c r="B665" s="192"/>
      <c r="C665" s="193"/>
      <c r="D665" s="187" t="s">
        <v>142</v>
      </c>
      <c r="E665" s="194" t="s">
        <v>78</v>
      </c>
      <c r="F665" s="195" t="s">
        <v>143</v>
      </c>
      <c r="G665" s="193"/>
      <c r="H665" s="194" t="s">
        <v>78</v>
      </c>
      <c r="I665" s="196"/>
      <c r="J665" s="193"/>
      <c r="K665" s="193"/>
      <c r="L665" s="197"/>
      <c r="M665" s="198"/>
      <c r="N665" s="199"/>
      <c r="O665" s="199"/>
      <c r="P665" s="199"/>
      <c r="Q665" s="199"/>
      <c r="R665" s="199"/>
      <c r="S665" s="199"/>
      <c r="T665" s="200"/>
      <c r="AT665" s="201" t="s">
        <v>142</v>
      </c>
      <c r="AU665" s="201" t="s">
        <v>91</v>
      </c>
      <c r="AV665" s="13" t="s">
        <v>88</v>
      </c>
      <c r="AW665" s="13" t="s">
        <v>38</v>
      </c>
      <c r="AX665" s="13" t="s">
        <v>80</v>
      </c>
      <c r="AY665" s="201" t="s">
        <v>131</v>
      </c>
    </row>
    <row r="666" spans="1:65" s="13" customFormat="1" ht="20.399999999999999">
      <c r="B666" s="192"/>
      <c r="C666" s="193"/>
      <c r="D666" s="187" t="s">
        <v>142</v>
      </c>
      <c r="E666" s="194" t="s">
        <v>78</v>
      </c>
      <c r="F666" s="195" t="s">
        <v>911</v>
      </c>
      <c r="G666" s="193"/>
      <c r="H666" s="194" t="s">
        <v>78</v>
      </c>
      <c r="I666" s="196"/>
      <c r="J666" s="193"/>
      <c r="K666" s="193"/>
      <c r="L666" s="197"/>
      <c r="M666" s="198"/>
      <c r="N666" s="199"/>
      <c r="O666" s="199"/>
      <c r="P666" s="199"/>
      <c r="Q666" s="199"/>
      <c r="R666" s="199"/>
      <c r="S666" s="199"/>
      <c r="T666" s="200"/>
      <c r="AT666" s="201" t="s">
        <v>142</v>
      </c>
      <c r="AU666" s="201" t="s">
        <v>91</v>
      </c>
      <c r="AV666" s="13" t="s">
        <v>88</v>
      </c>
      <c r="AW666" s="13" t="s">
        <v>38</v>
      </c>
      <c r="AX666" s="13" t="s">
        <v>80</v>
      </c>
      <c r="AY666" s="201" t="s">
        <v>131</v>
      </c>
    </row>
    <row r="667" spans="1:65" s="14" customFormat="1" ht="10.199999999999999">
      <c r="B667" s="202"/>
      <c r="C667" s="203"/>
      <c r="D667" s="187" t="s">
        <v>142</v>
      </c>
      <c r="E667" s="204" t="s">
        <v>78</v>
      </c>
      <c r="F667" s="205" t="s">
        <v>912</v>
      </c>
      <c r="G667" s="203"/>
      <c r="H667" s="206">
        <v>23.8</v>
      </c>
      <c r="I667" s="207"/>
      <c r="J667" s="203"/>
      <c r="K667" s="203"/>
      <c r="L667" s="208"/>
      <c r="M667" s="209"/>
      <c r="N667" s="210"/>
      <c r="O667" s="210"/>
      <c r="P667" s="210"/>
      <c r="Q667" s="210"/>
      <c r="R667" s="210"/>
      <c r="S667" s="210"/>
      <c r="T667" s="211"/>
      <c r="AT667" s="212" t="s">
        <v>142</v>
      </c>
      <c r="AU667" s="212" t="s">
        <v>91</v>
      </c>
      <c r="AV667" s="14" t="s">
        <v>91</v>
      </c>
      <c r="AW667" s="14" t="s">
        <v>38</v>
      </c>
      <c r="AX667" s="14" t="s">
        <v>80</v>
      </c>
      <c r="AY667" s="212" t="s">
        <v>131</v>
      </c>
    </row>
    <row r="668" spans="1:65" s="13" customFormat="1" ht="10.199999999999999">
      <c r="B668" s="192"/>
      <c r="C668" s="193"/>
      <c r="D668" s="187" t="s">
        <v>142</v>
      </c>
      <c r="E668" s="194" t="s">
        <v>78</v>
      </c>
      <c r="F668" s="195" t="s">
        <v>918</v>
      </c>
      <c r="G668" s="193"/>
      <c r="H668" s="194" t="s">
        <v>78</v>
      </c>
      <c r="I668" s="196"/>
      <c r="J668" s="193"/>
      <c r="K668" s="193"/>
      <c r="L668" s="197"/>
      <c r="M668" s="198"/>
      <c r="N668" s="199"/>
      <c r="O668" s="199"/>
      <c r="P668" s="199"/>
      <c r="Q668" s="199"/>
      <c r="R668" s="199"/>
      <c r="S668" s="199"/>
      <c r="T668" s="200"/>
      <c r="AT668" s="201" t="s">
        <v>142</v>
      </c>
      <c r="AU668" s="201" t="s">
        <v>91</v>
      </c>
      <c r="AV668" s="13" t="s">
        <v>88</v>
      </c>
      <c r="AW668" s="13" t="s">
        <v>38</v>
      </c>
      <c r="AX668" s="13" t="s">
        <v>80</v>
      </c>
      <c r="AY668" s="201" t="s">
        <v>131</v>
      </c>
    </row>
    <row r="669" spans="1:65" s="13" customFormat="1" ht="20.399999999999999">
      <c r="B669" s="192"/>
      <c r="C669" s="193"/>
      <c r="D669" s="187" t="s">
        <v>142</v>
      </c>
      <c r="E669" s="194" t="s">
        <v>78</v>
      </c>
      <c r="F669" s="195" t="s">
        <v>160</v>
      </c>
      <c r="G669" s="193"/>
      <c r="H669" s="194" t="s">
        <v>78</v>
      </c>
      <c r="I669" s="196"/>
      <c r="J669" s="193"/>
      <c r="K669" s="193"/>
      <c r="L669" s="197"/>
      <c r="M669" s="198"/>
      <c r="N669" s="199"/>
      <c r="O669" s="199"/>
      <c r="P669" s="199"/>
      <c r="Q669" s="199"/>
      <c r="R669" s="199"/>
      <c r="S669" s="199"/>
      <c r="T669" s="200"/>
      <c r="AT669" s="201" t="s">
        <v>142</v>
      </c>
      <c r="AU669" s="201" t="s">
        <v>91</v>
      </c>
      <c r="AV669" s="13" t="s">
        <v>88</v>
      </c>
      <c r="AW669" s="13" t="s">
        <v>38</v>
      </c>
      <c r="AX669" s="13" t="s">
        <v>80</v>
      </c>
      <c r="AY669" s="201" t="s">
        <v>131</v>
      </c>
    </row>
    <row r="670" spans="1:65" s="14" customFormat="1" ht="10.199999999999999">
      <c r="B670" s="202"/>
      <c r="C670" s="203"/>
      <c r="D670" s="187" t="s">
        <v>142</v>
      </c>
      <c r="E670" s="204" t="s">
        <v>78</v>
      </c>
      <c r="F670" s="205" t="s">
        <v>919</v>
      </c>
      <c r="G670" s="203"/>
      <c r="H670" s="206">
        <v>491.8</v>
      </c>
      <c r="I670" s="207"/>
      <c r="J670" s="203"/>
      <c r="K670" s="203"/>
      <c r="L670" s="208"/>
      <c r="M670" s="209"/>
      <c r="N670" s="210"/>
      <c r="O670" s="210"/>
      <c r="P670" s="210"/>
      <c r="Q670" s="210"/>
      <c r="R670" s="210"/>
      <c r="S670" s="210"/>
      <c r="T670" s="211"/>
      <c r="AT670" s="212" t="s">
        <v>142</v>
      </c>
      <c r="AU670" s="212" t="s">
        <v>91</v>
      </c>
      <c r="AV670" s="14" t="s">
        <v>91</v>
      </c>
      <c r="AW670" s="14" t="s">
        <v>38</v>
      </c>
      <c r="AX670" s="14" t="s">
        <v>80</v>
      </c>
      <c r="AY670" s="212" t="s">
        <v>131</v>
      </c>
    </row>
    <row r="671" spans="1:65" s="13" customFormat="1" ht="10.199999999999999">
      <c r="B671" s="192"/>
      <c r="C671" s="193"/>
      <c r="D671" s="187" t="s">
        <v>142</v>
      </c>
      <c r="E671" s="194" t="s">
        <v>78</v>
      </c>
      <c r="F671" s="195" t="s">
        <v>162</v>
      </c>
      <c r="G671" s="193"/>
      <c r="H671" s="194" t="s">
        <v>78</v>
      </c>
      <c r="I671" s="196"/>
      <c r="J671" s="193"/>
      <c r="K671" s="193"/>
      <c r="L671" s="197"/>
      <c r="M671" s="198"/>
      <c r="N671" s="199"/>
      <c r="O671" s="199"/>
      <c r="P671" s="199"/>
      <c r="Q671" s="199"/>
      <c r="R671" s="199"/>
      <c r="S671" s="199"/>
      <c r="T671" s="200"/>
      <c r="AT671" s="201" t="s">
        <v>142</v>
      </c>
      <c r="AU671" s="201" t="s">
        <v>91</v>
      </c>
      <c r="AV671" s="13" t="s">
        <v>88</v>
      </c>
      <c r="AW671" s="13" t="s">
        <v>38</v>
      </c>
      <c r="AX671" s="13" t="s">
        <v>80</v>
      </c>
      <c r="AY671" s="201" t="s">
        <v>131</v>
      </c>
    </row>
    <row r="672" spans="1:65" s="14" customFormat="1" ht="10.199999999999999">
      <c r="B672" s="202"/>
      <c r="C672" s="203"/>
      <c r="D672" s="187" t="s">
        <v>142</v>
      </c>
      <c r="E672" s="204" t="s">
        <v>78</v>
      </c>
      <c r="F672" s="205" t="s">
        <v>920</v>
      </c>
      <c r="G672" s="203"/>
      <c r="H672" s="206">
        <v>9.6</v>
      </c>
      <c r="I672" s="207"/>
      <c r="J672" s="203"/>
      <c r="K672" s="203"/>
      <c r="L672" s="208"/>
      <c r="M672" s="209"/>
      <c r="N672" s="210"/>
      <c r="O672" s="210"/>
      <c r="P672" s="210"/>
      <c r="Q672" s="210"/>
      <c r="R672" s="210"/>
      <c r="S672" s="210"/>
      <c r="T672" s="211"/>
      <c r="AT672" s="212" t="s">
        <v>142</v>
      </c>
      <c r="AU672" s="212" t="s">
        <v>91</v>
      </c>
      <c r="AV672" s="14" t="s">
        <v>91</v>
      </c>
      <c r="AW672" s="14" t="s">
        <v>38</v>
      </c>
      <c r="AX672" s="14" t="s">
        <v>80</v>
      </c>
      <c r="AY672" s="212" t="s">
        <v>131</v>
      </c>
    </row>
    <row r="673" spans="1:65" s="15" customFormat="1" ht="10.199999999999999">
      <c r="B673" s="213"/>
      <c r="C673" s="214"/>
      <c r="D673" s="187" t="s">
        <v>142</v>
      </c>
      <c r="E673" s="215" t="s">
        <v>78</v>
      </c>
      <c r="F673" s="216" t="s">
        <v>164</v>
      </c>
      <c r="G673" s="214"/>
      <c r="H673" s="217">
        <v>525.20000000000005</v>
      </c>
      <c r="I673" s="218"/>
      <c r="J673" s="214"/>
      <c r="K673" s="214"/>
      <c r="L673" s="219"/>
      <c r="M673" s="220"/>
      <c r="N673" s="221"/>
      <c r="O673" s="221"/>
      <c r="P673" s="221"/>
      <c r="Q673" s="221"/>
      <c r="R673" s="221"/>
      <c r="S673" s="221"/>
      <c r="T673" s="222"/>
      <c r="AT673" s="223" t="s">
        <v>142</v>
      </c>
      <c r="AU673" s="223" t="s">
        <v>91</v>
      </c>
      <c r="AV673" s="15" t="s">
        <v>138</v>
      </c>
      <c r="AW673" s="15" t="s">
        <v>38</v>
      </c>
      <c r="AX673" s="15" t="s">
        <v>88</v>
      </c>
      <c r="AY673" s="223" t="s">
        <v>131</v>
      </c>
    </row>
    <row r="674" spans="1:65" s="2" customFormat="1" ht="37.799999999999997" customHeight="1">
      <c r="A674" s="35"/>
      <c r="B674" s="36"/>
      <c r="C674" s="174" t="s">
        <v>921</v>
      </c>
      <c r="D674" s="174" t="s">
        <v>133</v>
      </c>
      <c r="E674" s="175" t="s">
        <v>922</v>
      </c>
      <c r="F674" s="176" t="s">
        <v>923</v>
      </c>
      <c r="G674" s="177" t="s">
        <v>579</v>
      </c>
      <c r="H674" s="178">
        <v>4</v>
      </c>
      <c r="I674" s="179"/>
      <c r="J674" s="180">
        <f>ROUND(I674*H674,2)</f>
        <v>0</v>
      </c>
      <c r="K674" s="176" t="s">
        <v>137</v>
      </c>
      <c r="L674" s="40"/>
      <c r="M674" s="181" t="s">
        <v>78</v>
      </c>
      <c r="N674" s="182" t="s">
        <v>50</v>
      </c>
      <c r="O674" s="65"/>
      <c r="P674" s="183">
        <f>O674*H674</f>
        <v>0</v>
      </c>
      <c r="Q674" s="183">
        <v>1.6167899999999999</v>
      </c>
      <c r="R674" s="183">
        <f>Q674*H674</f>
        <v>6.4671599999999998</v>
      </c>
      <c r="S674" s="183">
        <v>0</v>
      </c>
      <c r="T674" s="184">
        <f>S674*H674</f>
        <v>0</v>
      </c>
      <c r="U674" s="35"/>
      <c r="V674" s="35"/>
      <c r="W674" s="35"/>
      <c r="X674" s="35"/>
      <c r="Y674" s="35"/>
      <c r="Z674" s="35"/>
      <c r="AA674" s="35"/>
      <c r="AB674" s="35"/>
      <c r="AC674" s="35"/>
      <c r="AD674" s="35"/>
      <c r="AE674" s="35"/>
      <c r="AR674" s="185" t="s">
        <v>138</v>
      </c>
      <c r="AT674" s="185" t="s">
        <v>133</v>
      </c>
      <c r="AU674" s="185" t="s">
        <v>91</v>
      </c>
      <c r="AY674" s="18" t="s">
        <v>131</v>
      </c>
      <c r="BE674" s="186">
        <f>IF(N674="základní",J674,0)</f>
        <v>0</v>
      </c>
      <c r="BF674" s="186">
        <f>IF(N674="snížená",J674,0)</f>
        <v>0</v>
      </c>
      <c r="BG674" s="186">
        <f>IF(N674="zákl. přenesená",J674,0)</f>
        <v>0</v>
      </c>
      <c r="BH674" s="186">
        <f>IF(N674="sníž. přenesená",J674,0)</f>
        <v>0</v>
      </c>
      <c r="BI674" s="186">
        <f>IF(N674="nulová",J674,0)</f>
        <v>0</v>
      </c>
      <c r="BJ674" s="18" t="s">
        <v>88</v>
      </c>
      <c r="BK674" s="186">
        <f>ROUND(I674*H674,2)</f>
        <v>0</v>
      </c>
      <c r="BL674" s="18" t="s">
        <v>138</v>
      </c>
      <c r="BM674" s="185" t="s">
        <v>924</v>
      </c>
    </row>
    <row r="675" spans="1:65" s="2" customFormat="1" ht="86.4">
      <c r="A675" s="35"/>
      <c r="B675" s="36"/>
      <c r="C675" s="37"/>
      <c r="D675" s="187" t="s">
        <v>140</v>
      </c>
      <c r="E675" s="37"/>
      <c r="F675" s="188" t="s">
        <v>925</v>
      </c>
      <c r="G675" s="37"/>
      <c r="H675" s="37"/>
      <c r="I675" s="189"/>
      <c r="J675" s="37"/>
      <c r="K675" s="37"/>
      <c r="L675" s="40"/>
      <c r="M675" s="190"/>
      <c r="N675" s="191"/>
      <c r="O675" s="65"/>
      <c r="P675" s="65"/>
      <c r="Q675" s="65"/>
      <c r="R675" s="65"/>
      <c r="S675" s="65"/>
      <c r="T675" s="66"/>
      <c r="U675" s="35"/>
      <c r="V675" s="35"/>
      <c r="W675" s="35"/>
      <c r="X675" s="35"/>
      <c r="Y675" s="35"/>
      <c r="Z675" s="35"/>
      <c r="AA675" s="35"/>
      <c r="AB675" s="35"/>
      <c r="AC675" s="35"/>
      <c r="AD675" s="35"/>
      <c r="AE675" s="35"/>
      <c r="AT675" s="18" t="s">
        <v>140</v>
      </c>
      <c r="AU675" s="18" t="s">
        <v>91</v>
      </c>
    </row>
    <row r="676" spans="1:65" s="13" customFormat="1" ht="20.399999999999999">
      <c r="B676" s="192"/>
      <c r="C676" s="193"/>
      <c r="D676" s="187" t="s">
        <v>142</v>
      </c>
      <c r="E676" s="194" t="s">
        <v>78</v>
      </c>
      <c r="F676" s="195" t="s">
        <v>143</v>
      </c>
      <c r="G676" s="193"/>
      <c r="H676" s="194" t="s">
        <v>78</v>
      </c>
      <c r="I676" s="196"/>
      <c r="J676" s="193"/>
      <c r="K676" s="193"/>
      <c r="L676" s="197"/>
      <c r="M676" s="198"/>
      <c r="N676" s="199"/>
      <c r="O676" s="199"/>
      <c r="P676" s="199"/>
      <c r="Q676" s="199"/>
      <c r="R676" s="199"/>
      <c r="S676" s="199"/>
      <c r="T676" s="200"/>
      <c r="AT676" s="201" t="s">
        <v>142</v>
      </c>
      <c r="AU676" s="201" t="s">
        <v>91</v>
      </c>
      <c r="AV676" s="13" t="s">
        <v>88</v>
      </c>
      <c r="AW676" s="13" t="s">
        <v>38</v>
      </c>
      <c r="AX676" s="13" t="s">
        <v>80</v>
      </c>
      <c r="AY676" s="201" t="s">
        <v>131</v>
      </c>
    </row>
    <row r="677" spans="1:65" s="14" customFormat="1" ht="10.199999999999999">
      <c r="B677" s="202"/>
      <c r="C677" s="203"/>
      <c r="D677" s="187" t="s">
        <v>142</v>
      </c>
      <c r="E677" s="204" t="s">
        <v>78</v>
      </c>
      <c r="F677" s="205" t="s">
        <v>926</v>
      </c>
      <c r="G677" s="203"/>
      <c r="H677" s="206">
        <v>4</v>
      </c>
      <c r="I677" s="207"/>
      <c r="J677" s="203"/>
      <c r="K677" s="203"/>
      <c r="L677" s="208"/>
      <c r="M677" s="209"/>
      <c r="N677" s="210"/>
      <c r="O677" s="210"/>
      <c r="P677" s="210"/>
      <c r="Q677" s="210"/>
      <c r="R677" s="210"/>
      <c r="S677" s="210"/>
      <c r="T677" s="211"/>
      <c r="AT677" s="212" t="s">
        <v>142</v>
      </c>
      <c r="AU677" s="212" t="s">
        <v>91</v>
      </c>
      <c r="AV677" s="14" t="s">
        <v>91</v>
      </c>
      <c r="AW677" s="14" t="s">
        <v>38</v>
      </c>
      <c r="AX677" s="14" t="s">
        <v>88</v>
      </c>
      <c r="AY677" s="212" t="s">
        <v>131</v>
      </c>
    </row>
    <row r="678" spans="1:65" s="2" customFormat="1" ht="24.15" customHeight="1">
      <c r="A678" s="35"/>
      <c r="B678" s="36"/>
      <c r="C678" s="174" t="s">
        <v>927</v>
      </c>
      <c r="D678" s="174" t="s">
        <v>133</v>
      </c>
      <c r="E678" s="175" t="s">
        <v>928</v>
      </c>
      <c r="F678" s="176" t="s">
        <v>929</v>
      </c>
      <c r="G678" s="177" t="s">
        <v>579</v>
      </c>
      <c r="H678" s="178">
        <v>1</v>
      </c>
      <c r="I678" s="179"/>
      <c r="J678" s="180">
        <f>ROUND(I678*H678,2)</f>
        <v>0</v>
      </c>
      <c r="K678" s="176" t="s">
        <v>137</v>
      </c>
      <c r="L678" s="40"/>
      <c r="M678" s="181" t="s">
        <v>78</v>
      </c>
      <c r="N678" s="182" t="s">
        <v>50</v>
      </c>
      <c r="O678" s="65"/>
      <c r="P678" s="183">
        <f>O678*H678</f>
        <v>0</v>
      </c>
      <c r="Q678" s="183">
        <v>6.8799999999999998E-3</v>
      </c>
      <c r="R678" s="183">
        <f>Q678*H678</f>
        <v>6.8799999999999998E-3</v>
      </c>
      <c r="S678" s="183">
        <v>0</v>
      </c>
      <c r="T678" s="184">
        <f>S678*H678</f>
        <v>0</v>
      </c>
      <c r="U678" s="35"/>
      <c r="V678" s="35"/>
      <c r="W678" s="35"/>
      <c r="X678" s="35"/>
      <c r="Y678" s="35"/>
      <c r="Z678" s="35"/>
      <c r="AA678" s="35"/>
      <c r="AB678" s="35"/>
      <c r="AC678" s="35"/>
      <c r="AD678" s="35"/>
      <c r="AE678" s="35"/>
      <c r="AR678" s="185" t="s">
        <v>138</v>
      </c>
      <c r="AT678" s="185" t="s">
        <v>133</v>
      </c>
      <c r="AU678" s="185" t="s">
        <v>91</v>
      </c>
      <c r="AY678" s="18" t="s">
        <v>131</v>
      </c>
      <c r="BE678" s="186">
        <f>IF(N678="základní",J678,0)</f>
        <v>0</v>
      </c>
      <c r="BF678" s="186">
        <f>IF(N678="snížená",J678,0)</f>
        <v>0</v>
      </c>
      <c r="BG678" s="186">
        <f>IF(N678="zákl. přenesená",J678,0)</f>
        <v>0</v>
      </c>
      <c r="BH678" s="186">
        <f>IF(N678="sníž. přenesená",J678,0)</f>
        <v>0</v>
      </c>
      <c r="BI678" s="186">
        <f>IF(N678="nulová",J678,0)</f>
        <v>0</v>
      </c>
      <c r="BJ678" s="18" t="s">
        <v>88</v>
      </c>
      <c r="BK678" s="186">
        <f>ROUND(I678*H678,2)</f>
        <v>0</v>
      </c>
      <c r="BL678" s="18" t="s">
        <v>138</v>
      </c>
      <c r="BM678" s="185" t="s">
        <v>930</v>
      </c>
    </row>
    <row r="679" spans="1:65" s="13" customFormat="1" ht="20.399999999999999">
      <c r="B679" s="192"/>
      <c r="C679" s="193"/>
      <c r="D679" s="187" t="s">
        <v>142</v>
      </c>
      <c r="E679" s="194" t="s">
        <v>78</v>
      </c>
      <c r="F679" s="195" t="s">
        <v>263</v>
      </c>
      <c r="G679" s="193"/>
      <c r="H679" s="194" t="s">
        <v>78</v>
      </c>
      <c r="I679" s="196"/>
      <c r="J679" s="193"/>
      <c r="K679" s="193"/>
      <c r="L679" s="197"/>
      <c r="M679" s="198"/>
      <c r="N679" s="199"/>
      <c r="O679" s="199"/>
      <c r="P679" s="199"/>
      <c r="Q679" s="199"/>
      <c r="R679" s="199"/>
      <c r="S679" s="199"/>
      <c r="T679" s="200"/>
      <c r="AT679" s="201" t="s">
        <v>142</v>
      </c>
      <c r="AU679" s="201" t="s">
        <v>91</v>
      </c>
      <c r="AV679" s="13" t="s">
        <v>88</v>
      </c>
      <c r="AW679" s="13" t="s">
        <v>38</v>
      </c>
      <c r="AX679" s="13" t="s">
        <v>80</v>
      </c>
      <c r="AY679" s="201" t="s">
        <v>131</v>
      </c>
    </row>
    <row r="680" spans="1:65" s="14" customFormat="1" ht="10.199999999999999">
      <c r="B680" s="202"/>
      <c r="C680" s="203"/>
      <c r="D680" s="187" t="s">
        <v>142</v>
      </c>
      <c r="E680" s="204" t="s">
        <v>78</v>
      </c>
      <c r="F680" s="205" t="s">
        <v>88</v>
      </c>
      <c r="G680" s="203"/>
      <c r="H680" s="206">
        <v>1</v>
      </c>
      <c r="I680" s="207"/>
      <c r="J680" s="203"/>
      <c r="K680" s="203"/>
      <c r="L680" s="208"/>
      <c r="M680" s="209"/>
      <c r="N680" s="210"/>
      <c r="O680" s="210"/>
      <c r="P680" s="210"/>
      <c r="Q680" s="210"/>
      <c r="R680" s="210"/>
      <c r="S680" s="210"/>
      <c r="T680" s="211"/>
      <c r="AT680" s="212" t="s">
        <v>142</v>
      </c>
      <c r="AU680" s="212" t="s">
        <v>91</v>
      </c>
      <c r="AV680" s="14" t="s">
        <v>91</v>
      </c>
      <c r="AW680" s="14" t="s">
        <v>38</v>
      </c>
      <c r="AX680" s="14" t="s">
        <v>88</v>
      </c>
      <c r="AY680" s="212" t="s">
        <v>131</v>
      </c>
    </row>
    <row r="681" spans="1:65" s="2" customFormat="1" ht="24.15" customHeight="1">
      <c r="A681" s="35"/>
      <c r="B681" s="36"/>
      <c r="C681" s="225" t="s">
        <v>931</v>
      </c>
      <c r="D681" s="225" t="s">
        <v>504</v>
      </c>
      <c r="E681" s="226" t="s">
        <v>932</v>
      </c>
      <c r="F681" s="227" t="s">
        <v>933</v>
      </c>
      <c r="G681" s="228" t="s">
        <v>579</v>
      </c>
      <c r="H681" s="229">
        <v>1</v>
      </c>
      <c r="I681" s="230"/>
      <c r="J681" s="231">
        <f>ROUND(I681*H681,2)</f>
        <v>0</v>
      </c>
      <c r="K681" s="227" t="s">
        <v>137</v>
      </c>
      <c r="L681" s="232"/>
      <c r="M681" s="233" t="s">
        <v>78</v>
      </c>
      <c r="N681" s="234" t="s">
        <v>50</v>
      </c>
      <c r="O681" s="65"/>
      <c r="P681" s="183">
        <f>O681*H681</f>
        <v>0</v>
      </c>
      <c r="Q681" s="183">
        <v>6.5000000000000002E-2</v>
      </c>
      <c r="R681" s="183">
        <f>Q681*H681</f>
        <v>6.5000000000000002E-2</v>
      </c>
      <c r="S681" s="183">
        <v>0</v>
      </c>
      <c r="T681" s="184">
        <f>S681*H681</f>
        <v>0</v>
      </c>
      <c r="U681" s="35"/>
      <c r="V681" s="35"/>
      <c r="W681" s="35"/>
      <c r="X681" s="35"/>
      <c r="Y681" s="35"/>
      <c r="Z681" s="35"/>
      <c r="AA681" s="35"/>
      <c r="AB681" s="35"/>
      <c r="AC681" s="35"/>
      <c r="AD681" s="35"/>
      <c r="AE681" s="35"/>
      <c r="AR681" s="185" t="s">
        <v>190</v>
      </c>
      <c r="AT681" s="185" t="s">
        <v>504</v>
      </c>
      <c r="AU681" s="185" t="s">
        <v>91</v>
      </c>
      <c r="AY681" s="18" t="s">
        <v>131</v>
      </c>
      <c r="BE681" s="186">
        <f>IF(N681="základní",J681,0)</f>
        <v>0</v>
      </c>
      <c r="BF681" s="186">
        <f>IF(N681="snížená",J681,0)</f>
        <v>0</v>
      </c>
      <c r="BG681" s="186">
        <f>IF(N681="zákl. přenesená",J681,0)</f>
        <v>0</v>
      </c>
      <c r="BH681" s="186">
        <f>IF(N681="sníž. přenesená",J681,0)</f>
        <v>0</v>
      </c>
      <c r="BI681" s="186">
        <f>IF(N681="nulová",J681,0)</f>
        <v>0</v>
      </c>
      <c r="BJ681" s="18" t="s">
        <v>88</v>
      </c>
      <c r="BK681" s="186">
        <f>ROUND(I681*H681,2)</f>
        <v>0</v>
      </c>
      <c r="BL681" s="18" t="s">
        <v>138</v>
      </c>
      <c r="BM681" s="185" t="s">
        <v>934</v>
      </c>
    </row>
    <row r="682" spans="1:65" s="2" customFormat="1" ht="19.2">
      <c r="A682" s="35"/>
      <c r="B682" s="36"/>
      <c r="C682" s="37"/>
      <c r="D682" s="187" t="s">
        <v>533</v>
      </c>
      <c r="E682" s="37"/>
      <c r="F682" s="188" t="s">
        <v>935</v>
      </c>
      <c r="G682" s="37"/>
      <c r="H682" s="37"/>
      <c r="I682" s="189"/>
      <c r="J682" s="37"/>
      <c r="K682" s="37"/>
      <c r="L682" s="40"/>
      <c r="M682" s="190"/>
      <c r="N682" s="191"/>
      <c r="O682" s="65"/>
      <c r="P682" s="65"/>
      <c r="Q682" s="65"/>
      <c r="R682" s="65"/>
      <c r="S682" s="65"/>
      <c r="T682" s="66"/>
      <c r="U682" s="35"/>
      <c r="V682" s="35"/>
      <c r="W682" s="35"/>
      <c r="X682" s="35"/>
      <c r="Y682" s="35"/>
      <c r="Z682" s="35"/>
      <c r="AA682" s="35"/>
      <c r="AB682" s="35"/>
      <c r="AC682" s="35"/>
      <c r="AD682" s="35"/>
      <c r="AE682" s="35"/>
      <c r="AT682" s="18" t="s">
        <v>533</v>
      </c>
      <c r="AU682" s="18" t="s">
        <v>91</v>
      </c>
    </row>
    <row r="683" spans="1:65" s="2" customFormat="1" ht="76.349999999999994" customHeight="1">
      <c r="A683" s="35"/>
      <c r="B683" s="36"/>
      <c r="C683" s="174" t="s">
        <v>936</v>
      </c>
      <c r="D683" s="174" t="s">
        <v>133</v>
      </c>
      <c r="E683" s="175" t="s">
        <v>937</v>
      </c>
      <c r="F683" s="176" t="s">
        <v>938</v>
      </c>
      <c r="G683" s="177" t="s">
        <v>136</v>
      </c>
      <c r="H683" s="178">
        <v>1.3</v>
      </c>
      <c r="I683" s="179"/>
      <c r="J683" s="180">
        <f>ROUND(I683*H683,2)</f>
        <v>0</v>
      </c>
      <c r="K683" s="176" t="s">
        <v>137</v>
      </c>
      <c r="L683" s="40"/>
      <c r="M683" s="181" t="s">
        <v>78</v>
      </c>
      <c r="N683" s="182" t="s">
        <v>50</v>
      </c>
      <c r="O683" s="65"/>
      <c r="P683" s="183">
        <f>O683*H683</f>
        <v>0</v>
      </c>
      <c r="Q683" s="183">
        <v>0</v>
      </c>
      <c r="R683" s="183">
        <f>Q683*H683</f>
        <v>0</v>
      </c>
      <c r="S683" s="183">
        <v>0</v>
      </c>
      <c r="T683" s="184">
        <f>S683*H683</f>
        <v>0</v>
      </c>
      <c r="U683" s="35"/>
      <c r="V683" s="35"/>
      <c r="W683" s="35"/>
      <c r="X683" s="35"/>
      <c r="Y683" s="35"/>
      <c r="Z683" s="35"/>
      <c r="AA683" s="35"/>
      <c r="AB683" s="35"/>
      <c r="AC683" s="35"/>
      <c r="AD683" s="35"/>
      <c r="AE683" s="35"/>
      <c r="AR683" s="185" t="s">
        <v>138</v>
      </c>
      <c r="AT683" s="185" t="s">
        <v>133</v>
      </c>
      <c r="AU683" s="185" t="s">
        <v>91</v>
      </c>
      <c r="AY683" s="18" t="s">
        <v>131</v>
      </c>
      <c r="BE683" s="186">
        <f>IF(N683="základní",J683,0)</f>
        <v>0</v>
      </c>
      <c r="BF683" s="186">
        <f>IF(N683="snížená",J683,0)</f>
        <v>0</v>
      </c>
      <c r="BG683" s="186">
        <f>IF(N683="zákl. přenesená",J683,0)</f>
        <v>0</v>
      </c>
      <c r="BH683" s="186">
        <f>IF(N683="sníž. přenesená",J683,0)</f>
        <v>0</v>
      </c>
      <c r="BI683" s="186">
        <f>IF(N683="nulová",J683,0)</f>
        <v>0</v>
      </c>
      <c r="BJ683" s="18" t="s">
        <v>88</v>
      </c>
      <c r="BK683" s="186">
        <f>ROUND(I683*H683,2)</f>
        <v>0</v>
      </c>
      <c r="BL683" s="18" t="s">
        <v>138</v>
      </c>
      <c r="BM683" s="185" t="s">
        <v>939</v>
      </c>
    </row>
    <row r="684" spans="1:65" s="2" customFormat="1" ht="115.2">
      <c r="A684" s="35"/>
      <c r="B684" s="36"/>
      <c r="C684" s="37"/>
      <c r="D684" s="187" t="s">
        <v>140</v>
      </c>
      <c r="E684" s="37"/>
      <c r="F684" s="188" t="s">
        <v>940</v>
      </c>
      <c r="G684" s="37"/>
      <c r="H684" s="37"/>
      <c r="I684" s="189"/>
      <c r="J684" s="37"/>
      <c r="K684" s="37"/>
      <c r="L684" s="40"/>
      <c r="M684" s="190"/>
      <c r="N684" s="191"/>
      <c r="O684" s="65"/>
      <c r="P684" s="65"/>
      <c r="Q684" s="65"/>
      <c r="R684" s="65"/>
      <c r="S684" s="65"/>
      <c r="T684" s="66"/>
      <c r="U684" s="35"/>
      <c r="V684" s="35"/>
      <c r="W684" s="35"/>
      <c r="X684" s="35"/>
      <c r="Y684" s="35"/>
      <c r="Z684" s="35"/>
      <c r="AA684" s="35"/>
      <c r="AB684" s="35"/>
      <c r="AC684" s="35"/>
      <c r="AD684" s="35"/>
      <c r="AE684" s="35"/>
      <c r="AT684" s="18" t="s">
        <v>140</v>
      </c>
      <c r="AU684" s="18" t="s">
        <v>91</v>
      </c>
    </row>
    <row r="685" spans="1:65" s="13" customFormat="1" ht="20.399999999999999">
      <c r="B685" s="192"/>
      <c r="C685" s="193"/>
      <c r="D685" s="187" t="s">
        <v>142</v>
      </c>
      <c r="E685" s="194" t="s">
        <v>78</v>
      </c>
      <c r="F685" s="195" t="s">
        <v>143</v>
      </c>
      <c r="G685" s="193"/>
      <c r="H685" s="194" t="s">
        <v>78</v>
      </c>
      <c r="I685" s="196"/>
      <c r="J685" s="193"/>
      <c r="K685" s="193"/>
      <c r="L685" s="197"/>
      <c r="M685" s="198"/>
      <c r="N685" s="199"/>
      <c r="O685" s="199"/>
      <c r="P685" s="199"/>
      <c r="Q685" s="199"/>
      <c r="R685" s="199"/>
      <c r="S685" s="199"/>
      <c r="T685" s="200"/>
      <c r="AT685" s="201" t="s">
        <v>142</v>
      </c>
      <c r="AU685" s="201" t="s">
        <v>91</v>
      </c>
      <c r="AV685" s="13" t="s">
        <v>88</v>
      </c>
      <c r="AW685" s="13" t="s">
        <v>38</v>
      </c>
      <c r="AX685" s="13" t="s">
        <v>80</v>
      </c>
      <c r="AY685" s="201" t="s">
        <v>131</v>
      </c>
    </row>
    <row r="686" spans="1:65" s="13" customFormat="1" ht="20.399999999999999">
      <c r="B686" s="192"/>
      <c r="C686" s="193"/>
      <c r="D686" s="187" t="s">
        <v>142</v>
      </c>
      <c r="E686" s="194" t="s">
        <v>78</v>
      </c>
      <c r="F686" s="195" t="s">
        <v>144</v>
      </c>
      <c r="G686" s="193"/>
      <c r="H686" s="194" t="s">
        <v>78</v>
      </c>
      <c r="I686" s="196"/>
      <c r="J686" s="193"/>
      <c r="K686" s="193"/>
      <c r="L686" s="197"/>
      <c r="M686" s="198"/>
      <c r="N686" s="199"/>
      <c r="O686" s="199"/>
      <c r="P686" s="199"/>
      <c r="Q686" s="199"/>
      <c r="R686" s="199"/>
      <c r="S686" s="199"/>
      <c r="T686" s="200"/>
      <c r="AT686" s="201" t="s">
        <v>142</v>
      </c>
      <c r="AU686" s="201" t="s">
        <v>91</v>
      </c>
      <c r="AV686" s="13" t="s">
        <v>88</v>
      </c>
      <c r="AW686" s="13" t="s">
        <v>38</v>
      </c>
      <c r="AX686" s="13" t="s">
        <v>80</v>
      </c>
      <c r="AY686" s="201" t="s">
        <v>131</v>
      </c>
    </row>
    <row r="687" spans="1:65" s="14" customFormat="1" ht="10.199999999999999">
      <c r="B687" s="202"/>
      <c r="C687" s="203"/>
      <c r="D687" s="187" t="s">
        <v>142</v>
      </c>
      <c r="E687" s="204" t="s">
        <v>78</v>
      </c>
      <c r="F687" s="205" t="s">
        <v>145</v>
      </c>
      <c r="G687" s="203"/>
      <c r="H687" s="206">
        <v>1.3</v>
      </c>
      <c r="I687" s="207"/>
      <c r="J687" s="203"/>
      <c r="K687" s="203"/>
      <c r="L687" s="208"/>
      <c r="M687" s="209"/>
      <c r="N687" s="210"/>
      <c r="O687" s="210"/>
      <c r="P687" s="210"/>
      <c r="Q687" s="210"/>
      <c r="R687" s="210"/>
      <c r="S687" s="210"/>
      <c r="T687" s="211"/>
      <c r="AT687" s="212" t="s">
        <v>142</v>
      </c>
      <c r="AU687" s="212" t="s">
        <v>91</v>
      </c>
      <c r="AV687" s="14" t="s">
        <v>91</v>
      </c>
      <c r="AW687" s="14" t="s">
        <v>38</v>
      </c>
      <c r="AX687" s="14" t="s">
        <v>88</v>
      </c>
      <c r="AY687" s="212" t="s">
        <v>131</v>
      </c>
    </row>
    <row r="688" spans="1:65" s="2" customFormat="1" ht="24.15" customHeight="1">
      <c r="A688" s="35"/>
      <c r="B688" s="36"/>
      <c r="C688" s="174" t="s">
        <v>941</v>
      </c>
      <c r="D688" s="174" t="s">
        <v>133</v>
      </c>
      <c r="E688" s="175" t="s">
        <v>942</v>
      </c>
      <c r="F688" s="176" t="s">
        <v>943</v>
      </c>
      <c r="G688" s="177" t="s">
        <v>579</v>
      </c>
      <c r="H688" s="178">
        <v>1</v>
      </c>
      <c r="I688" s="179"/>
      <c r="J688" s="180">
        <f>ROUND(I688*H688,2)</f>
        <v>0</v>
      </c>
      <c r="K688" s="176" t="s">
        <v>694</v>
      </c>
      <c r="L688" s="40"/>
      <c r="M688" s="181" t="s">
        <v>78</v>
      </c>
      <c r="N688" s="182" t="s">
        <v>50</v>
      </c>
      <c r="O688" s="65"/>
      <c r="P688" s="183">
        <f>O688*H688</f>
        <v>0</v>
      </c>
      <c r="Q688" s="183">
        <v>0</v>
      </c>
      <c r="R688" s="183">
        <f>Q688*H688</f>
        <v>0</v>
      </c>
      <c r="S688" s="183">
        <v>0</v>
      </c>
      <c r="T688" s="184">
        <f>S688*H688</f>
        <v>0</v>
      </c>
      <c r="U688" s="35"/>
      <c r="V688" s="35"/>
      <c r="W688" s="35"/>
      <c r="X688" s="35"/>
      <c r="Y688" s="35"/>
      <c r="Z688" s="35"/>
      <c r="AA688" s="35"/>
      <c r="AB688" s="35"/>
      <c r="AC688" s="35"/>
      <c r="AD688" s="35"/>
      <c r="AE688" s="35"/>
      <c r="AR688" s="185" t="s">
        <v>138</v>
      </c>
      <c r="AT688" s="185" t="s">
        <v>133</v>
      </c>
      <c r="AU688" s="185" t="s">
        <v>91</v>
      </c>
      <c r="AY688" s="18" t="s">
        <v>131</v>
      </c>
      <c r="BE688" s="186">
        <f>IF(N688="základní",J688,0)</f>
        <v>0</v>
      </c>
      <c r="BF688" s="186">
        <f>IF(N688="snížená",J688,0)</f>
        <v>0</v>
      </c>
      <c r="BG688" s="186">
        <f>IF(N688="zákl. přenesená",J688,0)</f>
        <v>0</v>
      </c>
      <c r="BH688" s="186">
        <f>IF(N688="sníž. přenesená",J688,0)</f>
        <v>0</v>
      </c>
      <c r="BI688" s="186">
        <f>IF(N688="nulová",J688,0)</f>
        <v>0</v>
      </c>
      <c r="BJ688" s="18" t="s">
        <v>88</v>
      </c>
      <c r="BK688" s="186">
        <f>ROUND(I688*H688,2)</f>
        <v>0</v>
      </c>
      <c r="BL688" s="18" t="s">
        <v>138</v>
      </c>
      <c r="BM688" s="185" t="s">
        <v>944</v>
      </c>
    </row>
    <row r="689" spans="1:65" s="2" customFormat="1" ht="49.05" customHeight="1">
      <c r="A689" s="35"/>
      <c r="B689" s="36"/>
      <c r="C689" s="174" t="s">
        <v>945</v>
      </c>
      <c r="D689" s="174" t="s">
        <v>133</v>
      </c>
      <c r="E689" s="175" t="s">
        <v>946</v>
      </c>
      <c r="F689" s="176" t="s">
        <v>947</v>
      </c>
      <c r="G689" s="177" t="s">
        <v>579</v>
      </c>
      <c r="H689" s="178">
        <v>1</v>
      </c>
      <c r="I689" s="179"/>
      <c r="J689" s="180">
        <f>ROUND(I689*H689,2)</f>
        <v>0</v>
      </c>
      <c r="K689" s="176" t="s">
        <v>694</v>
      </c>
      <c r="L689" s="40"/>
      <c r="M689" s="181" t="s">
        <v>78</v>
      </c>
      <c r="N689" s="182" t="s">
        <v>50</v>
      </c>
      <c r="O689" s="65"/>
      <c r="P689" s="183">
        <f>O689*H689</f>
        <v>0</v>
      </c>
      <c r="Q689" s="183">
        <v>0</v>
      </c>
      <c r="R689" s="183">
        <f>Q689*H689</f>
        <v>0</v>
      </c>
      <c r="S689" s="183">
        <v>0</v>
      </c>
      <c r="T689" s="184">
        <f>S689*H689</f>
        <v>0</v>
      </c>
      <c r="U689" s="35"/>
      <c r="V689" s="35"/>
      <c r="W689" s="35"/>
      <c r="X689" s="35"/>
      <c r="Y689" s="35"/>
      <c r="Z689" s="35"/>
      <c r="AA689" s="35"/>
      <c r="AB689" s="35"/>
      <c r="AC689" s="35"/>
      <c r="AD689" s="35"/>
      <c r="AE689" s="35"/>
      <c r="AR689" s="185" t="s">
        <v>138</v>
      </c>
      <c r="AT689" s="185" t="s">
        <v>133</v>
      </c>
      <c r="AU689" s="185" t="s">
        <v>91</v>
      </c>
      <c r="AY689" s="18" t="s">
        <v>131</v>
      </c>
      <c r="BE689" s="186">
        <f>IF(N689="základní",J689,0)</f>
        <v>0</v>
      </c>
      <c r="BF689" s="186">
        <f>IF(N689="snížená",J689,0)</f>
        <v>0</v>
      </c>
      <c r="BG689" s="186">
        <f>IF(N689="zákl. přenesená",J689,0)</f>
        <v>0</v>
      </c>
      <c r="BH689" s="186">
        <f>IF(N689="sníž. přenesená",J689,0)</f>
        <v>0</v>
      </c>
      <c r="BI689" s="186">
        <f>IF(N689="nulová",J689,0)</f>
        <v>0</v>
      </c>
      <c r="BJ689" s="18" t="s">
        <v>88</v>
      </c>
      <c r="BK689" s="186">
        <f>ROUND(I689*H689,2)</f>
        <v>0</v>
      </c>
      <c r="BL689" s="18" t="s">
        <v>138</v>
      </c>
      <c r="BM689" s="185" t="s">
        <v>948</v>
      </c>
    </row>
    <row r="690" spans="1:65" s="2" customFormat="1" ht="37.799999999999997" customHeight="1">
      <c r="A690" s="35"/>
      <c r="B690" s="36"/>
      <c r="C690" s="174" t="s">
        <v>949</v>
      </c>
      <c r="D690" s="174" t="s">
        <v>133</v>
      </c>
      <c r="E690" s="175" t="s">
        <v>950</v>
      </c>
      <c r="F690" s="176" t="s">
        <v>951</v>
      </c>
      <c r="G690" s="177" t="s">
        <v>579</v>
      </c>
      <c r="H690" s="178">
        <v>1</v>
      </c>
      <c r="I690" s="179"/>
      <c r="J690" s="180">
        <f>ROUND(I690*H690,2)</f>
        <v>0</v>
      </c>
      <c r="K690" s="176" t="s">
        <v>694</v>
      </c>
      <c r="L690" s="40"/>
      <c r="M690" s="181" t="s">
        <v>78</v>
      </c>
      <c r="N690" s="182" t="s">
        <v>50</v>
      </c>
      <c r="O690" s="65"/>
      <c r="P690" s="183">
        <f>O690*H690</f>
        <v>0</v>
      </c>
      <c r="Q690" s="183">
        <v>0</v>
      </c>
      <c r="R690" s="183">
        <f>Q690*H690</f>
        <v>0</v>
      </c>
      <c r="S690" s="183">
        <v>0</v>
      </c>
      <c r="T690" s="184">
        <f>S690*H690</f>
        <v>0</v>
      </c>
      <c r="U690" s="35"/>
      <c r="V690" s="35"/>
      <c r="W690" s="35"/>
      <c r="X690" s="35"/>
      <c r="Y690" s="35"/>
      <c r="Z690" s="35"/>
      <c r="AA690" s="35"/>
      <c r="AB690" s="35"/>
      <c r="AC690" s="35"/>
      <c r="AD690" s="35"/>
      <c r="AE690" s="35"/>
      <c r="AR690" s="185" t="s">
        <v>138</v>
      </c>
      <c r="AT690" s="185" t="s">
        <v>133</v>
      </c>
      <c r="AU690" s="185" t="s">
        <v>91</v>
      </c>
      <c r="AY690" s="18" t="s">
        <v>131</v>
      </c>
      <c r="BE690" s="186">
        <f>IF(N690="základní",J690,0)</f>
        <v>0</v>
      </c>
      <c r="BF690" s="186">
        <f>IF(N690="snížená",J690,0)</f>
        <v>0</v>
      </c>
      <c r="BG690" s="186">
        <f>IF(N690="zákl. přenesená",J690,0)</f>
        <v>0</v>
      </c>
      <c r="BH690" s="186">
        <f>IF(N690="sníž. přenesená",J690,0)</f>
        <v>0</v>
      </c>
      <c r="BI690" s="186">
        <f>IF(N690="nulová",J690,0)</f>
        <v>0</v>
      </c>
      <c r="BJ690" s="18" t="s">
        <v>88</v>
      </c>
      <c r="BK690" s="186">
        <f>ROUND(I690*H690,2)</f>
        <v>0</v>
      </c>
      <c r="BL690" s="18" t="s">
        <v>138</v>
      </c>
      <c r="BM690" s="185" t="s">
        <v>952</v>
      </c>
    </row>
    <row r="691" spans="1:65" s="12" customFormat="1" ht="22.8" customHeight="1">
      <c r="B691" s="158"/>
      <c r="C691" s="159"/>
      <c r="D691" s="160" t="s">
        <v>79</v>
      </c>
      <c r="E691" s="172" t="s">
        <v>953</v>
      </c>
      <c r="F691" s="172" t="s">
        <v>954</v>
      </c>
      <c r="G691" s="159"/>
      <c r="H691" s="159"/>
      <c r="I691" s="162"/>
      <c r="J691" s="173">
        <f>BK691</f>
        <v>0</v>
      </c>
      <c r="K691" s="159"/>
      <c r="L691" s="164"/>
      <c r="M691" s="165"/>
      <c r="N691" s="166"/>
      <c r="O691" s="166"/>
      <c r="P691" s="167">
        <f>SUM(P692:P705)</f>
        <v>0</v>
      </c>
      <c r="Q691" s="166"/>
      <c r="R691" s="167">
        <f>SUM(R692:R705)</f>
        <v>0</v>
      </c>
      <c r="S691" s="166"/>
      <c r="T691" s="168">
        <f>SUM(T692:T705)</f>
        <v>0</v>
      </c>
      <c r="AR691" s="169" t="s">
        <v>88</v>
      </c>
      <c r="AT691" s="170" t="s">
        <v>79</v>
      </c>
      <c r="AU691" s="170" t="s">
        <v>88</v>
      </c>
      <c r="AY691" s="169" t="s">
        <v>131</v>
      </c>
      <c r="BK691" s="171">
        <f>SUM(BK692:BK705)</f>
        <v>0</v>
      </c>
    </row>
    <row r="692" spans="1:65" s="2" customFormat="1" ht="24.15" customHeight="1">
      <c r="A692" s="35"/>
      <c r="B692" s="36"/>
      <c r="C692" s="174" t="s">
        <v>955</v>
      </c>
      <c r="D692" s="174" t="s">
        <v>133</v>
      </c>
      <c r="E692" s="175" t="s">
        <v>956</v>
      </c>
      <c r="F692" s="176" t="s">
        <v>957</v>
      </c>
      <c r="G692" s="177" t="s">
        <v>491</v>
      </c>
      <c r="H692" s="178">
        <v>73.878</v>
      </c>
      <c r="I692" s="179"/>
      <c r="J692" s="180">
        <f>ROUND(I692*H692,2)</f>
        <v>0</v>
      </c>
      <c r="K692" s="176" t="s">
        <v>137</v>
      </c>
      <c r="L692" s="40"/>
      <c r="M692" s="181" t="s">
        <v>78</v>
      </c>
      <c r="N692" s="182" t="s">
        <v>50</v>
      </c>
      <c r="O692" s="65"/>
      <c r="P692" s="183">
        <f>O692*H692</f>
        <v>0</v>
      </c>
      <c r="Q692" s="183">
        <v>0</v>
      </c>
      <c r="R692" s="183">
        <f>Q692*H692</f>
        <v>0</v>
      </c>
      <c r="S692" s="183">
        <v>0</v>
      </c>
      <c r="T692" s="184">
        <f>S692*H692</f>
        <v>0</v>
      </c>
      <c r="U692" s="35"/>
      <c r="V692" s="35"/>
      <c r="W692" s="35"/>
      <c r="X692" s="35"/>
      <c r="Y692" s="35"/>
      <c r="Z692" s="35"/>
      <c r="AA692" s="35"/>
      <c r="AB692" s="35"/>
      <c r="AC692" s="35"/>
      <c r="AD692" s="35"/>
      <c r="AE692" s="35"/>
      <c r="AR692" s="185" t="s">
        <v>138</v>
      </c>
      <c r="AT692" s="185" t="s">
        <v>133</v>
      </c>
      <c r="AU692" s="185" t="s">
        <v>91</v>
      </c>
      <c r="AY692" s="18" t="s">
        <v>131</v>
      </c>
      <c r="BE692" s="186">
        <f>IF(N692="základní",J692,0)</f>
        <v>0</v>
      </c>
      <c r="BF692" s="186">
        <f>IF(N692="snížená",J692,0)</f>
        <v>0</v>
      </c>
      <c r="BG692" s="186">
        <f>IF(N692="zákl. přenesená",J692,0)</f>
        <v>0</v>
      </c>
      <c r="BH692" s="186">
        <f>IF(N692="sníž. přenesená",J692,0)</f>
        <v>0</v>
      </c>
      <c r="BI692" s="186">
        <f>IF(N692="nulová",J692,0)</f>
        <v>0</v>
      </c>
      <c r="BJ692" s="18" t="s">
        <v>88</v>
      </c>
      <c r="BK692" s="186">
        <f>ROUND(I692*H692,2)</f>
        <v>0</v>
      </c>
      <c r="BL692" s="18" t="s">
        <v>138</v>
      </c>
      <c r="BM692" s="185" t="s">
        <v>958</v>
      </c>
    </row>
    <row r="693" spans="1:65" s="2" customFormat="1" ht="37.799999999999997" customHeight="1">
      <c r="A693" s="35"/>
      <c r="B693" s="36"/>
      <c r="C693" s="174" t="s">
        <v>959</v>
      </c>
      <c r="D693" s="174" t="s">
        <v>133</v>
      </c>
      <c r="E693" s="175" t="s">
        <v>960</v>
      </c>
      <c r="F693" s="176" t="s">
        <v>961</v>
      </c>
      <c r="G693" s="177" t="s">
        <v>491</v>
      </c>
      <c r="H693" s="178">
        <v>73.878</v>
      </c>
      <c r="I693" s="179"/>
      <c r="J693" s="180">
        <f>ROUND(I693*H693,2)</f>
        <v>0</v>
      </c>
      <c r="K693" s="176" t="s">
        <v>137</v>
      </c>
      <c r="L693" s="40"/>
      <c r="M693" s="181" t="s">
        <v>78</v>
      </c>
      <c r="N693" s="182" t="s">
        <v>50</v>
      </c>
      <c r="O693" s="65"/>
      <c r="P693" s="183">
        <f>O693*H693</f>
        <v>0</v>
      </c>
      <c r="Q693" s="183">
        <v>0</v>
      </c>
      <c r="R693" s="183">
        <f>Q693*H693</f>
        <v>0</v>
      </c>
      <c r="S693" s="183">
        <v>0</v>
      </c>
      <c r="T693" s="184">
        <f>S693*H693</f>
        <v>0</v>
      </c>
      <c r="U693" s="35"/>
      <c r="V693" s="35"/>
      <c r="W693" s="35"/>
      <c r="X693" s="35"/>
      <c r="Y693" s="35"/>
      <c r="Z693" s="35"/>
      <c r="AA693" s="35"/>
      <c r="AB693" s="35"/>
      <c r="AC693" s="35"/>
      <c r="AD693" s="35"/>
      <c r="AE693" s="35"/>
      <c r="AR693" s="185" t="s">
        <v>138</v>
      </c>
      <c r="AT693" s="185" t="s">
        <v>133</v>
      </c>
      <c r="AU693" s="185" t="s">
        <v>91</v>
      </c>
      <c r="AY693" s="18" t="s">
        <v>131</v>
      </c>
      <c r="BE693" s="186">
        <f>IF(N693="základní",J693,0)</f>
        <v>0</v>
      </c>
      <c r="BF693" s="186">
        <f>IF(N693="snížená",J693,0)</f>
        <v>0</v>
      </c>
      <c r="BG693" s="186">
        <f>IF(N693="zákl. přenesená",J693,0)</f>
        <v>0</v>
      </c>
      <c r="BH693" s="186">
        <f>IF(N693="sníž. přenesená",J693,0)</f>
        <v>0</v>
      </c>
      <c r="BI693" s="186">
        <f>IF(N693="nulová",J693,0)</f>
        <v>0</v>
      </c>
      <c r="BJ693" s="18" t="s">
        <v>88</v>
      </c>
      <c r="BK693" s="186">
        <f>ROUND(I693*H693,2)</f>
        <v>0</v>
      </c>
      <c r="BL693" s="18" t="s">
        <v>138</v>
      </c>
      <c r="BM693" s="185" t="s">
        <v>962</v>
      </c>
    </row>
    <row r="694" spans="1:65" s="2" customFormat="1" ht="105.6">
      <c r="A694" s="35"/>
      <c r="B694" s="36"/>
      <c r="C694" s="37"/>
      <c r="D694" s="187" t="s">
        <v>140</v>
      </c>
      <c r="E694" s="37"/>
      <c r="F694" s="188" t="s">
        <v>963</v>
      </c>
      <c r="G694" s="37"/>
      <c r="H694" s="37"/>
      <c r="I694" s="189"/>
      <c r="J694" s="37"/>
      <c r="K694" s="37"/>
      <c r="L694" s="40"/>
      <c r="M694" s="190"/>
      <c r="N694" s="191"/>
      <c r="O694" s="65"/>
      <c r="P694" s="65"/>
      <c r="Q694" s="65"/>
      <c r="R694" s="65"/>
      <c r="S694" s="65"/>
      <c r="T694" s="66"/>
      <c r="U694" s="35"/>
      <c r="V694" s="35"/>
      <c r="W694" s="35"/>
      <c r="X694" s="35"/>
      <c r="Y694" s="35"/>
      <c r="Z694" s="35"/>
      <c r="AA694" s="35"/>
      <c r="AB694" s="35"/>
      <c r="AC694" s="35"/>
      <c r="AD694" s="35"/>
      <c r="AE694" s="35"/>
      <c r="AT694" s="18" t="s">
        <v>140</v>
      </c>
      <c r="AU694" s="18" t="s">
        <v>91</v>
      </c>
    </row>
    <row r="695" spans="1:65" s="2" customFormat="1" ht="49.05" customHeight="1">
      <c r="A695" s="35"/>
      <c r="B695" s="36"/>
      <c r="C695" s="174" t="s">
        <v>964</v>
      </c>
      <c r="D695" s="174" t="s">
        <v>133</v>
      </c>
      <c r="E695" s="175" t="s">
        <v>965</v>
      </c>
      <c r="F695" s="176" t="s">
        <v>966</v>
      </c>
      <c r="G695" s="177" t="s">
        <v>491</v>
      </c>
      <c r="H695" s="178">
        <v>295.512</v>
      </c>
      <c r="I695" s="179"/>
      <c r="J695" s="180">
        <f>ROUND(I695*H695,2)</f>
        <v>0</v>
      </c>
      <c r="K695" s="176" t="s">
        <v>137</v>
      </c>
      <c r="L695" s="40"/>
      <c r="M695" s="181" t="s">
        <v>78</v>
      </c>
      <c r="N695" s="182" t="s">
        <v>50</v>
      </c>
      <c r="O695" s="65"/>
      <c r="P695" s="183">
        <f>O695*H695</f>
        <v>0</v>
      </c>
      <c r="Q695" s="183">
        <v>0</v>
      </c>
      <c r="R695" s="183">
        <f>Q695*H695</f>
        <v>0</v>
      </c>
      <c r="S695" s="183">
        <v>0</v>
      </c>
      <c r="T695" s="184">
        <f>S695*H695</f>
        <v>0</v>
      </c>
      <c r="U695" s="35"/>
      <c r="V695" s="35"/>
      <c r="W695" s="35"/>
      <c r="X695" s="35"/>
      <c r="Y695" s="35"/>
      <c r="Z695" s="35"/>
      <c r="AA695" s="35"/>
      <c r="AB695" s="35"/>
      <c r="AC695" s="35"/>
      <c r="AD695" s="35"/>
      <c r="AE695" s="35"/>
      <c r="AR695" s="185" t="s">
        <v>138</v>
      </c>
      <c r="AT695" s="185" t="s">
        <v>133</v>
      </c>
      <c r="AU695" s="185" t="s">
        <v>91</v>
      </c>
      <c r="AY695" s="18" t="s">
        <v>131</v>
      </c>
      <c r="BE695" s="186">
        <f>IF(N695="základní",J695,0)</f>
        <v>0</v>
      </c>
      <c r="BF695" s="186">
        <f>IF(N695="snížená",J695,0)</f>
        <v>0</v>
      </c>
      <c r="BG695" s="186">
        <f>IF(N695="zákl. přenesená",J695,0)</f>
        <v>0</v>
      </c>
      <c r="BH695" s="186">
        <f>IF(N695="sníž. přenesená",J695,0)</f>
        <v>0</v>
      </c>
      <c r="BI695" s="186">
        <f>IF(N695="nulová",J695,0)</f>
        <v>0</v>
      </c>
      <c r="BJ695" s="18" t="s">
        <v>88</v>
      </c>
      <c r="BK695" s="186">
        <f>ROUND(I695*H695,2)</f>
        <v>0</v>
      </c>
      <c r="BL695" s="18" t="s">
        <v>138</v>
      </c>
      <c r="BM695" s="185" t="s">
        <v>967</v>
      </c>
    </row>
    <row r="696" spans="1:65" s="2" customFormat="1" ht="144">
      <c r="A696" s="35"/>
      <c r="B696" s="36"/>
      <c r="C696" s="37"/>
      <c r="D696" s="187" t="s">
        <v>140</v>
      </c>
      <c r="E696" s="37"/>
      <c r="F696" s="188" t="s">
        <v>968</v>
      </c>
      <c r="G696" s="37"/>
      <c r="H696" s="37"/>
      <c r="I696" s="189"/>
      <c r="J696" s="37"/>
      <c r="K696" s="37"/>
      <c r="L696" s="40"/>
      <c r="M696" s="190"/>
      <c r="N696" s="191"/>
      <c r="O696" s="65"/>
      <c r="P696" s="65"/>
      <c r="Q696" s="65"/>
      <c r="R696" s="65"/>
      <c r="S696" s="65"/>
      <c r="T696" s="66"/>
      <c r="U696" s="35"/>
      <c r="V696" s="35"/>
      <c r="W696" s="35"/>
      <c r="X696" s="35"/>
      <c r="Y696" s="35"/>
      <c r="Z696" s="35"/>
      <c r="AA696" s="35"/>
      <c r="AB696" s="35"/>
      <c r="AC696" s="35"/>
      <c r="AD696" s="35"/>
      <c r="AE696" s="35"/>
      <c r="AT696" s="18" t="s">
        <v>140</v>
      </c>
      <c r="AU696" s="18" t="s">
        <v>91</v>
      </c>
    </row>
    <row r="697" spans="1:65" s="14" customFormat="1" ht="10.199999999999999">
      <c r="B697" s="202"/>
      <c r="C697" s="203"/>
      <c r="D697" s="187" t="s">
        <v>142</v>
      </c>
      <c r="E697" s="203"/>
      <c r="F697" s="205" t="s">
        <v>969</v>
      </c>
      <c r="G697" s="203"/>
      <c r="H697" s="206">
        <v>295.512</v>
      </c>
      <c r="I697" s="207"/>
      <c r="J697" s="203"/>
      <c r="K697" s="203"/>
      <c r="L697" s="208"/>
      <c r="M697" s="209"/>
      <c r="N697" s="210"/>
      <c r="O697" s="210"/>
      <c r="P697" s="210"/>
      <c r="Q697" s="210"/>
      <c r="R697" s="210"/>
      <c r="S697" s="210"/>
      <c r="T697" s="211"/>
      <c r="AT697" s="212" t="s">
        <v>142</v>
      </c>
      <c r="AU697" s="212" t="s">
        <v>91</v>
      </c>
      <c r="AV697" s="14" t="s">
        <v>91</v>
      </c>
      <c r="AW697" s="14" t="s">
        <v>4</v>
      </c>
      <c r="AX697" s="14" t="s">
        <v>88</v>
      </c>
      <c r="AY697" s="212" t="s">
        <v>131</v>
      </c>
    </row>
    <row r="698" spans="1:65" s="2" customFormat="1" ht="37.799999999999997" customHeight="1">
      <c r="A698" s="35"/>
      <c r="B698" s="36"/>
      <c r="C698" s="174" t="s">
        <v>970</v>
      </c>
      <c r="D698" s="174" t="s">
        <v>133</v>
      </c>
      <c r="E698" s="175" t="s">
        <v>971</v>
      </c>
      <c r="F698" s="176" t="s">
        <v>972</v>
      </c>
      <c r="G698" s="177" t="s">
        <v>491</v>
      </c>
      <c r="H698" s="178">
        <v>0.82</v>
      </c>
      <c r="I698" s="179"/>
      <c r="J698" s="180">
        <f>ROUND(I698*H698,2)</f>
        <v>0</v>
      </c>
      <c r="K698" s="176" t="s">
        <v>137</v>
      </c>
      <c r="L698" s="40"/>
      <c r="M698" s="181" t="s">
        <v>78</v>
      </c>
      <c r="N698" s="182" t="s">
        <v>50</v>
      </c>
      <c r="O698" s="65"/>
      <c r="P698" s="183">
        <f>O698*H698</f>
        <v>0</v>
      </c>
      <c r="Q698" s="183">
        <v>0</v>
      </c>
      <c r="R698" s="183">
        <f>Q698*H698</f>
        <v>0</v>
      </c>
      <c r="S698" s="183">
        <v>0</v>
      </c>
      <c r="T698" s="184">
        <f>S698*H698</f>
        <v>0</v>
      </c>
      <c r="U698" s="35"/>
      <c r="V698" s="35"/>
      <c r="W698" s="35"/>
      <c r="X698" s="35"/>
      <c r="Y698" s="35"/>
      <c r="Z698" s="35"/>
      <c r="AA698" s="35"/>
      <c r="AB698" s="35"/>
      <c r="AC698" s="35"/>
      <c r="AD698" s="35"/>
      <c r="AE698" s="35"/>
      <c r="AR698" s="185" t="s">
        <v>138</v>
      </c>
      <c r="AT698" s="185" t="s">
        <v>133</v>
      </c>
      <c r="AU698" s="185" t="s">
        <v>91</v>
      </c>
      <c r="AY698" s="18" t="s">
        <v>131</v>
      </c>
      <c r="BE698" s="186">
        <f>IF(N698="základní",J698,0)</f>
        <v>0</v>
      </c>
      <c r="BF698" s="186">
        <f>IF(N698="snížená",J698,0)</f>
        <v>0</v>
      </c>
      <c r="BG698" s="186">
        <f>IF(N698="zákl. přenesená",J698,0)</f>
        <v>0</v>
      </c>
      <c r="BH698" s="186">
        <f>IF(N698="sníž. přenesená",J698,0)</f>
        <v>0</v>
      </c>
      <c r="BI698" s="186">
        <f>IF(N698="nulová",J698,0)</f>
        <v>0</v>
      </c>
      <c r="BJ698" s="18" t="s">
        <v>88</v>
      </c>
      <c r="BK698" s="186">
        <f>ROUND(I698*H698,2)</f>
        <v>0</v>
      </c>
      <c r="BL698" s="18" t="s">
        <v>138</v>
      </c>
      <c r="BM698" s="185" t="s">
        <v>973</v>
      </c>
    </row>
    <row r="699" spans="1:65" s="2" customFormat="1" ht="105.6">
      <c r="A699" s="35"/>
      <c r="B699" s="36"/>
      <c r="C699" s="37"/>
      <c r="D699" s="187" t="s">
        <v>140</v>
      </c>
      <c r="E699" s="37"/>
      <c r="F699" s="188" t="s">
        <v>974</v>
      </c>
      <c r="G699" s="37"/>
      <c r="H699" s="37"/>
      <c r="I699" s="189"/>
      <c r="J699" s="37"/>
      <c r="K699" s="37"/>
      <c r="L699" s="40"/>
      <c r="M699" s="190"/>
      <c r="N699" s="191"/>
      <c r="O699" s="65"/>
      <c r="P699" s="65"/>
      <c r="Q699" s="65"/>
      <c r="R699" s="65"/>
      <c r="S699" s="65"/>
      <c r="T699" s="66"/>
      <c r="U699" s="35"/>
      <c r="V699" s="35"/>
      <c r="W699" s="35"/>
      <c r="X699" s="35"/>
      <c r="Y699" s="35"/>
      <c r="Z699" s="35"/>
      <c r="AA699" s="35"/>
      <c r="AB699" s="35"/>
      <c r="AC699" s="35"/>
      <c r="AD699" s="35"/>
      <c r="AE699" s="35"/>
      <c r="AT699" s="18" t="s">
        <v>140</v>
      </c>
      <c r="AU699" s="18" t="s">
        <v>91</v>
      </c>
    </row>
    <row r="700" spans="1:65" s="2" customFormat="1" ht="37.799999999999997" customHeight="1">
      <c r="A700" s="35"/>
      <c r="B700" s="36"/>
      <c r="C700" s="174" t="s">
        <v>975</v>
      </c>
      <c r="D700" s="174" t="s">
        <v>133</v>
      </c>
      <c r="E700" s="175" t="s">
        <v>976</v>
      </c>
      <c r="F700" s="176" t="s">
        <v>490</v>
      </c>
      <c r="G700" s="177" t="s">
        <v>491</v>
      </c>
      <c r="H700" s="178">
        <v>69.930000000000007</v>
      </c>
      <c r="I700" s="179"/>
      <c r="J700" s="180">
        <f>ROUND(I700*H700,2)</f>
        <v>0</v>
      </c>
      <c r="K700" s="176" t="s">
        <v>137</v>
      </c>
      <c r="L700" s="40"/>
      <c r="M700" s="181" t="s">
        <v>78</v>
      </c>
      <c r="N700" s="182" t="s">
        <v>50</v>
      </c>
      <c r="O700" s="65"/>
      <c r="P700" s="183">
        <f>O700*H700</f>
        <v>0</v>
      </c>
      <c r="Q700" s="183">
        <v>0</v>
      </c>
      <c r="R700" s="183">
        <f>Q700*H700</f>
        <v>0</v>
      </c>
      <c r="S700" s="183">
        <v>0</v>
      </c>
      <c r="T700" s="184">
        <f>S700*H700</f>
        <v>0</v>
      </c>
      <c r="U700" s="35"/>
      <c r="V700" s="35"/>
      <c r="W700" s="35"/>
      <c r="X700" s="35"/>
      <c r="Y700" s="35"/>
      <c r="Z700" s="35"/>
      <c r="AA700" s="35"/>
      <c r="AB700" s="35"/>
      <c r="AC700" s="35"/>
      <c r="AD700" s="35"/>
      <c r="AE700" s="35"/>
      <c r="AR700" s="185" t="s">
        <v>138</v>
      </c>
      <c r="AT700" s="185" t="s">
        <v>133</v>
      </c>
      <c r="AU700" s="185" t="s">
        <v>91</v>
      </c>
      <c r="AY700" s="18" t="s">
        <v>131</v>
      </c>
      <c r="BE700" s="186">
        <f>IF(N700="základní",J700,0)</f>
        <v>0</v>
      </c>
      <c r="BF700" s="186">
        <f>IF(N700="snížená",J700,0)</f>
        <v>0</v>
      </c>
      <c r="BG700" s="186">
        <f>IF(N700="zákl. přenesená",J700,0)</f>
        <v>0</v>
      </c>
      <c r="BH700" s="186">
        <f>IF(N700="sníž. přenesená",J700,0)</f>
        <v>0</v>
      </c>
      <c r="BI700" s="186">
        <f>IF(N700="nulová",J700,0)</f>
        <v>0</v>
      </c>
      <c r="BJ700" s="18" t="s">
        <v>88</v>
      </c>
      <c r="BK700" s="186">
        <f>ROUND(I700*H700,2)</f>
        <v>0</v>
      </c>
      <c r="BL700" s="18" t="s">
        <v>138</v>
      </c>
      <c r="BM700" s="185" t="s">
        <v>977</v>
      </c>
    </row>
    <row r="701" spans="1:65" s="2" customFormat="1" ht="105.6">
      <c r="A701" s="35"/>
      <c r="B701" s="36"/>
      <c r="C701" s="37"/>
      <c r="D701" s="187" t="s">
        <v>140</v>
      </c>
      <c r="E701" s="37"/>
      <c r="F701" s="188" t="s">
        <v>974</v>
      </c>
      <c r="G701" s="37"/>
      <c r="H701" s="37"/>
      <c r="I701" s="189"/>
      <c r="J701" s="37"/>
      <c r="K701" s="37"/>
      <c r="L701" s="40"/>
      <c r="M701" s="190"/>
      <c r="N701" s="191"/>
      <c r="O701" s="65"/>
      <c r="P701" s="65"/>
      <c r="Q701" s="65"/>
      <c r="R701" s="65"/>
      <c r="S701" s="65"/>
      <c r="T701" s="66"/>
      <c r="U701" s="35"/>
      <c r="V701" s="35"/>
      <c r="W701" s="35"/>
      <c r="X701" s="35"/>
      <c r="Y701" s="35"/>
      <c r="Z701" s="35"/>
      <c r="AA701" s="35"/>
      <c r="AB701" s="35"/>
      <c r="AC701" s="35"/>
      <c r="AD701" s="35"/>
      <c r="AE701" s="35"/>
      <c r="AT701" s="18" t="s">
        <v>140</v>
      </c>
      <c r="AU701" s="18" t="s">
        <v>91</v>
      </c>
    </row>
    <row r="702" spans="1:65" s="13" customFormat="1" ht="10.199999999999999">
      <c r="B702" s="192"/>
      <c r="C702" s="193"/>
      <c r="D702" s="187" t="s">
        <v>142</v>
      </c>
      <c r="E702" s="194" t="s">
        <v>78</v>
      </c>
      <c r="F702" s="195" t="s">
        <v>477</v>
      </c>
      <c r="G702" s="193"/>
      <c r="H702" s="194" t="s">
        <v>78</v>
      </c>
      <c r="I702" s="196"/>
      <c r="J702" s="193"/>
      <c r="K702" s="193"/>
      <c r="L702" s="197"/>
      <c r="M702" s="198"/>
      <c r="N702" s="199"/>
      <c r="O702" s="199"/>
      <c r="P702" s="199"/>
      <c r="Q702" s="199"/>
      <c r="R702" s="199"/>
      <c r="S702" s="199"/>
      <c r="T702" s="200"/>
      <c r="AT702" s="201" t="s">
        <v>142</v>
      </c>
      <c r="AU702" s="201" t="s">
        <v>91</v>
      </c>
      <c r="AV702" s="13" t="s">
        <v>88</v>
      </c>
      <c r="AW702" s="13" t="s">
        <v>38</v>
      </c>
      <c r="AX702" s="13" t="s">
        <v>80</v>
      </c>
      <c r="AY702" s="201" t="s">
        <v>131</v>
      </c>
    </row>
    <row r="703" spans="1:65" s="14" customFormat="1" ht="10.199999999999999">
      <c r="B703" s="202"/>
      <c r="C703" s="203"/>
      <c r="D703" s="187" t="s">
        <v>142</v>
      </c>
      <c r="E703" s="204" t="s">
        <v>78</v>
      </c>
      <c r="F703" s="205" t="s">
        <v>978</v>
      </c>
      <c r="G703" s="203"/>
      <c r="H703" s="206">
        <v>69.930000000000007</v>
      </c>
      <c r="I703" s="207"/>
      <c r="J703" s="203"/>
      <c r="K703" s="203"/>
      <c r="L703" s="208"/>
      <c r="M703" s="209"/>
      <c r="N703" s="210"/>
      <c r="O703" s="210"/>
      <c r="P703" s="210"/>
      <c r="Q703" s="210"/>
      <c r="R703" s="210"/>
      <c r="S703" s="210"/>
      <c r="T703" s="211"/>
      <c r="AT703" s="212" t="s">
        <v>142</v>
      </c>
      <c r="AU703" s="212" t="s">
        <v>91</v>
      </c>
      <c r="AV703" s="14" t="s">
        <v>91</v>
      </c>
      <c r="AW703" s="14" t="s">
        <v>38</v>
      </c>
      <c r="AX703" s="14" t="s">
        <v>88</v>
      </c>
      <c r="AY703" s="212" t="s">
        <v>131</v>
      </c>
    </row>
    <row r="704" spans="1:65" s="2" customFormat="1" ht="37.799999999999997" customHeight="1">
      <c r="A704" s="35"/>
      <c r="B704" s="36"/>
      <c r="C704" s="174" t="s">
        <v>979</v>
      </c>
      <c r="D704" s="174" t="s">
        <v>133</v>
      </c>
      <c r="E704" s="175" t="s">
        <v>980</v>
      </c>
      <c r="F704" s="176" t="s">
        <v>981</v>
      </c>
      <c r="G704" s="177" t="s">
        <v>491</v>
      </c>
      <c r="H704" s="178">
        <v>3.1280000000000001</v>
      </c>
      <c r="I704" s="179"/>
      <c r="J704" s="180">
        <f>ROUND(I704*H704,2)</f>
        <v>0</v>
      </c>
      <c r="K704" s="176" t="s">
        <v>137</v>
      </c>
      <c r="L704" s="40"/>
      <c r="M704" s="181" t="s">
        <v>78</v>
      </c>
      <c r="N704" s="182" t="s">
        <v>50</v>
      </c>
      <c r="O704" s="65"/>
      <c r="P704" s="183">
        <f>O704*H704</f>
        <v>0</v>
      </c>
      <c r="Q704" s="183">
        <v>0</v>
      </c>
      <c r="R704" s="183">
        <f>Q704*H704</f>
        <v>0</v>
      </c>
      <c r="S704" s="183">
        <v>0</v>
      </c>
      <c r="T704" s="184">
        <f>S704*H704</f>
        <v>0</v>
      </c>
      <c r="U704" s="35"/>
      <c r="V704" s="35"/>
      <c r="W704" s="35"/>
      <c r="X704" s="35"/>
      <c r="Y704" s="35"/>
      <c r="Z704" s="35"/>
      <c r="AA704" s="35"/>
      <c r="AB704" s="35"/>
      <c r="AC704" s="35"/>
      <c r="AD704" s="35"/>
      <c r="AE704" s="35"/>
      <c r="AR704" s="185" t="s">
        <v>138</v>
      </c>
      <c r="AT704" s="185" t="s">
        <v>133</v>
      </c>
      <c r="AU704" s="185" t="s">
        <v>91</v>
      </c>
      <c r="AY704" s="18" t="s">
        <v>131</v>
      </c>
      <c r="BE704" s="186">
        <f>IF(N704="základní",J704,0)</f>
        <v>0</v>
      </c>
      <c r="BF704" s="186">
        <f>IF(N704="snížená",J704,0)</f>
        <v>0</v>
      </c>
      <c r="BG704" s="186">
        <f>IF(N704="zákl. přenesená",J704,0)</f>
        <v>0</v>
      </c>
      <c r="BH704" s="186">
        <f>IF(N704="sníž. přenesená",J704,0)</f>
        <v>0</v>
      </c>
      <c r="BI704" s="186">
        <f>IF(N704="nulová",J704,0)</f>
        <v>0</v>
      </c>
      <c r="BJ704" s="18" t="s">
        <v>88</v>
      </c>
      <c r="BK704" s="186">
        <f>ROUND(I704*H704,2)</f>
        <v>0</v>
      </c>
      <c r="BL704" s="18" t="s">
        <v>138</v>
      </c>
      <c r="BM704" s="185" t="s">
        <v>982</v>
      </c>
    </row>
    <row r="705" spans="1:65" s="2" customFormat="1" ht="105.6">
      <c r="A705" s="35"/>
      <c r="B705" s="36"/>
      <c r="C705" s="37"/>
      <c r="D705" s="187" t="s">
        <v>140</v>
      </c>
      <c r="E705" s="37"/>
      <c r="F705" s="188" t="s">
        <v>974</v>
      </c>
      <c r="G705" s="37"/>
      <c r="H705" s="37"/>
      <c r="I705" s="189"/>
      <c r="J705" s="37"/>
      <c r="K705" s="37"/>
      <c r="L705" s="40"/>
      <c r="M705" s="190"/>
      <c r="N705" s="191"/>
      <c r="O705" s="65"/>
      <c r="P705" s="65"/>
      <c r="Q705" s="65"/>
      <c r="R705" s="65"/>
      <c r="S705" s="65"/>
      <c r="T705" s="66"/>
      <c r="U705" s="35"/>
      <c r="V705" s="35"/>
      <c r="W705" s="35"/>
      <c r="X705" s="35"/>
      <c r="Y705" s="35"/>
      <c r="Z705" s="35"/>
      <c r="AA705" s="35"/>
      <c r="AB705" s="35"/>
      <c r="AC705" s="35"/>
      <c r="AD705" s="35"/>
      <c r="AE705" s="35"/>
      <c r="AT705" s="18" t="s">
        <v>140</v>
      </c>
      <c r="AU705" s="18" t="s">
        <v>91</v>
      </c>
    </row>
    <row r="706" spans="1:65" s="12" customFormat="1" ht="22.8" customHeight="1">
      <c r="B706" s="158"/>
      <c r="C706" s="159"/>
      <c r="D706" s="160" t="s">
        <v>79</v>
      </c>
      <c r="E706" s="172" t="s">
        <v>983</v>
      </c>
      <c r="F706" s="172" t="s">
        <v>984</v>
      </c>
      <c r="G706" s="159"/>
      <c r="H706" s="159"/>
      <c r="I706" s="162"/>
      <c r="J706" s="173">
        <f>BK706</f>
        <v>0</v>
      </c>
      <c r="K706" s="159"/>
      <c r="L706" s="164"/>
      <c r="M706" s="165"/>
      <c r="N706" s="166"/>
      <c r="O706" s="166"/>
      <c r="P706" s="167">
        <f>SUM(P707:P708)</f>
        <v>0</v>
      </c>
      <c r="Q706" s="166"/>
      <c r="R706" s="167">
        <f>SUM(R707:R708)</f>
        <v>0</v>
      </c>
      <c r="S706" s="166"/>
      <c r="T706" s="168">
        <f>SUM(T707:T708)</f>
        <v>0</v>
      </c>
      <c r="AR706" s="169" t="s">
        <v>88</v>
      </c>
      <c r="AT706" s="170" t="s">
        <v>79</v>
      </c>
      <c r="AU706" s="170" t="s">
        <v>88</v>
      </c>
      <c r="AY706" s="169" t="s">
        <v>131</v>
      </c>
      <c r="BK706" s="171">
        <f>SUM(BK707:BK708)</f>
        <v>0</v>
      </c>
    </row>
    <row r="707" spans="1:65" s="2" customFormat="1" ht="49.05" customHeight="1">
      <c r="A707" s="35"/>
      <c r="B707" s="36"/>
      <c r="C707" s="174" t="s">
        <v>985</v>
      </c>
      <c r="D707" s="174" t="s">
        <v>133</v>
      </c>
      <c r="E707" s="175" t="s">
        <v>986</v>
      </c>
      <c r="F707" s="176" t="s">
        <v>987</v>
      </c>
      <c r="G707" s="177" t="s">
        <v>491</v>
      </c>
      <c r="H707" s="178">
        <v>12.65</v>
      </c>
      <c r="I707" s="179"/>
      <c r="J707" s="180">
        <f>ROUND(I707*H707,2)</f>
        <v>0</v>
      </c>
      <c r="K707" s="176" t="s">
        <v>137</v>
      </c>
      <c r="L707" s="40"/>
      <c r="M707" s="181" t="s">
        <v>78</v>
      </c>
      <c r="N707" s="182" t="s">
        <v>50</v>
      </c>
      <c r="O707" s="65"/>
      <c r="P707" s="183">
        <f>O707*H707</f>
        <v>0</v>
      </c>
      <c r="Q707" s="183">
        <v>0</v>
      </c>
      <c r="R707" s="183">
        <f>Q707*H707</f>
        <v>0</v>
      </c>
      <c r="S707" s="183">
        <v>0</v>
      </c>
      <c r="T707" s="184">
        <f>S707*H707</f>
        <v>0</v>
      </c>
      <c r="U707" s="35"/>
      <c r="V707" s="35"/>
      <c r="W707" s="35"/>
      <c r="X707" s="35"/>
      <c r="Y707" s="35"/>
      <c r="Z707" s="35"/>
      <c r="AA707" s="35"/>
      <c r="AB707" s="35"/>
      <c r="AC707" s="35"/>
      <c r="AD707" s="35"/>
      <c r="AE707" s="35"/>
      <c r="AR707" s="185" t="s">
        <v>138</v>
      </c>
      <c r="AT707" s="185" t="s">
        <v>133</v>
      </c>
      <c r="AU707" s="185" t="s">
        <v>91</v>
      </c>
      <c r="AY707" s="18" t="s">
        <v>131</v>
      </c>
      <c r="BE707" s="186">
        <f>IF(N707="základní",J707,0)</f>
        <v>0</v>
      </c>
      <c r="BF707" s="186">
        <f>IF(N707="snížená",J707,0)</f>
        <v>0</v>
      </c>
      <c r="BG707" s="186">
        <f>IF(N707="zákl. přenesená",J707,0)</f>
        <v>0</v>
      </c>
      <c r="BH707" s="186">
        <f>IF(N707="sníž. přenesená",J707,0)</f>
        <v>0</v>
      </c>
      <c r="BI707" s="186">
        <f>IF(N707="nulová",J707,0)</f>
        <v>0</v>
      </c>
      <c r="BJ707" s="18" t="s">
        <v>88</v>
      </c>
      <c r="BK707" s="186">
        <f>ROUND(I707*H707,2)</f>
        <v>0</v>
      </c>
      <c r="BL707" s="18" t="s">
        <v>138</v>
      </c>
      <c r="BM707" s="185" t="s">
        <v>988</v>
      </c>
    </row>
    <row r="708" spans="1:65" s="2" customFormat="1" ht="67.2">
      <c r="A708" s="35"/>
      <c r="B708" s="36"/>
      <c r="C708" s="37"/>
      <c r="D708" s="187" t="s">
        <v>140</v>
      </c>
      <c r="E708" s="37"/>
      <c r="F708" s="188" t="s">
        <v>989</v>
      </c>
      <c r="G708" s="37"/>
      <c r="H708" s="37"/>
      <c r="I708" s="189"/>
      <c r="J708" s="37"/>
      <c r="K708" s="37"/>
      <c r="L708" s="40"/>
      <c r="M708" s="235"/>
      <c r="N708" s="236"/>
      <c r="O708" s="237"/>
      <c r="P708" s="237"/>
      <c r="Q708" s="237"/>
      <c r="R708" s="237"/>
      <c r="S708" s="237"/>
      <c r="T708" s="238"/>
      <c r="U708" s="35"/>
      <c r="V708" s="35"/>
      <c r="W708" s="35"/>
      <c r="X708" s="35"/>
      <c r="Y708" s="35"/>
      <c r="Z708" s="35"/>
      <c r="AA708" s="35"/>
      <c r="AB708" s="35"/>
      <c r="AC708" s="35"/>
      <c r="AD708" s="35"/>
      <c r="AE708" s="35"/>
      <c r="AT708" s="18" t="s">
        <v>140</v>
      </c>
      <c r="AU708" s="18" t="s">
        <v>91</v>
      </c>
    </row>
    <row r="709" spans="1:65" s="2" customFormat="1" ht="6.9" customHeight="1">
      <c r="A709" s="35"/>
      <c r="B709" s="48"/>
      <c r="C709" s="49"/>
      <c r="D709" s="49"/>
      <c r="E709" s="49"/>
      <c r="F709" s="49"/>
      <c r="G709" s="49"/>
      <c r="H709" s="49"/>
      <c r="I709" s="49"/>
      <c r="J709" s="49"/>
      <c r="K709" s="49"/>
      <c r="L709" s="40"/>
      <c r="M709" s="35"/>
      <c r="O709" s="35"/>
      <c r="P709" s="35"/>
      <c r="Q709" s="35"/>
      <c r="R709" s="35"/>
      <c r="S709" s="35"/>
      <c r="T709" s="35"/>
      <c r="U709" s="35"/>
      <c r="V709" s="35"/>
      <c r="W709" s="35"/>
      <c r="X709" s="35"/>
      <c r="Y709" s="35"/>
      <c r="Z709" s="35"/>
      <c r="AA709" s="35"/>
      <c r="AB709" s="35"/>
      <c r="AC709" s="35"/>
      <c r="AD709" s="35"/>
      <c r="AE709" s="35"/>
    </row>
  </sheetData>
  <sheetProtection algorithmName="SHA-512" hashValue="9kguAJfjsQ+zyI4bdbYS+VbBbTJHLVpvnKYpk02a4aCS41jXimfrHn5kzN1F547Ap2vwSeQ+Hy2yP7JyxcPeHA==" saltValue="mophSILyVkDVek5v1bopYGYK9n6eojRZYZvsfoi8d1CtL1H2he/M4fXagdsG7nXYVG4nV/cTTlkXJBFOWb40pg==" spinCount="100000" sheet="1" objects="1" scenarios="1" formatColumns="0" formatRows="0" autoFilter="0"/>
  <autoFilter ref="C87:K708" xr:uid="{00000000-0009-0000-0000-000001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39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8" t="s">
        <v>94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91</v>
      </c>
    </row>
    <row r="4" spans="1:46" s="1" customFormat="1" ht="24.9" customHeight="1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0" t="str">
        <f>'Rekapitulace stavby'!K6</f>
        <v>SOKOLOV, UL. CHELČICKÉHO - VÝMĚNA VODOVODU</v>
      </c>
      <c r="F7" s="361"/>
      <c r="G7" s="361"/>
      <c r="H7" s="361"/>
      <c r="L7" s="21"/>
    </row>
    <row r="8" spans="1:46" s="2" customFormat="1" ht="12" customHeight="1">
      <c r="A8" s="35"/>
      <c r="B8" s="40"/>
      <c r="C8" s="35"/>
      <c r="D8" s="106" t="s">
        <v>99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2" t="s">
        <v>990</v>
      </c>
      <c r="F9" s="363"/>
      <c r="G9" s="363"/>
      <c r="H9" s="363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90</v>
      </c>
      <c r="G11" s="35"/>
      <c r="H11" s="35"/>
      <c r="I11" s="106" t="s">
        <v>20</v>
      </c>
      <c r="J11" s="108" t="s">
        <v>101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22</v>
      </c>
      <c r="E12" s="35"/>
      <c r="F12" s="108" t="s">
        <v>102</v>
      </c>
      <c r="G12" s="35"/>
      <c r="H12" s="35"/>
      <c r="I12" s="106" t="s">
        <v>24</v>
      </c>
      <c r="J12" s="109" t="str">
        <f>'Rekapitulace stavby'!AN8</f>
        <v>16. 12. 2020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26</v>
      </c>
      <c r="E14" s="35"/>
      <c r="F14" s="35"/>
      <c r="G14" s="35"/>
      <c r="H14" s="35"/>
      <c r="I14" s="106" t="s">
        <v>27</v>
      </c>
      <c r="J14" s="108" t="s">
        <v>28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29</v>
      </c>
      <c r="F15" s="35"/>
      <c r="G15" s="35"/>
      <c r="H15" s="35"/>
      <c r="I15" s="106" t="s">
        <v>30</v>
      </c>
      <c r="J15" s="108" t="s">
        <v>31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32</v>
      </c>
      <c r="E17" s="35"/>
      <c r="F17" s="35"/>
      <c r="G17" s="35"/>
      <c r="H17" s="35"/>
      <c r="I17" s="106" t="s">
        <v>27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4" t="str">
        <f>'Rekapitulace stavby'!E14</f>
        <v>Vyplň údaj</v>
      </c>
      <c r="F18" s="365"/>
      <c r="G18" s="365"/>
      <c r="H18" s="365"/>
      <c r="I18" s="106" t="s">
        <v>30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34</v>
      </c>
      <c r="E20" s="35"/>
      <c r="F20" s="35"/>
      <c r="G20" s="35"/>
      <c r="H20" s="35"/>
      <c r="I20" s="106" t="s">
        <v>27</v>
      </c>
      <c r="J20" s="108" t="s">
        <v>35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36</v>
      </c>
      <c r="F21" s="35"/>
      <c r="G21" s="35"/>
      <c r="H21" s="35"/>
      <c r="I21" s="106" t="s">
        <v>30</v>
      </c>
      <c r="J21" s="108" t="s">
        <v>37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39</v>
      </c>
      <c r="E23" s="35"/>
      <c r="F23" s="35"/>
      <c r="G23" s="35"/>
      <c r="H23" s="35"/>
      <c r="I23" s="106" t="s">
        <v>27</v>
      </c>
      <c r="J23" s="108" t="s">
        <v>40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41</v>
      </c>
      <c r="F24" s="35"/>
      <c r="G24" s="35"/>
      <c r="H24" s="35"/>
      <c r="I24" s="106" t="s">
        <v>30</v>
      </c>
      <c r="J24" s="108" t="s">
        <v>42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43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6" t="s">
        <v>78</v>
      </c>
      <c r="F27" s="366"/>
      <c r="G27" s="366"/>
      <c r="H27" s="366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45</v>
      </c>
      <c r="E30" s="35"/>
      <c r="F30" s="35"/>
      <c r="G30" s="35"/>
      <c r="H30" s="35"/>
      <c r="I30" s="35"/>
      <c r="J30" s="115">
        <f>ROUND(J86,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47</v>
      </c>
      <c r="G32" s="35"/>
      <c r="H32" s="35"/>
      <c r="I32" s="116" t="s">
        <v>46</v>
      </c>
      <c r="J32" s="116" t="s">
        <v>48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49</v>
      </c>
      <c r="E33" s="106" t="s">
        <v>50</v>
      </c>
      <c r="F33" s="118">
        <f>ROUND((SUM(BE86:BE238)),  2)</f>
        <v>0</v>
      </c>
      <c r="G33" s="35"/>
      <c r="H33" s="35"/>
      <c r="I33" s="119">
        <v>0.21</v>
      </c>
      <c r="J33" s="118">
        <f>ROUND(((SUM(BE86:BE238))*I33),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51</v>
      </c>
      <c r="F34" s="118">
        <f>ROUND((SUM(BF86:BF238)),  2)</f>
        <v>0</v>
      </c>
      <c r="G34" s="35"/>
      <c r="H34" s="35"/>
      <c r="I34" s="119">
        <v>0.15</v>
      </c>
      <c r="J34" s="118">
        <f>ROUND(((SUM(BF86:BF238))*I34),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52</v>
      </c>
      <c r="F35" s="118">
        <f>ROUND((SUM(BG86:BG238)),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53</v>
      </c>
      <c r="F36" s="118">
        <f>ROUND((SUM(BH86:BH238)),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54</v>
      </c>
      <c r="F37" s="118">
        <f>ROUND((SUM(BI86:BI238)),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55</v>
      </c>
      <c r="E39" s="122"/>
      <c r="F39" s="122"/>
      <c r="G39" s="123" t="s">
        <v>56</v>
      </c>
      <c r="H39" s="124" t="s">
        <v>57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103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7" t="str">
        <f>E7</f>
        <v>SOKOLOV, UL. CHELČICKÉHO - VÝMĚNA VODOVODU</v>
      </c>
      <c r="F48" s="368"/>
      <c r="G48" s="368"/>
      <c r="H48" s="36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9" t="str">
        <f>E9</f>
        <v>02 - PŘÍPOJKY</v>
      </c>
      <c r="F50" s="369"/>
      <c r="G50" s="369"/>
      <c r="H50" s="369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Sokolov, ul.Chelčického</v>
      </c>
      <c r="G52" s="37"/>
      <c r="H52" s="37"/>
      <c r="I52" s="30" t="s">
        <v>24</v>
      </c>
      <c r="J52" s="60" t="str">
        <f>IF(J12="","",J12)</f>
        <v>16. 12. 2020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65" customHeight="1">
      <c r="A54" s="35"/>
      <c r="B54" s="36"/>
      <c r="C54" s="30" t="s">
        <v>26</v>
      </c>
      <c r="D54" s="37"/>
      <c r="E54" s="37"/>
      <c r="F54" s="28" t="str">
        <f>E15</f>
        <v>Sokolovská vodárenská s.r.o.</v>
      </c>
      <c r="G54" s="37"/>
      <c r="H54" s="37"/>
      <c r="I54" s="30" t="s">
        <v>34</v>
      </c>
      <c r="J54" s="33" t="str">
        <f>E21</f>
        <v>Vodohospodářská společnost s.r.o.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32</v>
      </c>
      <c r="D55" s="37"/>
      <c r="E55" s="37"/>
      <c r="F55" s="28" t="str">
        <f>IF(E18="","",E18)</f>
        <v>Vyplň údaj</v>
      </c>
      <c r="G55" s="37"/>
      <c r="H55" s="37"/>
      <c r="I55" s="30" t="s">
        <v>39</v>
      </c>
      <c r="J55" s="33" t="str">
        <f>E24</f>
        <v>Daniel HÁJEK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104</v>
      </c>
      <c r="D57" s="132"/>
      <c r="E57" s="132"/>
      <c r="F57" s="132"/>
      <c r="G57" s="132"/>
      <c r="H57" s="132"/>
      <c r="I57" s="132"/>
      <c r="J57" s="133" t="s">
        <v>105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77</v>
      </c>
      <c r="D59" s="37"/>
      <c r="E59" s="37"/>
      <c r="F59" s="37"/>
      <c r="G59" s="37"/>
      <c r="H59" s="37"/>
      <c r="I59" s="37"/>
      <c r="J59" s="78">
        <f>J86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106</v>
      </c>
    </row>
    <row r="60" spans="1:47" s="9" customFormat="1" ht="24.9" customHeight="1">
      <c r="B60" s="135"/>
      <c r="C60" s="136"/>
      <c r="D60" s="137" t="s">
        <v>107</v>
      </c>
      <c r="E60" s="138"/>
      <c r="F60" s="138"/>
      <c r="G60" s="138"/>
      <c r="H60" s="138"/>
      <c r="I60" s="138"/>
      <c r="J60" s="139">
        <f>J87</f>
        <v>0</v>
      </c>
      <c r="K60" s="136"/>
      <c r="L60" s="140"/>
    </row>
    <row r="61" spans="1:47" s="10" customFormat="1" ht="19.95" customHeight="1">
      <c r="B61" s="141"/>
      <c r="C61" s="142"/>
      <c r="D61" s="143" t="s">
        <v>108</v>
      </c>
      <c r="E61" s="144"/>
      <c r="F61" s="144"/>
      <c r="G61" s="144"/>
      <c r="H61" s="144"/>
      <c r="I61" s="144"/>
      <c r="J61" s="145">
        <f>J88</f>
        <v>0</v>
      </c>
      <c r="K61" s="142"/>
      <c r="L61" s="146"/>
    </row>
    <row r="62" spans="1:47" s="10" customFormat="1" ht="19.95" customHeight="1">
      <c r="B62" s="141"/>
      <c r="C62" s="142"/>
      <c r="D62" s="143" t="s">
        <v>110</v>
      </c>
      <c r="E62" s="144"/>
      <c r="F62" s="144"/>
      <c r="G62" s="144"/>
      <c r="H62" s="144"/>
      <c r="I62" s="144"/>
      <c r="J62" s="145">
        <f>J170</f>
        <v>0</v>
      </c>
      <c r="K62" s="142"/>
      <c r="L62" s="146"/>
    </row>
    <row r="63" spans="1:47" s="10" customFormat="1" ht="19.95" customHeight="1">
      <c r="B63" s="141"/>
      <c r="C63" s="142"/>
      <c r="D63" s="143" t="s">
        <v>112</v>
      </c>
      <c r="E63" s="144"/>
      <c r="F63" s="144"/>
      <c r="G63" s="144"/>
      <c r="H63" s="144"/>
      <c r="I63" s="144"/>
      <c r="J63" s="145">
        <f>J175</f>
        <v>0</v>
      </c>
      <c r="K63" s="142"/>
      <c r="L63" s="146"/>
    </row>
    <row r="64" spans="1:47" s="10" customFormat="1" ht="19.95" customHeight="1">
      <c r="B64" s="141"/>
      <c r="C64" s="142"/>
      <c r="D64" s="143" t="s">
        <v>113</v>
      </c>
      <c r="E64" s="144"/>
      <c r="F64" s="144"/>
      <c r="G64" s="144"/>
      <c r="H64" s="144"/>
      <c r="I64" s="144"/>
      <c r="J64" s="145">
        <f>J214</f>
        <v>0</v>
      </c>
      <c r="K64" s="142"/>
      <c r="L64" s="146"/>
    </row>
    <row r="65" spans="1:31" s="10" customFormat="1" ht="19.95" customHeight="1">
      <c r="B65" s="141"/>
      <c r="C65" s="142"/>
      <c r="D65" s="143" t="s">
        <v>114</v>
      </c>
      <c r="E65" s="144"/>
      <c r="F65" s="144"/>
      <c r="G65" s="144"/>
      <c r="H65" s="144"/>
      <c r="I65" s="144"/>
      <c r="J65" s="145">
        <f>J227</f>
        <v>0</v>
      </c>
      <c r="K65" s="142"/>
      <c r="L65" s="146"/>
    </row>
    <row r="66" spans="1:31" s="10" customFormat="1" ht="19.95" customHeight="1">
      <c r="B66" s="141"/>
      <c r="C66" s="142"/>
      <c r="D66" s="143" t="s">
        <v>115</v>
      </c>
      <c r="E66" s="144"/>
      <c r="F66" s="144"/>
      <c r="G66" s="144"/>
      <c r="H66" s="144"/>
      <c r="I66" s="144"/>
      <c r="J66" s="145">
        <f>J236</f>
        <v>0</v>
      </c>
      <c r="K66" s="142"/>
      <c r="L66" s="146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" customHeight="1">
      <c r="A73" s="35"/>
      <c r="B73" s="36"/>
      <c r="C73" s="24" t="s">
        <v>116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67" t="str">
        <f>E7</f>
        <v>SOKOLOV, UL. CHELČICKÉHO - VÝMĚNA VODOVODU</v>
      </c>
      <c r="F76" s="368"/>
      <c r="G76" s="368"/>
      <c r="H76" s="368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99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39" t="str">
        <f>E9</f>
        <v>02 - PŘÍPOJKY</v>
      </c>
      <c r="F78" s="369"/>
      <c r="G78" s="369"/>
      <c r="H78" s="369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22</v>
      </c>
      <c r="D80" s="37"/>
      <c r="E80" s="37"/>
      <c r="F80" s="28" t="str">
        <f>F12</f>
        <v>Sokolov, ul.Chelčického</v>
      </c>
      <c r="G80" s="37"/>
      <c r="H80" s="37"/>
      <c r="I80" s="30" t="s">
        <v>24</v>
      </c>
      <c r="J80" s="60" t="str">
        <f>IF(J12="","",J12)</f>
        <v>16. 12. 2020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65" customHeight="1">
      <c r="A82" s="35"/>
      <c r="B82" s="36"/>
      <c r="C82" s="30" t="s">
        <v>26</v>
      </c>
      <c r="D82" s="37"/>
      <c r="E82" s="37"/>
      <c r="F82" s="28" t="str">
        <f>E15</f>
        <v>Sokolovská vodárenská s.r.o.</v>
      </c>
      <c r="G82" s="37"/>
      <c r="H82" s="37"/>
      <c r="I82" s="30" t="s">
        <v>34</v>
      </c>
      <c r="J82" s="33" t="str">
        <f>E21</f>
        <v>Vodohospodářská společnost s.r.o.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15" customHeight="1">
      <c r="A83" s="35"/>
      <c r="B83" s="36"/>
      <c r="C83" s="30" t="s">
        <v>32</v>
      </c>
      <c r="D83" s="37"/>
      <c r="E83" s="37"/>
      <c r="F83" s="28" t="str">
        <f>IF(E18="","",E18)</f>
        <v>Vyplň údaj</v>
      </c>
      <c r="G83" s="37"/>
      <c r="H83" s="37"/>
      <c r="I83" s="30" t="s">
        <v>39</v>
      </c>
      <c r="J83" s="33" t="str">
        <f>E24</f>
        <v>Daniel HÁJEK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47"/>
      <c r="B85" s="148"/>
      <c r="C85" s="149" t="s">
        <v>117</v>
      </c>
      <c r="D85" s="150" t="s">
        <v>64</v>
      </c>
      <c r="E85" s="150" t="s">
        <v>60</v>
      </c>
      <c r="F85" s="150" t="s">
        <v>61</v>
      </c>
      <c r="G85" s="150" t="s">
        <v>118</v>
      </c>
      <c r="H85" s="150" t="s">
        <v>119</v>
      </c>
      <c r="I85" s="150" t="s">
        <v>120</v>
      </c>
      <c r="J85" s="150" t="s">
        <v>105</v>
      </c>
      <c r="K85" s="151" t="s">
        <v>121</v>
      </c>
      <c r="L85" s="152"/>
      <c r="M85" s="69" t="s">
        <v>78</v>
      </c>
      <c r="N85" s="70" t="s">
        <v>49</v>
      </c>
      <c r="O85" s="70" t="s">
        <v>122</v>
      </c>
      <c r="P85" s="70" t="s">
        <v>123</v>
      </c>
      <c r="Q85" s="70" t="s">
        <v>124</v>
      </c>
      <c r="R85" s="70" t="s">
        <v>125</v>
      </c>
      <c r="S85" s="70" t="s">
        <v>126</v>
      </c>
      <c r="T85" s="71" t="s">
        <v>127</v>
      </c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</row>
    <row r="86" spans="1:65" s="2" customFormat="1" ht="22.8" customHeight="1">
      <c r="A86" s="35"/>
      <c r="B86" s="36"/>
      <c r="C86" s="76" t="s">
        <v>128</v>
      </c>
      <c r="D86" s="37"/>
      <c r="E86" s="37"/>
      <c r="F86" s="37"/>
      <c r="G86" s="37"/>
      <c r="H86" s="37"/>
      <c r="I86" s="37"/>
      <c r="J86" s="153">
        <f>BK86</f>
        <v>0</v>
      </c>
      <c r="K86" s="37"/>
      <c r="L86" s="40"/>
      <c r="M86" s="72"/>
      <c r="N86" s="154"/>
      <c r="O86" s="73"/>
      <c r="P86" s="155">
        <f>P87</f>
        <v>0</v>
      </c>
      <c r="Q86" s="73"/>
      <c r="R86" s="155">
        <f>R87</f>
        <v>315.3661472</v>
      </c>
      <c r="S86" s="73"/>
      <c r="T86" s="156">
        <f>T87</f>
        <v>17.414999999999999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79</v>
      </c>
      <c r="AU86" s="18" t="s">
        <v>106</v>
      </c>
      <c r="BK86" s="157">
        <f>BK87</f>
        <v>0</v>
      </c>
    </row>
    <row r="87" spans="1:65" s="12" customFormat="1" ht="25.95" customHeight="1">
      <c r="B87" s="158"/>
      <c r="C87" s="159"/>
      <c r="D87" s="160" t="s">
        <v>79</v>
      </c>
      <c r="E87" s="161" t="s">
        <v>129</v>
      </c>
      <c r="F87" s="161" t="s">
        <v>130</v>
      </c>
      <c r="G87" s="159"/>
      <c r="H87" s="159"/>
      <c r="I87" s="162"/>
      <c r="J87" s="163">
        <f>BK87</f>
        <v>0</v>
      </c>
      <c r="K87" s="159"/>
      <c r="L87" s="164"/>
      <c r="M87" s="165"/>
      <c r="N87" s="166"/>
      <c r="O87" s="166"/>
      <c r="P87" s="167">
        <f>P88+P170+P175+P214+P227+P236</f>
        <v>0</v>
      </c>
      <c r="Q87" s="166"/>
      <c r="R87" s="167">
        <f>R88+R170+R175+R214+R227+R236</f>
        <v>315.3661472</v>
      </c>
      <c r="S87" s="166"/>
      <c r="T87" s="168">
        <f>T88+T170+T175+T214+T227+T236</f>
        <v>17.414999999999999</v>
      </c>
      <c r="AR87" s="169" t="s">
        <v>88</v>
      </c>
      <c r="AT87" s="170" t="s">
        <v>79</v>
      </c>
      <c r="AU87" s="170" t="s">
        <v>80</v>
      </c>
      <c r="AY87" s="169" t="s">
        <v>131</v>
      </c>
      <c r="BK87" s="171">
        <f>BK88+BK170+BK175+BK214+BK227+BK236</f>
        <v>0</v>
      </c>
    </row>
    <row r="88" spans="1:65" s="12" customFormat="1" ht="22.8" customHeight="1">
      <c r="B88" s="158"/>
      <c r="C88" s="159"/>
      <c r="D88" s="160" t="s">
        <v>79</v>
      </c>
      <c r="E88" s="172" t="s">
        <v>88</v>
      </c>
      <c r="F88" s="172" t="s">
        <v>132</v>
      </c>
      <c r="G88" s="159"/>
      <c r="H88" s="159"/>
      <c r="I88" s="162"/>
      <c r="J88" s="173">
        <f>BK88</f>
        <v>0</v>
      </c>
      <c r="K88" s="159"/>
      <c r="L88" s="164"/>
      <c r="M88" s="165"/>
      <c r="N88" s="166"/>
      <c r="O88" s="166"/>
      <c r="P88" s="167">
        <f>SUM(P89:P169)</f>
        <v>0</v>
      </c>
      <c r="Q88" s="166"/>
      <c r="R88" s="167">
        <f>SUM(R89:R169)</f>
        <v>284.73002600000001</v>
      </c>
      <c r="S88" s="166"/>
      <c r="T88" s="168">
        <f>SUM(T89:T169)</f>
        <v>17.414999999999999</v>
      </c>
      <c r="AR88" s="169" t="s">
        <v>88</v>
      </c>
      <c r="AT88" s="170" t="s">
        <v>79</v>
      </c>
      <c r="AU88" s="170" t="s">
        <v>88</v>
      </c>
      <c r="AY88" s="169" t="s">
        <v>131</v>
      </c>
      <c r="BK88" s="171">
        <f>SUM(BK89:BK169)</f>
        <v>0</v>
      </c>
    </row>
    <row r="89" spans="1:65" s="2" customFormat="1" ht="62.7" customHeight="1">
      <c r="A89" s="35"/>
      <c r="B89" s="36"/>
      <c r="C89" s="174" t="s">
        <v>88</v>
      </c>
      <c r="D89" s="174" t="s">
        <v>133</v>
      </c>
      <c r="E89" s="175" t="s">
        <v>991</v>
      </c>
      <c r="F89" s="176" t="s">
        <v>992</v>
      </c>
      <c r="G89" s="177" t="s">
        <v>136</v>
      </c>
      <c r="H89" s="178">
        <v>58.05</v>
      </c>
      <c r="I89" s="179"/>
      <c r="J89" s="180">
        <f>ROUND(I89*H89,2)</f>
        <v>0</v>
      </c>
      <c r="K89" s="176" t="s">
        <v>137</v>
      </c>
      <c r="L89" s="40"/>
      <c r="M89" s="181" t="s">
        <v>78</v>
      </c>
      <c r="N89" s="182" t="s">
        <v>50</v>
      </c>
      <c r="O89" s="65"/>
      <c r="P89" s="183">
        <f>O89*H89</f>
        <v>0</v>
      </c>
      <c r="Q89" s="183">
        <v>0</v>
      </c>
      <c r="R89" s="183">
        <f>Q89*H89</f>
        <v>0</v>
      </c>
      <c r="S89" s="183">
        <v>0.3</v>
      </c>
      <c r="T89" s="184">
        <f>S89*H89</f>
        <v>17.414999999999999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138</v>
      </c>
      <c r="AT89" s="185" t="s">
        <v>133</v>
      </c>
      <c r="AU89" s="185" t="s">
        <v>91</v>
      </c>
      <c r="AY89" s="18" t="s">
        <v>131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8" t="s">
        <v>88</v>
      </c>
      <c r="BK89" s="186">
        <f>ROUND(I89*H89,2)</f>
        <v>0</v>
      </c>
      <c r="BL89" s="18" t="s">
        <v>138</v>
      </c>
      <c r="BM89" s="185" t="s">
        <v>993</v>
      </c>
    </row>
    <row r="90" spans="1:65" s="2" customFormat="1" ht="336">
      <c r="A90" s="35"/>
      <c r="B90" s="36"/>
      <c r="C90" s="37"/>
      <c r="D90" s="187" t="s">
        <v>140</v>
      </c>
      <c r="E90" s="37"/>
      <c r="F90" s="188" t="s">
        <v>149</v>
      </c>
      <c r="G90" s="37"/>
      <c r="H90" s="37"/>
      <c r="I90" s="189"/>
      <c r="J90" s="37"/>
      <c r="K90" s="37"/>
      <c r="L90" s="40"/>
      <c r="M90" s="190"/>
      <c r="N90" s="191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140</v>
      </c>
      <c r="AU90" s="18" t="s">
        <v>91</v>
      </c>
    </row>
    <row r="91" spans="1:65" s="13" customFormat="1" ht="30.6">
      <c r="B91" s="192"/>
      <c r="C91" s="193"/>
      <c r="D91" s="187" t="s">
        <v>142</v>
      </c>
      <c r="E91" s="194" t="s">
        <v>78</v>
      </c>
      <c r="F91" s="195" t="s">
        <v>159</v>
      </c>
      <c r="G91" s="193"/>
      <c r="H91" s="194" t="s">
        <v>78</v>
      </c>
      <c r="I91" s="196"/>
      <c r="J91" s="193"/>
      <c r="K91" s="193"/>
      <c r="L91" s="197"/>
      <c r="M91" s="198"/>
      <c r="N91" s="199"/>
      <c r="O91" s="199"/>
      <c r="P91" s="199"/>
      <c r="Q91" s="199"/>
      <c r="R91" s="199"/>
      <c r="S91" s="199"/>
      <c r="T91" s="200"/>
      <c r="AT91" s="201" t="s">
        <v>142</v>
      </c>
      <c r="AU91" s="201" t="s">
        <v>91</v>
      </c>
      <c r="AV91" s="13" t="s">
        <v>88</v>
      </c>
      <c r="AW91" s="13" t="s">
        <v>38</v>
      </c>
      <c r="AX91" s="13" t="s">
        <v>80</v>
      </c>
      <c r="AY91" s="201" t="s">
        <v>131</v>
      </c>
    </row>
    <row r="92" spans="1:65" s="13" customFormat="1" ht="20.399999999999999">
      <c r="B92" s="192"/>
      <c r="C92" s="193"/>
      <c r="D92" s="187" t="s">
        <v>142</v>
      </c>
      <c r="E92" s="194" t="s">
        <v>78</v>
      </c>
      <c r="F92" s="195" t="s">
        <v>994</v>
      </c>
      <c r="G92" s="193"/>
      <c r="H92" s="194" t="s">
        <v>78</v>
      </c>
      <c r="I92" s="196"/>
      <c r="J92" s="193"/>
      <c r="K92" s="193"/>
      <c r="L92" s="197"/>
      <c r="M92" s="198"/>
      <c r="N92" s="199"/>
      <c r="O92" s="199"/>
      <c r="P92" s="199"/>
      <c r="Q92" s="199"/>
      <c r="R92" s="199"/>
      <c r="S92" s="199"/>
      <c r="T92" s="200"/>
      <c r="AT92" s="201" t="s">
        <v>142</v>
      </c>
      <c r="AU92" s="201" t="s">
        <v>91</v>
      </c>
      <c r="AV92" s="13" t="s">
        <v>88</v>
      </c>
      <c r="AW92" s="13" t="s">
        <v>38</v>
      </c>
      <c r="AX92" s="13" t="s">
        <v>80</v>
      </c>
      <c r="AY92" s="201" t="s">
        <v>131</v>
      </c>
    </row>
    <row r="93" spans="1:65" s="13" customFormat="1" ht="10.199999999999999">
      <c r="B93" s="192"/>
      <c r="C93" s="193"/>
      <c r="D93" s="187" t="s">
        <v>142</v>
      </c>
      <c r="E93" s="194" t="s">
        <v>78</v>
      </c>
      <c r="F93" s="195" t="s">
        <v>995</v>
      </c>
      <c r="G93" s="193"/>
      <c r="H93" s="194" t="s">
        <v>78</v>
      </c>
      <c r="I93" s="196"/>
      <c r="J93" s="193"/>
      <c r="K93" s="193"/>
      <c r="L93" s="197"/>
      <c r="M93" s="198"/>
      <c r="N93" s="199"/>
      <c r="O93" s="199"/>
      <c r="P93" s="199"/>
      <c r="Q93" s="199"/>
      <c r="R93" s="199"/>
      <c r="S93" s="199"/>
      <c r="T93" s="200"/>
      <c r="AT93" s="201" t="s">
        <v>142</v>
      </c>
      <c r="AU93" s="201" t="s">
        <v>91</v>
      </c>
      <c r="AV93" s="13" t="s">
        <v>88</v>
      </c>
      <c r="AW93" s="13" t="s">
        <v>38</v>
      </c>
      <c r="AX93" s="13" t="s">
        <v>80</v>
      </c>
      <c r="AY93" s="201" t="s">
        <v>131</v>
      </c>
    </row>
    <row r="94" spans="1:65" s="14" customFormat="1" ht="10.199999999999999">
      <c r="B94" s="202"/>
      <c r="C94" s="203"/>
      <c r="D94" s="187" t="s">
        <v>142</v>
      </c>
      <c r="E94" s="204" t="s">
        <v>78</v>
      </c>
      <c r="F94" s="205" t="s">
        <v>996</v>
      </c>
      <c r="G94" s="203"/>
      <c r="H94" s="206">
        <v>58.05</v>
      </c>
      <c r="I94" s="207"/>
      <c r="J94" s="203"/>
      <c r="K94" s="203"/>
      <c r="L94" s="208"/>
      <c r="M94" s="209"/>
      <c r="N94" s="210"/>
      <c r="O94" s="210"/>
      <c r="P94" s="210"/>
      <c r="Q94" s="210"/>
      <c r="R94" s="210"/>
      <c r="S94" s="210"/>
      <c r="T94" s="211"/>
      <c r="AT94" s="212" t="s">
        <v>142</v>
      </c>
      <c r="AU94" s="212" t="s">
        <v>91</v>
      </c>
      <c r="AV94" s="14" t="s">
        <v>91</v>
      </c>
      <c r="AW94" s="14" t="s">
        <v>38</v>
      </c>
      <c r="AX94" s="14" t="s">
        <v>88</v>
      </c>
      <c r="AY94" s="212" t="s">
        <v>131</v>
      </c>
    </row>
    <row r="95" spans="1:65" s="2" customFormat="1" ht="24.15" customHeight="1">
      <c r="A95" s="35"/>
      <c r="B95" s="36"/>
      <c r="C95" s="174" t="s">
        <v>91</v>
      </c>
      <c r="D95" s="174" t="s">
        <v>133</v>
      </c>
      <c r="E95" s="175" t="s">
        <v>175</v>
      </c>
      <c r="F95" s="176" t="s">
        <v>176</v>
      </c>
      <c r="G95" s="177" t="s">
        <v>177</v>
      </c>
      <c r="H95" s="178">
        <v>40</v>
      </c>
      <c r="I95" s="179"/>
      <c r="J95" s="180">
        <f>ROUND(I95*H95,2)</f>
        <v>0</v>
      </c>
      <c r="K95" s="176" t="s">
        <v>137</v>
      </c>
      <c r="L95" s="40"/>
      <c r="M95" s="181" t="s">
        <v>78</v>
      </c>
      <c r="N95" s="182" t="s">
        <v>50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138</v>
      </c>
      <c r="AT95" s="185" t="s">
        <v>133</v>
      </c>
      <c r="AU95" s="185" t="s">
        <v>91</v>
      </c>
      <c r="AY95" s="18" t="s">
        <v>131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88</v>
      </c>
      <c r="BK95" s="186">
        <f>ROUND(I95*H95,2)</f>
        <v>0</v>
      </c>
      <c r="BL95" s="18" t="s">
        <v>138</v>
      </c>
      <c r="BM95" s="185" t="s">
        <v>178</v>
      </c>
    </row>
    <row r="96" spans="1:65" s="2" customFormat="1" ht="345.6">
      <c r="A96" s="35"/>
      <c r="B96" s="36"/>
      <c r="C96" s="37"/>
      <c r="D96" s="187" t="s">
        <v>140</v>
      </c>
      <c r="E96" s="37"/>
      <c r="F96" s="188" t="s">
        <v>179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140</v>
      </c>
      <c r="AU96" s="18" t="s">
        <v>91</v>
      </c>
    </row>
    <row r="97" spans="1:65" s="13" customFormat="1" ht="10.199999999999999">
      <c r="B97" s="192"/>
      <c r="C97" s="193"/>
      <c r="D97" s="187" t="s">
        <v>142</v>
      </c>
      <c r="E97" s="194" t="s">
        <v>78</v>
      </c>
      <c r="F97" s="195" t="s">
        <v>997</v>
      </c>
      <c r="G97" s="193"/>
      <c r="H97" s="194" t="s">
        <v>78</v>
      </c>
      <c r="I97" s="196"/>
      <c r="J97" s="193"/>
      <c r="K97" s="193"/>
      <c r="L97" s="197"/>
      <c r="M97" s="198"/>
      <c r="N97" s="199"/>
      <c r="O97" s="199"/>
      <c r="P97" s="199"/>
      <c r="Q97" s="199"/>
      <c r="R97" s="199"/>
      <c r="S97" s="199"/>
      <c r="T97" s="200"/>
      <c r="AT97" s="201" t="s">
        <v>142</v>
      </c>
      <c r="AU97" s="201" t="s">
        <v>91</v>
      </c>
      <c r="AV97" s="13" t="s">
        <v>88</v>
      </c>
      <c r="AW97" s="13" t="s">
        <v>38</v>
      </c>
      <c r="AX97" s="13" t="s">
        <v>80</v>
      </c>
      <c r="AY97" s="201" t="s">
        <v>131</v>
      </c>
    </row>
    <row r="98" spans="1:65" s="14" customFormat="1" ht="10.199999999999999">
      <c r="B98" s="202"/>
      <c r="C98" s="203"/>
      <c r="D98" s="187" t="s">
        <v>142</v>
      </c>
      <c r="E98" s="204" t="s">
        <v>78</v>
      </c>
      <c r="F98" s="205" t="s">
        <v>593</v>
      </c>
      <c r="G98" s="203"/>
      <c r="H98" s="206">
        <v>40</v>
      </c>
      <c r="I98" s="207"/>
      <c r="J98" s="203"/>
      <c r="K98" s="203"/>
      <c r="L98" s="208"/>
      <c r="M98" s="209"/>
      <c r="N98" s="210"/>
      <c r="O98" s="210"/>
      <c r="P98" s="210"/>
      <c r="Q98" s="210"/>
      <c r="R98" s="210"/>
      <c r="S98" s="210"/>
      <c r="T98" s="211"/>
      <c r="AT98" s="212" t="s">
        <v>142</v>
      </c>
      <c r="AU98" s="212" t="s">
        <v>91</v>
      </c>
      <c r="AV98" s="14" t="s">
        <v>91</v>
      </c>
      <c r="AW98" s="14" t="s">
        <v>38</v>
      </c>
      <c r="AX98" s="14" t="s">
        <v>88</v>
      </c>
      <c r="AY98" s="212" t="s">
        <v>131</v>
      </c>
    </row>
    <row r="99" spans="1:65" s="2" customFormat="1" ht="37.799999999999997" customHeight="1">
      <c r="A99" s="35"/>
      <c r="B99" s="36"/>
      <c r="C99" s="174" t="s">
        <v>152</v>
      </c>
      <c r="D99" s="174" t="s">
        <v>133</v>
      </c>
      <c r="E99" s="175" t="s">
        <v>183</v>
      </c>
      <c r="F99" s="176" t="s">
        <v>184</v>
      </c>
      <c r="G99" s="177" t="s">
        <v>185</v>
      </c>
      <c r="H99" s="178">
        <v>20</v>
      </c>
      <c r="I99" s="179"/>
      <c r="J99" s="180">
        <f>ROUND(I99*H99,2)</f>
        <v>0</v>
      </c>
      <c r="K99" s="176" t="s">
        <v>137</v>
      </c>
      <c r="L99" s="40"/>
      <c r="M99" s="181" t="s">
        <v>78</v>
      </c>
      <c r="N99" s="182" t="s">
        <v>50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138</v>
      </c>
      <c r="AT99" s="185" t="s">
        <v>133</v>
      </c>
      <c r="AU99" s="185" t="s">
        <v>91</v>
      </c>
      <c r="AY99" s="18" t="s">
        <v>131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88</v>
      </c>
      <c r="BK99" s="186">
        <f>ROUND(I99*H99,2)</f>
        <v>0</v>
      </c>
      <c r="BL99" s="18" t="s">
        <v>138</v>
      </c>
      <c r="BM99" s="185" t="s">
        <v>186</v>
      </c>
    </row>
    <row r="100" spans="1:65" s="2" customFormat="1" ht="211.2">
      <c r="A100" s="35"/>
      <c r="B100" s="36"/>
      <c r="C100" s="37"/>
      <c r="D100" s="187" t="s">
        <v>140</v>
      </c>
      <c r="E100" s="37"/>
      <c r="F100" s="188" t="s">
        <v>187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140</v>
      </c>
      <c r="AU100" s="18" t="s">
        <v>91</v>
      </c>
    </row>
    <row r="101" spans="1:65" s="13" customFormat="1" ht="10.199999999999999">
      <c r="B101" s="192"/>
      <c r="C101" s="193"/>
      <c r="D101" s="187" t="s">
        <v>142</v>
      </c>
      <c r="E101" s="194" t="s">
        <v>78</v>
      </c>
      <c r="F101" s="195" t="s">
        <v>998</v>
      </c>
      <c r="G101" s="193"/>
      <c r="H101" s="194" t="s">
        <v>78</v>
      </c>
      <c r="I101" s="196"/>
      <c r="J101" s="193"/>
      <c r="K101" s="193"/>
      <c r="L101" s="197"/>
      <c r="M101" s="198"/>
      <c r="N101" s="199"/>
      <c r="O101" s="199"/>
      <c r="P101" s="199"/>
      <c r="Q101" s="199"/>
      <c r="R101" s="199"/>
      <c r="S101" s="199"/>
      <c r="T101" s="200"/>
      <c r="AT101" s="201" t="s">
        <v>142</v>
      </c>
      <c r="AU101" s="201" t="s">
        <v>91</v>
      </c>
      <c r="AV101" s="13" t="s">
        <v>88</v>
      </c>
      <c r="AW101" s="13" t="s">
        <v>38</v>
      </c>
      <c r="AX101" s="13" t="s">
        <v>80</v>
      </c>
      <c r="AY101" s="201" t="s">
        <v>131</v>
      </c>
    </row>
    <row r="102" spans="1:65" s="14" customFormat="1" ht="10.199999999999999">
      <c r="B102" s="202"/>
      <c r="C102" s="203"/>
      <c r="D102" s="187" t="s">
        <v>142</v>
      </c>
      <c r="E102" s="204" t="s">
        <v>78</v>
      </c>
      <c r="F102" s="205" t="s">
        <v>472</v>
      </c>
      <c r="G102" s="203"/>
      <c r="H102" s="206">
        <v>20</v>
      </c>
      <c r="I102" s="207"/>
      <c r="J102" s="203"/>
      <c r="K102" s="203"/>
      <c r="L102" s="208"/>
      <c r="M102" s="209"/>
      <c r="N102" s="210"/>
      <c r="O102" s="210"/>
      <c r="P102" s="210"/>
      <c r="Q102" s="210"/>
      <c r="R102" s="210"/>
      <c r="S102" s="210"/>
      <c r="T102" s="211"/>
      <c r="AT102" s="212" t="s">
        <v>142</v>
      </c>
      <c r="AU102" s="212" t="s">
        <v>91</v>
      </c>
      <c r="AV102" s="14" t="s">
        <v>91</v>
      </c>
      <c r="AW102" s="14" t="s">
        <v>38</v>
      </c>
      <c r="AX102" s="14" t="s">
        <v>88</v>
      </c>
      <c r="AY102" s="212" t="s">
        <v>131</v>
      </c>
    </row>
    <row r="103" spans="1:65" s="2" customFormat="1" ht="37.799999999999997" customHeight="1">
      <c r="A103" s="35"/>
      <c r="B103" s="36"/>
      <c r="C103" s="174" t="s">
        <v>138</v>
      </c>
      <c r="D103" s="174" t="s">
        <v>133</v>
      </c>
      <c r="E103" s="175" t="s">
        <v>242</v>
      </c>
      <c r="F103" s="176" t="s">
        <v>243</v>
      </c>
      <c r="G103" s="177" t="s">
        <v>244</v>
      </c>
      <c r="H103" s="178">
        <v>135.45099999999999</v>
      </c>
      <c r="I103" s="179"/>
      <c r="J103" s="180">
        <f>ROUND(I103*H103,2)</f>
        <v>0</v>
      </c>
      <c r="K103" s="176" t="s">
        <v>137</v>
      </c>
      <c r="L103" s="40"/>
      <c r="M103" s="181" t="s">
        <v>78</v>
      </c>
      <c r="N103" s="182" t="s">
        <v>50</v>
      </c>
      <c r="O103" s="65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138</v>
      </c>
      <c r="AT103" s="185" t="s">
        <v>133</v>
      </c>
      <c r="AU103" s="185" t="s">
        <v>91</v>
      </c>
      <c r="AY103" s="18" t="s">
        <v>131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8" t="s">
        <v>88</v>
      </c>
      <c r="BK103" s="186">
        <f>ROUND(I103*H103,2)</f>
        <v>0</v>
      </c>
      <c r="BL103" s="18" t="s">
        <v>138</v>
      </c>
      <c r="BM103" s="185" t="s">
        <v>245</v>
      </c>
    </row>
    <row r="104" spans="1:65" s="2" customFormat="1" ht="409.6">
      <c r="A104" s="35"/>
      <c r="B104" s="36"/>
      <c r="C104" s="37"/>
      <c r="D104" s="187" t="s">
        <v>140</v>
      </c>
      <c r="E104" s="37"/>
      <c r="F104" s="188" t="s">
        <v>246</v>
      </c>
      <c r="G104" s="37"/>
      <c r="H104" s="37"/>
      <c r="I104" s="189"/>
      <c r="J104" s="37"/>
      <c r="K104" s="37"/>
      <c r="L104" s="40"/>
      <c r="M104" s="190"/>
      <c r="N104" s="191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140</v>
      </c>
      <c r="AU104" s="18" t="s">
        <v>91</v>
      </c>
    </row>
    <row r="105" spans="1:65" s="13" customFormat="1" ht="10.199999999999999">
      <c r="B105" s="192"/>
      <c r="C105" s="193"/>
      <c r="D105" s="187" t="s">
        <v>142</v>
      </c>
      <c r="E105" s="194" t="s">
        <v>78</v>
      </c>
      <c r="F105" s="195" t="s">
        <v>999</v>
      </c>
      <c r="G105" s="193"/>
      <c r="H105" s="194" t="s">
        <v>78</v>
      </c>
      <c r="I105" s="196"/>
      <c r="J105" s="193"/>
      <c r="K105" s="193"/>
      <c r="L105" s="197"/>
      <c r="M105" s="198"/>
      <c r="N105" s="199"/>
      <c r="O105" s="199"/>
      <c r="P105" s="199"/>
      <c r="Q105" s="199"/>
      <c r="R105" s="199"/>
      <c r="S105" s="199"/>
      <c r="T105" s="200"/>
      <c r="AT105" s="201" t="s">
        <v>142</v>
      </c>
      <c r="AU105" s="201" t="s">
        <v>91</v>
      </c>
      <c r="AV105" s="13" t="s">
        <v>88</v>
      </c>
      <c r="AW105" s="13" t="s">
        <v>38</v>
      </c>
      <c r="AX105" s="13" t="s">
        <v>80</v>
      </c>
      <c r="AY105" s="201" t="s">
        <v>131</v>
      </c>
    </row>
    <row r="106" spans="1:65" s="14" customFormat="1" ht="10.199999999999999">
      <c r="B106" s="202"/>
      <c r="C106" s="203"/>
      <c r="D106" s="187" t="s">
        <v>142</v>
      </c>
      <c r="E106" s="204" t="s">
        <v>78</v>
      </c>
      <c r="F106" s="205" t="s">
        <v>1000</v>
      </c>
      <c r="G106" s="203"/>
      <c r="H106" s="206">
        <v>135.45099999999999</v>
      </c>
      <c r="I106" s="207"/>
      <c r="J106" s="203"/>
      <c r="K106" s="203"/>
      <c r="L106" s="208"/>
      <c r="M106" s="209"/>
      <c r="N106" s="210"/>
      <c r="O106" s="210"/>
      <c r="P106" s="210"/>
      <c r="Q106" s="210"/>
      <c r="R106" s="210"/>
      <c r="S106" s="210"/>
      <c r="T106" s="211"/>
      <c r="AT106" s="212" t="s">
        <v>142</v>
      </c>
      <c r="AU106" s="212" t="s">
        <v>91</v>
      </c>
      <c r="AV106" s="14" t="s">
        <v>91</v>
      </c>
      <c r="AW106" s="14" t="s">
        <v>38</v>
      </c>
      <c r="AX106" s="14" t="s">
        <v>88</v>
      </c>
      <c r="AY106" s="212" t="s">
        <v>131</v>
      </c>
    </row>
    <row r="107" spans="1:65" s="2" customFormat="1" ht="49.05" customHeight="1">
      <c r="A107" s="35"/>
      <c r="B107" s="36"/>
      <c r="C107" s="174" t="s">
        <v>165</v>
      </c>
      <c r="D107" s="174" t="s">
        <v>133</v>
      </c>
      <c r="E107" s="175" t="s">
        <v>250</v>
      </c>
      <c r="F107" s="176" t="s">
        <v>251</v>
      </c>
      <c r="G107" s="177" t="s">
        <v>244</v>
      </c>
      <c r="H107" s="178">
        <v>2.903</v>
      </c>
      <c r="I107" s="179"/>
      <c r="J107" s="180">
        <f>ROUND(I107*H107,2)</f>
        <v>0</v>
      </c>
      <c r="K107" s="176" t="s">
        <v>137</v>
      </c>
      <c r="L107" s="40"/>
      <c r="M107" s="181" t="s">
        <v>78</v>
      </c>
      <c r="N107" s="182" t="s">
        <v>50</v>
      </c>
      <c r="O107" s="65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138</v>
      </c>
      <c r="AT107" s="185" t="s">
        <v>133</v>
      </c>
      <c r="AU107" s="185" t="s">
        <v>91</v>
      </c>
      <c r="AY107" s="18" t="s">
        <v>131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88</v>
      </c>
      <c r="BK107" s="186">
        <f>ROUND(I107*H107,2)</f>
        <v>0</v>
      </c>
      <c r="BL107" s="18" t="s">
        <v>138</v>
      </c>
      <c r="BM107" s="185" t="s">
        <v>252</v>
      </c>
    </row>
    <row r="108" spans="1:65" s="2" customFormat="1" ht="307.2">
      <c r="A108" s="35"/>
      <c r="B108" s="36"/>
      <c r="C108" s="37"/>
      <c r="D108" s="187" t="s">
        <v>140</v>
      </c>
      <c r="E108" s="37"/>
      <c r="F108" s="188" t="s">
        <v>253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140</v>
      </c>
      <c r="AU108" s="18" t="s">
        <v>91</v>
      </c>
    </row>
    <row r="109" spans="1:65" s="13" customFormat="1" ht="20.399999999999999">
      <c r="B109" s="192"/>
      <c r="C109" s="193"/>
      <c r="D109" s="187" t="s">
        <v>142</v>
      </c>
      <c r="E109" s="194" t="s">
        <v>78</v>
      </c>
      <c r="F109" s="195" t="s">
        <v>143</v>
      </c>
      <c r="G109" s="193"/>
      <c r="H109" s="194" t="s">
        <v>78</v>
      </c>
      <c r="I109" s="196"/>
      <c r="J109" s="193"/>
      <c r="K109" s="193"/>
      <c r="L109" s="197"/>
      <c r="M109" s="198"/>
      <c r="N109" s="199"/>
      <c r="O109" s="199"/>
      <c r="P109" s="199"/>
      <c r="Q109" s="199"/>
      <c r="R109" s="199"/>
      <c r="S109" s="199"/>
      <c r="T109" s="200"/>
      <c r="AT109" s="201" t="s">
        <v>142</v>
      </c>
      <c r="AU109" s="201" t="s">
        <v>91</v>
      </c>
      <c r="AV109" s="13" t="s">
        <v>88</v>
      </c>
      <c r="AW109" s="13" t="s">
        <v>38</v>
      </c>
      <c r="AX109" s="13" t="s">
        <v>80</v>
      </c>
      <c r="AY109" s="201" t="s">
        <v>131</v>
      </c>
    </row>
    <row r="110" spans="1:65" s="13" customFormat="1" ht="10.199999999999999">
      <c r="B110" s="192"/>
      <c r="C110" s="193"/>
      <c r="D110" s="187" t="s">
        <v>142</v>
      </c>
      <c r="E110" s="194" t="s">
        <v>78</v>
      </c>
      <c r="F110" s="195" t="s">
        <v>1001</v>
      </c>
      <c r="G110" s="193"/>
      <c r="H110" s="194" t="s">
        <v>78</v>
      </c>
      <c r="I110" s="196"/>
      <c r="J110" s="193"/>
      <c r="K110" s="193"/>
      <c r="L110" s="197"/>
      <c r="M110" s="198"/>
      <c r="N110" s="199"/>
      <c r="O110" s="199"/>
      <c r="P110" s="199"/>
      <c r="Q110" s="199"/>
      <c r="R110" s="199"/>
      <c r="S110" s="199"/>
      <c r="T110" s="200"/>
      <c r="AT110" s="201" t="s">
        <v>142</v>
      </c>
      <c r="AU110" s="201" t="s">
        <v>91</v>
      </c>
      <c r="AV110" s="13" t="s">
        <v>88</v>
      </c>
      <c r="AW110" s="13" t="s">
        <v>38</v>
      </c>
      <c r="AX110" s="13" t="s">
        <v>80</v>
      </c>
      <c r="AY110" s="201" t="s">
        <v>131</v>
      </c>
    </row>
    <row r="111" spans="1:65" s="14" customFormat="1" ht="10.199999999999999">
      <c r="B111" s="202"/>
      <c r="C111" s="203"/>
      <c r="D111" s="187" t="s">
        <v>142</v>
      </c>
      <c r="E111" s="204" t="s">
        <v>78</v>
      </c>
      <c r="F111" s="205" t="s">
        <v>1002</v>
      </c>
      <c r="G111" s="203"/>
      <c r="H111" s="206">
        <v>2.903</v>
      </c>
      <c r="I111" s="207"/>
      <c r="J111" s="203"/>
      <c r="K111" s="203"/>
      <c r="L111" s="208"/>
      <c r="M111" s="209"/>
      <c r="N111" s="210"/>
      <c r="O111" s="210"/>
      <c r="P111" s="210"/>
      <c r="Q111" s="210"/>
      <c r="R111" s="210"/>
      <c r="S111" s="210"/>
      <c r="T111" s="211"/>
      <c r="AT111" s="212" t="s">
        <v>142</v>
      </c>
      <c r="AU111" s="212" t="s">
        <v>91</v>
      </c>
      <c r="AV111" s="14" t="s">
        <v>91</v>
      </c>
      <c r="AW111" s="14" t="s">
        <v>38</v>
      </c>
      <c r="AX111" s="14" t="s">
        <v>88</v>
      </c>
      <c r="AY111" s="212" t="s">
        <v>131</v>
      </c>
    </row>
    <row r="112" spans="1:65" s="2" customFormat="1" ht="37.799999999999997" customHeight="1">
      <c r="A112" s="35"/>
      <c r="B112" s="36"/>
      <c r="C112" s="174" t="s">
        <v>174</v>
      </c>
      <c r="D112" s="174" t="s">
        <v>133</v>
      </c>
      <c r="E112" s="175" t="s">
        <v>271</v>
      </c>
      <c r="F112" s="176" t="s">
        <v>272</v>
      </c>
      <c r="G112" s="177" t="s">
        <v>244</v>
      </c>
      <c r="H112" s="178">
        <v>135.45099999999999</v>
      </c>
      <c r="I112" s="179"/>
      <c r="J112" s="180">
        <f>ROUND(I112*H112,2)</f>
        <v>0</v>
      </c>
      <c r="K112" s="176" t="s">
        <v>137</v>
      </c>
      <c r="L112" s="40"/>
      <c r="M112" s="181" t="s">
        <v>78</v>
      </c>
      <c r="N112" s="182" t="s">
        <v>50</v>
      </c>
      <c r="O112" s="65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138</v>
      </c>
      <c r="AT112" s="185" t="s">
        <v>133</v>
      </c>
      <c r="AU112" s="185" t="s">
        <v>91</v>
      </c>
      <c r="AY112" s="18" t="s">
        <v>131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88</v>
      </c>
      <c r="BK112" s="186">
        <f>ROUND(I112*H112,2)</f>
        <v>0</v>
      </c>
      <c r="BL112" s="18" t="s">
        <v>138</v>
      </c>
      <c r="BM112" s="185" t="s">
        <v>273</v>
      </c>
    </row>
    <row r="113" spans="1:65" s="2" customFormat="1" ht="268.8">
      <c r="A113" s="35"/>
      <c r="B113" s="36"/>
      <c r="C113" s="37"/>
      <c r="D113" s="187" t="s">
        <v>140</v>
      </c>
      <c r="E113" s="37"/>
      <c r="F113" s="188" t="s">
        <v>274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140</v>
      </c>
      <c r="AU113" s="18" t="s">
        <v>91</v>
      </c>
    </row>
    <row r="114" spans="1:65" s="13" customFormat="1" ht="20.399999999999999">
      <c r="B114" s="192"/>
      <c r="C114" s="193"/>
      <c r="D114" s="187" t="s">
        <v>142</v>
      </c>
      <c r="E114" s="194" t="s">
        <v>78</v>
      </c>
      <c r="F114" s="195" t="s">
        <v>143</v>
      </c>
      <c r="G114" s="193"/>
      <c r="H114" s="194" t="s">
        <v>78</v>
      </c>
      <c r="I114" s="196"/>
      <c r="J114" s="193"/>
      <c r="K114" s="193"/>
      <c r="L114" s="197"/>
      <c r="M114" s="198"/>
      <c r="N114" s="199"/>
      <c r="O114" s="199"/>
      <c r="P114" s="199"/>
      <c r="Q114" s="199"/>
      <c r="R114" s="199"/>
      <c r="S114" s="199"/>
      <c r="T114" s="200"/>
      <c r="AT114" s="201" t="s">
        <v>142</v>
      </c>
      <c r="AU114" s="201" t="s">
        <v>91</v>
      </c>
      <c r="AV114" s="13" t="s">
        <v>88</v>
      </c>
      <c r="AW114" s="13" t="s">
        <v>38</v>
      </c>
      <c r="AX114" s="13" t="s">
        <v>80</v>
      </c>
      <c r="AY114" s="201" t="s">
        <v>131</v>
      </c>
    </row>
    <row r="115" spans="1:65" s="13" customFormat="1" ht="20.399999999999999">
      <c r="B115" s="192"/>
      <c r="C115" s="193"/>
      <c r="D115" s="187" t="s">
        <v>142</v>
      </c>
      <c r="E115" s="194" t="s">
        <v>78</v>
      </c>
      <c r="F115" s="195" t="s">
        <v>1003</v>
      </c>
      <c r="G115" s="193"/>
      <c r="H115" s="194" t="s">
        <v>78</v>
      </c>
      <c r="I115" s="196"/>
      <c r="J115" s="193"/>
      <c r="K115" s="193"/>
      <c r="L115" s="197"/>
      <c r="M115" s="198"/>
      <c r="N115" s="199"/>
      <c r="O115" s="199"/>
      <c r="P115" s="199"/>
      <c r="Q115" s="199"/>
      <c r="R115" s="199"/>
      <c r="S115" s="199"/>
      <c r="T115" s="200"/>
      <c r="AT115" s="201" t="s">
        <v>142</v>
      </c>
      <c r="AU115" s="201" t="s">
        <v>91</v>
      </c>
      <c r="AV115" s="13" t="s">
        <v>88</v>
      </c>
      <c r="AW115" s="13" t="s">
        <v>38</v>
      </c>
      <c r="AX115" s="13" t="s">
        <v>80</v>
      </c>
      <c r="AY115" s="201" t="s">
        <v>131</v>
      </c>
    </row>
    <row r="116" spans="1:65" s="14" customFormat="1" ht="10.199999999999999">
      <c r="B116" s="202"/>
      <c r="C116" s="203"/>
      <c r="D116" s="187" t="s">
        <v>142</v>
      </c>
      <c r="E116" s="204" t="s">
        <v>78</v>
      </c>
      <c r="F116" s="205" t="s">
        <v>1004</v>
      </c>
      <c r="G116" s="203"/>
      <c r="H116" s="206">
        <v>101.58799999999999</v>
      </c>
      <c r="I116" s="207"/>
      <c r="J116" s="203"/>
      <c r="K116" s="203"/>
      <c r="L116" s="208"/>
      <c r="M116" s="209"/>
      <c r="N116" s="210"/>
      <c r="O116" s="210"/>
      <c r="P116" s="210"/>
      <c r="Q116" s="210"/>
      <c r="R116" s="210"/>
      <c r="S116" s="210"/>
      <c r="T116" s="211"/>
      <c r="AT116" s="212" t="s">
        <v>142</v>
      </c>
      <c r="AU116" s="212" t="s">
        <v>91</v>
      </c>
      <c r="AV116" s="14" t="s">
        <v>91</v>
      </c>
      <c r="AW116" s="14" t="s">
        <v>38</v>
      </c>
      <c r="AX116" s="14" t="s">
        <v>80</v>
      </c>
      <c r="AY116" s="212" t="s">
        <v>131</v>
      </c>
    </row>
    <row r="117" spans="1:65" s="13" customFormat="1" ht="20.399999999999999">
      <c r="B117" s="192"/>
      <c r="C117" s="193"/>
      <c r="D117" s="187" t="s">
        <v>142</v>
      </c>
      <c r="E117" s="194" t="s">
        <v>78</v>
      </c>
      <c r="F117" s="195" t="s">
        <v>1005</v>
      </c>
      <c r="G117" s="193"/>
      <c r="H117" s="194" t="s">
        <v>78</v>
      </c>
      <c r="I117" s="196"/>
      <c r="J117" s="193"/>
      <c r="K117" s="193"/>
      <c r="L117" s="197"/>
      <c r="M117" s="198"/>
      <c r="N117" s="199"/>
      <c r="O117" s="199"/>
      <c r="P117" s="199"/>
      <c r="Q117" s="199"/>
      <c r="R117" s="199"/>
      <c r="S117" s="199"/>
      <c r="T117" s="200"/>
      <c r="AT117" s="201" t="s">
        <v>142</v>
      </c>
      <c r="AU117" s="201" t="s">
        <v>91</v>
      </c>
      <c r="AV117" s="13" t="s">
        <v>88</v>
      </c>
      <c r="AW117" s="13" t="s">
        <v>38</v>
      </c>
      <c r="AX117" s="13" t="s">
        <v>80</v>
      </c>
      <c r="AY117" s="201" t="s">
        <v>131</v>
      </c>
    </row>
    <row r="118" spans="1:65" s="14" customFormat="1" ht="10.199999999999999">
      <c r="B118" s="202"/>
      <c r="C118" s="203"/>
      <c r="D118" s="187" t="s">
        <v>142</v>
      </c>
      <c r="E118" s="204" t="s">
        <v>78</v>
      </c>
      <c r="F118" s="205" t="s">
        <v>1006</v>
      </c>
      <c r="G118" s="203"/>
      <c r="H118" s="206">
        <v>33.863</v>
      </c>
      <c r="I118" s="207"/>
      <c r="J118" s="203"/>
      <c r="K118" s="203"/>
      <c r="L118" s="208"/>
      <c r="M118" s="209"/>
      <c r="N118" s="210"/>
      <c r="O118" s="210"/>
      <c r="P118" s="210"/>
      <c r="Q118" s="210"/>
      <c r="R118" s="210"/>
      <c r="S118" s="210"/>
      <c r="T118" s="211"/>
      <c r="AT118" s="212" t="s">
        <v>142</v>
      </c>
      <c r="AU118" s="212" t="s">
        <v>91</v>
      </c>
      <c r="AV118" s="14" t="s">
        <v>91</v>
      </c>
      <c r="AW118" s="14" t="s">
        <v>38</v>
      </c>
      <c r="AX118" s="14" t="s">
        <v>80</v>
      </c>
      <c r="AY118" s="212" t="s">
        <v>131</v>
      </c>
    </row>
    <row r="119" spans="1:65" s="15" customFormat="1" ht="10.199999999999999">
      <c r="B119" s="213"/>
      <c r="C119" s="214"/>
      <c r="D119" s="187" t="s">
        <v>142</v>
      </c>
      <c r="E119" s="215" t="s">
        <v>78</v>
      </c>
      <c r="F119" s="216" t="s">
        <v>164</v>
      </c>
      <c r="G119" s="214"/>
      <c r="H119" s="217">
        <v>135.45099999999999</v>
      </c>
      <c r="I119" s="218"/>
      <c r="J119" s="214"/>
      <c r="K119" s="214"/>
      <c r="L119" s="219"/>
      <c r="M119" s="220"/>
      <c r="N119" s="221"/>
      <c r="O119" s="221"/>
      <c r="P119" s="221"/>
      <c r="Q119" s="221"/>
      <c r="R119" s="221"/>
      <c r="S119" s="221"/>
      <c r="T119" s="222"/>
      <c r="AT119" s="223" t="s">
        <v>142</v>
      </c>
      <c r="AU119" s="223" t="s">
        <v>91</v>
      </c>
      <c r="AV119" s="15" t="s">
        <v>138</v>
      </c>
      <c r="AW119" s="15" t="s">
        <v>38</v>
      </c>
      <c r="AX119" s="15" t="s">
        <v>88</v>
      </c>
      <c r="AY119" s="223" t="s">
        <v>131</v>
      </c>
    </row>
    <row r="120" spans="1:65" s="2" customFormat="1" ht="49.05" customHeight="1">
      <c r="A120" s="35"/>
      <c r="B120" s="36"/>
      <c r="C120" s="174" t="s">
        <v>182</v>
      </c>
      <c r="D120" s="174" t="s">
        <v>133</v>
      </c>
      <c r="E120" s="175" t="s">
        <v>396</v>
      </c>
      <c r="F120" s="176" t="s">
        <v>397</v>
      </c>
      <c r="G120" s="177" t="s">
        <v>244</v>
      </c>
      <c r="H120" s="178">
        <v>67.725999999999999</v>
      </c>
      <c r="I120" s="179"/>
      <c r="J120" s="180">
        <f>ROUND(I120*H120,2)</f>
        <v>0</v>
      </c>
      <c r="K120" s="176" t="s">
        <v>137</v>
      </c>
      <c r="L120" s="40"/>
      <c r="M120" s="181" t="s">
        <v>78</v>
      </c>
      <c r="N120" s="182" t="s">
        <v>50</v>
      </c>
      <c r="O120" s="65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138</v>
      </c>
      <c r="AT120" s="185" t="s">
        <v>133</v>
      </c>
      <c r="AU120" s="185" t="s">
        <v>91</v>
      </c>
      <c r="AY120" s="18" t="s">
        <v>131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88</v>
      </c>
      <c r="BK120" s="186">
        <f>ROUND(I120*H120,2)</f>
        <v>0</v>
      </c>
      <c r="BL120" s="18" t="s">
        <v>138</v>
      </c>
      <c r="BM120" s="185" t="s">
        <v>398</v>
      </c>
    </row>
    <row r="121" spans="1:65" s="2" customFormat="1" ht="268.8">
      <c r="A121" s="35"/>
      <c r="B121" s="36"/>
      <c r="C121" s="37"/>
      <c r="D121" s="187" t="s">
        <v>140</v>
      </c>
      <c r="E121" s="37"/>
      <c r="F121" s="188" t="s">
        <v>274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140</v>
      </c>
      <c r="AU121" s="18" t="s">
        <v>91</v>
      </c>
    </row>
    <row r="122" spans="1:65" s="13" customFormat="1" ht="20.399999999999999">
      <c r="B122" s="192"/>
      <c r="C122" s="193"/>
      <c r="D122" s="187" t="s">
        <v>142</v>
      </c>
      <c r="E122" s="194" t="s">
        <v>78</v>
      </c>
      <c r="F122" s="195" t="s">
        <v>268</v>
      </c>
      <c r="G122" s="193"/>
      <c r="H122" s="194" t="s">
        <v>78</v>
      </c>
      <c r="I122" s="196"/>
      <c r="J122" s="193"/>
      <c r="K122" s="193"/>
      <c r="L122" s="197"/>
      <c r="M122" s="198"/>
      <c r="N122" s="199"/>
      <c r="O122" s="199"/>
      <c r="P122" s="199"/>
      <c r="Q122" s="199"/>
      <c r="R122" s="199"/>
      <c r="S122" s="199"/>
      <c r="T122" s="200"/>
      <c r="AT122" s="201" t="s">
        <v>142</v>
      </c>
      <c r="AU122" s="201" t="s">
        <v>91</v>
      </c>
      <c r="AV122" s="13" t="s">
        <v>88</v>
      </c>
      <c r="AW122" s="13" t="s">
        <v>38</v>
      </c>
      <c r="AX122" s="13" t="s">
        <v>80</v>
      </c>
      <c r="AY122" s="201" t="s">
        <v>131</v>
      </c>
    </row>
    <row r="123" spans="1:65" s="14" customFormat="1" ht="10.199999999999999">
      <c r="B123" s="202"/>
      <c r="C123" s="203"/>
      <c r="D123" s="187" t="s">
        <v>142</v>
      </c>
      <c r="E123" s="204" t="s">
        <v>78</v>
      </c>
      <c r="F123" s="205" t="s">
        <v>1007</v>
      </c>
      <c r="G123" s="203"/>
      <c r="H123" s="206">
        <v>67.725999999999999</v>
      </c>
      <c r="I123" s="207"/>
      <c r="J123" s="203"/>
      <c r="K123" s="203"/>
      <c r="L123" s="208"/>
      <c r="M123" s="209"/>
      <c r="N123" s="210"/>
      <c r="O123" s="210"/>
      <c r="P123" s="210"/>
      <c r="Q123" s="210"/>
      <c r="R123" s="210"/>
      <c r="S123" s="210"/>
      <c r="T123" s="211"/>
      <c r="AT123" s="212" t="s">
        <v>142</v>
      </c>
      <c r="AU123" s="212" t="s">
        <v>91</v>
      </c>
      <c r="AV123" s="14" t="s">
        <v>91</v>
      </c>
      <c r="AW123" s="14" t="s">
        <v>38</v>
      </c>
      <c r="AX123" s="14" t="s">
        <v>88</v>
      </c>
      <c r="AY123" s="212" t="s">
        <v>131</v>
      </c>
    </row>
    <row r="124" spans="1:65" s="2" customFormat="1" ht="37.799999999999997" customHeight="1">
      <c r="A124" s="35"/>
      <c r="B124" s="36"/>
      <c r="C124" s="174" t="s">
        <v>190</v>
      </c>
      <c r="D124" s="174" t="s">
        <v>133</v>
      </c>
      <c r="E124" s="175" t="s">
        <v>401</v>
      </c>
      <c r="F124" s="176" t="s">
        <v>402</v>
      </c>
      <c r="G124" s="177" t="s">
        <v>136</v>
      </c>
      <c r="H124" s="178">
        <v>335.4</v>
      </c>
      <c r="I124" s="179"/>
      <c r="J124" s="180">
        <f>ROUND(I124*H124,2)</f>
        <v>0</v>
      </c>
      <c r="K124" s="176" t="s">
        <v>137</v>
      </c>
      <c r="L124" s="40"/>
      <c r="M124" s="181" t="s">
        <v>78</v>
      </c>
      <c r="N124" s="182" t="s">
        <v>50</v>
      </c>
      <c r="O124" s="65"/>
      <c r="P124" s="183">
        <f>O124*H124</f>
        <v>0</v>
      </c>
      <c r="Q124" s="183">
        <v>8.4000000000000003E-4</v>
      </c>
      <c r="R124" s="183">
        <f>Q124*H124</f>
        <v>0.28173599999999999</v>
      </c>
      <c r="S124" s="183">
        <v>0</v>
      </c>
      <c r="T124" s="18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138</v>
      </c>
      <c r="AT124" s="185" t="s">
        <v>133</v>
      </c>
      <c r="AU124" s="185" t="s">
        <v>91</v>
      </c>
      <c r="AY124" s="18" t="s">
        <v>131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8" t="s">
        <v>88</v>
      </c>
      <c r="BK124" s="186">
        <f>ROUND(I124*H124,2)</f>
        <v>0</v>
      </c>
      <c r="BL124" s="18" t="s">
        <v>138</v>
      </c>
      <c r="BM124" s="185" t="s">
        <v>403</v>
      </c>
    </row>
    <row r="125" spans="1:65" s="2" customFormat="1" ht="211.2">
      <c r="A125" s="35"/>
      <c r="B125" s="36"/>
      <c r="C125" s="37"/>
      <c r="D125" s="187" t="s">
        <v>140</v>
      </c>
      <c r="E125" s="37"/>
      <c r="F125" s="188" t="s">
        <v>404</v>
      </c>
      <c r="G125" s="37"/>
      <c r="H125" s="37"/>
      <c r="I125" s="189"/>
      <c r="J125" s="37"/>
      <c r="K125" s="37"/>
      <c r="L125" s="40"/>
      <c r="M125" s="190"/>
      <c r="N125" s="191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140</v>
      </c>
      <c r="AU125" s="18" t="s">
        <v>91</v>
      </c>
    </row>
    <row r="126" spans="1:65" s="13" customFormat="1" ht="20.399999999999999">
      <c r="B126" s="192"/>
      <c r="C126" s="193"/>
      <c r="D126" s="187" t="s">
        <v>142</v>
      </c>
      <c r="E126" s="194" t="s">
        <v>78</v>
      </c>
      <c r="F126" s="195" t="s">
        <v>143</v>
      </c>
      <c r="G126" s="193"/>
      <c r="H126" s="194" t="s">
        <v>78</v>
      </c>
      <c r="I126" s="196"/>
      <c r="J126" s="193"/>
      <c r="K126" s="193"/>
      <c r="L126" s="197"/>
      <c r="M126" s="198"/>
      <c r="N126" s="199"/>
      <c r="O126" s="199"/>
      <c r="P126" s="199"/>
      <c r="Q126" s="199"/>
      <c r="R126" s="199"/>
      <c r="S126" s="199"/>
      <c r="T126" s="200"/>
      <c r="AT126" s="201" t="s">
        <v>142</v>
      </c>
      <c r="AU126" s="201" t="s">
        <v>91</v>
      </c>
      <c r="AV126" s="13" t="s">
        <v>88</v>
      </c>
      <c r="AW126" s="13" t="s">
        <v>38</v>
      </c>
      <c r="AX126" s="13" t="s">
        <v>80</v>
      </c>
      <c r="AY126" s="201" t="s">
        <v>131</v>
      </c>
    </row>
    <row r="127" spans="1:65" s="13" customFormat="1" ht="20.399999999999999">
      <c r="B127" s="192"/>
      <c r="C127" s="193"/>
      <c r="D127" s="187" t="s">
        <v>142</v>
      </c>
      <c r="E127" s="194" t="s">
        <v>78</v>
      </c>
      <c r="F127" s="195" t="s">
        <v>1003</v>
      </c>
      <c r="G127" s="193"/>
      <c r="H127" s="194" t="s">
        <v>78</v>
      </c>
      <c r="I127" s="196"/>
      <c r="J127" s="193"/>
      <c r="K127" s="193"/>
      <c r="L127" s="197"/>
      <c r="M127" s="198"/>
      <c r="N127" s="199"/>
      <c r="O127" s="199"/>
      <c r="P127" s="199"/>
      <c r="Q127" s="199"/>
      <c r="R127" s="199"/>
      <c r="S127" s="199"/>
      <c r="T127" s="200"/>
      <c r="AT127" s="201" t="s">
        <v>142</v>
      </c>
      <c r="AU127" s="201" t="s">
        <v>91</v>
      </c>
      <c r="AV127" s="13" t="s">
        <v>88</v>
      </c>
      <c r="AW127" s="13" t="s">
        <v>38</v>
      </c>
      <c r="AX127" s="13" t="s">
        <v>80</v>
      </c>
      <c r="AY127" s="201" t="s">
        <v>131</v>
      </c>
    </row>
    <row r="128" spans="1:65" s="14" customFormat="1" ht="10.199999999999999">
      <c r="B128" s="202"/>
      <c r="C128" s="203"/>
      <c r="D128" s="187" t="s">
        <v>142</v>
      </c>
      <c r="E128" s="204" t="s">
        <v>78</v>
      </c>
      <c r="F128" s="205" t="s">
        <v>1008</v>
      </c>
      <c r="G128" s="203"/>
      <c r="H128" s="206">
        <v>251.55</v>
      </c>
      <c r="I128" s="207"/>
      <c r="J128" s="203"/>
      <c r="K128" s="203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142</v>
      </c>
      <c r="AU128" s="212" t="s">
        <v>91</v>
      </c>
      <c r="AV128" s="14" t="s">
        <v>91</v>
      </c>
      <c r="AW128" s="14" t="s">
        <v>38</v>
      </c>
      <c r="AX128" s="14" t="s">
        <v>80</v>
      </c>
      <c r="AY128" s="212" t="s">
        <v>131</v>
      </c>
    </row>
    <row r="129" spans="1:65" s="13" customFormat="1" ht="20.399999999999999">
      <c r="B129" s="192"/>
      <c r="C129" s="193"/>
      <c r="D129" s="187" t="s">
        <v>142</v>
      </c>
      <c r="E129" s="194" t="s">
        <v>78</v>
      </c>
      <c r="F129" s="195" t="s">
        <v>1005</v>
      </c>
      <c r="G129" s="193"/>
      <c r="H129" s="194" t="s">
        <v>78</v>
      </c>
      <c r="I129" s="196"/>
      <c r="J129" s="193"/>
      <c r="K129" s="193"/>
      <c r="L129" s="197"/>
      <c r="M129" s="198"/>
      <c r="N129" s="199"/>
      <c r="O129" s="199"/>
      <c r="P129" s="199"/>
      <c r="Q129" s="199"/>
      <c r="R129" s="199"/>
      <c r="S129" s="199"/>
      <c r="T129" s="200"/>
      <c r="AT129" s="201" t="s">
        <v>142</v>
      </c>
      <c r="AU129" s="201" t="s">
        <v>91</v>
      </c>
      <c r="AV129" s="13" t="s">
        <v>88</v>
      </c>
      <c r="AW129" s="13" t="s">
        <v>38</v>
      </c>
      <c r="AX129" s="13" t="s">
        <v>80</v>
      </c>
      <c r="AY129" s="201" t="s">
        <v>131</v>
      </c>
    </row>
    <row r="130" spans="1:65" s="14" customFormat="1" ht="10.199999999999999">
      <c r="B130" s="202"/>
      <c r="C130" s="203"/>
      <c r="D130" s="187" t="s">
        <v>142</v>
      </c>
      <c r="E130" s="204" t="s">
        <v>78</v>
      </c>
      <c r="F130" s="205" t="s">
        <v>1009</v>
      </c>
      <c r="G130" s="203"/>
      <c r="H130" s="206">
        <v>83.85</v>
      </c>
      <c r="I130" s="207"/>
      <c r="J130" s="203"/>
      <c r="K130" s="203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142</v>
      </c>
      <c r="AU130" s="212" t="s">
        <v>91</v>
      </c>
      <c r="AV130" s="14" t="s">
        <v>91</v>
      </c>
      <c r="AW130" s="14" t="s">
        <v>38</v>
      </c>
      <c r="AX130" s="14" t="s">
        <v>80</v>
      </c>
      <c r="AY130" s="212" t="s">
        <v>131</v>
      </c>
    </row>
    <row r="131" spans="1:65" s="15" customFormat="1" ht="10.199999999999999">
      <c r="B131" s="213"/>
      <c r="C131" s="214"/>
      <c r="D131" s="187" t="s">
        <v>142</v>
      </c>
      <c r="E131" s="215" t="s">
        <v>78</v>
      </c>
      <c r="F131" s="216" t="s">
        <v>164</v>
      </c>
      <c r="G131" s="214"/>
      <c r="H131" s="217">
        <v>335.4</v>
      </c>
      <c r="I131" s="218"/>
      <c r="J131" s="214"/>
      <c r="K131" s="214"/>
      <c r="L131" s="219"/>
      <c r="M131" s="220"/>
      <c r="N131" s="221"/>
      <c r="O131" s="221"/>
      <c r="P131" s="221"/>
      <c r="Q131" s="221"/>
      <c r="R131" s="221"/>
      <c r="S131" s="221"/>
      <c r="T131" s="222"/>
      <c r="AT131" s="223" t="s">
        <v>142</v>
      </c>
      <c r="AU131" s="223" t="s">
        <v>91</v>
      </c>
      <c r="AV131" s="15" t="s">
        <v>138</v>
      </c>
      <c r="AW131" s="15" t="s">
        <v>38</v>
      </c>
      <c r="AX131" s="15" t="s">
        <v>88</v>
      </c>
      <c r="AY131" s="223" t="s">
        <v>131</v>
      </c>
    </row>
    <row r="132" spans="1:65" s="2" customFormat="1" ht="37.799999999999997" customHeight="1">
      <c r="A132" s="35"/>
      <c r="B132" s="36"/>
      <c r="C132" s="174" t="s">
        <v>203</v>
      </c>
      <c r="D132" s="174" t="s">
        <v>133</v>
      </c>
      <c r="E132" s="175" t="s">
        <v>469</v>
      </c>
      <c r="F132" s="176" t="s">
        <v>470</v>
      </c>
      <c r="G132" s="177" t="s">
        <v>136</v>
      </c>
      <c r="H132" s="178">
        <v>335.4</v>
      </c>
      <c r="I132" s="179"/>
      <c r="J132" s="180">
        <f>ROUND(I132*H132,2)</f>
        <v>0</v>
      </c>
      <c r="K132" s="176" t="s">
        <v>137</v>
      </c>
      <c r="L132" s="40"/>
      <c r="M132" s="181" t="s">
        <v>78</v>
      </c>
      <c r="N132" s="182" t="s">
        <v>50</v>
      </c>
      <c r="O132" s="65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138</v>
      </c>
      <c r="AT132" s="185" t="s">
        <v>133</v>
      </c>
      <c r="AU132" s="185" t="s">
        <v>91</v>
      </c>
      <c r="AY132" s="18" t="s">
        <v>131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8" t="s">
        <v>88</v>
      </c>
      <c r="BK132" s="186">
        <f>ROUND(I132*H132,2)</f>
        <v>0</v>
      </c>
      <c r="BL132" s="18" t="s">
        <v>138</v>
      </c>
      <c r="BM132" s="185" t="s">
        <v>471</v>
      </c>
    </row>
    <row r="133" spans="1:65" s="2" customFormat="1" ht="49.05" customHeight="1">
      <c r="A133" s="35"/>
      <c r="B133" s="36"/>
      <c r="C133" s="174" t="s">
        <v>189</v>
      </c>
      <c r="D133" s="174" t="s">
        <v>133</v>
      </c>
      <c r="E133" s="175" t="s">
        <v>473</v>
      </c>
      <c r="F133" s="176" t="s">
        <v>474</v>
      </c>
      <c r="G133" s="177" t="s">
        <v>244</v>
      </c>
      <c r="H133" s="178">
        <v>135.45099999999999</v>
      </c>
      <c r="I133" s="179"/>
      <c r="J133" s="180">
        <f>ROUND(I133*H133,2)</f>
        <v>0</v>
      </c>
      <c r="K133" s="176" t="s">
        <v>137</v>
      </c>
      <c r="L133" s="40"/>
      <c r="M133" s="181" t="s">
        <v>78</v>
      </c>
      <c r="N133" s="182" t="s">
        <v>50</v>
      </c>
      <c r="O133" s="65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138</v>
      </c>
      <c r="AT133" s="185" t="s">
        <v>133</v>
      </c>
      <c r="AU133" s="185" t="s">
        <v>91</v>
      </c>
      <c r="AY133" s="18" t="s">
        <v>131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8" t="s">
        <v>88</v>
      </c>
      <c r="BK133" s="186">
        <f>ROUND(I133*H133,2)</f>
        <v>0</v>
      </c>
      <c r="BL133" s="18" t="s">
        <v>138</v>
      </c>
      <c r="BM133" s="185" t="s">
        <v>475</v>
      </c>
    </row>
    <row r="134" spans="1:65" s="2" customFormat="1" ht="124.8">
      <c r="A134" s="35"/>
      <c r="B134" s="36"/>
      <c r="C134" s="37"/>
      <c r="D134" s="187" t="s">
        <v>140</v>
      </c>
      <c r="E134" s="37"/>
      <c r="F134" s="188" t="s">
        <v>476</v>
      </c>
      <c r="G134" s="37"/>
      <c r="H134" s="37"/>
      <c r="I134" s="189"/>
      <c r="J134" s="37"/>
      <c r="K134" s="37"/>
      <c r="L134" s="40"/>
      <c r="M134" s="190"/>
      <c r="N134" s="191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140</v>
      </c>
      <c r="AU134" s="18" t="s">
        <v>91</v>
      </c>
    </row>
    <row r="135" spans="1:65" s="2" customFormat="1" ht="49.05" customHeight="1">
      <c r="A135" s="35"/>
      <c r="B135" s="36"/>
      <c r="C135" s="174" t="s">
        <v>217</v>
      </c>
      <c r="D135" s="174" t="s">
        <v>133</v>
      </c>
      <c r="E135" s="175" t="s">
        <v>479</v>
      </c>
      <c r="F135" s="176" t="s">
        <v>480</v>
      </c>
      <c r="G135" s="177" t="s">
        <v>244</v>
      </c>
      <c r="H135" s="178">
        <v>135.45099999999999</v>
      </c>
      <c r="I135" s="179"/>
      <c r="J135" s="180">
        <f>ROUND(I135*H135,2)</f>
        <v>0</v>
      </c>
      <c r="K135" s="176" t="s">
        <v>137</v>
      </c>
      <c r="L135" s="40"/>
      <c r="M135" s="181" t="s">
        <v>78</v>
      </c>
      <c r="N135" s="182" t="s">
        <v>50</v>
      </c>
      <c r="O135" s="65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138</v>
      </c>
      <c r="AT135" s="185" t="s">
        <v>133</v>
      </c>
      <c r="AU135" s="185" t="s">
        <v>91</v>
      </c>
      <c r="AY135" s="18" t="s">
        <v>131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88</v>
      </c>
      <c r="BK135" s="186">
        <f>ROUND(I135*H135,2)</f>
        <v>0</v>
      </c>
      <c r="BL135" s="18" t="s">
        <v>138</v>
      </c>
      <c r="BM135" s="185" t="s">
        <v>481</v>
      </c>
    </row>
    <row r="136" spans="1:65" s="2" customFormat="1" ht="240">
      <c r="A136" s="35"/>
      <c r="B136" s="36"/>
      <c r="C136" s="37"/>
      <c r="D136" s="187" t="s">
        <v>140</v>
      </c>
      <c r="E136" s="37"/>
      <c r="F136" s="188" t="s">
        <v>482</v>
      </c>
      <c r="G136" s="37"/>
      <c r="H136" s="37"/>
      <c r="I136" s="189"/>
      <c r="J136" s="37"/>
      <c r="K136" s="37"/>
      <c r="L136" s="40"/>
      <c r="M136" s="190"/>
      <c r="N136" s="191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140</v>
      </c>
      <c r="AU136" s="18" t="s">
        <v>91</v>
      </c>
    </row>
    <row r="137" spans="1:65" s="2" customFormat="1" ht="14.4" customHeight="1">
      <c r="A137" s="35"/>
      <c r="B137" s="36"/>
      <c r="C137" s="174" t="s">
        <v>241</v>
      </c>
      <c r="D137" s="174" t="s">
        <v>133</v>
      </c>
      <c r="E137" s="175" t="s">
        <v>484</v>
      </c>
      <c r="F137" s="176" t="s">
        <v>485</v>
      </c>
      <c r="G137" s="177" t="s">
        <v>244</v>
      </c>
      <c r="H137" s="178">
        <v>135.45099999999999</v>
      </c>
      <c r="I137" s="179"/>
      <c r="J137" s="180">
        <f>ROUND(I137*H137,2)</f>
        <v>0</v>
      </c>
      <c r="K137" s="176" t="s">
        <v>137</v>
      </c>
      <c r="L137" s="40"/>
      <c r="M137" s="181" t="s">
        <v>78</v>
      </c>
      <c r="N137" s="182" t="s">
        <v>50</v>
      </c>
      <c r="O137" s="65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138</v>
      </c>
      <c r="AT137" s="185" t="s">
        <v>133</v>
      </c>
      <c r="AU137" s="185" t="s">
        <v>91</v>
      </c>
      <c r="AY137" s="18" t="s">
        <v>131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8" t="s">
        <v>88</v>
      </c>
      <c r="BK137" s="186">
        <f>ROUND(I137*H137,2)</f>
        <v>0</v>
      </c>
      <c r="BL137" s="18" t="s">
        <v>138</v>
      </c>
      <c r="BM137" s="185" t="s">
        <v>486</v>
      </c>
    </row>
    <row r="138" spans="1:65" s="2" customFormat="1" ht="393.6">
      <c r="A138" s="35"/>
      <c r="B138" s="36"/>
      <c r="C138" s="37"/>
      <c r="D138" s="187" t="s">
        <v>140</v>
      </c>
      <c r="E138" s="37"/>
      <c r="F138" s="188" t="s">
        <v>487</v>
      </c>
      <c r="G138" s="37"/>
      <c r="H138" s="37"/>
      <c r="I138" s="189"/>
      <c r="J138" s="37"/>
      <c r="K138" s="37"/>
      <c r="L138" s="40"/>
      <c r="M138" s="190"/>
      <c r="N138" s="191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140</v>
      </c>
      <c r="AU138" s="18" t="s">
        <v>91</v>
      </c>
    </row>
    <row r="139" spans="1:65" s="2" customFormat="1" ht="37.799999999999997" customHeight="1">
      <c r="A139" s="35"/>
      <c r="B139" s="36"/>
      <c r="C139" s="174" t="s">
        <v>249</v>
      </c>
      <c r="D139" s="174" t="s">
        <v>133</v>
      </c>
      <c r="E139" s="175" t="s">
        <v>489</v>
      </c>
      <c r="F139" s="176" t="s">
        <v>490</v>
      </c>
      <c r="G139" s="177" t="s">
        <v>491</v>
      </c>
      <c r="H139" s="178">
        <v>270.90199999999999</v>
      </c>
      <c r="I139" s="179"/>
      <c r="J139" s="180">
        <f>ROUND(I139*H139,2)</f>
        <v>0</v>
      </c>
      <c r="K139" s="176" t="s">
        <v>137</v>
      </c>
      <c r="L139" s="40"/>
      <c r="M139" s="181" t="s">
        <v>78</v>
      </c>
      <c r="N139" s="182" t="s">
        <v>50</v>
      </c>
      <c r="O139" s="65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5" t="s">
        <v>138</v>
      </c>
      <c r="AT139" s="185" t="s">
        <v>133</v>
      </c>
      <c r="AU139" s="185" t="s">
        <v>91</v>
      </c>
      <c r="AY139" s="18" t="s">
        <v>131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8" t="s">
        <v>88</v>
      </c>
      <c r="BK139" s="186">
        <f>ROUND(I139*H139,2)</f>
        <v>0</v>
      </c>
      <c r="BL139" s="18" t="s">
        <v>138</v>
      </c>
      <c r="BM139" s="185" t="s">
        <v>492</v>
      </c>
    </row>
    <row r="140" spans="1:65" s="2" customFormat="1" ht="38.4">
      <c r="A140" s="35"/>
      <c r="B140" s="36"/>
      <c r="C140" s="37"/>
      <c r="D140" s="187" t="s">
        <v>140</v>
      </c>
      <c r="E140" s="37"/>
      <c r="F140" s="188" t="s">
        <v>493</v>
      </c>
      <c r="G140" s="37"/>
      <c r="H140" s="37"/>
      <c r="I140" s="189"/>
      <c r="J140" s="37"/>
      <c r="K140" s="37"/>
      <c r="L140" s="40"/>
      <c r="M140" s="190"/>
      <c r="N140" s="191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140</v>
      </c>
      <c r="AU140" s="18" t="s">
        <v>91</v>
      </c>
    </row>
    <row r="141" spans="1:65" s="14" customFormat="1" ht="10.199999999999999">
      <c r="B141" s="202"/>
      <c r="C141" s="203"/>
      <c r="D141" s="187" t="s">
        <v>142</v>
      </c>
      <c r="E141" s="203"/>
      <c r="F141" s="205" t="s">
        <v>1010</v>
      </c>
      <c r="G141" s="203"/>
      <c r="H141" s="206">
        <v>270.90199999999999</v>
      </c>
      <c r="I141" s="207"/>
      <c r="J141" s="203"/>
      <c r="K141" s="203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142</v>
      </c>
      <c r="AU141" s="212" t="s">
        <v>91</v>
      </c>
      <c r="AV141" s="14" t="s">
        <v>91</v>
      </c>
      <c r="AW141" s="14" t="s">
        <v>4</v>
      </c>
      <c r="AX141" s="14" t="s">
        <v>88</v>
      </c>
      <c r="AY141" s="212" t="s">
        <v>131</v>
      </c>
    </row>
    <row r="142" spans="1:65" s="2" customFormat="1" ht="37.799999999999997" customHeight="1">
      <c r="A142" s="35"/>
      <c r="B142" s="36"/>
      <c r="C142" s="174" t="s">
        <v>258</v>
      </c>
      <c r="D142" s="174" t="s">
        <v>133</v>
      </c>
      <c r="E142" s="175" t="s">
        <v>496</v>
      </c>
      <c r="F142" s="176" t="s">
        <v>497</v>
      </c>
      <c r="G142" s="177" t="s">
        <v>244</v>
      </c>
      <c r="H142" s="178">
        <v>116.527</v>
      </c>
      <c r="I142" s="179"/>
      <c r="J142" s="180">
        <f>ROUND(I142*H142,2)</f>
        <v>0</v>
      </c>
      <c r="K142" s="176" t="s">
        <v>137</v>
      </c>
      <c r="L142" s="40"/>
      <c r="M142" s="181" t="s">
        <v>78</v>
      </c>
      <c r="N142" s="182" t="s">
        <v>50</v>
      </c>
      <c r="O142" s="65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138</v>
      </c>
      <c r="AT142" s="185" t="s">
        <v>133</v>
      </c>
      <c r="AU142" s="185" t="s">
        <v>91</v>
      </c>
      <c r="AY142" s="18" t="s">
        <v>131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8" t="s">
        <v>88</v>
      </c>
      <c r="BK142" s="186">
        <f>ROUND(I142*H142,2)</f>
        <v>0</v>
      </c>
      <c r="BL142" s="18" t="s">
        <v>138</v>
      </c>
      <c r="BM142" s="185" t="s">
        <v>498</v>
      </c>
    </row>
    <row r="143" spans="1:65" s="2" customFormat="1" ht="409.6">
      <c r="A143" s="35"/>
      <c r="B143" s="36"/>
      <c r="C143" s="37"/>
      <c r="D143" s="187" t="s">
        <v>140</v>
      </c>
      <c r="E143" s="37"/>
      <c r="F143" s="224" t="s">
        <v>499</v>
      </c>
      <c r="G143" s="37"/>
      <c r="H143" s="37"/>
      <c r="I143" s="189"/>
      <c r="J143" s="37"/>
      <c r="K143" s="37"/>
      <c r="L143" s="40"/>
      <c r="M143" s="190"/>
      <c r="N143" s="191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140</v>
      </c>
      <c r="AU143" s="18" t="s">
        <v>91</v>
      </c>
    </row>
    <row r="144" spans="1:65" s="13" customFormat="1" ht="10.199999999999999">
      <c r="B144" s="192"/>
      <c r="C144" s="193"/>
      <c r="D144" s="187" t="s">
        <v>142</v>
      </c>
      <c r="E144" s="194" t="s">
        <v>78</v>
      </c>
      <c r="F144" s="195" t="s">
        <v>477</v>
      </c>
      <c r="G144" s="193"/>
      <c r="H144" s="194" t="s">
        <v>78</v>
      </c>
      <c r="I144" s="196"/>
      <c r="J144" s="193"/>
      <c r="K144" s="193"/>
      <c r="L144" s="197"/>
      <c r="M144" s="198"/>
      <c r="N144" s="199"/>
      <c r="O144" s="199"/>
      <c r="P144" s="199"/>
      <c r="Q144" s="199"/>
      <c r="R144" s="199"/>
      <c r="S144" s="199"/>
      <c r="T144" s="200"/>
      <c r="AT144" s="201" t="s">
        <v>142</v>
      </c>
      <c r="AU144" s="201" t="s">
        <v>91</v>
      </c>
      <c r="AV144" s="13" t="s">
        <v>88</v>
      </c>
      <c r="AW144" s="13" t="s">
        <v>38</v>
      </c>
      <c r="AX144" s="13" t="s">
        <v>80</v>
      </c>
      <c r="AY144" s="201" t="s">
        <v>131</v>
      </c>
    </row>
    <row r="145" spans="1:65" s="14" customFormat="1" ht="10.199999999999999">
      <c r="B145" s="202"/>
      <c r="C145" s="203"/>
      <c r="D145" s="187" t="s">
        <v>142</v>
      </c>
      <c r="E145" s="204" t="s">
        <v>78</v>
      </c>
      <c r="F145" s="205" t="s">
        <v>1011</v>
      </c>
      <c r="G145" s="203"/>
      <c r="H145" s="206">
        <v>102.014</v>
      </c>
      <c r="I145" s="207"/>
      <c r="J145" s="203"/>
      <c r="K145" s="203"/>
      <c r="L145" s="208"/>
      <c r="M145" s="209"/>
      <c r="N145" s="210"/>
      <c r="O145" s="210"/>
      <c r="P145" s="210"/>
      <c r="Q145" s="210"/>
      <c r="R145" s="210"/>
      <c r="S145" s="210"/>
      <c r="T145" s="211"/>
      <c r="AT145" s="212" t="s">
        <v>142</v>
      </c>
      <c r="AU145" s="212" t="s">
        <v>91</v>
      </c>
      <c r="AV145" s="14" t="s">
        <v>91</v>
      </c>
      <c r="AW145" s="14" t="s">
        <v>38</v>
      </c>
      <c r="AX145" s="14" t="s">
        <v>80</v>
      </c>
      <c r="AY145" s="212" t="s">
        <v>131</v>
      </c>
    </row>
    <row r="146" spans="1:65" s="13" customFormat="1" ht="10.199999999999999">
      <c r="B146" s="192"/>
      <c r="C146" s="193"/>
      <c r="D146" s="187" t="s">
        <v>142</v>
      </c>
      <c r="E146" s="194" t="s">
        <v>78</v>
      </c>
      <c r="F146" s="195" t="s">
        <v>1012</v>
      </c>
      <c r="G146" s="193"/>
      <c r="H146" s="194" t="s">
        <v>78</v>
      </c>
      <c r="I146" s="196"/>
      <c r="J146" s="193"/>
      <c r="K146" s="193"/>
      <c r="L146" s="197"/>
      <c r="M146" s="198"/>
      <c r="N146" s="199"/>
      <c r="O146" s="199"/>
      <c r="P146" s="199"/>
      <c r="Q146" s="199"/>
      <c r="R146" s="199"/>
      <c r="S146" s="199"/>
      <c r="T146" s="200"/>
      <c r="AT146" s="201" t="s">
        <v>142</v>
      </c>
      <c r="AU146" s="201" t="s">
        <v>91</v>
      </c>
      <c r="AV146" s="13" t="s">
        <v>88</v>
      </c>
      <c r="AW146" s="13" t="s">
        <v>38</v>
      </c>
      <c r="AX146" s="13" t="s">
        <v>80</v>
      </c>
      <c r="AY146" s="201" t="s">
        <v>131</v>
      </c>
    </row>
    <row r="147" spans="1:65" s="13" customFormat="1" ht="20.399999999999999">
      <c r="B147" s="192"/>
      <c r="C147" s="193"/>
      <c r="D147" s="187" t="s">
        <v>142</v>
      </c>
      <c r="E147" s="194" t="s">
        <v>78</v>
      </c>
      <c r="F147" s="195" t="s">
        <v>1003</v>
      </c>
      <c r="G147" s="193"/>
      <c r="H147" s="194" t="s">
        <v>78</v>
      </c>
      <c r="I147" s="196"/>
      <c r="J147" s="193"/>
      <c r="K147" s="193"/>
      <c r="L147" s="197"/>
      <c r="M147" s="198"/>
      <c r="N147" s="199"/>
      <c r="O147" s="199"/>
      <c r="P147" s="199"/>
      <c r="Q147" s="199"/>
      <c r="R147" s="199"/>
      <c r="S147" s="199"/>
      <c r="T147" s="200"/>
      <c r="AT147" s="201" t="s">
        <v>142</v>
      </c>
      <c r="AU147" s="201" t="s">
        <v>91</v>
      </c>
      <c r="AV147" s="13" t="s">
        <v>88</v>
      </c>
      <c r="AW147" s="13" t="s">
        <v>38</v>
      </c>
      <c r="AX147" s="13" t="s">
        <v>80</v>
      </c>
      <c r="AY147" s="201" t="s">
        <v>131</v>
      </c>
    </row>
    <row r="148" spans="1:65" s="14" customFormat="1" ht="10.199999999999999">
      <c r="B148" s="202"/>
      <c r="C148" s="203"/>
      <c r="D148" s="187" t="s">
        <v>142</v>
      </c>
      <c r="E148" s="204" t="s">
        <v>78</v>
      </c>
      <c r="F148" s="205" t="s">
        <v>1013</v>
      </c>
      <c r="G148" s="203"/>
      <c r="H148" s="206">
        <v>14.513</v>
      </c>
      <c r="I148" s="207"/>
      <c r="J148" s="203"/>
      <c r="K148" s="203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142</v>
      </c>
      <c r="AU148" s="212" t="s">
        <v>91</v>
      </c>
      <c r="AV148" s="14" t="s">
        <v>91</v>
      </c>
      <c r="AW148" s="14" t="s">
        <v>38</v>
      </c>
      <c r="AX148" s="14" t="s">
        <v>80</v>
      </c>
      <c r="AY148" s="212" t="s">
        <v>131</v>
      </c>
    </row>
    <row r="149" spans="1:65" s="15" customFormat="1" ht="10.199999999999999">
      <c r="B149" s="213"/>
      <c r="C149" s="214"/>
      <c r="D149" s="187" t="s">
        <v>142</v>
      </c>
      <c r="E149" s="215" t="s">
        <v>78</v>
      </c>
      <c r="F149" s="216" t="s">
        <v>164</v>
      </c>
      <c r="G149" s="214"/>
      <c r="H149" s="217">
        <v>116.527</v>
      </c>
      <c r="I149" s="218"/>
      <c r="J149" s="214"/>
      <c r="K149" s="214"/>
      <c r="L149" s="219"/>
      <c r="M149" s="220"/>
      <c r="N149" s="221"/>
      <c r="O149" s="221"/>
      <c r="P149" s="221"/>
      <c r="Q149" s="221"/>
      <c r="R149" s="221"/>
      <c r="S149" s="221"/>
      <c r="T149" s="222"/>
      <c r="AT149" s="223" t="s">
        <v>142</v>
      </c>
      <c r="AU149" s="223" t="s">
        <v>91</v>
      </c>
      <c r="AV149" s="15" t="s">
        <v>138</v>
      </c>
      <c r="AW149" s="15" t="s">
        <v>38</v>
      </c>
      <c r="AX149" s="15" t="s">
        <v>88</v>
      </c>
      <c r="AY149" s="223" t="s">
        <v>131</v>
      </c>
    </row>
    <row r="150" spans="1:65" s="2" customFormat="1" ht="14.4" customHeight="1">
      <c r="A150" s="35"/>
      <c r="B150" s="36"/>
      <c r="C150" s="225" t="s">
        <v>8</v>
      </c>
      <c r="D150" s="225" t="s">
        <v>504</v>
      </c>
      <c r="E150" s="226" t="s">
        <v>505</v>
      </c>
      <c r="F150" s="227" t="s">
        <v>506</v>
      </c>
      <c r="G150" s="228" t="s">
        <v>491</v>
      </c>
      <c r="H150" s="229">
        <v>233.054</v>
      </c>
      <c r="I150" s="230"/>
      <c r="J150" s="231">
        <f>ROUND(I150*H150,2)</f>
        <v>0</v>
      </c>
      <c r="K150" s="227" t="s">
        <v>137</v>
      </c>
      <c r="L150" s="232"/>
      <c r="M150" s="233" t="s">
        <v>78</v>
      </c>
      <c r="N150" s="234" t="s">
        <v>50</v>
      </c>
      <c r="O150" s="65"/>
      <c r="P150" s="183">
        <f>O150*H150</f>
        <v>0</v>
      </c>
      <c r="Q150" s="183">
        <v>1</v>
      </c>
      <c r="R150" s="183">
        <f>Q150*H150</f>
        <v>233.054</v>
      </c>
      <c r="S150" s="183">
        <v>0</v>
      </c>
      <c r="T150" s="18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190</v>
      </c>
      <c r="AT150" s="185" t="s">
        <v>504</v>
      </c>
      <c r="AU150" s="185" t="s">
        <v>91</v>
      </c>
      <c r="AY150" s="18" t="s">
        <v>131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8" t="s">
        <v>88</v>
      </c>
      <c r="BK150" s="186">
        <f>ROUND(I150*H150,2)</f>
        <v>0</v>
      </c>
      <c r="BL150" s="18" t="s">
        <v>138</v>
      </c>
      <c r="BM150" s="185" t="s">
        <v>1014</v>
      </c>
    </row>
    <row r="151" spans="1:65" s="14" customFormat="1" ht="10.199999999999999">
      <c r="B151" s="202"/>
      <c r="C151" s="203"/>
      <c r="D151" s="187" t="s">
        <v>142</v>
      </c>
      <c r="E151" s="203"/>
      <c r="F151" s="205" t="s">
        <v>1015</v>
      </c>
      <c r="G151" s="203"/>
      <c r="H151" s="206">
        <v>233.054</v>
      </c>
      <c r="I151" s="207"/>
      <c r="J151" s="203"/>
      <c r="K151" s="203"/>
      <c r="L151" s="208"/>
      <c r="M151" s="209"/>
      <c r="N151" s="210"/>
      <c r="O151" s="210"/>
      <c r="P151" s="210"/>
      <c r="Q151" s="210"/>
      <c r="R151" s="210"/>
      <c r="S151" s="210"/>
      <c r="T151" s="211"/>
      <c r="AT151" s="212" t="s">
        <v>142</v>
      </c>
      <c r="AU151" s="212" t="s">
        <v>91</v>
      </c>
      <c r="AV151" s="14" t="s">
        <v>91</v>
      </c>
      <c r="AW151" s="14" t="s">
        <v>4</v>
      </c>
      <c r="AX151" s="14" t="s">
        <v>88</v>
      </c>
      <c r="AY151" s="212" t="s">
        <v>131</v>
      </c>
    </row>
    <row r="152" spans="1:65" s="2" customFormat="1" ht="62.7" customHeight="1">
      <c r="A152" s="35"/>
      <c r="B152" s="36"/>
      <c r="C152" s="174" t="s">
        <v>270</v>
      </c>
      <c r="D152" s="174" t="s">
        <v>133</v>
      </c>
      <c r="E152" s="175" t="s">
        <v>510</v>
      </c>
      <c r="F152" s="176" t="s">
        <v>511</v>
      </c>
      <c r="G152" s="177" t="s">
        <v>244</v>
      </c>
      <c r="H152" s="178">
        <v>25.696999999999999</v>
      </c>
      <c r="I152" s="179"/>
      <c r="J152" s="180">
        <f>ROUND(I152*H152,2)</f>
        <v>0</v>
      </c>
      <c r="K152" s="176" t="s">
        <v>137</v>
      </c>
      <c r="L152" s="40"/>
      <c r="M152" s="181" t="s">
        <v>78</v>
      </c>
      <c r="N152" s="182" t="s">
        <v>50</v>
      </c>
      <c r="O152" s="65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138</v>
      </c>
      <c r="AT152" s="185" t="s">
        <v>133</v>
      </c>
      <c r="AU152" s="185" t="s">
        <v>91</v>
      </c>
      <c r="AY152" s="18" t="s">
        <v>131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88</v>
      </c>
      <c r="BK152" s="186">
        <f>ROUND(I152*H152,2)</f>
        <v>0</v>
      </c>
      <c r="BL152" s="18" t="s">
        <v>138</v>
      </c>
      <c r="BM152" s="185" t="s">
        <v>1016</v>
      </c>
    </row>
    <row r="153" spans="1:65" s="2" customFormat="1" ht="144">
      <c r="A153" s="35"/>
      <c r="B153" s="36"/>
      <c r="C153" s="37"/>
      <c r="D153" s="187" t="s">
        <v>140</v>
      </c>
      <c r="E153" s="37"/>
      <c r="F153" s="188" t="s">
        <v>513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140</v>
      </c>
      <c r="AU153" s="18" t="s">
        <v>91</v>
      </c>
    </row>
    <row r="154" spans="1:65" s="13" customFormat="1" ht="20.399999999999999">
      <c r="B154" s="192"/>
      <c r="C154" s="193"/>
      <c r="D154" s="187" t="s">
        <v>142</v>
      </c>
      <c r="E154" s="194" t="s">
        <v>78</v>
      </c>
      <c r="F154" s="195" t="s">
        <v>143</v>
      </c>
      <c r="G154" s="193"/>
      <c r="H154" s="194" t="s">
        <v>78</v>
      </c>
      <c r="I154" s="196"/>
      <c r="J154" s="193"/>
      <c r="K154" s="193"/>
      <c r="L154" s="197"/>
      <c r="M154" s="198"/>
      <c r="N154" s="199"/>
      <c r="O154" s="199"/>
      <c r="P154" s="199"/>
      <c r="Q154" s="199"/>
      <c r="R154" s="199"/>
      <c r="S154" s="199"/>
      <c r="T154" s="200"/>
      <c r="AT154" s="201" t="s">
        <v>142</v>
      </c>
      <c r="AU154" s="201" t="s">
        <v>91</v>
      </c>
      <c r="AV154" s="13" t="s">
        <v>88</v>
      </c>
      <c r="AW154" s="13" t="s">
        <v>38</v>
      </c>
      <c r="AX154" s="13" t="s">
        <v>80</v>
      </c>
      <c r="AY154" s="201" t="s">
        <v>131</v>
      </c>
    </row>
    <row r="155" spans="1:65" s="14" customFormat="1" ht="10.199999999999999">
      <c r="B155" s="202"/>
      <c r="C155" s="203"/>
      <c r="D155" s="187" t="s">
        <v>142</v>
      </c>
      <c r="E155" s="204" t="s">
        <v>78</v>
      </c>
      <c r="F155" s="205" t="s">
        <v>1017</v>
      </c>
      <c r="G155" s="203"/>
      <c r="H155" s="206">
        <v>25.696999999999999</v>
      </c>
      <c r="I155" s="207"/>
      <c r="J155" s="203"/>
      <c r="K155" s="203"/>
      <c r="L155" s="208"/>
      <c r="M155" s="209"/>
      <c r="N155" s="210"/>
      <c r="O155" s="210"/>
      <c r="P155" s="210"/>
      <c r="Q155" s="210"/>
      <c r="R155" s="210"/>
      <c r="S155" s="210"/>
      <c r="T155" s="211"/>
      <c r="AT155" s="212" t="s">
        <v>142</v>
      </c>
      <c r="AU155" s="212" t="s">
        <v>91</v>
      </c>
      <c r="AV155" s="14" t="s">
        <v>91</v>
      </c>
      <c r="AW155" s="14" t="s">
        <v>38</v>
      </c>
      <c r="AX155" s="14" t="s">
        <v>88</v>
      </c>
      <c r="AY155" s="212" t="s">
        <v>131</v>
      </c>
    </row>
    <row r="156" spans="1:65" s="2" customFormat="1" ht="14.4" customHeight="1">
      <c r="A156" s="35"/>
      <c r="B156" s="36"/>
      <c r="C156" s="225" t="s">
        <v>395</v>
      </c>
      <c r="D156" s="225" t="s">
        <v>504</v>
      </c>
      <c r="E156" s="226" t="s">
        <v>517</v>
      </c>
      <c r="F156" s="227" t="s">
        <v>518</v>
      </c>
      <c r="G156" s="228" t="s">
        <v>491</v>
      </c>
      <c r="H156" s="229">
        <v>51.393999999999998</v>
      </c>
      <c r="I156" s="230"/>
      <c r="J156" s="231">
        <f>ROUND(I156*H156,2)</f>
        <v>0</v>
      </c>
      <c r="K156" s="227" t="s">
        <v>137</v>
      </c>
      <c r="L156" s="232"/>
      <c r="M156" s="233" t="s">
        <v>78</v>
      </c>
      <c r="N156" s="234" t="s">
        <v>50</v>
      </c>
      <c r="O156" s="65"/>
      <c r="P156" s="183">
        <f>O156*H156</f>
        <v>0</v>
      </c>
      <c r="Q156" s="183">
        <v>1</v>
      </c>
      <c r="R156" s="183">
        <f>Q156*H156</f>
        <v>51.393999999999998</v>
      </c>
      <c r="S156" s="183">
        <v>0</v>
      </c>
      <c r="T156" s="18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5" t="s">
        <v>190</v>
      </c>
      <c r="AT156" s="185" t="s">
        <v>504</v>
      </c>
      <c r="AU156" s="185" t="s">
        <v>91</v>
      </c>
      <c r="AY156" s="18" t="s">
        <v>131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18" t="s">
        <v>88</v>
      </c>
      <c r="BK156" s="186">
        <f>ROUND(I156*H156,2)</f>
        <v>0</v>
      </c>
      <c r="BL156" s="18" t="s">
        <v>138</v>
      </c>
      <c r="BM156" s="185" t="s">
        <v>1018</v>
      </c>
    </row>
    <row r="157" spans="1:65" s="14" customFormat="1" ht="10.199999999999999">
      <c r="B157" s="202"/>
      <c r="C157" s="203"/>
      <c r="D157" s="187" t="s">
        <v>142</v>
      </c>
      <c r="E157" s="203"/>
      <c r="F157" s="205" t="s">
        <v>1019</v>
      </c>
      <c r="G157" s="203"/>
      <c r="H157" s="206">
        <v>51.393999999999998</v>
      </c>
      <c r="I157" s="207"/>
      <c r="J157" s="203"/>
      <c r="K157" s="203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142</v>
      </c>
      <c r="AU157" s="212" t="s">
        <v>91</v>
      </c>
      <c r="AV157" s="14" t="s">
        <v>91</v>
      </c>
      <c r="AW157" s="14" t="s">
        <v>4</v>
      </c>
      <c r="AX157" s="14" t="s">
        <v>88</v>
      </c>
      <c r="AY157" s="212" t="s">
        <v>131</v>
      </c>
    </row>
    <row r="158" spans="1:65" s="2" customFormat="1" ht="49.05" customHeight="1">
      <c r="A158" s="35"/>
      <c r="B158" s="36"/>
      <c r="C158" s="174" t="s">
        <v>400</v>
      </c>
      <c r="D158" s="174" t="s">
        <v>133</v>
      </c>
      <c r="E158" s="175" t="s">
        <v>522</v>
      </c>
      <c r="F158" s="176" t="s">
        <v>523</v>
      </c>
      <c r="G158" s="177" t="s">
        <v>136</v>
      </c>
      <c r="H158" s="178">
        <v>19.350000000000001</v>
      </c>
      <c r="I158" s="179"/>
      <c r="J158" s="180">
        <f>ROUND(I158*H158,2)</f>
        <v>0</v>
      </c>
      <c r="K158" s="176" t="s">
        <v>137</v>
      </c>
      <c r="L158" s="40"/>
      <c r="M158" s="181" t="s">
        <v>78</v>
      </c>
      <c r="N158" s="182" t="s">
        <v>50</v>
      </c>
      <c r="O158" s="65"/>
      <c r="P158" s="183">
        <f>O158*H158</f>
        <v>0</v>
      </c>
      <c r="Q158" s="183">
        <v>0</v>
      </c>
      <c r="R158" s="183">
        <f>Q158*H158</f>
        <v>0</v>
      </c>
      <c r="S158" s="183">
        <v>0</v>
      </c>
      <c r="T158" s="18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5" t="s">
        <v>138</v>
      </c>
      <c r="AT158" s="185" t="s">
        <v>133</v>
      </c>
      <c r="AU158" s="185" t="s">
        <v>91</v>
      </c>
      <c r="AY158" s="18" t="s">
        <v>131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8" t="s">
        <v>88</v>
      </c>
      <c r="BK158" s="186">
        <f>ROUND(I158*H158,2)</f>
        <v>0</v>
      </c>
      <c r="BL158" s="18" t="s">
        <v>138</v>
      </c>
      <c r="BM158" s="185" t="s">
        <v>524</v>
      </c>
    </row>
    <row r="159" spans="1:65" s="2" customFormat="1" ht="134.4">
      <c r="A159" s="35"/>
      <c r="B159" s="36"/>
      <c r="C159" s="37"/>
      <c r="D159" s="187" t="s">
        <v>140</v>
      </c>
      <c r="E159" s="37"/>
      <c r="F159" s="188" t="s">
        <v>525</v>
      </c>
      <c r="G159" s="37"/>
      <c r="H159" s="37"/>
      <c r="I159" s="189"/>
      <c r="J159" s="37"/>
      <c r="K159" s="37"/>
      <c r="L159" s="40"/>
      <c r="M159" s="190"/>
      <c r="N159" s="191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140</v>
      </c>
      <c r="AU159" s="18" t="s">
        <v>91</v>
      </c>
    </row>
    <row r="160" spans="1:65" s="13" customFormat="1" ht="20.399999999999999">
      <c r="B160" s="192"/>
      <c r="C160" s="193"/>
      <c r="D160" s="187" t="s">
        <v>142</v>
      </c>
      <c r="E160" s="194" t="s">
        <v>78</v>
      </c>
      <c r="F160" s="195" t="s">
        <v>143</v>
      </c>
      <c r="G160" s="193"/>
      <c r="H160" s="194" t="s">
        <v>78</v>
      </c>
      <c r="I160" s="196"/>
      <c r="J160" s="193"/>
      <c r="K160" s="193"/>
      <c r="L160" s="197"/>
      <c r="M160" s="198"/>
      <c r="N160" s="199"/>
      <c r="O160" s="199"/>
      <c r="P160" s="199"/>
      <c r="Q160" s="199"/>
      <c r="R160" s="199"/>
      <c r="S160" s="199"/>
      <c r="T160" s="200"/>
      <c r="AT160" s="201" t="s">
        <v>142</v>
      </c>
      <c r="AU160" s="201" t="s">
        <v>91</v>
      </c>
      <c r="AV160" s="13" t="s">
        <v>88</v>
      </c>
      <c r="AW160" s="13" t="s">
        <v>38</v>
      </c>
      <c r="AX160" s="13" t="s">
        <v>80</v>
      </c>
      <c r="AY160" s="201" t="s">
        <v>131</v>
      </c>
    </row>
    <row r="161" spans="1:65" s="13" customFormat="1" ht="10.199999999999999">
      <c r="B161" s="192"/>
      <c r="C161" s="193"/>
      <c r="D161" s="187" t="s">
        <v>142</v>
      </c>
      <c r="E161" s="194" t="s">
        <v>78</v>
      </c>
      <c r="F161" s="195" t="s">
        <v>1001</v>
      </c>
      <c r="G161" s="193"/>
      <c r="H161" s="194" t="s">
        <v>78</v>
      </c>
      <c r="I161" s="196"/>
      <c r="J161" s="193"/>
      <c r="K161" s="193"/>
      <c r="L161" s="197"/>
      <c r="M161" s="198"/>
      <c r="N161" s="199"/>
      <c r="O161" s="199"/>
      <c r="P161" s="199"/>
      <c r="Q161" s="199"/>
      <c r="R161" s="199"/>
      <c r="S161" s="199"/>
      <c r="T161" s="200"/>
      <c r="AT161" s="201" t="s">
        <v>142</v>
      </c>
      <c r="AU161" s="201" t="s">
        <v>91</v>
      </c>
      <c r="AV161" s="13" t="s">
        <v>88</v>
      </c>
      <c r="AW161" s="13" t="s">
        <v>38</v>
      </c>
      <c r="AX161" s="13" t="s">
        <v>80</v>
      </c>
      <c r="AY161" s="201" t="s">
        <v>131</v>
      </c>
    </row>
    <row r="162" spans="1:65" s="14" customFormat="1" ht="10.199999999999999">
      <c r="B162" s="202"/>
      <c r="C162" s="203"/>
      <c r="D162" s="187" t="s">
        <v>142</v>
      </c>
      <c r="E162" s="204" t="s">
        <v>78</v>
      </c>
      <c r="F162" s="205" t="s">
        <v>1020</v>
      </c>
      <c r="G162" s="203"/>
      <c r="H162" s="206">
        <v>19.350000000000001</v>
      </c>
      <c r="I162" s="207"/>
      <c r="J162" s="203"/>
      <c r="K162" s="203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142</v>
      </c>
      <c r="AU162" s="212" t="s">
        <v>91</v>
      </c>
      <c r="AV162" s="14" t="s">
        <v>91</v>
      </c>
      <c r="AW162" s="14" t="s">
        <v>38</v>
      </c>
      <c r="AX162" s="14" t="s">
        <v>88</v>
      </c>
      <c r="AY162" s="212" t="s">
        <v>131</v>
      </c>
    </row>
    <row r="163" spans="1:65" s="2" customFormat="1" ht="37.799999999999997" customHeight="1">
      <c r="A163" s="35"/>
      <c r="B163" s="36"/>
      <c r="C163" s="174" t="s">
        <v>468</v>
      </c>
      <c r="D163" s="174" t="s">
        <v>133</v>
      </c>
      <c r="E163" s="175" t="s">
        <v>529</v>
      </c>
      <c r="F163" s="176" t="s">
        <v>530</v>
      </c>
      <c r="G163" s="177" t="s">
        <v>136</v>
      </c>
      <c r="H163" s="178">
        <v>19.350000000000001</v>
      </c>
      <c r="I163" s="179"/>
      <c r="J163" s="180">
        <f>ROUND(I163*H163,2)</f>
        <v>0</v>
      </c>
      <c r="K163" s="176" t="s">
        <v>137</v>
      </c>
      <c r="L163" s="40"/>
      <c r="M163" s="181" t="s">
        <v>78</v>
      </c>
      <c r="N163" s="182" t="s">
        <v>50</v>
      </c>
      <c r="O163" s="65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5" t="s">
        <v>138</v>
      </c>
      <c r="AT163" s="185" t="s">
        <v>133</v>
      </c>
      <c r="AU163" s="185" t="s">
        <v>91</v>
      </c>
      <c r="AY163" s="18" t="s">
        <v>131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8" t="s">
        <v>88</v>
      </c>
      <c r="BK163" s="186">
        <f>ROUND(I163*H163,2)</f>
        <v>0</v>
      </c>
      <c r="BL163" s="18" t="s">
        <v>138</v>
      </c>
      <c r="BM163" s="185" t="s">
        <v>531</v>
      </c>
    </row>
    <row r="164" spans="1:65" s="2" customFormat="1" ht="153.6">
      <c r="A164" s="35"/>
      <c r="B164" s="36"/>
      <c r="C164" s="37"/>
      <c r="D164" s="187" t="s">
        <v>140</v>
      </c>
      <c r="E164" s="37"/>
      <c r="F164" s="188" t="s">
        <v>532</v>
      </c>
      <c r="G164" s="37"/>
      <c r="H164" s="37"/>
      <c r="I164" s="189"/>
      <c r="J164" s="37"/>
      <c r="K164" s="37"/>
      <c r="L164" s="40"/>
      <c r="M164" s="190"/>
      <c r="N164" s="191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140</v>
      </c>
      <c r="AU164" s="18" t="s">
        <v>91</v>
      </c>
    </row>
    <row r="165" spans="1:65" s="2" customFormat="1" ht="19.2">
      <c r="A165" s="35"/>
      <c r="B165" s="36"/>
      <c r="C165" s="37"/>
      <c r="D165" s="187" t="s">
        <v>533</v>
      </c>
      <c r="E165" s="37"/>
      <c r="F165" s="188" t="s">
        <v>534</v>
      </c>
      <c r="G165" s="37"/>
      <c r="H165" s="37"/>
      <c r="I165" s="189"/>
      <c r="J165" s="37"/>
      <c r="K165" s="37"/>
      <c r="L165" s="40"/>
      <c r="M165" s="190"/>
      <c r="N165" s="191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533</v>
      </c>
      <c r="AU165" s="18" t="s">
        <v>91</v>
      </c>
    </row>
    <row r="166" spans="1:65" s="2" customFormat="1" ht="37.799999999999997" customHeight="1">
      <c r="A166" s="35"/>
      <c r="B166" s="36"/>
      <c r="C166" s="174" t="s">
        <v>472</v>
      </c>
      <c r="D166" s="174" t="s">
        <v>133</v>
      </c>
      <c r="E166" s="175" t="s">
        <v>536</v>
      </c>
      <c r="F166" s="176" t="s">
        <v>537</v>
      </c>
      <c r="G166" s="177" t="s">
        <v>136</v>
      </c>
      <c r="H166" s="178">
        <v>19.350000000000001</v>
      </c>
      <c r="I166" s="179"/>
      <c r="J166" s="180">
        <f>ROUND(I166*H166,2)</f>
        <v>0</v>
      </c>
      <c r="K166" s="176" t="s">
        <v>137</v>
      </c>
      <c r="L166" s="40"/>
      <c r="M166" s="181" t="s">
        <v>78</v>
      </c>
      <c r="N166" s="182" t="s">
        <v>50</v>
      </c>
      <c r="O166" s="65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138</v>
      </c>
      <c r="AT166" s="185" t="s">
        <v>133</v>
      </c>
      <c r="AU166" s="185" t="s">
        <v>91</v>
      </c>
      <c r="AY166" s="18" t="s">
        <v>131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8" t="s">
        <v>88</v>
      </c>
      <c r="BK166" s="186">
        <f>ROUND(I166*H166,2)</f>
        <v>0</v>
      </c>
      <c r="BL166" s="18" t="s">
        <v>138</v>
      </c>
      <c r="BM166" s="185" t="s">
        <v>538</v>
      </c>
    </row>
    <row r="167" spans="1:65" s="2" customFormat="1" ht="172.8">
      <c r="A167" s="35"/>
      <c r="B167" s="36"/>
      <c r="C167" s="37"/>
      <c r="D167" s="187" t="s">
        <v>140</v>
      </c>
      <c r="E167" s="37"/>
      <c r="F167" s="188" t="s">
        <v>539</v>
      </c>
      <c r="G167" s="37"/>
      <c r="H167" s="37"/>
      <c r="I167" s="189"/>
      <c r="J167" s="37"/>
      <c r="K167" s="37"/>
      <c r="L167" s="40"/>
      <c r="M167" s="190"/>
      <c r="N167" s="191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140</v>
      </c>
      <c r="AU167" s="18" t="s">
        <v>91</v>
      </c>
    </row>
    <row r="168" spans="1:65" s="2" customFormat="1" ht="14.4" customHeight="1">
      <c r="A168" s="35"/>
      <c r="B168" s="36"/>
      <c r="C168" s="225" t="s">
        <v>7</v>
      </c>
      <c r="D168" s="225" t="s">
        <v>504</v>
      </c>
      <c r="E168" s="226" t="s">
        <v>541</v>
      </c>
      <c r="F168" s="227" t="s">
        <v>542</v>
      </c>
      <c r="G168" s="228" t="s">
        <v>543</v>
      </c>
      <c r="H168" s="229">
        <v>0.28999999999999998</v>
      </c>
      <c r="I168" s="230"/>
      <c r="J168" s="231">
        <f>ROUND(I168*H168,2)</f>
        <v>0</v>
      </c>
      <c r="K168" s="227" t="s">
        <v>137</v>
      </c>
      <c r="L168" s="232"/>
      <c r="M168" s="233" t="s">
        <v>78</v>
      </c>
      <c r="N168" s="234" t="s">
        <v>50</v>
      </c>
      <c r="O168" s="65"/>
      <c r="P168" s="183">
        <f>O168*H168</f>
        <v>0</v>
      </c>
      <c r="Q168" s="183">
        <v>1E-3</v>
      </c>
      <c r="R168" s="183">
        <f>Q168*H168</f>
        <v>2.9E-4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190</v>
      </c>
      <c r="AT168" s="185" t="s">
        <v>504</v>
      </c>
      <c r="AU168" s="185" t="s">
        <v>91</v>
      </c>
      <c r="AY168" s="18" t="s">
        <v>131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88</v>
      </c>
      <c r="BK168" s="186">
        <f>ROUND(I168*H168,2)</f>
        <v>0</v>
      </c>
      <c r="BL168" s="18" t="s">
        <v>138</v>
      </c>
      <c r="BM168" s="185" t="s">
        <v>544</v>
      </c>
    </row>
    <row r="169" spans="1:65" s="14" customFormat="1" ht="10.199999999999999">
      <c r="B169" s="202"/>
      <c r="C169" s="203"/>
      <c r="D169" s="187" t="s">
        <v>142</v>
      </c>
      <c r="E169" s="203"/>
      <c r="F169" s="205" t="s">
        <v>1021</v>
      </c>
      <c r="G169" s="203"/>
      <c r="H169" s="206">
        <v>0.28999999999999998</v>
      </c>
      <c r="I169" s="207"/>
      <c r="J169" s="203"/>
      <c r="K169" s="203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142</v>
      </c>
      <c r="AU169" s="212" t="s">
        <v>91</v>
      </c>
      <c r="AV169" s="14" t="s">
        <v>91</v>
      </c>
      <c r="AW169" s="14" t="s">
        <v>4</v>
      </c>
      <c r="AX169" s="14" t="s">
        <v>88</v>
      </c>
      <c r="AY169" s="212" t="s">
        <v>131</v>
      </c>
    </row>
    <row r="170" spans="1:65" s="12" customFormat="1" ht="22.8" customHeight="1">
      <c r="B170" s="158"/>
      <c r="C170" s="159"/>
      <c r="D170" s="160" t="s">
        <v>79</v>
      </c>
      <c r="E170" s="172" t="s">
        <v>152</v>
      </c>
      <c r="F170" s="172" t="s">
        <v>575</v>
      </c>
      <c r="G170" s="159"/>
      <c r="H170" s="159"/>
      <c r="I170" s="162"/>
      <c r="J170" s="173">
        <f>BK170</f>
        <v>0</v>
      </c>
      <c r="K170" s="159"/>
      <c r="L170" s="164"/>
      <c r="M170" s="165"/>
      <c r="N170" s="166"/>
      <c r="O170" s="166"/>
      <c r="P170" s="167">
        <f>SUM(P171:P174)</f>
        <v>0</v>
      </c>
      <c r="Q170" s="166"/>
      <c r="R170" s="167">
        <f>SUM(R171:R174)</f>
        <v>0</v>
      </c>
      <c r="S170" s="166"/>
      <c r="T170" s="168">
        <f>SUM(T171:T174)</f>
        <v>0</v>
      </c>
      <c r="AR170" s="169" t="s">
        <v>88</v>
      </c>
      <c r="AT170" s="170" t="s">
        <v>79</v>
      </c>
      <c r="AU170" s="170" t="s">
        <v>88</v>
      </c>
      <c r="AY170" s="169" t="s">
        <v>131</v>
      </c>
      <c r="BK170" s="171">
        <f>SUM(BK171:BK174)</f>
        <v>0</v>
      </c>
    </row>
    <row r="171" spans="1:65" s="2" customFormat="1" ht="24.15" customHeight="1">
      <c r="A171" s="35"/>
      <c r="B171" s="36"/>
      <c r="C171" s="174" t="s">
        <v>483</v>
      </c>
      <c r="D171" s="174" t="s">
        <v>133</v>
      </c>
      <c r="E171" s="175" t="s">
        <v>610</v>
      </c>
      <c r="F171" s="176" t="s">
        <v>611</v>
      </c>
      <c r="G171" s="177" t="s">
        <v>244</v>
      </c>
      <c r="H171" s="178">
        <v>7.74</v>
      </c>
      <c r="I171" s="179"/>
      <c r="J171" s="180">
        <f>ROUND(I171*H171,2)</f>
        <v>0</v>
      </c>
      <c r="K171" s="176" t="s">
        <v>137</v>
      </c>
      <c r="L171" s="40"/>
      <c r="M171" s="181" t="s">
        <v>78</v>
      </c>
      <c r="N171" s="182" t="s">
        <v>50</v>
      </c>
      <c r="O171" s="65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5" t="s">
        <v>138</v>
      </c>
      <c r="AT171" s="185" t="s">
        <v>133</v>
      </c>
      <c r="AU171" s="185" t="s">
        <v>91</v>
      </c>
      <c r="AY171" s="18" t="s">
        <v>131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8" t="s">
        <v>88</v>
      </c>
      <c r="BK171" s="186">
        <f>ROUND(I171*H171,2)</f>
        <v>0</v>
      </c>
      <c r="BL171" s="18" t="s">
        <v>138</v>
      </c>
      <c r="BM171" s="185" t="s">
        <v>612</v>
      </c>
    </row>
    <row r="172" spans="1:65" s="2" customFormat="1" ht="57.6">
      <c r="A172" s="35"/>
      <c r="B172" s="36"/>
      <c r="C172" s="37"/>
      <c r="D172" s="187" t="s">
        <v>140</v>
      </c>
      <c r="E172" s="37"/>
      <c r="F172" s="188" t="s">
        <v>613</v>
      </c>
      <c r="G172" s="37"/>
      <c r="H172" s="37"/>
      <c r="I172" s="189"/>
      <c r="J172" s="37"/>
      <c r="K172" s="37"/>
      <c r="L172" s="40"/>
      <c r="M172" s="190"/>
      <c r="N172" s="191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140</v>
      </c>
      <c r="AU172" s="18" t="s">
        <v>91</v>
      </c>
    </row>
    <row r="173" spans="1:65" s="13" customFormat="1" ht="20.399999999999999">
      <c r="B173" s="192"/>
      <c r="C173" s="193"/>
      <c r="D173" s="187" t="s">
        <v>142</v>
      </c>
      <c r="E173" s="194" t="s">
        <v>78</v>
      </c>
      <c r="F173" s="195" t="s">
        <v>143</v>
      </c>
      <c r="G173" s="193"/>
      <c r="H173" s="194" t="s">
        <v>78</v>
      </c>
      <c r="I173" s="196"/>
      <c r="J173" s="193"/>
      <c r="K173" s="193"/>
      <c r="L173" s="197"/>
      <c r="M173" s="198"/>
      <c r="N173" s="199"/>
      <c r="O173" s="199"/>
      <c r="P173" s="199"/>
      <c r="Q173" s="199"/>
      <c r="R173" s="199"/>
      <c r="S173" s="199"/>
      <c r="T173" s="200"/>
      <c r="AT173" s="201" t="s">
        <v>142</v>
      </c>
      <c r="AU173" s="201" t="s">
        <v>91</v>
      </c>
      <c r="AV173" s="13" t="s">
        <v>88</v>
      </c>
      <c r="AW173" s="13" t="s">
        <v>38</v>
      </c>
      <c r="AX173" s="13" t="s">
        <v>80</v>
      </c>
      <c r="AY173" s="201" t="s">
        <v>131</v>
      </c>
    </row>
    <row r="174" spans="1:65" s="14" customFormat="1" ht="10.199999999999999">
      <c r="B174" s="202"/>
      <c r="C174" s="203"/>
      <c r="D174" s="187" t="s">
        <v>142</v>
      </c>
      <c r="E174" s="204" t="s">
        <v>78</v>
      </c>
      <c r="F174" s="205" t="s">
        <v>1022</v>
      </c>
      <c r="G174" s="203"/>
      <c r="H174" s="206">
        <v>7.74</v>
      </c>
      <c r="I174" s="207"/>
      <c r="J174" s="203"/>
      <c r="K174" s="203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142</v>
      </c>
      <c r="AU174" s="212" t="s">
        <v>91</v>
      </c>
      <c r="AV174" s="14" t="s">
        <v>91</v>
      </c>
      <c r="AW174" s="14" t="s">
        <v>38</v>
      </c>
      <c r="AX174" s="14" t="s">
        <v>88</v>
      </c>
      <c r="AY174" s="212" t="s">
        <v>131</v>
      </c>
    </row>
    <row r="175" spans="1:65" s="12" customFormat="1" ht="22.8" customHeight="1">
      <c r="B175" s="158"/>
      <c r="C175" s="159"/>
      <c r="D175" s="160" t="s">
        <v>79</v>
      </c>
      <c r="E175" s="172" t="s">
        <v>190</v>
      </c>
      <c r="F175" s="172" t="s">
        <v>656</v>
      </c>
      <c r="G175" s="159"/>
      <c r="H175" s="159"/>
      <c r="I175" s="162"/>
      <c r="J175" s="173">
        <f>BK175</f>
        <v>0</v>
      </c>
      <c r="K175" s="159"/>
      <c r="L175" s="164"/>
      <c r="M175" s="165"/>
      <c r="N175" s="166"/>
      <c r="O175" s="166"/>
      <c r="P175" s="167">
        <f>SUM(P176:P213)</f>
        <v>0</v>
      </c>
      <c r="Q175" s="166"/>
      <c r="R175" s="167">
        <f>SUM(R176:R213)</f>
        <v>1.5339012000000001</v>
      </c>
      <c r="S175" s="166"/>
      <c r="T175" s="168">
        <f>SUM(T176:T213)</f>
        <v>0</v>
      </c>
      <c r="AR175" s="169" t="s">
        <v>88</v>
      </c>
      <c r="AT175" s="170" t="s">
        <v>79</v>
      </c>
      <c r="AU175" s="170" t="s">
        <v>88</v>
      </c>
      <c r="AY175" s="169" t="s">
        <v>131</v>
      </c>
      <c r="BK175" s="171">
        <f>SUM(BK176:BK213)</f>
        <v>0</v>
      </c>
    </row>
    <row r="176" spans="1:65" s="2" customFormat="1" ht="37.799999999999997" customHeight="1">
      <c r="A176" s="35"/>
      <c r="B176" s="36"/>
      <c r="C176" s="174" t="s">
        <v>488</v>
      </c>
      <c r="D176" s="174" t="s">
        <v>133</v>
      </c>
      <c r="E176" s="175" t="s">
        <v>1023</v>
      </c>
      <c r="F176" s="176" t="s">
        <v>1024</v>
      </c>
      <c r="G176" s="177" t="s">
        <v>168</v>
      </c>
      <c r="H176" s="178">
        <v>86</v>
      </c>
      <c r="I176" s="179"/>
      <c r="J176" s="180">
        <f>ROUND(I176*H176,2)</f>
        <v>0</v>
      </c>
      <c r="K176" s="176" t="s">
        <v>137</v>
      </c>
      <c r="L176" s="40"/>
      <c r="M176" s="181" t="s">
        <v>78</v>
      </c>
      <c r="N176" s="182" t="s">
        <v>50</v>
      </c>
      <c r="O176" s="65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138</v>
      </c>
      <c r="AT176" s="185" t="s">
        <v>133</v>
      </c>
      <c r="AU176" s="185" t="s">
        <v>91</v>
      </c>
      <c r="AY176" s="18" t="s">
        <v>131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8" t="s">
        <v>88</v>
      </c>
      <c r="BK176" s="186">
        <f>ROUND(I176*H176,2)</f>
        <v>0</v>
      </c>
      <c r="BL176" s="18" t="s">
        <v>138</v>
      </c>
      <c r="BM176" s="185" t="s">
        <v>709</v>
      </c>
    </row>
    <row r="177" spans="1:65" s="2" customFormat="1" ht="86.4">
      <c r="A177" s="35"/>
      <c r="B177" s="36"/>
      <c r="C177" s="37"/>
      <c r="D177" s="187" t="s">
        <v>140</v>
      </c>
      <c r="E177" s="37"/>
      <c r="F177" s="188" t="s">
        <v>710</v>
      </c>
      <c r="G177" s="37"/>
      <c r="H177" s="37"/>
      <c r="I177" s="189"/>
      <c r="J177" s="37"/>
      <c r="K177" s="37"/>
      <c r="L177" s="40"/>
      <c r="M177" s="190"/>
      <c r="N177" s="191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140</v>
      </c>
      <c r="AU177" s="18" t="s">
        <v>91</v>
      </c>
    </row>
    <row r="178" spans="1:65" s="13" customFormat="1" ht="10.199999999999999">
      <c r="B178" s="192"/>
      <c r="C178" s="193"/>
      <c r="D178" s="187" t="s">
        <v>142</v>
      </c>
      <c r="E178" s="194" t="s">
        <v>78</v>
      </c>
      <c r="F178" s="195" t="s">
        <v>666</v>
      </c>
      <c r="G178" s="193"/>
      <c r="H178" s="194" t="s">
        <v>78</v>
      </c>
      <c r="I178" s="196"/>
      <c r="J178" s="193"/>
      <c r="K178" s="193"/>
      <c r="L178" s="197"/>
      <c r="M178" s="198"/>
      <c r="N178" s="199"/>
      <c r="O178" s="199"/>
      <c r="P178" s="199"/>
      <c r="Q178" s="199"/>
      <c r="R178" s="199"/>
      <c r="S178" s="199"/>
      <c r="T178" s="200"/>
      <c r="AT178" s="201" t="s">
        <v>142</v>
      </c>
      <c r="AU178" s="201" t="s">
        <v>91</v>
      </c>
      <c r="AV178" s="13" t="s">
        <v>88</v>
      </c>
      <c r="AW178" s="13" t="s">
        <v>38</v>
      </c>
      <c r="AX178" s="13" t="s">
        <v>80</v>
      </c>
      <c r="AY178" s="201" t="s">
        <v>131</v>
      </c>
    </row>
    <row r="179" spans="1:65" s="14" customFormat="1" ht="10.199999999999999">
      <c r="B179" s="202"/>
      <c r="C179" s="203"/>
      <c r="D179" s="187" t="s">
        <v>142</v>
      </c>
      <c r="E179" s="204" t="s">
        <v>78</v>
      </c>
      <c r="F179" s="205" t="s">
        <v>812</v>
      </c>
      <c r="G179" s="203"/>
      <c r="H179" s="206">
        <v>86</v>
      </c>
      <c r="I179" s="207"/>
      <c r="J179" s="203"/>
      <c r="K179" s="203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142</v>
      </c>
      <c r="AU179" s="212" t="s">
        <v>91</v>
      </c>
      <c r="AV179" s="14" t="s">
        <v>91</v>
      </c>
      <c r="AW179" s="14" t="s">
        <v>38</v>
      </c>
      <c r="AX179" s="14" t="s">
        <v>88</v>
      </c>
      <c r="AY179" s="212" t="s">
        <v>131</v>
      </c>
    </row>
    <row r="180" spans="1:65" s="2" customFormat="1" ht="24.15" customHeight="1">
      <c r="A180" s="35"/>
      <c r="B180" s="36"/>
      <c r="C180" s="225" t="s">
        <v>495</v>
      </c>
      <c r="D180" s="225" t="s">
        <v>504</v>
      </c>
      <c r="E180" s="226" t="s">
        <v>1025</v>
      </c>
      <c r="F180" s="227" t="s">
        <v>1026</v>
      </c>
      <c r="G180" s="228" t="s">
        <v>168</v>
      </c>
      <c r="H180" s="229">
        <v>87.29</v>
      </c>
      <c r="I180" s="230"/>
      <c r="J180" s="231">
        <f>ROUND(I180*H180,2)</f>
        <v>0</v>
      </c>
      <c r="K180" s="227" t="s">
        <v>137</v>
      </c>
      <c r="L180" s="232"/>
      <c r="M180" s="233" t="s">
        <v>78</v>
      </c>
      <c r="N180" s="234" t="s">
        <v>50</v>
      </c>
      <c r="O180" s="65"/>
      <c r="P180" s="183">
        <f>O180*H180</f>
        <v>0</v>
      </c>
      <c r="Q180" s="183">
        <v>2.7999999999999998E-4</v>
      </c>
      <c r="R180" s="183">
        <f>Q180*H180</f>
        <v>2.44412E-2</v>
      </c>
      <c r="S180" s="183">
        <v>0</v>
      </c>
      <c r="T180" s="18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5" t="s">
        <v>190</v>
      </c>
      <c r="AT180" s="185" t="s">
        <v>504</v>
      </c>
      <c r="AU180" s="185" t="s">
        <v>91</v>
      </c>
      <c r="AY180" s="18" t="s">
        <v>131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8" t="s">
        <v>88</v>
      </c>
      <c r="BK180" s="186">
        <f>ROUND(I180*H180,2)</f>
        <v>0</v>
      </c>
      <c r="BL180" s="18" t="s">
        <v>138</v>
      </c>
      <c r="BM180" s="185" t="s">
        <v>715</v>
      </c>
    </row>
    <row r="181" spans="1:65" s="14" customFormat="1" ht="10.199999999999999">
      <c r="B181" s="202"/>
      <c r="C181" s="203"/>
      <c r="D181" s="187" t="s">
        <v>142</v>
      </c>
      <c r="E181" s="203"/>
      <c r="F181" s="205" t="s">
        <v>1027</v>
      </c>
      <c r="G181" s="203"/>
      <c r="H181" s="206">
        <v>87.29</v>
      </c>
      <c r="I181" s="207"/>
      <c r="J181" s="203"/>
      <c r="K181" s="203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142</v>
      </c>
      <c r="AU181" s="212" t="s">
        <v>91</v>
      </c>
      <c r="AV181" s="14" t="s">
        <v>91</v>
      </c>
      <c r="AW181" s="14" t="s">
        <v>4</v>
      </c>
      <c r="AX181" s="14" t="s">
        <v>88</v>
      </c>
      <c r="AY181" s="212" t="s">
        <v>131</v>
      </c>
    </row>
    <row r="182" spans="1:65" s="2" customFormat="1" ht="37.799999999999997" customHeight="1">
      <c r="A182" s="35"/>
      <c r="B182" s="36"/>
      <c r="C182" s="174" t="s">
        <v>503</v>
      </c>
      <c r="D182" s="174" t="s">
        <v>133</v>
      </c>
      <c r="E182" s="175" t="s">
        <v>1028</v>
      </c>
      <c r="F182" s="176" t="s">
        <v>1029</v>
      </c>
      <c r="G182" s="177" t="s">
        <v>579</v>
      </c>
      <c r="H182" s="178">
        <v>18</v>
      </c>
      <c r="I182" s="179"/>
      <c r="J182" s="180">
        <f>ROUND(I182*H182,2)</f>
        <v>0</v>
      </c>
      <c r="K182" s="176" t="s">
        <v>137</v>
      </c>
      <c r="L182" s="40"/>
      <c r="M182" s="181" t="s">
        <v>78</v>
      </c>
      <c r="N182" s="182" t="s">
        <v>50</v>
      </c>
      <c r="O182" s="65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5" t="s">
        <v>138</v>
      </c>
      <c r="AT182" s="185" t="s">
        <v>133</v>
      </c>
      <c r="AU182" s="185" t="s">
        <v>91</v>
      </c>
      <c r="AY182" s="18" t="s">
        <v>131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8" t="s">
        <v>88</v>
      </c>
      <c r="BK182" s="186">
        <f>ROUND(I182*H182,2)</f>
        <v>0</v>
      </c>
      <c r="BL182" s="18" t="s">
        <v>138</v>
      </c>
      <c r="BM182" s="185" t="s">
        <v>724</v>
      </c>
    </row>
    <row r="183" spans="1:65" s="2" customFormat="1" ht="38.4">
      <c r="A183" s="35"/>
      <c r="B183" s="36"/>
      <c r="C183" s="37"/>
      <c r="D183" s="187" t="s">
        <v>140</v>
      </c>
      <c r="E183" s="37"/>
      <c r="F183" s="188" t="s">
        <v>725</v>
      </c>
      <c r="G183" s="37"/>
      <c r="H183" s="37"/>
      <c r="I183" s="189"/>
      <c r="J183" s="37"/>
      <c r="K183" s="37"/>
      <c r="L183" s="40"/>
      <c r="M183" s="190"/>
      <c r="N183" s="191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140</v>
      </c>
      <c r="AU183" s="18" t="s">
        <v>91</v>
      </c>
    </row>
    <row r="184" spans="1:65" s="2" customFormat="1" ht="14.4" customHeight="1">
      <c r="A184" s="35"/>
      <c r="B184" s="36"/>
      <c r="C184" s="225" t="s">
        <v>509</v>
      </c>
      <c r="D184" s="225" t="s">
        <v>504</v>
      </c>
      <c r="E184" s="226" t="s">
        <v>1030</v>
      </c>
      <c r="F184" s="227" t="s">
        <v>1031</v>
      </c>
      <c r="G184" s="228" t="s">
        <v>579</v>
      </c>
      <c r="H184" s="229">
        <v>18</v>
      </c>
      <c r="I184" s="230"/>
      <c r="J184" s="231">
        <f>ROUND(I184*H184,2)</f>
        <v>0</v>
      </c>
      <c r="K184" s="227" t="s">
        <v>694</v>
      </c>
      <c r="L184" s="232"/>
      <c r="M184" s="233" t="s">
        <v>78</v>
      </c>
      <c r="N184" s="234" t="s">
        <v>50</v>
      </c>
      <c r="O184" s="65"/>
      <c r="P184" s="183">
        <f>O184*H184</f>
        <v>0</v>
      </c>
      <c r="Q184" s="183">
        <v>0</v>
      </c>
      <c r="R184" s="183">
        <f>Q184*H184</f>
        <v>0</v>
      </c>
      <c r="S184" s="183">
        <v>0</v>
      </c>
      <c r="T184" s="18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5" t="s">
        <v>190</v>
      </c>
      <c r="AT184" s="185" t="s">
        <v>504</v>
      </c>
      <c r="AU184" s="185" t="s">
        <v>91</v>
      </c>
      <c r="AY184" s="18" t="s">
        <v>131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8" t="s">
        <v>88</v>
      </c>
      <c r="BK184" s="186">
        <f>ROUND(I184*H184,2)</f>
        <v>0</v>
      </c>
      <c r="BL184" s="18" t="s">
        <v>138</v>
      </c>
      <c r="BM184" s="185" t="s">
        <v>729</v>
      </c>
    </row>
    <row r="185" spans="1:65" s="13" customFormat="1" ht="10.199999999999999">
      <c r="B185" s="192"/>
      <c r="C185" s="193"/>
      <c r="D185" s="187" t="s">
        <v>142</v>
      </c>
      <c r="E185" s="194" t="s">
        <v>78</v>
      </c>
      <c r="F185" s="195" t="s">
        <v>666</v>
      </c>
      <c r="G185" s="193"/>
      <c r="H185" s="194" t="s">
        <v>78</v>
      </c>
      <c r="I185" s="196"/>
      <c r="J185" s="193"/>
      <c r="K185" s="193"/>
      <c r="L185" s="197"/>
      <c r="M185" s="198"/>
      <c r="N185" s="199"/>
      <c r="O185" s="199"/>
      <c r="P185" s="199"/>
      <c r="Q185" s="199"/>
      <c r="R185" s="199"/>
      <c r="S185" s="199"/>
      <c r="T185" s="200"/>
      <c r="AT185" s="201" t="s">
        <v>142</v>
      </c>
      <c r="AU185" s="201" t="s">
        <v>91</v>
      </c>
      <c r="AV185" s="13" t="s">
        <v>88</v>
      </c>
      <c r="AW185" s="13" t="s">
        <v>38</v>
      </c>
      <c r="AX185" s="13" t="s">
        <v>80</v>
      </c>
      <c r="AY185" s="201" t="s">
        <v>131</v>
      </c>
    </row>
    <row r="186" spans="1:65" s="14" customFormat="1" ht="10.199999999999999">
      <c r="B186" s="202"/>
      <c r="C186" s="203"/>
      <c r="D186" s="187" t="s">
        <v>142</v>
      </c>
      <c r="E186" s="204" t="s">
        <v>78</v>
      </c>
      <c r="F186" s="205" t="s">
        <v>400</v>
      </c>
      <c r="G186" s="203"/>
      <c r="H186" s="206">
        <v>18</v>
      </c>
      <c r="I186" s="207"/>
      <c r="J186" s="203"/>
      <c r="K186" s="203"/>
      <c r="L186" s="208"/>
      <c r="M186" s="209"/>
      <c r="N186" s="210"/>
      <c r="O186" s="210"/>
      <c r="P186" s="210"/>
      <c r="Q186" s="210"/>
      <c r="R186" s="210"/>
      <c r="S186" s="210"/>
      <c r="T186" s="211"/>
      <c r="AT186" s="212" t="s">
        <v>142</v>
      </c>
      <c r="AU186" s="212" t="s">
        <v>91</v>
      </c>
      <c r="AV186" s="14" t="s">
        <v>91</v>
      </c>
      <c r="AW186" s="14" t="s">
        <v>38</v>
      </c>
      <c r="AX186" s="14" t="s">
        <v>88</v>
      </c>
      <c r="AY186" s="212" t="s">
        <v>131</v>
      </c>
    </row>
    <row r="187" spans="1:65" s="2" customFormat="1" ht="49.05" customHeight="1">
      <c r="A187" s="35"/>
      <c r="B187" s="36"/>
      <c r="C187" s="174" t="s">
        <v>516</v>
      </c>
      <c r="D187" s="174" t="s">
        <v>133</v>
      </c>
      <c r="E187" s="175" t="s">
        <v>1032</v>
      </c>
      <c r="F187" s="176" t="s">
        <v>1033</v>
      </c>
      <c r="G187" s="177" t="s">
        <v>579</v>
      </c>
      <c r="H187" s="178">
        <v>18</v>
      </c>
      <c r="I187" s="179"/>
      <c r="J187" s="180">
        <f>ROUND(I187*H187,2)</f>
        <v>0</v>
      </c>
      <c r="K187" s="176" t="s">
        <v>137</v>
      </c>
      <c r="L187" s="40"/>
      <c r="M187" s="181" t="s">
        <v>78</v>
      </c>
      <c r="N187" s="182" t="s">
        <v>50</v>
      </c>
      <c r="O187" s="65"/>
      <c r="P187" s="183">
        <f>O187*H187</f>
        <v>0</v>
      </c>
      <c r="Q187" s="183">
        <v>7.2000000000000005E-4</v>
      </c>
      <c r="R187" s="183">
        <f>Q187*H187</f>
        <v>1.2960000000000001E-2</v>
      </c>
      <c r="S187" s="183">
        <v>0</v>
      </c>
      <c r="T187" s="18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5" t="s">
        <v>138</v>
      </c>
      <c r="AT187" s="185" t="s">
        <v>133</v>
      </c>
      <c r="AU187" s="185" t="s">
        <v>91</v>
      </c>
      <c r="AY187" s="18" t="s">
        <v>131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8" t="s">
        <v>88</v>
      </c>
      <c r="BK187" s="186">
        <f>ROUND(I187*H187,2)</f>
        <v>0</v>
      </c>
      <c r="BL187" s="18" t="s">
        <v>138</v>
      </c>
      <c r="BM187" s="185" t="s">
        <v>749</v>
      </c>
    </row>
    <row r="188" spans="1:65" s="2" customFormat="1" ht="345.6">
      <c r="A188" s="35"/>
      <c r="B188" s="36"/>
      <c r="C188" s="37"/>
      <c r="D188" s="187" t="s">
        <v>140</v>
      </c>
      <c r="E188" s="37"/>
      <c r="F188" s="188" t="s">
        <v>750</v>
      </c>
      <c r="G188" s="37"/>
      <c r="H188" s="37"/>
      <c r="I188" s="189"/>
      <c r="J188" s="37"/>
      <c r="K188" s="37"/>
      <c r="L188" s="40"/>
      <c r="M188" s="190"/>
      <c r="N188" s="191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140</v>
      </c>
      <c r="AU188" s="18" t="s">
        <v>91</v>
      </c>
    </row>
    <row r="189" spans="1:65" s="2" customFormat="1" ht="24.15" customHeight="1">
      <c r="A189" s="35"/>
      <c r="B189" s="36"/>
      <c r="C189" s="225" t="s">
        <v>521</v>
      </c>
      <c r="D189" s="225" t="s">
        <v>504</v>
      </c>
      <c r="E189" s="226" t="s">
        <v>1034</v>
      </c>
      <c r="F189" s="227" t="s">
        <v>1035</v>
      </c>
      <c r="G189" s="228" t="s">
        <v>579</v>
      </c>
      <c r="H189" s="229">
        <v>18</v>
      </c>
      <c r="I189" s="230"/>
      <c r="J189" s="231">
        <f>ROUND(I189*H189,2)</f>
        <v>0</v>
      </c>
      <c r="K189" s="227" t="s">
        <v>137</v>
      </c>
      <c r="L189" s="232"/>
      <c r="M189" s="233" t="s">
        <v>78</v>
      </c>
      <c r="N189" s="234" t="s">
        <v>50</v>
      </c>
      <c r="O189" s="65"/>
      <c r="P189" s="183">
        <f>O189*H189</f>
        <v>0</v>
      </c>
      <c r="Q189" s="183">
        <v>3.8E-3</v>
      </c>
      <c r="R189" s="183">
        <f>Q189*H189</f>
        <v>6.8400000000000002E-2</v>
      </c>
      <c r="S189" s="183">
        <v>0</v>
      </c>
      <c r="T189" s="18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5" t="s">
        <v>190</v>
      </c>
      <c r="AT189" s="185" t="s">
        <v>504</v>
      </c>
      <c r="AU189" s="185" t="s">
        <v>91</v>
      </c>
      <c r="AY189" s="18" t="s">
        <v>131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18" t="s">
        <v>88</v>
      </c>
      <c r="BK189" s="186">
        <f>ROUND(I189*H189,2)</f>
        <v>0</v>
      </c>
      <c r="BL189" s="18" t="s">
        <v>138</v>
      </c>
      <c r="BM189" s="185" t="s">
        <v>754</v>
      </c>
    </row>
    <row r="190" spans="1:65" s="13" customFormat="1" ht="10.199999999999999">
      <c r="B190" s="192"/>
      <c r="C190" s="193"/>
      <c r="D190" s="187" t="s">
        <v>142</v>
      </c>
      <c r="E190" s="194" t="s">
        <v>78</v>
      </c>
      <c r="F190" s="195" t="s">
        <v>666</v>
      </c>
      <c r="G190" s="193"/>
      <c r="H190" s="194" t="s">
        <v>78</v>
      </c>
      <c r="I190" s="196"/>
      <c r="J190" s="193"/>
      <c r="K190" s="193"/>
      <c r="L190" s="197"/>
      <c r="M190" s="198"/>
      <c r="N190" s="199"/>
      <c r="O190" s="199"/>
      <c r="P190" s="199"/>
      <c r="Q190" s="199"/>
      <c r="R190" s="199"/>
      <c r="S190" s="199"/>
      <c r="T190" s="200"/>
      <c r="AT190" s="201" t="s">
        <v>142</v>
      </c>
      <c r="AU190" s="201" t="s">
        <v>91</v>
      </c>
      <c r="AV190" s="13" t="s">
        <v>88</v>
      </c>
      <c r="AW190" s="13" t="s">
        <v>38</v>
      </c>
      <c r="AX190" s="13" t="s">
        <v>80</v>
      </c>
      <c r="AY190" s="201" t="s">
        <v>131</v>
      </c>
    </row>
    <row r="191" spans="1:65" s="14" customFormat="1" ht="10.199999999999999">
      <c r="B191" s="202"/>
      <c r="C191" s="203"/>
      <c r="D191" s="187" t="s">
        <v>142</v>
      </c>
      <c r="E191" s="204" t="s">
        <v>78</v>
      </c>
      <c r="F191" s="205" t="s">
        <v>400</v>
      </c>
      <c r="G191" s="203"/>
      <c r="H191" s="206">
        <v>18</v>
      </c>
      <c r="I191" s="207"/>
      <c r="J191" s="203"/>
      <c r="K191" s="203"/>
      <c r="L191" s="208"/>
      <c r="M191" s="209"/>
      <c r="N191" s="210"/>
      <c r="O191" s="210"/>
      <c r="P191" s="210"/>
      <c r="Q191" s="210"/>
      <c r="R191" s="210"/>
      <c r="S191" s="210"/>
      <c r="T191" s="211"/>
      <c r="AT191" s="212" t="s">
        <v>142</v>
      </c>
      <c r="AU191" s="212" t="s">
        <v>91</v>
      </c>
      <c r="AV191" s="14" t="s">
        <v>91</v>
      </c>
      <c r="AW191" s="14" t="s">
        <v>38</v>
      </c>
      <c r="AX191" s="14" t="s">
        <v>88</v>
      </c>
      <c r="AY191" s="212" t="s">
        <v>131</v>
      </c>
    </row>
    <row r="192" spans="1:65" s="2" customFormat="1" ht="37.799999999999997" customHeight="1">
      <c r="A192" s="35"/>
      <c r="B192" s="36"/>
      <c r="C192" s="174" t="s">
        <v>528</v>
      </c>
      <c r="D192" s="174" t="s">
        <v>133</v>
      </c>
      <c r="E192" s="175" t="s">
        <v>1036</v>
      </c>
      <c r="F192" s="176" t="s">
        <v>1037</v>
      </c>
      <c r="G192" s="177" t="s">
        <v>579</v>
      </c>
      <c r="H192" s="178">
        <v>18</v>
      </c>
      <c r="I192" s="179"/>
      <c r="J192" s="180">
        <f>ROUND(I192*H192,2)</f>
        <v>0</v>
      </c>
      <c r="K192" s="176" t="s">
        <v>137</v>
      </c>
      <c r="L192" s="40"/>
      <c r="M192" s="181" t="s">
        <v>78</v>
      </c>
      <c r="N192" s="182" t="s">
        <v>50</v>
      </c>
      <c r="O192" s="65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5" t="s">
        <v>138</v>
      </c>
      <c r="AT192" s="185" t="s">
        <v>133</v>
      </c>
      <c r="AU192" s="185" t="s">
        <v>91</v>
      </c>
      <c r="AY192" s="18" t="s">
        <v>131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8" t="s">
        <v>88</v>
      </c>
      <c r="BK192" s="186">
        <f>ROUND(I192*H192,2)</f>
        <v>0</v>
      </c>
      <c r="BL192" s="18" t="s">
        <v>138</v>
      </c>
      <c r="BM192" s="185" t="s">
        <v>1038</v>
      </c>
    </row>
    <row r="193" spans="1:65" s="2" customFormat="1" ht="345.6">
      <c r="A193" s="35"/>
      <c r="B193" s="36"/>
      <c r="C193" s="37"/>
      <c r="D193" s="187" t="s">
        <v>140</v>
      </c>
      <c r="E193" s="37"/>
      <c r="F193" s="188" t="s">
        <v>750</v>
      </c>
      <c r="G193" s="37"/>
      <c r="H193" s="37"/>
      <c r="I193" s="189"/>
      <c r="J193" s="37"/>
      <c r="K193" s="37"/>
      <c r="L193" s="40"/>
      <c r="M193" s="190"/>
      <c r="N193" s="191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140</v>
      </c>
      <c r="AU193" s="18" t="s">
        <v>91</v>
      </c>
    </row>
    <row r="194" spans="1:65" s="13" customFormat="1" ht="10.199999999999999">
      <c r="B194" s="192"/>
      <c r="C194" s="193"/>
      <c r="D194" s="187" t="s">
        <v>142</v>
      </c>
      <c r="E194" s="194" t="s">
        <v>78</v>
      </c>
      <c r="F194" s="195" t="s">
        <v>666</v>
      </c>
      <c r="G194" s="193"/>
      <c r="H194" s="194" t="s">
        <v>78</v>
      </c>
      <c r="I194" s="196"/>
      <c r="J194" s="193"/>
      <c r="K194" s="193"/>
      <c r="L194" s="197"/>
      <c r="M194" s="198"/>
      <c r="N194" s="199"/>
      <c r="O194" s="199"/>
      <c r="P194" s="199"/>
      <c r="Q194" s="199"/>
      <c r="R194" s="199"/>
      <c r="S194" s="199"/>
      <c r="T194" s="200"/>
      <c r="AT194" s="201" t="s">
        <v>142</v>
      </c>
      <c r="AU194" s="201" t="s">
        <v>91</v>
      </c>
      <c r="AV194" s="13" t="s">
        <v>88</v>
      </c>
      <c r="AW194" s="13" t="s">
        <v>38</v>
      </c>
      <c r="AX194" s="13" t="s">
        <v>80</v>
      </c>
      <c r="AY194" s="201" t="s">
        <v>131</v>
      </c>
    </row>
    <row r="195" spans="1:65" s="14" customFormat="1" ht="10.199999999999999">
      <c r="B195" s="202"/>
      <c r="C195" s="203"/>
      <c r="D195" s="187" t="s">
        <v>142</v>
      </c>
      <c r="E195" s="204" t="s">
        <v>78</v>
      </c>
      <c r="F195" s="205" t="s">
        <v>400</v>
      </c>
      <c r="G195" s="203"/>
      <c r="H195" s="206">
        <v>18</v>
      </c>
      <c r="I195" s="207"/>
      <c r="J195" s="203"/>
      <c r="K195" s="203"/>
      <c r="L195" s="208"/>
      <c r="M195" s="209"/>
      <c r="N195" s="210"/>
      <c r="O195" s="210"/>
      <c r="P195" s="210"/>
      <c r="Q195" s="210"/>
      <c r="R195" s="210"/>
      <c r="S195" s="210"/>
      <c r="T195" s="211"/>
      <c r="AT195" s="212" t="s">
        <v>142</v>
      </c>
      <c r="AU195" s="212" t="s">
        <v>91</v>
      </c>
      <c r="AV195" s="14" t="s">
        <v>91</v>
      </c>
      <c r="AW195" s="14" t="s">
        <v>38</v>
      </c>
      <c r="AX195" s="14" t="s">
        <v>88</v>
      </c>
      <c r="AY195" s="212" t="s">
        <v>131</v>
      </c>
    </row>
    <row r="196" spans="1:65" s="2" customFormat="1" ht="24.15" customHeight="1">
      <c r="A196" s="35"/>
      <c r="B196" s="36"/>
      <c r="C196" s="225" t="s">
        <v>535</v>
      </c>
      <c r="D196" s="225" t="s">
        <v>504</v>
      </c>
      <c r="E196" s="226" t="s">
        <v>1039</v>
      </c>
      <c r="F196" s="227" t="s">
        <v>1040</v>
      </c>
      <c r="G196" s="228" t="s">
        <v>579</v>
      </c>
      <c r="H196" s="229">
        <v>18</v>
      </c>
      <c r="I196" s="230"/>
      <c r="J196" s="231">
        <f>ROUND(I196*H196,2)</f>
        <v>0</v>
      </c>
      <c r="K196" s="227" t="s">
        <v>137</v>
      </c>
      <c r="L196" s="232"/>
      <c r="M196" s="233" t="s">
        <v>78</v>
      </c>
      <c r="N196" s="234" t="s">
        <v>50</v>
      </c>
      <c r="O196" s="65"/>
      <c r="P196" s="183">
        <f>O196*H196</f>
        <v>0</v>
      </c>
      <c r="Q196" s="183">
        <v>1.9E-3</v>
      </c>
      <c r="R196" s="183">
        <f>Q196*H196</f>
        <v>3.4200000000000001E-2</v>
      </c>
      <c r="S196" s="183">
        <v>0</v>
      </c>
      <c r="T196" s="18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5" t="s">
        <v>190</v>
      </c>
      <c r="AT196" s="185" t="s">
        <v>504</v>
      </c>
      <c r="AU196" s="185" t="s">
        <v>91</v>
      </c>
      <c r="AY196" s="18" t="s">
        <v>131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18" t="s">
        <v>88</v>
      </c>
      <c r="BK196" s="186">
        <f>ROUND(I196*H196,2)</f>
        <v>0</v>
      </c>
      <c r="BL196" s="18" t="s">
        <v>138</v>
      </c>
      <c r="BM196" s="185" t="s">
        <v>1041</v>
      </c>
    </row>
    <row r="197" spans="1:65" s="2" customFormat="1" ht="24.15" customHeight="1">
      <c r="A197" s="35"/>
      <c r="B197" s="36"/>
      <c r="C197" s="225" t="s">
        <v>540</v>
      </c>
      <c r="D197" s="225" t="s">
        <v>504</v>
      </c>
      <c r="E197" s="226" t="s">
        <v>1042</v>
      </c>
      <c r="F197" s="227" t="s">
        <v>1043</v>
      </c>
      <c r="G197" s="228" t="s">
        <v>579</v>
      </c>
      <c r="H197" s="229">
        <v>18</v>
      </c>
      <c r="I197" s="230"/>
      <c r="J197" s="231">
        <f>ROUND(I197*H197,2)</f>
        <v>0</v>
      </c>
      <c r="K197" s="227" t="s">
        <v>137</v>
      </c>
      <c r="L197" s="232"/>
      <c r="M197" s="233" t="s">
        <v>78</v>
      </c>
      <c r="N197" s="234" t="s">
        <v>50</v>
      </c>
      <c r="O197" s="65"/>
      <c r="P197" s="183">
        <f>O197*H197</f>
        <v>0</v>
      </c>
      <c r="Q197" s="183">
        <v>3.5000000000000001E-3</v>
      </c>
      <c r="R197" s="183">
        <f>Q197*H197</f>
        <v>6.3E-2</v>
      </c>
      <c r="S197" s="183">
        <v>0</v>
      </c>
      <c r="T197" s="18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5" t="s">
        <v>190</v>
      </c>
      <c r="AT197" s="185" t="s">
        <v>504</v>
      </c>
      <c r="AU197" s="185" t="s">
        <v>91</v>
      </c>
      <c r="AY197" s="18" t="s">
        <v>131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18" t="s">
        <v>88</v>
      </c>
      <c r="BK197" s="186">
        <f>ROUND(I197*H197,2)</f>
        <v>0</v>
      </c>
      <c r="BL197" s="18" t="s">
        <v>138</v>
      </c>
      <c r="BM197" s="185" t="s">
        <v>758</v>
      </c>
    </row>
    <row r="198" spans="1:65" s="2" customFormat="1" ht="14.4" customHeight="1">
      <c r="A198" s="35"/>
      <c r="B198" s="36"/>
      <c r="C198" s="174" t="s">
        <v>547</v>
      </c>
      <c r="D198" s="174" t="s">
        <v>133</v>
      </c>
      <c r="E198" s="175" t="s">
        <v>1044</v>
      </c>
      <c r="F198" s="176" t="s">
        <v>1045</v>
      </c>
      <c r="G198" s="177" t="s">
        <v>579</v>
      </c>
      <c r="H198" s="178">
        <v>18</v>
      </c>
      <c r="I198" s="179"/>
      <c r="J198" s="180">
        <f>ROUND(I198*H198,2)</f>
        <v>0</v>
      </c>
      <c r="K198" s="176" t="s">
        <v>137</v>
      </c>
      <c r="L198" s="40"/>
      <c r="M198" s="181" t="s">
        <v>78</v>
      </c>
      <c r="N198" s="182" t="s">
        <v>50</v>
      </c>
      <c r="O198" s="65"/>
      <c r="P198" s="183">
        <f>O198*H198</f>
        <v>0</v>
      </c>
      <c r="Q198" s="183">
        <v>6.3829999999999998E-2</v>
      </c>
      <c r="R198" s="183">
        <f>Q198*H198</f>
        <v>1.1489400000000001</v>
      </c>
      <c r="S198" s="183">
        <v>0</v>
      </c>
      <c r="T198" s="18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5" t="s">
        <v>138</v>
      </c>
      <c r="AT198" s="185" t="s">
        <v>133</v>
      </c>
      <c r="AU198" s="185" t="s">
        <v>91</v>
      </c>
      <c r="AY198" s="18" t="s">
        <v>131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18" t="s">
        <v>88</v>
      </c>
      <c r="BK198" s="186">
        <f>ROUND(I198*H198,2)</f>
        <v>0</v>
      </c>
      <c r="BL198" s="18" t="s">
        <v>138</v>
      </c>
      <c r="BM198" s="185" t="s">
        <v>792</v>
      </c>
    </row>
    <row r="199" spans="1:65" s="2" customFormat="1" ht="57.6">
      <c r="A199" s="35"/>
      <c r="B199" s="36"/>
      <c r="C199" s="37"/>
      <c r="D199" s="187" t="s">
        <v>140</v>
      </c>
      <c r="E199" s="37"/>
      <c r="F199" s="188" t="s">
        <v>793</v>
      </c>
      <c r="G199" s="37"/>
      <c r="H199" s="37"/>
      <c r="I199" s="189"/>
      <c r="J199" s="37"/>
      <c r="K199" s="37"/>
      <c r="L199" s="40"/>
      <c r="M199" s="190"/>
      <c r="N199" s="191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140</v>
      </c>
      <c r="AU199" s="18" t="s">
        <v>91</v>
      </c>
    </row>
    <row r="200" spans="1:65" s="13" customFormat="1" ht="10.199999999999999">
      <c r="B200" s="192"/>
      <c r="C200" s="193"/>
      <c r="D200" s="187" t="s">
        <v>142</v>
      </c>
      <c r="E200" s="194" t="s">
        <v>78</v>
      </c>
      <c r="F200" s="195" t="s">
        <v>666</v>
      </c>
      <c r="G200" s="193"/>
      <c r="H200" s="194" t="s">
        <v>78</v>
      </c>
      <c r="I200" s="196"/>
      <c r="J200" s="193"/>
      <c r="K200" s="193"/>
      <c r="L200" s="197"/>
      <c r="M200" s="198"/>
      <c r="N200" s="199"/>
      <c r="O200" s="199"/>
      <c r="P200" s="199"/>
      <c r="Q200" s="199"/>
      <c r="R200" s="199"/>
      <c r="S200" s="199"/>
      <c r="T200" s="200"/>
      <c r="AT200" s="201" t="s">
        <v>142</v>
      </c>
      <c r="AU200" s="201" t="s">
        <v>91</v>
      </c>
      <c r="AV200" s="13" t="s">
        <v>88</v>
      </c>
      <c r="AW200" s="13" t="s">
        <v>38</v>
      </c>
      <c r="AX200" s="13" t="s">
        <v>80</v>
      </c>
      <c r="AY200" s="201" t="s">
        <v>131</v>
      </c>
    </row>
    <row r="201" spans="1:65" s="14" customFormat="1" ht="10.199999999999999">
      <c r="B201" s="202"/>
      <c r="C201" s="203"/>
      <c r="D201" s="187" t="s">
        <v>142</v>
      </c>
      <c r="E201" s="204" t="s">
        <v>78</v>
      </c>
      <c r="F201" s="205" t="s">
        <v>400</v>
      </c>
      <c r="G201" s="203"/>
      <c r="H201" s="206">
        <v>18</v>
      </c>
      <c r="I201" s="207"/>
      <c r="J201" s="203"/>
      <c r="K201" s="203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142</v>
      </c>
      <c r="AU201" s="212" t="s">
        <v>91</v>
      </c>
      <c r="AV201" s="14" t="s">
        <v>91</v>
      </c>
      <c r="AW201" s="14" t="s">
        <v>38</v>
      </c>
      <c r="AX201" s="14" t="s">
        <v>88</v>
      </c>
      <c r="AY201" s="212" t="s">
        <v>131</v>
      </c>
    </row>
    <row r="202" spans="1:65" s="2" customFormat="1" ht="14.4" customHeight="1">
      <c r="A202" s="35"/>
      <c r="B202" s="36"/>
      <c r="C202" s="225" t="s">
        <v>553</v>
      </c>
      <c r="D202" s="225" t="s">
        <v>504</v>
      </c>
      <c r="E202" s="226" t="s">
        <v>1046</v>
      </c>
      <c r="F202" s="227" t="s">
        <v>1047</v>
      </c>
      <c r="G202" s="228" t="s">
        <v>579</v>
      </c>
      <c r="H202" s="229">
        <v>18</v>
      </c>
      <c r="I202" s="230"/>
      <c r="J202" s="231">
        <f>ROUND(I202*H202,2)</f>
        <v>0</v>
      </c>
      <c r="K202" s="227" t="s">
        <v>137</v>
      </c>
      <c r="L202" s="232"/>
      <c r="M202" s="233" t="s">
        <v>78</v>
      </c>
      <c r="N202" s="234" t="s">
        <v>50</v>
      </c>
      <c r="O202" s="65"/>
      <c r="P202" s="183">
        <f>O202*H202</f>
        <v>0</v>
      </c>
      <c r="Q202" s="183">
        <v>7.3000000000000001E-3</v>
      </c>
      <c r="R202" s="183">
        <f>Q202*H202</f>
        <v>0.13139999999999999</v>
      </c>
      <c r="S202" s="183">
        <v>0</v>
      </c>
      <c r="T202" s="18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5" t="s">
        <v>190</v>
      </c>
      <c r="AT202" s="185" t="s">
        <v>504</v>
      </c>
      <c r="AU202" s="185" t="s">
        <v>91</v>
      </c>
      <c r="AY202" s="18" t="s">
        <v>131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8" t="s">
        <v>88</v>
      </c>
      <c r="BK202" s="186">
        <f>ROUND(I202*H202,2)</f>
        <v>0</v>
      </c>
      <c r="BL202" s="18" t="s">
        <v>138</v>
      </c>
      <c r="BM202" s="185" t="s">
        <v>797</v>
      </c>
    </row>
    <row r="203" spans="1:65" s="2" customFormat="1" ht="24.15" customHeight="1">
      <c r="A203" s="35"/>
      <c r="B203" s="36"/>
      <c r="C203" s="225" t="s">
        <v>559</v>
      </c>
      <c r="D203" s="225" t="s">
        <v>504</v>
      </c>
      <c r="E203" s="226" t="s">
        <v>799</v>
      </c>
      <c r="F203" s="227" t="s">
        <v>800</v>
      </c>
      <c r="G203" s="228" t="s">
        <v>579</v>
      </c>
      <c r="H203" s="229">
        <v>18</v>
      </c>
      <c r="I203" s="230"/>
      <c r="J203" s="231">
        <f>ROUND(I203*H203,2)</f>
        <v>0</v>
      </c>
      <c r="K203" s="227" t="s">
        <v>137</v>
      </c>
      <c r="L203" s="232"/>
      <c r="M203" s="233" t="s">
        <v>78</v>
      </c>
      <c r="N203" s="234" t="s">
        <v>50</v>
      </c>
      <c r="O203" s="65"/>
      <c r="P203" s="183">
        <f>O203*H203</f>
        <v>0</v>
      </c>
      <c r="Q203" s="183">
        <v>8.9999999999999998E-4</v>
      </c>
      <c r="R203" s="183">
        <f>Q203*H203</f>
        <v>1.6199999999999999E-2</v>
      </c>
      <c r="S203" s="183">
        <v>0</v>
      </c>
      <c r="T203" s="18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5" t="s">
        <v>190</v>
      </c>
      <c r="AT203" s="185" t="s">
        <v>504</v>
      </c>
      <c r="AU203" s="185" t="s">
        <v>91</v>
      </c>
      <c r="AY203" s="18" t="s">
        <v>131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18" t="s">
        <v>88</v>
      </c>
      <c r="BK203" s="186">
        <f>ROUND(I203*H203,2)</f>
        <v>0</v>
      </c>
      <c r="BL203" s="18" t="s">
        <v>138</v>
      </c>
      <c r="BM203" s="185" t="s">
        <v>801</v>
      </c>
    </row>
    <row r="204" spans="1:65" s="2" customFormat="1" ht="14.4" customHeight="1">
      <c r="A204" s="35"/>
      <c r="B204" s="36"/>
      <c r="C204" s="174" t="s">
        <v>565</v>
      </c>
      <c r="D204" s="174" t="s">
        <v>133</v>
      </c>
      <c r="E204" s="175" t="s">
        <v>849</v>
      </c>
      <c r="F204" s="176" t="s">
        <v>850</v>
      </c>
      <c r="G204" s="177" t="s">
        <v>168</v>
      </c>
      <c r="H204" s="178">
        <v>86</v>
      </c>
      <c r="I204" s="179"/>
      <c r="J204" s="180">
        <f>ROUND(I204*H204,2)</f>
        <v>0</v>
      </c>
      <c r="K204" s="176" t="s">
        <v>137</v>
      </c>
      <c r="L204" s="40"/>
      <c r="M204" s="181" t="s">
        <v>78</v>
      </c>
      <c r="N204" s="182" t="s">
        <v>50</v>
      </c>
      <c r="O204" s="65"/>
      <c r="P204" s="183">
        <f>O204*H204</f>
        <v>0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5" t="s">
        <v>138</v>
      </c>
      <c r="AT204" s="185" t="s">
        <v>133</v>
      </c>
      <c r="AU204" s="185" t="s">
        <v>91</v>
      </c>
      <c r="AY204" s="18" t="s">
        <v>131</v>
      </c>
      <c r="BE204" s="186">
        <f>IF(N204="základní",J204,0)</f>
        <v>0</v>
      </c>
      <c r="BF204" s="186">
        <f>IF(N204="snížená",J204,0)</f>
        <v>0</v>
      </c>
      <c r="BG204" s="186">
        <f>IF(N204="zákl. přenesená",J204,0)</f>
        <v>0</v>
      </c>
      <c r="BH204" s="186">
        <f>IF(N204="sníž. přenesená",J204,0)</f>
        <v>0</v>
      </c>
      <c r="BI204" s="186">
        <f>IF(N204="nulová",J204,0)</f>
        <v>0</v>
      </c>
      <c r="BJ204" s="18" t="s">
        <v>88</v>
      </c>
      <c r="BK204" s="186">
        <f>ROUND(I204*H204,2)</f>
        <v>0</v>
      </c>
      <c r="BL204" s="18" t="s">
        <v>138</v>
      </c>
      <c r="BM204" s="185" t="s">
        <v>851</v>
      </c>
    </row>
    <row r="205" spans="1:65" s="2" customFormat="1" ht="124.8">
      <c r="A205" s="35"/>
      <c r="B205" s="36"/>
      <c r="C205" s="37"/>
      <c r="D205" s="187" t="s">
        <v>140</v>
      </c>
      <c r="E205" s="37"/>
      <c r="F205" s="188" t="s">
        <v>852</v>
      </c>
      <c r="G205" s="37"/>
      <c r="H205" s="37"/>
      <c r="I205" s="189"/>
      <c r="J205" s="37"/>
      <c r="K205" s="37"/>
      <c r="L205" s="40"/>
      <c r="M205" s="190"/>
      <c r="N205" s="191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140</v>
      </c>
      <c r="AU205" s="18" t="s">
        <v>91</v>
      </c>
    </row>
    <row r="206" spans="1:65" s="13" customFormat="1" ht="10.199999999999999">
      <c r="B206" s="192"/>
      <c r="C206" s="193"/>
      <c r="D206" s="187" t="s">
        <v>142</v>
      </c>
      <c r="E206" s="194" t="s">
        <v>78</v>
      </c>
      <c r="F206" s="195" t="s">
        <v>477</v>
      </c>
      <c r="G206" s="193"/>
      <c r="H206" s="194" t="s">
        <v>78</v>
      </c>
      <c r="I206" s="196"/>
      <c r="J206" s="193"/>
      <c r="K206" s="193"/>
      <c r="L206" s="197"/>
      <c r="M206" s="198"/>
      <c r="N206" s="199"/>
      <c r="O206" s="199"/>
      <c r="P206" s="199"/>
      <c r="Q206" s="199"/>
      <c r="R206" s="199"/>
      <c r="S206" s="199"/>
      <c r="T206" s="200"/>
      <c r="AT206" s="201" t="s">
        <v>142</v>
      </c>
      <c r="AU206" s="201" t="s">
        <v>91</v>
      </c>
      <c r="AV206" s="13" t="s">
        <v>88</v>
      </c>
      <c r="AW206" s="13" t="s">
        <v>38</v>
      </c>
      <c r="AX206" s="13" t="s">
        <v>80</v>
      </c>
      <c r="AY206" s="201" t="s">
        <v>131</v>
      </c>
    </row>
    <row r="207" spans="1:65" s="14" customFormat="1" ht="10.199999999999999">
      <c r="B207" s="202"/>
      <c r="C207" s="203"/>
      <c r="D207" s="187" t="s">
        <v>142</v>
      </c>
      <c r="E207" s="204" t="s">
        <v>78</v>
      </c>
      <c r="F207" s="205" t="s">
        <v>812</v>
      </c>
      <c r="G207" s="203"/>
      <c r="H207" s="206">
        <v>86</v>
      </c>
      <c r="I207" s="207"/>
      <c r="J207" s="203"/>
      <c r="K207" s="203"/>
      <c r="L207" s="208"/>
      <c r="M207" s="209"/>
      <c r="N207" s="210"/>
      <c r="O207" s="210"/>
      <c r="P207" s="210"/>
      <c r="Q207" s="210"/>
      <c r="R207" s="210"/>
      <c r="S207" s="210"/>
      <c r="T207" s="211"/>
      <c r="AT207" s="212" t="s">
        <v>142</v>
      </c>
      <c r="AU207" s="212" t="s">
        <v>91</v>
      </c>
      <c r="AV207" s="14" t="s">
        <v>91</v>
      </c>
      <c r="AW207" s="14" t="s">
        <v>38</v>
      </c>
      <c r="AX207" s="14" t="s">
        <v>88</v>
      </c>
      <c r="AY207" s="212" t="s">
        <v>131</v>
      </c>
    </row>
    <row r="208" spans="1:65" s="2" customFormat="1" ht="24.15" customHeight="1">
      <c r="A208" s="35"/>
      <c r="B208" s="36"/>
      <c r="C208" s="174" t="s">
        <v>569</v>
      </c>
      <c r="D208" s="174" t="s">
        <v>133</v>
      </c>
      <c r="E208" s="175" t="s">
        <v>1048</v>
      </c>
      <c r="F208" s="176" t="s">
        <v>1049</v>
      </c>
      <c r="G208" s="177" t="s">
        <v>168</v>
      </c>
      <c r="H208" s="178">
        <v>86</v>
      </c>
      <c r="I208" s="179"/>
      <c r="J208" s="180">
        <f>ROUND(I208*H208,2)</f>
        <v>0</v>
      </c>
      <c r="K208" s="176" t="s">
        <v>137</v>
      </c>
      <c r="L208" s="40"/>
      <c r="M208" s="181" t="s">
        <v>78</v>
      </c>
      <c r="N208" s="182" t="s">
        <v>50</v>
      </c>
      <c r="O208" s="65"/>
      <c r="P208" s="183">
        <f>O208*H208</f>
        <v>0</v>
      </c>
      <c r="Q208" s="183">
        <v>0</v>
      </c>
      <c r="R208" s="183">
        <f>Q208*H208</f>
        <v>0</v>
      </c>
      <c r="S208" s="183">
        <v>0</v>
      </c>
      <c r="T208" s="18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5" t="s">
        <v>138</v>
      </c>
      <c r="AT208" s="185" t="s">
        <v>133</v>
      </c>
      <c r="AU208" s="185" t="s">
        <v>91</v>
      </c>
      <c r="AY208" s="18" t="s">
        <v>131</v>
      </c>
      <c r="BE208" s="186">
        <f>IF(N208="základní",J208,0)</f>
        <v>0</v>
      </c>
      <c r="BF208" s="186">
        <f>IF(N208="snížená",J208,0)</f>
        <v>0</v>
      </c>
      <c r="BG208" s="186">
        <f>IF(N208="zákl. přenesená",J208,0)</f>
        <v>0</v>
      </c>
      <c r="BH208" s="186">
        <f>IF(N208="sníž. přenesená",J208,0)</f>
        <v>0</v>
      </c>
      <c r="BI208" s="186">
        <f>IF(N208="nulová",J208,0)</f>
        <v>0</v>
      </c>
      <c r="BJ208" s="18" t="s">
        <v>88</v>
      </c>
      <c r="BK208" s="186">
        <f>ROUND(I208*H208,2)</f>
        <v>0</v>
      </c>
      <c r="BL208" s="18" t="s">
        <v>138</v>
      </c>
      <c r="BM208" s="185" t="s">
        <v>861</v>
      </c>
    </row>
    <row r="209" spans="1:65" s="2" customFormat="1" ht="38.4">
      <c r="A209" s="35"/>
      <c r="B209" s="36"/>
      <c r="C209" s="37"/>
      <c r="D209" s="187" t="s">
        <v>140</v>
      </c>
      <c r="E209" s="37"/>
      <c r="F209" s="188" t="s">
        <v>862</v>
      </c>
      <c r="G209" s="37"/>
      <c r="H209" s="37"/>
      <c r="I209" s="189"/>
      <c r="J209" s="37"/>
      <c r="K209" s="37"/>
      <c r="L209" s="40"/>
      <c r="M209" s="190"/>
      <c r="N209" s="191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140</v>
      </c>
      <c r="AU209" s="18" t="s">
        <v>91</v>
      </c>
    </row>
    <row r="210" spans="1:65" s="2" customFormat="1" ht="14.4" customHeight="1">
      <c r="A210" s="35"/>
      <c r="B210" s="36"/>
      <c r="C210" s="174" t="s">
        <v>576</v>
      </c>
      <c r="D210" s="174" t="s">
        <v>133</v>
      </c>
      <c r="E210" s="175" t="s">
        <v>864</v>
      </c>
      <c r="F210" s="176" t="s">
        <v>865</v>
      </c>
      <c r="G210" s="177" t="s">
        <v>168</v>
      </c>
      <c r="H210" s="178">
        <v>122</v>
      </c>
      <c r="I210" s="179"/>
      <c r="J210" s="180">
        <f>ROUND(I210*H210,2)</f>
        <v>0</v>
      </c>
      <c r="K210" s="176" t="s">
        <v>137</v>
      </c>
      <c r="L210" s="40"/>
      <c r="M210" s="181" t="s">
        <v>78</v>
      </c>
      <c r="N210" s="182" t="s">
        <v>50</v>
      </c>
      <c r="O210" s="65"/>
      <c r="P210" s="183">
        <f>O210*H210</f>
        <v>0</v>
      </c>
      <c r="Q210" s="183">
        <v>1.9000000000000001E-4</v>
      </c>
      <c r="R210" s="183">
        <f>Q210*H210</f>
        <v>2.3180000000000003E-2</v>
      </c>
      <c r="S210" s="183">
        <v>0</v>
      </c>
      <c r="T210" s="18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5" t="s">
        <v>138</v>
      </c>
      <c r="AT210" s="185" t="s">
        <v>133</v>
      </c>
      <c r="AU210" s="185" t="s">
        <v>91</v>
      </c>
      <c r="AY210" s="18" t="s">
        <v>131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18" t="s">
        <v>88</v>
      </c>
      <c r="BK210" s="186">
        <f>ROUND(I210*H210,2)</f>
        <v>0</v>
      </c>
      <c r="BL210" s="18" t="s">
        <v>138</v>
      </c>
      <c r="BM210" s="185" t="s">
        <v>866</v>
      </c>
    </row>
    <row r="211" spans="1:65" s="13" customFormat="1" ht="10.199999999999999">
      <c r="B211" s="192"/>
      <c r="C211" s="193"/>
      <c r="D211" s="187" t="s">
        <v>142</v>
      </c>
      <c r="E211" s="194" t="s">
        <v>78</v>
      </c>
      <c r="F211" s="195" t="s">
        <v>477</v>
      </c>
      <c r="G211" s="193"/>
      <c r="H211" s="194" t="s">
        <v>78</v>
      </c>
      <c r="I211" s="196"/>
      <c r="J211" s="193"/>
      <c r="K211" s="193"/>
      <c r="L211" s="197"/>
      <c r="M211" s="198"/>
      <c r="N211" s="199"/>
      <c r="O211" s="199"/>
      <c r="P211" s="199"/>
      <c r="Q211" s="199"/>
      <c r="R211" s="199"/>
      <c r="S211" s="199"/>
      <c r="T211" s="200"/>
      <c r="AT211" s="201" t="s">
        <v>142</v>
      </c>
      <c r="AU211" s="201" t="s">
        <v>91</v>
      </c>
      <c r="AV211" s="13" t="s">
        <v>88</v>
      </c>
      <c r="AW211" s="13" t="s">
        <v>38</v>
      </c>
      <c r="AX211" s="13" t="s">
        <v>80</v>
      </c>
      <c r="AY211" s="201" t="s">
        <v>131</v>
      </c>
    </row>
    <row r="212" spans="1:65" s="14" customFormat="1" ht="10.199999999999999">
      <c r="B212" s="202"/>
      <c r="C212" s="203"/>
      <c r="D212" s="187" t="s">
        <v>142</v>
      </c>
      <c r="E212" s="204" t="s">
        <v>78</v>
      </c>
      <c r="F212" s="205" t="s">
        <v>1050</v>
      </c>
      <c r="G212" s="203"/>
      <c r="H212" s="206">
        <v>122</v>
      </c>
      <c r="I212" s="207"/>
      <c r="J212" s="203"/>
      <c r="K212" s="203"/>
      <c r="L212" s="208"/>
      <c r="M212" s="209"/>
      <c r="N212" s="210"/>
      <c r="O212" s="210"/>
      <c r="P212" s="210"/>
      <c r="Q212" s="210"/>
      <c r="R212" s="210"/>
      <c r="S212" s="210"/>
      <c r="T212" s="211"/>
      <c r="AT212" s="212" t="s">
        <v>142</v>
      </c>
      <c r="AU212" s="212" t="s">
        <v>91</v>
      </c>
      <c r="AV212" s="14" t="s">
        <v>91</v>
      </c>
      <c r="AW212" s="14" t="s">
        <v>38</v>
      </c>
      <c r="AX212" s="14" t="s">
        <v>88</v>
      </c>
      <c r="AY212" s="212" t="s">
        <v>131</v>
      </c>
    </row>
    <row r="213" spans="1:65" s="2" customFormat="1" ht="14.4" customHeight="1">
      <c r="A213" s="35"/>
      <c r="B213" s="36"/>
      <c r="C213" s="174" t="s">
        <v>583</v>
      </c>
      <c r="D213" s="174" t="s">
        <v>133</v>
      </c>
      <c r="E213" s="175" t="s">
        <v>869</v>
      </c>
      <c r="F213" s="176" t="s">
        <v>870</v>
      </c>
      <c r="G213" s="177" t="s">
        <v>168</v>
      </c>
      <c r="H213" s="178">
        <v>86</v>
      </c>
      <c r="I213" s="179"/>
      <c r="J213" s="180">
        <f>ROUND(I213*H213,2)</f>
        <v>0</v>
      </c>
      <c r="K213" s="176" t="s">
        <v>137</v>
      </c>
      <c r="L213" s="40"/>
      <c r="M213" s="181" t="s">
        <v>78</v>
      </c>
      <c r="N213" s="182" t="s">
        <v>50</v>
      </c>
      <c r="O213" s="65"/>
      <c r="P213" s="183">
        <f>O213*H213</f>
        <v>0</v>
      </c>
      <c r="Q213" s="183">
        <v>1.2999999999999999E-4</v>
      </c>
      <c r="R213" s="183">
        <f>Q213*H213</f>
        <v>1.1179999999999999E-2</v>
      </c>
      <c r="S213" s="183">
        <v>0</v>
      </c>
      <c r="T213" s="18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5" t="s">
        <v>138</v>
      </c>
      <c r="AT213" s="185" t="s">
        <v>133</v>
      </c>
      <c r="AU213" s="185" t="s">
        <v>91</v>
      </c>
      <c r="AY213" s="18" t="s">
        <v>131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18" t="s">
        <v>88</v>
      </c>
      <c r="BK213" s="186">
        <f>ROUND(I213*H213,2)</f>
        <v>0</v>
      </c>
      <c r="BL213" s="18" t="s">
        <v>138</v>
      </c>
      <c r="BM213" s="185" t="s">
        <v>871</v>
      </c>
    </row>
    <row r="214" spans="1:65" s="12" customFormat="1" ht="22.8" customHeight="1">
      <c r="B214" s="158"/>
      <c r="C214" s="159"/>
      <c r="D214" s="160" t="s">
        <v>79</v>
      </c>
      <c r="E214" s="172" t="s">
        <v>203</v>
      </c>
      <c r="F214" s="172" t="s">
        <v>882</v>
      </c>
      <c r="G214" s="159"/>
      <c r="H214" s="159"/>
      <c r="I214" s="162"/>
      <c r="J214" s="173">
        <f>BK214</f>
        <v>0</v>
      </c>
      <c r="K214" s="159"/>
      <c r="L214" s="164"/>
      <c r="M214" s="165"/>
      <c r="N214" s="166"/>
      <c r="O214" s="166"/>
      <c r="P214" s="167">
        <f>SUM(P215:P226)</f>
        <v>0</v>
      </c>
      <c r="Q214" s="166"/>
      <c r="R214" s="167">
        <f>SUM(R215:R226)</f>
        <v>29.102219999999999</v>
      </c>
      <c r="S214" s="166"/>
      <c r="T214" s="168">
        <f>SUM(T215:T226)</f>
        <v>0</v>
      </c>
      <c r="AR214" s="169" t="s">
        <v>88</v>
      </c>
      <c r="AT214" s="170" t="s">
        <v>79</v>
      </c>
      <c r="AU214" s="170" t="s">
        <v>88</v>
      </c>
      <c r="AY214" s="169" t="s">
        <v>131</v>
      </c>
      <c r="BK214" s="171">
        <f>SUM(BK215:BK226)</f>
        <v>0</v>
      </c>
    </row>
    <row r="215" spans="1:65" s="2" customFormat="1" ht="24.15" customHeight="1">
      <c r="A215" s="35"/>
      <c r="B215" s="36"/>
      <c r="C215" s="174" t="s">
        <v>587</v>
      </c>
      <c r="D215" s="174" t="s">
        <v>133</v>
      </c>
      <c r="E215" s="175" t="s">
        <v>914</v>
      </c>
      <c r="F215" s="176" t="s">
        <v>915</v>
      </c>
      <c r="G215" s="177" t="s">
        <v>168</v>
      </c>
      <c r="H215" s="178">
        <v>129</v>
      </c>
      <c r="I215" s="179"/>
      <c r="J215" s="180">
        <f>ROUND(I215*H215,2)</f>
        <v>0</v>
      </c>
      <c r="K215" s="176" t="s">
        <v>137</v>
      </c>
      <c r="L215" s="40"/>
      <c r="M215" s="181" t="s">
        <v>78</v>
      </c>
      <c r="N215" s="182" t="s">
        <v>50</v>
      </c>
      <c r="O215" s="65"/>
      <c r="P215" s="183">
        <f>O215*H215</f>
        <v>0</v>
      </c>
      <c r="Q215" s="183">
        <v>0</v>
      </c>
      <c r="R215" s="183">
        <f>Q215*H215</f>
        <v>0</v>
      </c>
      <c r="S215" s="183">
        <v>0</v>
      </c>
      <c r="T215" s="18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5" t="s">
        <v>138</v>
      </c>
      <c r="AT215" s="185" t="s">
        <v>133</v>
      </c>
      <c r="AU215" s="185" t="s">
        <v>91</v>
      </c>
      <c r="AY215" s="18" t="s">
        <v>131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18" t="s">
        <v>88</v>
      </c>
      <c r="BK215" s="186">
        <f>ROUND(I215*H215,2)</f>
        <v>0</v>
      </c>
      <c r="BL215" s="18" t="s">
        <v>138</v>
      </c>
      <c r="BM215" s="185" t="s">
        <v>1051</v>
      </c>
    </row>
    <row r="216" spans="1:65" s="2" customFormat="1" ht="28.8">
      <c r="A216" s="35"/>
      <c r="B216" s="36"/>
      <c r="C216" s="37"/>
      <c r="D216" s="187" t="s">
        <v>140</v>
      </c>
      <c r="E216" s="37"/>
      <c r="F216" s="188" t="s">
        <v>917</v>
      </c>
      <c r="G216" s="37"/>
      <c r="H216" s="37"/>
      <c r="I216" s="189"/>
      <c r="J216" s="37"/>
      <c r="K216" s="37"/>
      <c r="L216" s="40"/>
      <c r="M216" s="190"/>
      <c r="N216" s="191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140</v>
      </c>
      <c r="AU216" s="18" t="s">
        <v>91</v>
      </c>
    </row>
    <row r="217" spans="1:65" s="13" customFormat="1" ht="20.399999999999999">
      <c r="B217" s="192"/>
      <c r="C217" s="193"/>
      <c r="D217" s="187" t="s">
        <v>142</v>
      </c>
      <c r="E217" s="194" t="s">
        <v>78</v>
      </c>
      <c r="F217" s="195" t="s">
        <v>143</v>
      </c>
      <c r="G217" s="193"/>
      <c r="H217" s="194" t="s">
        <v>78</v>
      </c>
      <c r="I217" s="196"/>
      <c r="J217" s="193"/>
      <c r="K217" s="193"/>
      <c r="L217" s="197"/>
      <c r="M217" s="198"/>
      <c r="N217" s="199"/>
      <c r="O217" s="199"/>
      <c r="P217" s="199"/>
      <c r="Q217" s="199"/>
      <c r="R217" s="199"/>
      <c r="S217" s="199"/>
      <c r="T217" s="200"/>
      <c r="AT217" s="201" t="s">
        <v>142</v>
      </c>
      <c r="AU217" s="201" t="s">
        <v>91</v>
      </c>
      <c r="AV217" s="13" t="s">
        <v>88</v>
      </c>
      <c r="AW217" s="13" t="s">
        <v>38</v>
      </c>
      <c r="AX217" s="13" t="s">
        <v>80</v>
      </c>
      <c r="AY217" s="201" t="s">
        <v>131</v>
      </c>
    </row>
    <row r="218" spans="1:65" s="13" customFormat="1" ht="20.399999999999999">
      <c r="B218" s="192"/>
      <c r="C218" s="193"/>
      <c r="D218" s="187" t="s">
        <v>142</v>
      </c>
      <c r="E218" s="194" t="s">
        <v>78</v>
      </c>
      <c r="F218" s="195" t="s">
        <v>1003</v>
      </c>
      <c r="G218" s="193"/>
      <c r="H218" s="194" t="s">
        <v>78</v>
      </c>
      <c r="I218" s="196"/>
      <c r="J218" s="193"/>
      <c r="K218" s="193"/>
      <c r="L218" s="197"/>
      <c r="M218" s="198"/>
      <c r="N218" s="199"/>
      <c r="O218" s="199"/>
      <c r="P218" s="199"/>
      <c r="Q218" s="199"/>
      <c r="R218" s="199"/>
      <c r="S218" s="199"/>
      <c r="T218" s="200"/>
      <c r="AT218" s="201" t="s">
        <v>142</v>
      </c>
      <c r="AU218" s="201" t="s">
        <v>91</v>
      </c>
      <c r="AV218" s="13" t="s">
        <v>88</v>
      </c>
      <c r="AW218" s="13" t="s">
        <v>38</v>
      </c>
      <c r="AX218" s="13" t="s">
        <v>80</v>
      </c>
      <c r="AY218" s="201" t="s">
        <v>131</v>
      </c>
    </row>
    <row r="219" spans="1:65" s="14" customFormat="1" ht="10.199999999999999">
      <c r="B219" s="202"/>
      <c r="C219" s="203"/>
      <c r="D219" s="187" t="s">
        <v>142</v>
      </c>
      <c r="E219" s="204" t="s">
        <v>78</v>
      </c>
      <c r="F219" s="205" t="s">
        <v>1052</v>
      </c>
      <c r="G219" s="203"/>
      <c r="H219" s="206">
        <v>129</v>
      </c>
      <c r="I219" s="207"/>
      <c r="J219" s="203"/>
      <c r="K219" s="203"/>
      <c r="L219" s="208"/>
      <c r="M219" s="209"/>
      <c r="N219" s="210"/>
      <c r="O219" s="210"/>
      <c r="P219" s="210"/>
      <c r="Q219" s="210"/>
      <c r="R219" s="210"/>
      <c r="S219" s="210"/>
      <c r="T219" s="211"/>
      <c r="AT219" s="212" t="s">
        <v>142</v>
      </c>
      <c r="AU219" s="212" t="s">
        <v>91</v>
      </c>
      <c r="AV219" s="14" t="s">
        <v>91</v>
      </c>
      <c r="AW219" s="14" t="s">
        <v>38</v>
      </c>
      <c r="AX219" s="14" t="s">
        <v>88</v>
      </c>
      <c r="AY219" s="212" t="s">
        <v>131</v>
      </c>
    </row>
    <row r="220" spans="1:65" s="2" customFormat="1" ht="37.799999999999997" customHeight="1">
      <c r="A220" s="35"/>
      <c r="B220" s="36"/>
      <c r="C220" s="174" t="s">
        <v>593</v>
      </c>
      <c r="D220" s="174" t="s">
        <v>133</v>
      </c>
      <c r="E220" s="175" t="s">
        <v>922</v>
      </c>
      <c r="F220" s="176" t="s">
        <v>923</v>
      </c>
      <c r="G220" s="177" t="s">
        <v>579</v>
      </c>
      <c r="H220" s="178">
        <v>18</v>
      </c>
      <c r="I220" s="179"/>
      <c r="J220" s="180">
        <f>ROUND(I220*H220,2)</f>
        <v>0</v>
      </c>
      <c r="K220" s="176" t="s">
        <v>137</v>
      </c>
      <c r="L220" s="40"/>
      <c r="M220" s="181" t="s">
        <v>78</v>
      </c>
      <c r="N220" s="182" t="s">
        <v>50</v>
      </c>
      <c r="O220" s="65"/>
      <c r="P220" s="183">
        <f>O220*H220</f>
        <v>0</v>
      </c>
      <c r="Q220" s="183">
        <v>1.6167899999999999</v>
      </c>
      <c r="R220" s="183">
        <f>Q220*H220</f>
        <v>29.102219999999999</v>
      </c>
      <c r="S220" s="183">
        <v>0</v>
      </c>
      <c r="T220" s="18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85" t="s">
        <v>138</v>
      </c>
      <c r="AT220" s="185" t="s">
        <v>133</v>
      </c>
      <c r="AU220" s="185" t="s">
        <v>91</v>
      </c>
      <c r="AY220" s="18" t="s">
        <v>131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18" t="s">
        <v>88</v>
      </c>
      <c r="BK220" s="186">
        <f>ROUND(I220*H220,2)</f>
        <v>0</v>
      </c>
      <c r="BL220" s="18" t="s">
        <v>138</v>
      </c>
      <c r="BM220" s="185" t="s">
        <v>924</v>
      </c>
    </row>
    <row r="221" spans="1:65" s="2" customFormat="1" ht="86.4">
      <c r="A221" s="35"/>
      <c r="B221" s="36"/>
      <c r="C221" s="37"/>
      <c r="D221" s="187" t="s">
        <v>140</v>
      </c>
      <c r="E221" s="37"/>
      <c r="F221" s="188" t="s">
        <v>925</v>
      </c>
      <c r="G221" s="37"/>
      <c r="H221" s="37"/>
      <c r="I221" s="189"/>
      <c r="J221" s="37"/>
      <c r="K221" s="37"/>
      <c r="L221" s="40"/>
      <c r="M221" s="190"/>
      <c r="N221" s="191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140</v>
      </c>
      <c r="AU221" s="18" t="s">
        <v>91</v>
      </c>
    </row>
    <row r="222" spans="1:65" s="13" customFormat="1" ht="20.399999999999999">
      <c r="B222" s="192"/>
      <c r="C222" s="193"/>
      <c r="D222" s="187" t="s">
        <v>142</v>
      </c>
      <c r="E222" s="194" t="s">
        <v>78</v>
      </c>
      <c r="F222" s="195" t="s">
        <v>143</v>
      </c>
      <c r="G222" s="193"/>
      <c r="H222" s="194" t="s">
        <v>78</v>
      </c>
      <c r="I222" s="196"/>
      <c r="J222" s="193"/>
      <c r="K222" s="193"/>
      <c r="L222" s="197"/>
      <c r="M222" s="198"/>
      <c r="N222" s="199"/>
      <c r="O222" s="199"/>
      <c r="P222" s="199"/>
      <c r="Q222" s="199"/>
      <c r="R222" s="199"/>
      <c r="S222" s="199"/>
      <c r="T222" s="200"/>
      <c r="AT222" s="201" t="s">
        <v>142</v>
      </c>
      <c r="AU222" s="201" t="s">
        <v>91</v>
      </c>
      <c r="AV222" s="13" t="s">
        <v>88</v>
      </c>
      <c r="AW222" s="13" t="s">
        <v>38</v>
      </c>
      <c r="AX222" s="13" t="s">
        <v>80</v>
      </c>
      <c r="AY222" s="201" t="s">
        <v>131</v>
      </c>
    </row>
    <row r="223" spans="1:65" s="14" customFormat="1" ht="10.199999999999999">
      <c r="B223" s="202"/>
      <c r="C223" s="203"/>
      <c r="D223" s="187" t="s">
        <v>142</v>
      </c>
      <c r="E223" s="204" t="s">
        <v>78</v>
      </c>
      <c r="F223" s="205" t="s">
        <v>1053</v>
      </c>
      <c r="G223" s="203"/>
      <c r="H223" s="206">
        <v>18</v>
      </c>
      <c r="I223" s="207"/>
      <c r="J223" s="203"/>
      <c r="K223" s="203"/>
      <c r="L223" s="208"/>
      <c r="M223" s="209"/>
      <c r="N223" s="210"/>
      <c r="O223" s="210"/>
      <c r="P223" s="210"/>
      <c r="Q223" s="210"/>
      <c r="R223" s="210"/>
      <c r="S223" s="210"/>
      <c r="T223" s="211"/>
      <c r="AT223" s="212" t="s">
        <v>142</v>
      </c>
      <c r="AU223" s="212" t="s">
        <v>91</v>
      </c>
      <c r="AV223" s="14" t="s">
        <v>91</v>
      </c>
      <c r="AW223" s="14" t="s">
        <v>38</v>
      </c>
      <c r="AX223" s="14" t="s">
        <v>88</v>
      </c>
      <c r="AY223" s="212" t="s">
        <v>131</v>
      </c>
    </row>
    <row r="224" spans="1:65" s="2" customFormat="1" ht="37.799999999999997" customHeight="1">
      <c r="A224" s="35"/>
      <c r="B224" s="36"/>
      <c r="C224" s="174" t="s">
        <v>599</v>
      </c>
      <c r="D224" s="174" t="s">
        <v>133</v>
      </c>
      <c r="E224" s="175" t="s">
        <v>1054</v>
      </c>
      <c r="F224" s="176" t="s">
        <v>1055</v>
      </c>
      <c r="G224" s="177" t="s">
        <v>168</v>
      </c>
      <c r="H224" s="178">
        <v>86</v>
      </c>
      <c r="I224" s="179"/>
      <c r="J224" s="180">
        <f>ROUND(I224*H224,2)</f>
        <v>0</v>
      </c>
      <c r="K224" s="176" t="s">
        <v>694</v>
      </c>
      <c r="L224" s="40"/>
      <c r="M224" s="181" t="s">
        <v>78</v>
      </c>
      <c r="N224" s="182" t="s">
        <v>50</v>
      </c>
      <c r="O224" s="65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5" t="s">
        <v>138</v>
      </c>
      <c r="AT224" s="185" t="s">
        <v>133</v>
      </c>
      <c r="AU224" s="185" t="s">
        <v>91</v>
      </c>
      <c r="AY224" s="18" t="s">
        <v>131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8" t="s">
        <v>88</v>
      </c>
      <c r="BK224" s="186">
        <f>ROUND(I224*H224,2)</f>
        <v>0</v>
      </c>
      <c r="BL224" s="18" t="s">
        <v>138</v>
      </c>
      <c r="BM224" s="185" t="s">
        <v>1056</v>
      </c>
    </row>
    <row r="225" spans="1:65" s="13" customFormat="1" ht="10.199999999999999">
      <c r="B225" s="192"/>
      <c r="C225" s="193"/>
      <c r="D225" s="187" t="s">
        <v>142</v>
      </c>
      <c r="E225" s="194" t="s">
        <v>78</v>
      </c>
      <c r="F225" s="195" t="s">
        <v>477</v>
      </c>
      <c r="G225" s="193"/>
      <c r="H225" s="194" t="s">
        <v>78</v>
      </c>
      <c r="I225" s="196"/>
      <c r="J225" s="193"/>
      <c r="K225" s="193"/>
      <c r="L225" s="197"/>
      <c r="M225" s="198"/>
      <c r="N225" s="199"/>
      <c r="O225" s="199"/>
      <c r="P225" s="199"/>
      <c r="Q225" s="199"/>
      <c r="R225" s="199"/>
      <c r="S225" s="199"/>
      <c r="T225" s="200"/>
      <c r="AT225" s="201" t="s">
        <v>142</v>
      </c>
      <c r="AU225" s="201" t="s">
        <v>91</v>
      </c>
      <c r="AV225" s="13" t="s">
        <v>88</v>
      </c>
      <c r="AW225" s="13" t="s">
        <v>38</v>
      </c>
      <c r="AX225" s="13" t="s">
        <v>80</v>
      </c>
      <c r="AY225" s="201" t="s">
        <v>131</v>
      </c>
    </row>
    <row r="226" spans="1:65" s="14" customFormat="1" ht="10.199999999999999">
      <c r="B226" s="202"/>
      <c r="C226" s="203"/>
      <c r="D226" s="187" t="s">
        <v>142</v>
      </c>
      <c r="E226" s="204" t="s">
        <v>78</v>
      </c>
      <c r="F226" s="205" t="s">
        <v>812</v>
      </c>
      <c r="G226" s="203"/>
      <c r="H226" s="206">
        <v>86</v>
      </c>
      <c r="I226" s="207"/>
      <c r="J226" s="203"/>
      <c r="K226" s="203"/>
      <c r="L226" s="208"/>
      <c r="M226" s="209"/>
      <c r="N226" s="210"/>
      <c r="O226" s="210"/>
      <c r="P226" s="210"/>
      <c r="Q226" s="210"/>
      <c r="R226" s="210"/>
      <c r="S226" s="210"/>
      <c r="T226" s="211"/>
      <c r="AT226" s="212" t="s">
        <v>142</v>
      </c>
      <c r="AU226" s="212" t="s">
        <v>91</v>
      </c>
      <c r="AV226" s="14" t="s">
        <v>91</v>
      </c>
      <c r="AW226" s="14" t="s">
        <v>38</v>
      </c>
      <c r="AX226" s="14" t="s">
        <v>88</v>
      </c>
      <c r="AY226" s="212" t="s">
        <v>131</v>
      </c>
    </row>
    <row r="227" spans="1:65" s="12" customFormat="1" ht="22.8" customHeight="1">
      <c r="B227" s="158"/>
      <c r="C227" s="159"/>
      <c r="D227" s="160" t="s">
        <v>79</v>
      </c>
      <c r="E227" s="172" t="s">
        <v>953</v>
      </c>
      <c r="F227" s="172" t="s">
        <v>954</v>
      </c>
      <c r="G227" s="159"/>
      <c r="H227" s="159"/>
      <c r="I227" s="162"/>
      <c r="J227" s="173">
        <f>BK227</f>
        <v>0</v>
      </c>
      <c r="K227" s="159"/>
      <c r="L227" s="164"/>
      <c r="M227" s="165"/>
      <c r="N227" s="166"/>
      <c r="O227" s="166"/>
      <c r="P227" s="167">
        <f>SUM(P228:P235)</f>
        <v>0</v>
      </c>
      <c r="Q227" s="166"/>
      <c r="R227" s="167">
        <f>SUM(R228:R235)</f>
        <v>0</v>
      </c>
      <c r="S227" s="166"/>
      <c r="T227" s="168">
        <f>SUM(T228:T235)</f>
        <v>0</v>
      </c>
      <c r="AR227" s="169" t="s">
        <v>88</v>
      </c>
      <c r="AT227" s="170" t="s">
        <v>79</v>
      </c>
      <c r="AU227" s="170" t="s">
        <v>88</v>
      </c>
      <c r="AY227" s="169" t="s">
        <v>131</v>
      </c>
      <c r="BK227" s="171">
        <f>SUM(BK228:BK235)</f>
        <v>0</v>
      </c>
    </row>
    <row r="228" spans="1:65" s="2" customFormat="1" ht="24.15" customHeight="1">
      <c r="A228" s="35"/>
      <c r="B228" s="36"/>
      <c r="C228" s="174" t="s">
        <v>603</v>
      </c>
      <c r="D228" s="174" t="s">
        <v>133</v>
      </c>
      <c r="E228" s="175" t="s">
        <v>956</v>
      </c>
      <c r="F228" s="176" t="s">
        <v>957</v>
      </c>
      <c r="G228" s="177" t="s">
        <v>491</v>
      </c>
      <c r="H228" s="178">
        <v>17.414999999999999</v>
      </c>
      <c r="I228" s="179"/>
      <c r="J228" s="180">
        <f>ROUND(I228*H228,2)</f>
        <v>0</v>
      </c>
      <c r="K228" s="176" t="s">
        <v>137</v>
      </c>
      <c r="L228" s="40"/>
      <c r="M228" s="181" t="s">
        <v>78</v>
      </c>
      <c r="N228" s="182" t="s">
        <v>50</v>
      </c>
      <c r="O228" s="65"/>
      <c r="P228" s="183">
        <f>O228*H228</f>
        <v>0</v>
      </c>
      <c r="Q228" s="183">
        <v>0</v>
      </c>
      <c r="R228" s="183">
        <f>Q228*H228</f>
        <v>0</v>
      </c>
      <c r="S228" s="183">
        <v>0</v>
      </c>
      <c r="T228" s="18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5" t="s">
        <v>138</v>
      </c>
      <c r="AT228" s="185" t="s">
        <v>133</v>
      </c>
      <c r="AU228" s="185" t="s">
        <v>91</v>
      </c>
      <c r="AY228" s="18" t="s">
        <v>131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8" t="s">
        <v>88</v>
      </c>
      <c r="BK228" s="186">
        <f>ROUND(I228*H228,2)</f>
        <v>0</v>
      </c>
      <c r="BL228" s="18" t="s">
        <v>138</v>
      </c>
      <c r="BM228" s="185" t="s">
        <v>1057</v>
      </c>
    </row>
    <row r="229" spans="1:65" s="2" customFormat="1" ht="37.799999999999997" customHeight="1">
      <c r="A229" s="35"/>
      <c r="B229" s="36"/>
      <c r="C229" s="174" t="s">
        <v>609</v>
      </c>
      <c r="D229" s="174" t="s">
        <v>133</v>
      </c>
      <c r="E229" s="175" t="s">
        <v>960</v>
      </c>
      <c r="F229" s="176" t="s">
        <v>961</v>
      </c>
      <c r="G229" s="177" t="s">
        <v>491</v>
      </c>
      <c r="H229" s="178">
        <v>17.414999999999999</v>
      </c>
      <c r="I229" s="179"/>
      <c r="J229" s="180">
        <f>ROUND(I229*H229,2)</f>
        <v>0</v>
      </c>
      <c r="K229" s="176" t="s">
        <v>137</v>
      </c>
      <c r="L229" s="40"/>
      <c r="M229" s="181" t="s">
        <v>78</v>
      </c>
      <c r="N229" s="182" t="s">
        <v>50</v>
      </c>
      <c r="O229" s="65"/>
      <c r="P229" s="183">
        <f>O229*H229</f>
        <v>0</v>
      </c>
      <c r="Q229" s="183">
        <v>0</v>
      </c>
      <c r="R229" s="183">
        <f>Q229*H229</f>
        <v>0</v>
      </c>
      <c r="S229" s="183">
        <v>0</v>
      </c>
      <c r="T229" s="18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5" t="s">
        <v>138</v>
      </c>
      <c r="AT229" s="185" t="s">
        <v>133</v>
      </c>
      <c r="AU229" s="185" t="s">
        <v>91</v>
      </c>
      <c r="AY229" s="18" t="s">
        <v>131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18" t="s">
        <v>88</v>
      </c>
      <c r="BK229" s="186">
        <f>ROUND(I229*H229,2)</f>
        <v>0</v>
      </c>
      <c r="BL229" s="18" t="s">
        <v>138</v>
      </c>
      <c r="BM229" s="185" t="s">
        <v>1058</v>
      </c>
    </row>
    <row r="230" spans="1:65" s="2" customFormat="1" ht="105.6">
      <c r="A230" s="35"/>
      <c r="B230" s="36"/>
      <c r="C230" s="37"/>
      <c r="D230" s="187" t="s">
        <v>140</v>
      </c>
      <c r="E230" s="37"/>
      <c r="F230" s="188" t="s">
        <v>963</v>
      </c>
      <c r="G230" s="37"/>
      <c r="H230" s="37"/>
      <c r="I230" s="189"/>
      <c r="J230" s="37"/>
      <c r="K230" s="37"/>
      <c r="L230" s="40"/>
      <c r="M230" s="190"/>
      <c r="N230" s="191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140</v>
      </c>
      <c r="AU230" s="18" t="s">
        <v>91</v>
      </c>
    </row>
    <row r="231" spans="1:65" s="2" customFormat="1" ht="49.05" customHeight="1">
      <c r="A231" s="35"/>
      <c r="B231" s="36"/>
      <c r="C231" s="174" t="s">
        <v>616</v>
      </c>
      <c r="D231" s="174" t="s">
        <v>133</v>
      </c>
      <c r="E231" s="175" t="s">
        <v>965</v>
      </c>
      <c r="F231" s="176" t="s">
        <v>966</v>
      </c>
      <c r="G231" s="177" t="s">
        <v>491</v>
      </c>
      <c r="H231" s="178">
        <v>69.66</v>
      </c>
      <c r="I231" s="179"/>
      <c r="J231" s="180">
        <f>ROUND(I231*H231,2)</f>
        <v>0</v>
      </c>
      <c r="K231" s="176" t="s">
        <v>137</v>
      </c>
      <c r="L231" s="40"/>
      <c r="M231" s="181" t="s">
        <v>78</v>
      </c>
      <c r="N231" s="182" t="s">
        <v>50</v>
      </c>
      <c r="O231" s="65"/>
      <c r="P231" s="183">
        <f>O231*H231</f>
        <v>0</v>
      </c>
      <c r="Q231" s="183">
        <v>0</v>
      </c>
      <c r="R231" s="183">
        <f>Q231*H231</f>
        <v>0</v>
      </c>
      <c r="S231" s="183">
        <v>0</v>
      </c>
      <c r="T231" s="184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85" t="s">
        <v>138</v>
      </c>
      <c r="AT231" s="185" t="s">
        <v>133</v>
      </c>
      <c r="AU231" s="185" t="s">
        <v>91</v>
      </c>
      <c r="AY231" s="18" t="s">
        <v>131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0</v>
      </c>
      <c r="BH231" s="186">
        <f>IF(N231="sníž. přenesená",J231,0)</f>
        <v>0</v>
      </c>
      <c r="BI231" s="186">
        <f>IF(N231="nulová",J231,0)</f>
        <v>0</v>
      </c>
      <c r="BJ231" s="18" t="s">
        <v>88</v>
      </c>
      <c r="BK231" s="186">
        <f>ROUND(I231*H231,2)</f>
        <v>0</v>
      </c>
      <c r="BL231" s="18" t="s">
        <v>138</v>
      </c>
      <c r="BM231" s="185" t="s">
        <v>1059</v>
      </c>
    </row>
    <row r="232" spans="1:65" s="2" customFormat="1" ht="144">
      <c r="A232" s="35"/>
      <c r="B232" s="36"/>
      <c r="C232" s="37"/>
      <c r="D232" s="187" t="s">
        <v>140</v>
      </c>
      <c r="E232" s="37"/>
      <c r="F232" s="188" t="s">
        <v>968</v>
      </c>
      <c r="G232" s="37"/>
      <c r="H232" s="37"/>
      <c r="I232" s="189"/>
      <c r="J232" s="37"/>
      <c r="K232" s="37"/>
      <c r="L232" s="40"/>
      <c r="M232" s="190"/>
      <c r="N232" s="191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140</v>
      </c>
      <c r="AU232" s="18" t="s">
        <v>91</v>
      </c>
    </row>
    <row r="233" spans="1:65" s="14" customFormat="1" ht="10.199999999999999">
      <c r="B233" s="202"/>
      <c r="C233" s="203"/>
      <c r="D233" s="187" t="s">
        <v>142</v>
      </c>
      <c r="E233" s="203"/>
      <c r="F233" s="205" t="s">
        <v>1060</v>
      </c>
      <c r="G233" s="203"/>
      <c r="H233" s="206">
        <v>69.66</v>
      </c>
      <c r="I233" s="207"/>
      <c r="J233" s="203"/>
      <c r="K233" s="203"/>
      <c r="L233" s="208"/>
      <c r="M233" s="209"/>
      <c r="N233" s="210"/>
      <c r="O233" s="210"/>
      <c r="P233" s="210"/>
      <c r="Q233" s="210"/>
      <c r="R233" s="210"/>
      <c r="S233" s="210"/>
      <c r="T233" s="211"/>
      <c r="AT233" s="212" t="s">
        <v>142</v>
      </c>
      <c r="AU233" s="212" t="s">
        <v>91</v>
      </c>
      <c r="AV233" s="14" t="s">
        <v>91</v>
      </c>
      <c r="AW233" s="14" t="s">
        <v>4</v>
      </c>
      <c r="AX233" s="14" t="s">
        <v>88</v>
      </c>
      <c r="AY233" s="212" t="s">
        <v>131</v>
      </c>
    </row>
    <row r="234" spans="1:65" s="2" customFormat="1" ht="37.799999999999997" customHeight="1">
      <c r="A234" s="35"/>
      <c r="B234" s="36"/>
      <c r="C234" s="174" t="s">
        <v>622</v>
      </c>
      <c r="D234" s="174" t="s">
        <v>133</v>
      </c>
      <c r="E234" s="175" t="s">
        <v>976</v>
      </c>
      <c r="F234" s="176" t="s">
        <v>490</v>
      </c>
      <c r="G234" s="177" t="s">
        <v>491</v>
      </c>
      <c r="H234" s="178">
        <v>17.414999999999999</v>
      </c>
      <c r="I234" s="179"/>
      <c r="J234" s="180">
        <f>ROUND(I234*H234,2)</f>
        <v>0</v>
      </c>
      <c r="K234" s="176" t="s">
        <v>137</v>
      </c>
      <c r="L234" s="40"/>
      <c r="M234" s="181" t="s">
        <v>78</v>
      </c>
      <c r="N234" s="182" t="s">
        <v>50</v>
      </c>
      <c r="O234" s="65"/>
      <c r="P234" s="183">
        <f>O234*H234</f>
        <v>0</v>
      </c>
      <c r="Q234" s="183">
        <v>0</v>
      </c>
      <c r="R234" s="183">
        <f>Q234*H234</f>
        <v>0</v>
      </c>
      <c r="S234" s="183">
        <v>0</v>
      </c>
      <c r="T234" s="184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5" t="s">
        <v>138</v>
      </c>
      <c r="AT234" s="185" t="s">
        <v>133</v>
      </c>
      <c r="AU234" s="185" t="s">
        <v>91</v>
      </c>
      <c r="AY234" s="18" t="s">
        <v>131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18" t="s">
        <v>88</v>
      </c>
      <c r="BK234" s="186">
        <f>ROUND(I234*H234,2)</f>
        <v>0</v>
      </c>
      <c r="BL234" s="18" t="s">
        <v>138</v>
      </c>
      <c r="BM234" s="185" t="s">
        <v>1061</v>
      </c>
    </row>
    <row r="235" spans="1:65" s="2" customFormat="1" ht="105.6">
      <c r="A235" s="35"/>
      <c r="B235" s="36"/>
      <c r="C235" s="37"/>
      <c r="D235" s="187" t="s">
        <v>140</v>
      </c>
      <c r="E235" s="37"/>
      <c r="F235" s="188" t="s">
        <v>974</v>
      </c>
      <c r="G235" s="37"/>
      <c r="H235" s="37"/>
      <c r="I235" s="189"/>
      <c r="J235" s="37"/>
      <c r="K235" s="37"/>
      <c r="L235" s="40"/>
      <c r="M235" s="190"/>
      <c r="N235" s="191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140</v>
      </c>
      <c r="AU235" s="18" t="s">
        <v>91</v>
      </c>
    </row>
    <row r="236" spans="1:65" s="12" customFormat="1" ht="22.8" customHeight="1">
      <c r="B236" s="158"/>
      <c r="C236" s="159"/>
      <c r="D236" s="160" t="s">
        <v>79</v>
      </c>
      <c r="E236" s="172" t="s">
        <v>983</v>
      </c>
      <c r="F236" s="172" t="s">
        <v>984</v>
      </c>
      <c r="G236" s="159"/>
      <c r="H236" s="159"/>
      <c r="I236" s="162"/>
      <c r="J236" s="173">
        <f>BK236</f>
        <v>0</v>
      </c>
      <c r="K236" s="159"/>
      <c r="L236" s="164"/>
      <c r="M236" s="165"/>
      <c r="N236" s="166"/>
      <c r="O236" s="166"/>
      <c r="P236" s="167">
        <f>SUM(P237:P238)</f>
        <v>0</v>
      </c>
      <c r="Q236" s="166"/>
      <c r="R236" s="167">
        <f>SUM(R237:R238)</f>
        <v>0</v>
      </c>
      <c r="S236" s="166"/>
      <c r="T236" s="168">
        <f>SUM(T237:T238)</f>
        <v>0</v>
      </c>
      <c r="AR236" s="169" t="s">
        <v>88</v>
      </c>
      <c r="AT236" s="170" t="s">
        <v>79</v>
      </c>
      <c r="AU236" s="170" t="s">
        <v>88</v>
      </c>
      <c r="AY236" s="169" t="s">
        <v>131</v>
      </c>
      <c r="BK236" s="171">
        <f>SUM(BK237:BK238)</f>
        <v>0</v>
      </c>
    </row>
    <row r="237" spans="1:65" s="2" customFormat="1" ht="49.05" customHeight="1">
      <c r="A237" s="35"/>
      <c r="B237" s="36"/>
      <c r="C237" s="174" t="s">
        <v>628</v>
      </c>
      <c r="D237" s="174" t="s">
        <v>133</v>
      </c>
      <c r="E237" s="175" t="s">
        <v>986</v>
      </c>
      <c r="F237" s="176" t="s">
        <v>987</v>
      </c>
      <c r="G237" s="177" t="s">
        <v>491</v>
      </c>
      <c r="H237" s="178">
        <v>1.534</v>
      </c>
      <c r="I237" s="179"/>
      <c r="J237" s="180">
        <f>ROUND(I237*H237,2)</f>
        <v>0</v>
      </c>
      <c r="K237" s="176" t="s">
        <v>137</v>
      </c>
      <c r="L237" s="40"/>
      <c r="M237" s="181" t="s">
        <v>78</v>
      </c>
      <c r="N237" s="182" t="s">
        <v>50</v>
      </c>
      <c r="O237" s="65"/>
      <c r="P237" s="183">
        <f>O237*H237</f>
        <v>0</v>
      </c>
      <c r="Q237" s="183">
        <v>0</v>
      </c>
      <c r="R237" s="183">
        <f>Q237*H237</f>
        <v>0</v>
      </c>
      <c r="S237" s="183">
        <v>0</v>
      </c>
      <c r="T237" s="184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5" t="s">
        <v>138</v>
      </c>
      <c r="AT237" s="185" t="s">
        <v>133</v>
      </c>
      <c r="AU237" s="185" t="s">
        <v>91</v>
      </c>
      <c r="AY237" s="18" t="s">
        <v>131</v>
      </c>
      <c r="BE237" s="186">
        <f>IF(N237="základní",J237,0)</f>
        <v>0</v>
      </c>
      <c r="BF237" s="186">
        <f>IF(N237="snížená",J237,0)</f>
        <v>0</v>
      </c>
      <c r="BG237" s="186">
        <f>IF(N237="zákl. přenesená",J237,0)</f>
        <v>0</v>
      </c>
      <c r="BH237" s="186">
        <f>IF(N237="sníž. přenesená",J237,0)</f>
        <v>0</v>
      </c>
      <c r="BI237" s="186">
        <f>IF(N237="nulová",J237,0)</f>
        <v>0</v>
      </c>
      <c r="BJ237" s="18" t="s">
        <v>88</v>
      </c>
      <c r="BK237" s="186">
        <f>ROUND(I237*H237,2)</f>
        <v>0</v>
      </c>
      <c r="BL237" s="18" t="s">
        <v>138</v>
      </c>
      <c r="BM237" s="185" t="s">
        <v>988</v>
      </c>
    </row>
    <row r="238" spans="1:65" s="2" customFormat="1" ht="67.2">
      <c r="A238" s="35"/>
      <c r="B238" s="36"/>
      <c r="C238" s="37"/>
      <c r="D238" s="187" t="s">
        <v>140</v>
      </c>
      <c r="E238" s="37"/>
      <c r="F238" s="188" t="s">
        <v>989</v>
      </c>
      <c r="G238" s="37"/>
      <c r="H238" s="37"/>
      <c r="I238" s="189"/>
      <c r="J238" s="37"/>
      <c r="K238" s="37"/>
      <c r="L238" s="40"/>
      <c r="M238" s="235"/>
      <c r="N238" s="236"/>
      <c r="O238" s="237"/>
      <c r="P238" s="237"/>
      <c r="Q238" s="237"/>
      <c r="R238" s="237"/>
      <c r="S238" s="237"/>
      <c r="T238" s="238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140</v>
      </c>
      <c r="AU238" s="18" t="s">
        <v>91</v>
      </c>
    </row>
    <row r="239" spans="1:65" s="2" customFormat="1" ht="6.9" customHeight="1">
      <c r="A239" s="35"/>
      <c r="B239" s="48"/>
      <c r="C239" s="49"/>
      <c r="D239" s="49"/>
      <c r="E239" s="49"/>
      <c r="F239" s="49"/>
      <c r="G239" s="49"/>
      <c r="H239" s="49"/>
      <c r="I239" s="49"/>
      <c r="J239" s="49"/>
      <c r="K239" s="49"/>
      <c r="L239" s="40"/>
      <c r="M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</row>
  </sheetData>
  <sheetProtection algorithmName="SHA-512" hashValue="Dc2rykQeL1fCdvb8iH2kqsUXJ/822HijZ+8nJhuykASxc4l3jUH9wmde9QYXIRwW5dTc+v/9cT8LDdeelYXV4g==" saltValue="ijJAE51oPUx8GvxBTXJQfFEUU80HOnEzDdchILI/QGnEUXOW0VaEhVsDDT0ZA419IG8frIv6UG8QTsgo3J5OhQ==" spinCount="100000" sheet="1" objects="1" scenarios="1" formatColumns="0" formatRows="0" autoFilter="0"/>
  <autoFilter ref="C85:K238" xr:uid="{00000000-0009-0000-0000-000002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1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8" t="s">
        <v>97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91</v>
      </c>
    </row>
    <row r="4" spans="1:46" s="1" customFormat="1" ht="24.9" customHeight="1">
      <c r="B4" s="21"/>
      <c r="D4" s="104" t="s">
        <v>98</v>
      </c>
      <c r="L4" s="21"/>
      <c r="M4" s="105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0" t="str">
        <f>'Rekapitulace stavby'!K6</f>
        <v>SOKOLOV, UL. CHELČICKÉHO - VÝMĚNA VODOVODU</v>
      </c>
      <c r="F7" s="361"/>
      <c r="G7" s="361"/>
      <c r="H7" s="361"/>
      <c r="L7" s="21"/>
    </row>
    <row r="8" spans="1:46" s="2" customFormat="1" ht="12" customHeight="1">
      <c r="A8" s="35"/>
      <c r="B8" s="40"/>
      <c r="C8" s="35"/>
      <c r="D8" s="106" t="s">
        <v>99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2" t="s">
        <v>1062</v>
      </c>
      <c r="F9" s="363"/>
      <c r="G9" s="363"/>
      <c r="H9" s="363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90</v>
      </c>
      <c r="G11" s="35"/>
      <c r="H11" s="35"/>
      <c r="I11" s="106" t="s">
        <v>20</v>
      </c>
      <c r="J11" s="108" t="s">
        <v>101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22</v>
      </c>
      <c r="E12" s="35"/>
      <c r="F12" s="108" t="s">
        <v>102</v>
      </c>
      <c r="G12" s="35"/>
      <c r="H12" s="35"/>
      <c r="I12" s="106" t="s">
        <v>24</v>
      </c>
      <c r="J12" s="109" t="str">
        <f>'Rekapitulace stavby'!AN8</f>
        <v>16. 12. 2020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26</v>
      </c>
      <c r="E14" s="35"/>
      <c r="F14" s="35"/>
      <c r="G14" s="35"/>
      <c r="H14" s="35"/>
      <c r="I14" s="106" t="s">
        <v>27</v>
      </c>
      <c r="J14" s="108" t="s">
        <v>28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29</v>
      </c>
      <c r="F15" s="35"/>
      <c r="G15" s="35"/>
      <c r="H15" s="35"/>
      <c r="I15" s="106" t="s">
        <v>30</v>
      </c>
      <c r="J15" s="108" t="s">
        <v>31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32</v>
      </c>
      <c r="E17" s="35"/>
      <c r="F17" s="35"/>
      <c r="G17" s="35"/>
      <c r="H17" s="35"/>
      <c r="I17" s="106" t="s">
        <v>27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4" t="str">
        <f>'Rekapitulace stavby'!E14</f>
        <v>Vyplň údaj</v>
      </c>
      <c r="F18" s="365"/>
      <c r="G18" s="365"/>
      <c r="H18" s="365"/>
      <c r="I18" s="106" t="s">
        <v>30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34</v>
      </c>
      <c r="E20" s="35"/>
      <c r="F20" s="35"/>
      <c r="G20" s="35"/>
      <c r="H20" s="35"/>
      <c r="I20" s="106" t="s">
        <v>27</v>
      </c>
      <c r="J20" s="108" t="s">
        <v>35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36</v>
      </c>
      <c r="F21" s="35"/>
      <c r="G21" s="35"/>
      <c r="H21" s="35"/>
      <c r="I21" s="106" t="s">
        <v>30</v>
      </c>
      <c r="J21" s="108" t="s">
        <v>37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39</v>
      </c>
      <c r="E23" s="35"/>
      <c r="F23" s="35"/>
      <c r="G23" s="35"/>
      <c r="H23" s="35"/>
      <c r="I23" s="106" t="s">
        <v>27</v>
      </c>
      <c r="J23" s="108" t="s">
        <v>40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41</v>
      </c>
      <c r="F24" s="35"/>
      <c r="G24" s="35"/>
      <c r="H24" s="35"/>
      <c r="I24" s="106" t="s">
        <v>30</v>
      </c>
      <c r="J24" s="108" t="s">
        <v>42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43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6" t="s">
        <v>78</v>
      </c>
      <c r="F27" s="366"/>
      <c r="G27" s="366"/>
      <c r="H27" s="366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45</v>
      </c>
      <c r="E30" s="35"/>
      <c r="F30" s="35"/>
      <c r="G30" s="35"/>
      <c r="H30" s="35"/>
      <c r="I30" s="35"/>
      <c r="J30" s="115">
        <f>ROUND(J85,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16" t="s">
        <v>47</v>
      </c>
      <c r="G32" s="35"/>
      <c r="H32" s="35"/>
      <c r="I32" s="116" t="s">
        <v>46</v>
      </c>
      <c r="J32" s="116" t="s">
        <v>48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17" t="s">
        <v>49</v>
      </c>
      <c r="E33" s="106" t="s">
        <v>50</v>
      </c>
      <c r="F33" s="118">
        <f>ROUND((SUM(BE85:BE116)),  2)</f>
        <v>0</v>
      </c>
      <c r="G33" s="35"/>
      <c r="H33" s="35"/>
      <c r="I33" s="119">
        <v>0.21</v>
      </c>
      <c r="J33" s="118">
        <f>ROUND(((SUM(BE85:BE116))*I33),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6" t="s">
        <v>51</v>
      </c>
      <c r="F34" s="118">
        <f>ROUND((SUM(BF85:BF116)),  2)</f>
        <v>0</v>
      </c>
      <c r="G34" s="35"/>
      <c r="H34" s="35"/>
      <c r="I34" s="119">
        <v>0.15</v>
      </c>
      <c r="J34" s="118">
        <f>ROUND(((SUM(BF85:BF116))*I34),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6" t="s">
        <v>52</v>
      </c>
      <c r="F35" s="118">
        <f>ROUND((SUM(BG85:BG116)),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6" t="s">
        <v>53</v>
      </c>
      <c r="F36" s="118">
        <f>ROUND((SUM(BH85:BH116)),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6" t="s">
        <v>54</v>
      </c>
      <c r="F37" s="118">
        <f>ROUND((SUM(BI85:BI116)),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55</v>
      </c>
      <c r="E39" s="122"/>
      <c r="F39" s="122"/>
      <c r="G39" s="123" t="s">
        <v>56</v>
      </c>
      <c r="H39" s="124" t="s">
        <v>57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103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7" t="str">
        <f>E7</f>
        <v>SOKOLOV, UL. CHELČICKÉHO - VÝMĚNA VODOVODU</v>
      </c>
      <c r="F48" s="368"/>
      <c r="G48" s="368"/>
      <c r="H48" s="36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99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9" t="str">
        <f>E9</f>
        <v>VRN - VRN</v>
      </c>
      <c r="F50" s="369"/>
      <c r="G50" s="369"/>
      <c r="H50" s="369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Sokolov, ul.Chelčického</v>
      </c>
      <c r="G52" s="37"/>
      <c r="H52" s="37"/>
      <c r="I52" s="30" t="s">
        <v>24</v>
      </c>
      <c r="J52" s="60" t="str">
        <f>IF(J12="","",J12)</f>
        <v>16. 12. 2020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65" customHeight="1">
      <c r="A54" s="35"/>
      <c r="B54" s="36"/>
      <c r="C54" s="30" t="s">
        <v>26</v>
      </c>
      <c r="D54" s="37"/>
      <c r="E54" s="37"/>
      <c r="F54" s="28" t="str">
        <f>E15</f>
        <v>Sokolovská vodárenská s.r.o.</v>
      </c>
      <c r="G54" s="37"/>
      <c r="H54" s="37"/>
      <c r="I54" s="30" t="s">
        <v>34</v>
      </c>
      <c r="J54" s="33" t="str">
        <f>E21</f>
        <v>Vodohospodářská společnost s.r.o.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15" customHeight="1">
      <c r="A55" s="35"/>
      <c r="B55" s="36"/>
      <c r="C55" s="30" t="s">
        <v>32</v>
      </c>
      <c r="D55" s="37"/>
      <c r="E55" s="37"/>
      <c r="F55" s="28" t="str">
        <f>IF(E18="","",E18)</f>
        <v>Vyplň údaj</v>
      </c>
      <c r="G55" s="37"/>
      <c r="H55" s="37"/>
      <c r="I55" s="30" t="s">
        <v>39</v>
      </c>
      <c r="J55" s="33" t="str">
        <f>E24</f>
        <v>Daniel HÁJEK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104</v>
      </c>
      <c r="D57" s="132"/>
      <c r="E57" s="132"/>
      <c r="F57" s="132"/>
      <c r="G57" s="132"/>
      <c r="H57" s="132"/>
      <c r="I57" s="132"/>
      <c r="J57" s="133" t="s">
        <v>105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34" t="s">
        <v>77</v>
      </c>
      <c r="D59" s="37"/>
      <c r="E59" s="37"/>
      <c r="F59" s="37"/>
      <c r="G59" s="37"/>
      <c r="H59" s="37"/>
      <c r="I59" s="37"/>
      <c r="J59" s="78">
        <f>J85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106</v>
      </c>
    </row>
    <row r="60" spans="1:47" s="9" customFormat="1" ht="24.9" customHeight="1">
      <c r="B60" s="135"/>
      <c r="C60" s="136"/>
      <c r="D60" s="137" t="s">
        <v>1063</v>
      </c>
      <c r="E60" s="138"/>
      <c r="F60" s="138"/>
      <c r="G60" s="138"/>
      <c r="H60" s="138"/>
      <c r="I60" s="138"/>
      <c r="J60" s="139">
        <f>J86</f>
        <v>0</v>
      </c>
      <c r="K60" s="136"/>
      <c r="L60" s="140"/>
    </row>
    <row r="61" spans="1:47" s="10" customFormat="1" ht="19.95" customHeight="1">
      <c r="B61" s="141"/>
      <c r="C61" s="142"/>
      <c r="D61" s="143" t="s">
        <v>1064</v>
      </c>
      <c r="E61" s="144"/>
      <c r="F61" s="144"/>
      <c r="G61" s="144"/>
      <c r="H61" s="144"/>
      <c r="I61" s="144"/>
      <c r="J61" s="145">
        <f>J87</f>
        <v>0</v>
      </c>
      <c r="K61" s="142"/>
      <c r="L61" s="146"/>
    </row>
    <row r="62" spans="1:47" s="10" customFormat="1" ht="19.95" customHeight="1">
      <c r="B62" s="141"/>
      <c r="C62" s="142"/>
      <c r="D62" s="143" t="s">
        <v>1065</v>
      </c>
      <c r="E62" s="144"/>
      <c r="F62" s="144"/>
      <c r="G62" s="144"/>
      <c r="H62" s="144"/>
      <c r="I62" s="144"/>
      <c r="J62" s="145">
        <f>J93</f>
        <v>0</v>
      </c>
      <c r="K62" s="142"/>
      <c r="L62" s="146"/>
    </row>
    <row r="63" spans="1:47" s="10" customFormat="1" ht="19.95" customHeight="1">
      <c r="B63" s="141"/>
      <c r="C63" s="142"/>
      <c r="D63" s="143" t="s">
        <v>1066</v>
      </c>
      <c r="E63" s="144"/>
      <c r="F63" s="144"/>
      <c r="G63" s="144"/>
      <c r="H63" s="144"/>
      <c r="I63" s="144"/>
      <c r="J63" s="145">
        <f>J105</f>
        <v>0</v>
      </c>
      <c r="K63" s="142"/>
      <c r="L63" s="146"/>
    </row>
    <row r="64" spans="1:47" s="10" customFormat="1" ht="19.95" customHeight="1">
      <c r="B64" s="141"/>
      <c r="C64" s="142"/>
      <c r="D64" s="143" t="s">
        <v>1067</v>
      </c>
      <c r="E64" s="144"/>
      <c r="F64" s="144"/>
      <c r="G64" s="144"/>
      <c r="H64" s="144"/>
      <c r="I64" s="144"/>
      <c r="J64" s="145">
        <f>J111</f>
        <v>0</v>
      </c>
      <c r="K64" s="142"/>
      <c r="L64" s="146"/>
    </row>
    <row r="65" spans="1:31" s="10" customFormat="1" ht="19.95" customHeight="1">
      <c r="B65" s="141"/>
      <c r="C65" s="142"/>
      <c r="D65" s="143" t="s">
        <v>1068</v>
      </c>
      <c r="E65" s="144"/>
      <c r="F65" s="144"/>
      <c r="G65" s="144"/>
      <c r="H65" s="144"/>
      <c r="I65" s="144"/>
      <c r="J65" s="145">
        <f>J114</f>
        <v>0</v>
      </c>
      <c r="K65" s="142"/>
      <c r="L65" s="146"/>
    </row>
    <row r="66" spans="1:31" s="2" customFormat="1" ht="21.7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s="2" customFormat="1" ht="6.9" customHeight="1">
      <c r="A67" s="35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pans="1:31" s="2" customFormat="1" ht="6.9" customHeight="1">
      <c r="A71" s="35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24.9" customHeight="1">
      <c r="A72" s="35"/>
      <c r="B72" s="36"/>
      <c r="C72" s="24" t="s">
        <v>116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16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67" t="str">
        <f>E7</f>
        <v>SOKOLOV, UL. CHELČICKÉHO - VÝMĚNA VODOVODU</v>
      </c>
      <c r="F75" s="368"/>
      <c r="G75" s="368"/>
      <c r="H75" s="368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99</v>
      </c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39" t="str">
        <f>E9</f>
        <v>VRN - VRN</v>
      </c>
      <c r="F77" s="369"/>
      <c r="G77" s="369"/>
      <c r="H77" s="369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22</v>
      </c>
      <c r="D79" s="37"/>
      <c r="E79" s="37"/>
      <c r="F79" s="28" t="str">
        <f>F12</f>
        <v>Sokolov, ul.Chelčického</v>
      </c>
      <c r="G79" s="37"/>
      <c r="H79" s="37"/>
      <c r="I79" s="30" t="s">
        <v>24</v>
      </c>
      <c r="J79" s="60" t="str">
        <f>IF(J12="","",J12)</f>
        <v>16. 12. 2020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65" customHeight="1">
      <c r="A81" s="35"/>
      <c r="B81" s="36"/>
      <c r="C81" s="30" t="s">
        <v>26</v>
      </c>
      <c r="D81" s="37"/>
      <c r="E81" s="37"/>
      <c r="F81" s="28" t="str">
        <f>E15</f>
        <v>Sokolovská vodárenská s.r.o.</v>
      </c>
      <c r="G81" s="37"/>
      <c r="H81" s="37"/>
      <c r="I81" s="30" t="s">
        <v>34</v>
      </c>
      <c r="J81" s="33" t="str">
        <f>E21</f>
        <v>Vodohospodářská společnost s.r.o.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15" customHeight="1">
      <c r="A82" s="35"/>
      <c r="B82" s="36"/>
      <c r="C82" s="30" t="s">
        <v>32</v>
      </c>
      <c r="D82" s="37"/>
      <c r="E82" s="37"/>
      <c r="F82" s="28" t="str">
        <f>IF(E18="","",E18)</f>
        <v>Vyplň údaj</v>
      </c>
      <c r="G82" s="37"/>
      <c r="H82" s="37"/>
      <c r="I82" s="30" t="s">
        <v>39</v>
      </c>
      <c r="J82" s="33" t="str">
        <f>E24</f>
        <v>Daniel HÁJEK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11" customFormat="1" ht="29.25" customHeight="1">
      <c r="A84" s="147"/>
      <c r="B84" s="148"/>
      <c r="C84" s="149" t="s">
        <v>117</v>
      </c>
      <c r="D84" s="150" t="s">
        <v>64</v>
      </c>
      <c r="E84" s="150" t="s">
        <v>60</v>
      </c>
      <c r="F84" s="150" t="s">
        <v>61</v>
      </c>
      <c r="G84" s="150" t="s">
        <v>118</v>
      </c>
      <c r="H84" s="150" t="s">
        <v>119</v>
      </c>
      <c r="I84" s="150" t="s">
        <v>120</v>
      </c>
      <c r="J84" s="150" t="s">
        <v>105</v>
      </c>
      <c r="K84" s="151" t="s">
        <v>121</v>
      </c>
      <c r="L84" s="152"/>
      <c r="M84" s="69" t="s">
        <v>78</v>
      </c>
      <c r="N84" s="70" t="s">
        <v>49</v>
      </c>
      <c r="O84" s="70" t="s">
        <v>122</v>
      </c>
      <c r="P84" s="70" t="s">
        <v>123</v>
      </c>
      <c r="Q84" s="70" t="s">
        <v>124</v>
      </c>
      <c r="R84" s="70" t="s">
        <v>125</v>
      </c>
      <c r="S84" s="70" t="s">
        <v>126</v>
      </c>
      <c r="T84" s="71" t="s">
        <v>127</v>
      </c>
      <c r="U84" s="147"/>
      <c r="V84" s="147"/>
      <c r="W84" s="147"/>
      <c r="X84" s="147"/>
      <c r="Y84" s="147"/>
      <c r="Z84" s="147"/>
      <c r="AA84" s="147"/>
      <c r="AB84" s="147"/>
      <c r="AC84" s="147"/>
      <c r="AD84" s="147"/>
      <c r="AE84" s="147"/>
    </row>
    <row r="85" spans="1:65" s="2" customFormat="1" ht="22.8" customHeight="1">
      <c r="A85" s="35"/>
      <c r="B85" s="36"/>
      <c r="C85" s="76" t="s">
        <v>128</v>
      </c>
      <c r="D85" s="37"/>
      <c r="E85" s="37"/>
      <c r="F85" s="37"/>
      <c r="G85" s="37"/>
      <c r="H85" s="37"/>
      <c r="I85" s="37"/>
      <c r="J85" s="153">
        <f>BK85</f>
        <v>0</v>
      </c>
      <c r="K85" s="37"/>
      <c r="L85" s="40"/>
      <c r="M85" s="72"/>
      <c r="N85" s="154"/>
      <c r="O85" s="73"/>
      <c r="P85" s="155">
        <f>P86</f>
        <v>0</v>
      </c>
      <c r="Q85" s="73"/>
      <c r="R85" s="155">
        <f>R86</f>
        <v>0</v>
      </c>
      <c r="S85" s="73"/>
      <c r="T85" s="156">
        <f>T86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79</v>
      </c>
      <c r="AU85" s="18" t="s">
        <v>106</v>
      </c>
      <c r="BK85" s="157">
        <f>BK86</f>
        <v>0</v>
      </c>
    </row>
    <row r="86" spans="1:65" s="12" customFormat="1" ht="25.95" customHeight="1">
      <c r="B86" s="158"/>
      <c r="C86" s="159"/>
      <c r="D86" s="160" t="s">
        <v>79</v>
      </c>
      <c r="E86" s="161" t="s">
        <v>95</v>
      </c>
      <c r="F86" s="161" t="s">
        <v>1069</v>
      </c>
      <c r="G86" s="159"/>
      <c r="H86" s="159"/>
      <c r="I86" s="162"/>
      <c r="J86" s="163">
        <f>BK86</f>
        <v>0</v>
      </c>
      <c r="K86" s="159"/>
      <c r="L86" s="164"/>
      <c r="M86" s="165"/>
      <c r="N86" s="166"/>
      <c r="O86" s="166"/>
      <c r="P86" s="167">
        <f>P87+P93+P105+P111+P114</f>
        <v>0</v>
      </c>
      <c r="Q86" s="166"/>
      <c r="R86" s="167">
        <f>R87+R93+R105+R111+R114</f>
        <v>0</v>
      </c>
      <c r="S86" s="166"/>
      <c r="T86" s="168">
        <f>T87+T93+T105+T111+T114</f>
        <v>0</v>
      </c>
      <c r="AR86" s="169" t="s">
        <v>165</v>
      </c>
      <c r="AT86" s="170" t="s">
        <v>79</v>
      </c>
      <c r="AU86" s="170" t="s">
        <v>80</v>
      </c>
      <c r="AY86" s="169" t="s">
        <v>131</v>
      </c>
      <c r="BK86" s="171">
        <f>BK87+BK93+BK105+BK111+BK114</f>
        <v>0</v>
      </c>
    </row>
    <row r="87" spans="1:65" s="12" customFormat="1" ht="22.8" customHeight="1">
      <c r="B87" s="158"/>
      <c r="C87" s="159"/>
      <c r="D87" s="160" t="s">
        <v>79</v>
      </c>
      <c r="E87" s="172" t="s">
        <v>1070</v>
      </c>
      <c r="F87" s="172" t="s">
        <v>1071</v>
      </c>
      <c r="G87" s="159"/>
      <c r="H87" s="159"/>
      <c r="I87" s="162"/>
      <c r="J87" s="173">
        <f>BK87</f>
        <v>0</v>
      </c>
      <c r="K87" s="159"/>
      <c r="L87" s="164"/>
      <c r="M87" s="165"/>
      <c r="N87" s="166"/>
      <c r="O87" s="166"/>
      <c r="P87" s="167">
        <f>SUM(P88:P92)</f>
        <v>0</v>
      </c>
      <c r="Q87" s="166"/>
      <c r="R87" s="167">
        <f>SUM(R88:R92)</f>
        <v>0</v>
      </c>
      <c r="S87" s="166"/>
      <c r="T87" s="168">
        <f>SUM(T88:T92)</f>
        <v>0</v>
      </c>
      <c r="AR87" s="169" t="s">
        <v>165</v>
      </c>
      <c r="AT87" s="170" t="s">
        <v>79</v>
      </c>
      <c r="AU87" s="170" t="s">
        <v>88</v>
      </c>
      <c r="AY87" s="169" t="s">
        <v>131</v>
      </c>
      <c r="BK87" s="171">
        <f>SUM(BK88:BK92)</f>
        <v>0</v>
      </c>
    </row>
    <row r="88" spans="1:65" s="2" customFormat="1" ht="14.4" customHeight="1">
      <c r="A88" s="35"/>
      <c r="B88" s="36"/>
      <c r="C88" s="174" t="s">
        <v>88</v>
      </c>
      <c r="D88" s="174" t="s">
        <v>133</v>
      </c>
      <c r="E88" s="175" t="s">
        <v>1072</v>
      </c>
      <c r="F88" s="176" t="s">
        <v>1073</v>
      </c>
      <c r="G88" s="177" t="s">
        <v>1074</v>
      </c>
      <c r="H88" s="178">
        <v>1</v>
      </c>
      <c r="I88" s="179"/>
      <c r="J88" s="180">
        <f>ROUND(I88*H88,2)</f>
        <v>0</v>
      </c>
      <c r="K88" s="176" t="s">
        <v>137</v>
      </c>
      <c r="L88" s="40"/>
      <c r="M88" s="181" t="s">
        <v>78</v>
      </c>
      <c r="N88" s="182" t="s">
        <v>50</v>
      </c>
      <c r="O88" s="65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1075</v>
      </c>
      <c r="AT88" s="185" t="s">
        <v>133</v>
      </c>
      <c r="AU88" s="185" t="s">
        <v>91</v>
      </c>
      <c r="AY88" s="18" t="s">
        <v>131</v>
      </c>
      <c r="BE88" s="186">
        <f>IF(N88="základní",J88,0)</f>
        <v>0</v>
      </c>
      <c r="BF88" s="186">
        <f>IF(N88="snížená",J88,0)</f>
        <v>0</v>
      </c>
      <c r="BG88" s="186">
        <f>IF(N88="zákl. přenesená",J88,0)</f>
        <v>0</v>
      </c>
      <c r="BH88" s="186">
        <f>IF(N88="sníž. přenesená",J88,0)</f>
        <v>0</v>
      </c>
      <c r="BI88" s="186">
        <f>IF(N88="nulová",J88,0)</f>
        <v>0</v>
      </c>
      <c r="BJ88" s="18" t="s">
        <v>88</v>
      </c>
      <c r="BK88" s="186">
        <f>ROUND(I88*H88,2)</f>
        <v>0</v>
      </c>
      <c r="BL88" s="18" t="s">
        <v>1075</v>
      </c>
      <c r="BM88" s="185" t="s">
        <v>1076</v>
      </c>
    </row>
    <row r="89" spans="1:65" s="2" customFormat="1" ht="38.4">
      <c r="A89" s="35"/>
      <c r="B89" s="36"/>
      <c r="C89" s="37"/>
      <c r="D89" s="187" t="s">
        <v>533</v>
      </c>
      <c r="E89" s="37"/>
      <c r="F89" s="188" t="s">
        <v>1077</v>
      </c>
      <c r="G89" s="37"/>
      <c r="H89" s="37"/>
      <c r="I89" s="189"/>
      <c r="J89" s="37"/>
      <c r="K89" s="37"/>
      <c r="L89" s="40"/>
      <c r="M89" s="190"/>
      <c r="N89" s="191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533</v>
      </c>
      <c r="AU89" s="18" t="s">
        <v>91</v>
      </c>
    </row>
    <row r="90" spans="1:65" s="2" customFormat="1" ht="14.4" customHeight="1">
      <c r="A90" s="35"/>
      <c r="B90" s="36"/>
      <c r="C90" s="174" t="s">
        <v>91</v>
      </c>
      <c r="D90" s="174" t="s">
        <v>133</v>
      </c>
      <c r="E90" s="175" t="s">
        <v>1078</v>
      </c>
      <c r="F90" s="176" t="s">
        <v>1079</v>
      </c>
      <c r="G90" s="177" t="s">
        <v>1074</v>
      </c>
      <c r="H90" s="178">
        <v>1</v>
      </c>
      <c r="I90" s="179"/>
      <c r="J90" s="180">
        <f>ROUND(I90*H90,2)</f>
        <v>0</v>
      </c>
      <c r="K90" s="176" t="s">
        <v>137</v>
      </c>
      <c r="L90" s="40"/>
      <c r="M90" s="181" t="s">
        <v>78</v>
      </c>
      <c r="N90" s="182" t="s">
        <v>50</v>
      </c>
      <c r="O90" s="65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1075</v>
      </c>
      <c r="AT90" s="185" t="s">
        <v>133</v>
      </c>
      <c r="AU90" s="185" t="s">
        <v>91</v>
      </c>
      <c r="AY90" s="18" t="s">
        <v>131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88</v>
      </c>
      <c r="BK90" s="186">
        <f>ROUND(I90*H90,2)</f>
        <v>0</v>
      </c>
      <c r="BL90" s="18" t="s">
        <v>1075</v>
      </c>
      <c r="BM90" s="185" t="s">
        <v>1080</v>
      </c>
    </row>
    <row r="91" spans="1:65" s="2" customFormat="1" ht="38.4">
      <c r="A91" s="35"/>
      <c r="B91" s="36"/>
      <c r="C91" s="37"/>
      <c r="D91" s="187" t="s">
        <v>533</v>
      </c>
      <c r="E91" s="37"/>
      <c r="F91" s="188" t="s">
        <v>1081</v>
      </c>
      <c r="G91" s="37"/>
      <c r="H91" s="37"/>
      <c r="I91" s="189"/>
      <c r="J91" s="37"/>
      <c r="K91" s="37"/>
      <c r="L91" s="40"/>
      <c r="M91" s="190"/>
      <c r="N91" s="19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533</v>
      </c>
      <c r="AU91" s="18" t="s">
        <v>91</v>
      </c>
    </row>
    <row r="92" spans="1:65" s="2" customFormat="1" ht="14.4" customHeight="1">
      <c r="A92" s="35"/>
      <c r="B92" s="36"/>
      <c r="C92" s="174" t="s">
        <v>152</v>
      </c>
      <c r="D92" s="174" t="s">
        <v>133</v>
      </c>
      <c r="E92" s="175" t="s">
        <v>1082</v>
      </c>
      <c r="F92" s="176" t="s">
        <v>1083</v>
      </c>
      <c r="G92" s="177" t="s">
        <v>1074</v>
      </c>
      <c r="H92" s="178">
        <v>1</v>
      </c>
      <c r="I92" s="179"/>
      <c r="J92" s="180">
        <f>ROUND(I92*H92,2)</f>
        <v>0</v>
      </c>
      <c r="K92" s="176" t="s">
        <v>137</v>
      </c>
      <c r="L92" s="40"/>
      <c r="M92" s="181" t="s">
        <v>78</v>
      </c>
      <c r="N92" s="182" t="s">
        <v>50</v>
      </c>
      <c r="O92" s="65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1075</v>
      </c>
      <c r="AT92" s="185" t="s">
        <v>133</v>
      </c>
      <c r="AU92" s="185" t="s">
        <v>91</v>
      </c>
      <c r="AY92" s="18" t="s">
        <v>131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8" t="s">
        <v>88</v>
      </c>
      <c r="BK92" s="186">
        <f>ROUND(I92*H92,2)</f>
        <v>0</v>
      </c>
      <c r="BL92" s="18" t="s">
        <v>1075</v>
      </c>
      <c r="BM92" s="185" t="s">
        <v>1084</v>
      </c>
    </row>
    <row r="93" spans="1:65" s="12" customFormat="1" ht="22.8" customHeight="1">
      <c r="B93" s="158"/>
      <c r="C93" s="159"/>
      <c r="D93" s="160" t="s">
        <v>79</v>
      </c>
      <c r="E93" s="172" t="s">
        <v>1085</v>
      </c>
      <c r="F93" s="172" t="s">
        <v>1086</v>
      </c>
      <c r="G93" s="159"/>
      <c r="H93" s="159"/>
      <c r="I93" s="162"/>
      <c r="J93" s="173">
        <f>BK93</f>
        <v>0</v>
      </c>
      <c r="K93" s="159"/>
      <c r="L93" s="164"/>
      <c r="M93" s="165"/>
      <c r="N93" s="166"/>
      <c r="O93" s="166"/>
      <c r="P93" s="167">
        <f>SUM(P94:P104)</f>
        <v>0</v>
      </c>
      <c r="Q93" s="166"/>
      <c r="R93" s="167">
        <f>SUM(R94:R104)</f>
        <v>0</v>
      </c>
      <c r="S93" s="166"/>
      <c r="T93" s="168">
        <f>SUM(T94:T104)</f>
        <v>0</v>
      </c>
      <c r="AR93" s="169" t="s">
        <v>165</v>
      </c>
      <c r="AT93" s="170" t="s">
        <v>79</v>
      </c>
      <c r="AU93" s="170" t="s">
        <v>88</v>
      </c>
      <c r="AY93" s="169" t="s">
        <v>131</v>
      </c>
      <c r="BK93" s="171">
        <f>SUM(BK94:BK104)</f>
        <v>0</v>
      </c>
    </row>
    <row r="94" spans="1:65" s="2" customFormat="1" ht="14.4" customHeight="1">
      <c r="A94" s="35"/>
      <c r="B94" s="36"/>
      <c r="C94" s="174" t="s">
        <v>138</v>
      </c>
      <c r="D94" s="174" t="s">
        <v>133</v>
      </c>
      <c r="E94" s="175" t="s">
        <v>1087</v>
      </c>
      <c r="F94" s="176" t="s">
        <v>1088</v>
      </c>
      <c r="G94" s="177" t="s">
        <v>1074</v>
      </c>
      <c r="H94" s="178">
        <v>1</v>
      </c>
      <c r="I94" s="179"/>
      <c r="J94" s="180">
        <f>ROUND(I94*H94,2)</f>
        <v>0</v>
      </c>
      <c r="K94" s="176" t="s">
        <v>137</v>
      </c>
      <c r="L94" s="40"/>
      <c r="M94" s="181" t="s">
        <v>78</v>
      </c>
      <c r="N94" s="182" t="s">
        <v>50</v>
      </c>
      <c r="O94" s="65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1075</v>
      </c>
      <c r="AT94" s="185" t="s">
        <v>133</v>
      </c>
      <c r="AU94" s="185" t="s">
        <v>91</v>
      </c>
      <c r="AY94" s="18" t="s">
        <v>131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8" t="s">
        <v>88</v>
      </c>
      <c r="BK94" s="186">
        <f>ROUND(I94*H94,2)</f>
        <v>0</v>
      </c>
      <c r="BL94" s="18" t="s">
        <v>1075</v>
      </c>
      <c r="BM94" s="185" t="s">
        <v>1089</v>
      </c>
    </row>
    <row r="95" spans="1:65" s="2" customFormat="1" ht="14.4" customHeight="1">
      <c r="A95" s="35"/>
      <c r="B95" s="36"/>
      <c r="C95" s="174" t="s">
        <v>165</v>
      </c>
      <c r="D95" s="174" t="s">
        <v>133</v>
      </c>
      <c r="E95" s="175" t="s">
        <v>1090</v>
      </c>
      <c r="F95" s="176" t="s">
        <v>1091</v>
      </c>
      <c r="G95" s="177" t="s">
        <v>1074</v>
      </c>
      <c r="H95" s="178">
        <v>1</v>
      </c>
      <c r="I95" s="179"/>
      <c r="J95" s="180">
        <f>ROUND(I95*H95,2)</f>
        <v>0</v>
      </c>
      <c r="K95" s="176" t="s">
        <v>137</v>
      </c>
      <c r="L95" s="40"/>
      <c r="M95" s="181" t="s">
        <v>78</v>
      </c>
      <c r="N95" s="182" t="s">
        <v>50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1075</v>
      </c>
      <c r="AT95" s="185" t="s">
        <v>133</v>
      </c>
      <c r="AU95" s="185" t="s">
        <v>91</v>
      </c>
      <c r="AY95" s="18" t="s">
        <v>131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88</v>
      </c>
      <c r="BK95" s="186">
        <f>ROUND(I95*H95,2)</f>
        <v>0</v>
      </c>
      <c r="BL95" s="18" t="s">
        <v>1075</v>
      </c>
      <c r="BM95" s="185" t="s">
        <v>1092</v>
      </c>
    </row>
    <row r="96" spans="1:65" s="2" customFormat="1" ht="19.2">
      <c r="A96" s="35"/>
      <c r="B96" s="36"/>
      <c r="C96" s="37"/>
      <c r="D96" s="187" t="s">
        <v>533</v>
      </c>
      <c r="E96" s="37"/>
      <c r="F96" s="188" t="s">
        <v>1093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533</v>
      </c>
      <c r="AU96" s="18" t="s">
        <v>91</v>
      </c>
    </row>
    <row r="97" spans="1:65" s="2" customFormat="1" ht="14.4" customHeight="1">
      <c r="A97" s="35"/>
      <c r="B97" s="36"/>
      <c r="C97" s="174" t="s">
        <v>174</v>
      </c>
      <c r="D97" s="174" t="s">
        <v>133</v>
      </c>
      <c r="E97" s="175" t="s">
        <v>1094</v>
      </c>
      <c r="F97" s="176" t="s">
        <v>1095</v>
      </c>
      <c r="G97" s="177" t="s">
        <v>1074</v>
      </c>
      <c r="H97" s="178">
        <v>1</v>
      </c>
      <c r="I97" s="179"/>
      <c r="J97" s="180">
        <f>ROUND(I97*H97,2)</f>
        <v>0</v>
      </c>
      <c r="K97" s="176" t="s">
        <v>137</v>
      </c>
      <c r="L97" s="40"/>
      <c r="M97" s="181" t="s">
        <v>78</v>
      </c>
      <c r="N97" s="182" t="s">
        <v>50</v>
      </c>
      <c r="O97" s="65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1075</v>
      </c>
      <c r="AT97" s="185" t="s">
        <v>133</v>
      </c>
      <c r="AU97" s="185" t="s">
        <v>91</v>
      </c>
      <c r="AY97" s="18" t="s">
        <v>131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88</v>
      </c>
      <c r="BK97" s="186">
        <f>ROUND(I97*H97,2)</f>
        <v>0</v>
      </c>
      <c r="BL97" s="18" t="s">
        <v>1075</v>
      </c>
      <c r="BM97" s="185" t="s">
        <v>1096</v>
      </c>
    </row>
    <row r="98" spans="1:65" s="2" customFormat="1" ht="14.4" customHeight="1">
      <c r="A98" s="35"/>
      <c r="B98" s="36"/>
      <c r="C98" s="174" t="s">
        <v>182</v>
      </c>
      <c r="D98" s="174" t="s">
        <v>133</v>
      </c>
      <c r="E98" s="175" t="s">
        <v>1097</v>
      </c>
      <c r="F98" s="176" t="s">
        <v>1098</v>
      </c>
      <c r="G98" s="177" t="s">
        <v>1074</v>
      </c>
      <c r="H98" s="178">
        <v>1</v>
      </c>
      <c r="I98" s="179"/>
      <c r="J98" s="180">
        <f>ROUND(I98*H98,2)</f>
        <v>0</v>
      </c>
      <c r="K98" s="176" t="s">
        <v>137</v>
      </c>
      <c r="L98" s="40"/>
      <c r="M98" s="181" t="s">
        <v>78</v>
      </c>
      <c r="N98" s="182" t="s">
        <v>50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1075</v>
      </c>
      <c r="AT98" s="185" t="s">
        <v>133</v>
      </c>
      <c r="AU98" s="185" t="s">
        <v>91</v>
      </c>
      <c r="AY98" s="18" t="s">
        <v>131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88</v>
      </c>
      <c r="BK98" s="186">
        <f>ROUND(I98*H98,2)</f>
        <v>0</v>
      </c>
      <c r="BL98" s="18" t="s">
        <v>1075</v>
      </c>
      <c r="BM98" s="185" t="s">
        <v>1099</v>
      </c>
    </row>
    <row r="99" spans="1:65" s="2" customFormat="1" ht="14.4" customHeight="1">
      <c r="A99" s="35"/>
      <c r="B99" s="36"/>
      <c r="C99" s="174" t="s">
        <v>190</v>
      </c>
      <c r="D99" s="174" t="s">
        <v>133</v>
      </c>
      <c r="E99" s="175" t="s">
        <v>1100</v>
      </c>
      <c r="F99" s="176" t="s">
        <v>1101</v>
      </c>
      <c r="G99" s="177" t="s">
        <v>1074</v>
      </c>
      <c r="H99" s="178">
        <v>1</v>
      </c>
      <c r="I99" s="179"/>
      <c r="J99" s="180">
        <f>ROUND(I99*H99,2)</f>
        <v>0</v>
      </c>
      <c r="K99" s="176" t="s">
        <v>137</v>
      </c>
      <c r="L99" s="40"/>
      <c r="M99" s="181" t="s">
        <v>78</v>
      </c>
      <c r="N99" s="182" t="s">
        <v>50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1075</v>
      </c>
      <c r="AT99" s="185" t="s">
        <v>133</v>
      </c>
      <c r="AU99" s="185" t="s">
        <v>91</v>
      </c>
      <c r="AY99" s="18" t="s">
        <v>131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88</v>
      </c>
      <c r="BK99" s="186">
        <f>ROUND(I99*H99,2)</f>
        <v>0</v>
      </c>
      <c r="BL99" s="18" t="s">
        <v>1075</v>
      </c>
      <c r="BM99" s="185" t="s">
        <v>1102</v>
      </c>
    </row>
    <row r="100" spans="1:65" s="2" customFormat="1" ht="14.4" customHeight="1">
      <c r="A100" s="35"/>
      <c r="B100" s="36"/>
      <c r="C100" s="174" t="s">
        <v>203</v>
      </c>
      <c r="D100" s="174" t="s">
        <v>133</v>
      </c>
      <c r="E100" s="175" t="s">
        <v>1103</v>
      </c>
      <c r="F100" s="176" t="s">
        <v>1104</v>
      </c>
      <c r="G100" s="177" t="s">
        <v>1074</v>
      </c>
      <c r="H100" s="178">
        <v>1</v>
      </c>
      <c r="I100" s="179"/>
      <c r="J100" s="180">
        <f>ROUND(I100*H100,2)</f>
        <v>0</v>
      </c>
      <c r="K100" s="176" t="s">
        <v>137</v>
      </c>
      <c r="L100" s="40"/>
      <c r="M100" s="181" t="s">
        <v>78</v>
      </c>
      <c r="N100" s="182" t="s">
        <v>50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1075</v>
      </c>
      <c r="AT100" s="185" t="s">
        <v>133</v>
      </c>
      <c r="AU100" s="185" t="s">
        <v>91</v>
      </c>
      <c r="AY100" s="18" t="s">
        <v>131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88</v>
      </c>
      <c r="BK100" s="186">
        <f>ROUND(I100*H100,2)</f>
        <v>0</v>
      </c>
      <c r="BL100" s="18" t="s">
        <v>1075</v>
      </c>
      <c r="BM100" s="185" t="s">
        <v>1105</v>
      </c>
    </row>
    <row r="101" spans="1:65" s="2" customFormat="1" ht="14.4" customHeight="1">
      <c r="A101" s="35"/>
      <c r="B101" s="36"/>
      <c r="C101" s="174" t="s">
        <v>189</v>
      </c>
      <c r="D101" s="174" t="s">
        <v>133</v>
      </c>
      <c r="E101" s="175" t="s">
        <v>1106</v>
      </c>
      <c r="F101" s="176" t="s">
        <v>1107</v>
      </c>
      <c r="G101" s="177" t="s">
        <v>1074</v>
      </c>
      <c r="H101" s="178">
        <v>1</v>
      </c>
      <c r="I101" s="179"/>
      <c r="J101" s="180">
        <f>ROUND(I101*H101,2)</f>
        <v>0</v>
      </c>
      <c r="K101" s="176" t="s">
        <v>137</v>
      </c>
      <c r="L101" s="40"/>
      <c r="M101" s="181" t="s">
        <v>78</v>
      </c>
      <c r="N101" s="182" t="s">
        <v>50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1075</v>
      </c>
      <c r="AT101" s="185" t="s">
        <v>133</v>
      </c>
      <c r="AU101" s="185" t="s">
        <v>91</v>
      </c>
      <c r="AY101" s="18" t="s">
        <v>131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88</v>
      </c>
      <c r="BK101" s="186">
        <f>ROUND(I101*H101,2)</f>
        <v>0</v>
      </c>
      <c r="BL101" s="18" t="s">
        <v>1075</v>
      </c>
      <c r="BM101" s="185" t="s">
        <v>1108</v>
      </c>
    </row>
    <row r="102" spans="1:65" s="2" customFormat="1" ht="38.4">
      <c r="A102" s="35"/>
      <c r="B102" s="36"/>
      <c r="C102" s="37"/>
      <c r="D102" s="187" t="s">
        <v>533</v>
      </c>
      <c r="E102" s="37"/>
      <c r="F102" s="188" t="s">
        <v>1109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533</v>
      </c>
      <c r="AU102" s="18" t="s">
        <v>91</v>
      </c>
    </row>
    <row r="103" spans="1:65" s="2" customFormat="1" ht="14.4" customHeight="1">
      <c r="A103" s="35"/>
      <c r="B103" s="36"/>
      <c r="C103" s="174" t="s">
        <v>217</v>
      </c>
      <c r="D103" s="174" t="s">
        <v>133</v>
      </c>
      <c r="E103" s="175" t="s">
        <v>1110</v>
      </c>
      <c r="F103" s="176" t="s">
        <v>1111</v>
      </c>
      <c r="G103" s="177" t="s">
        <v>1074</v>
      </c>
      <c r="H103" s="178">
        <v>1</v>
      </c>
      <c r="I103" s="179"/>
      <c r="J103" s="180">
        <f>ROUND(I103*H103,2)</f>
        <v>0</v>
      </c>
      <c r="K103" s="176" t="s">
        <v>137</v>
      </c>
      <c r="L103" s="40"/>
      <c r="M103" s="181" t="s">
        <v>78</v>
      </c>
      <c r="N103" s="182" t="s">
        <v>50</v>
      </c>
      <c r="O103" s="65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1075</v>
      </c>
      <c r="AT103" s="185" t="s">
        <v>133</v>
      </c>
      <c r="AU103" s="185" t="s">
        <v>91</v>
      </c>
      <c r="AY103" s="18" t="s">
        <v>131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8" t="s">
        <v>88</v>
      </c>
      <c r="BK103" s="186">
        <f>ROUND(I103*H103,2)</f>
        <v>0</v>
      </c>
      <c r="BL103" s="18" t="s">
        <v>1075</v>
      </c>
      <c r="BM103" s="185" t="s">
        <v>1112</v>
      </c>
    </row>
    <row r="104" spans="1:65" s="2" customFormat="1" ht="14.4" customHeight="1">
      <c r="A104" s="35"/>
      <c r="B104" s="36"/>
      <c r="C104" s="174" t="s">
        <v>241</v>
      </c>
      <c r="D104" s="174" t="s">
        <v>133</v>
      </c>
      <c r="E104" s="175" t="s">
        <v>1113</v>
      </c>
      <c r="F104" s="176" t="s">
        <v>1114</v>
      </c>
      <c r="G104" s="177" t="s">
        <v>1074</v>
      </c>
      <c r="H104" s="178">
        <v>1</v>
      </c>
      <c r="I104" s="179"/>
      <c r="J104" s="180">
        <f>ROUND(I104*H104,2)</f>
        <v>0</v>
      </c>
      <c r="K104" s="176" t="s">
        <v>137</v>
      </c>
      <c r="L104" s="40"/>
      <c r="M104" s="181" t="s">
        <v>78</v>
      </c>
      <c r="N104" s="182" t="s">
        <v>50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1075</v>
      </c>
      <c r="AT104" s="185" t="s">
        <v>133</v>
      </c>
      <c r="AU104" s="185" t="s">
        <v>91</v>
      </c>
      <c r="AY104" s="18" t="s">
        <v>131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88</v>
      </c>
      <c r="BK104" s="186">
        <f>ROUND(I104*H104,2)</f>
        <v>0</v>
      </c>
      <c r="BL104" s="18" t="s">
        <v>1075</v>
      </c>
      <c r="BM104" s="185" t="s">
        <v>1115</v>
      </c>
    </row>
    <row r="105" spans="1:65" s="12" customFormat="1" ht="22.8" customHeight="1">
      <c r="B105" s="158"/>
      <c r="C105" s="159"/>
      <c r="D105" s="160" t="s">
        <v>79</v>
      </c>
      <c r="E105" s="172" t="s">
        <v>1116</v>
      </c>
      <c r="F105" s="172" t="s">
        <v>1117</v>
      </c>
      <c r="G105" s="159"/>
      <c r="H105" s="159"/>
      <c r="I105" s="162"/>
      <c r="J105" s="173">
        <f>BK105</f>
        <v>0</v>
      </c>
      <c r="K105" s="159"/>
      <c r="L105" s="164"/>
      <c r="M105" s="165"/>
      <c r="N105" s="166"/>
      <c r="O105" s="166"/>
      <c r="P105" s="167">
        <f>SUM(P106:P110)</f>
        <v>0</v>
      </c>
      <c r="Q105" s="166"/>
      <c r="R105" s="167">
        <f>SUM(R106:R110)</f>
        <v>0</v>
      </c>
      <c r="S105" s="166"/>
      <c r="T105" s="168">
        <f>SUM(T106:T110)</f>
        <v>0</v>
      </c>
      <c r="AR105" s="169" t="s">
        <v>165</v>
      </c>
      <c r="AT105" s="170" t="s">
        <v>79</v>
      </c>
      <c r="AU105" s="170" t="s">
        <v>88</v>
      </c>
      <c r="AY105" s="169" t="s">
        <v>131</v>
      </c>
      <c r="BK105" s="171">
        <f>SUM(BK106:BK110)</f>
        <v>0</v>
      </c>
    </row>
    <row r="106" spans="1:65" s="2" customFormat="1" ht="14.4" customHeight="1">
      <c r="A106" s="35"/>
      <c r="B106" s="36"/>
      <c r="C106" s="174" t="s">
        <v>249</v>
      </c>
      <c r="D106" s="174" t="s">
        <v>133</v>
      </c>
      <c r="E106" s="175" t="s">
        <v>1118</v>
      </c>
      <c r="F106" s="176" t="s">
        <v>1119</v>
      </c>
      <c r="G106" s="177" t="s">
        <v>1074</v>
      </c>
      <c r="H106" s="178">
        <v>1</v>
      </c>
      <c r="I106" s="179"/>
      <c r="J106" s="180">
        <f>ROUND(I106*H106,2)</f>
        <v>0</v>
      </c>
      <c r="K106" s="176" t="s">
        <v>137</v>
      </c>
      <c r="L106" s="40"/>
      <c r="M106" s="181" t="s">
        <v>78</v>
      </c>
      <c r="N106" s="182" t="s">
        <v>50</v>
      </c>
      <c r="O106" s="65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1075</v>
      </c>
      <c r="AT106" s="185" t="s">
        <v>133</v>
      </c>
      <c r="AU106" s="185" t="s">
        <v>91</v>
      </c>
      <c r="AY106" s="18" t="s">
        <v>131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88</v>
      </c>
      <c r="BK106" s="186">
        <f>ROUND(I106*H106,2)</f>
        <v>0</v>
      </c>
      <c r="BL106" s="18" t="s">
        <v>1075</v>
      </c>
      <c r="BM106" s="185" t="s">
        <v>1120</v>
      </c>
    </row>
    <row r="107" spans="1:65" s="2" customFormat="1" ht="14.4" customHeight="1">
      <c r="A107" s="35"/>
      <c r="B107" s="36"/>
      <c r="C107" s="174" t="s">
        <v>258</v>
      </c>
      <c r="D107" s="174" t="s">
        <v>133</v>
      </c>
      <c r="E107" s="175" t="s">
        <v>1121</v>
      </c>
      <c r="F107" s="176" t="s">
        <v>1122</v>
      </c>
      <c r="G107" s="177" t="s">
        <v>1123</v>
      </c>
      <c r="H107" s="178">
        <v>1</v>
      </c>
      <c r="I107" s="179"/>
      <c r="J107" s="180">
        <f>ROUND(I107*H107,2)</f>
        <v>0</v>
      </c>
      <c r="K107" s="176" t="s">
        <v>137</v>
      </c>
      <c r="L107" s="40"/>
      <c r="M107" s="181" t="s">
        <v>78</v>
      </c>
      <c r="N107" s="182" t="s">
        <v>50</v>
      </c>
      <c r="O107" s="65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1075</v>
      </c>
      <c r="AT107" s="185" t="s">
        <v>133</v>
      </c>
      <c r="AU107" s="185" t="s">
        <v>91</v>
      </c>
      <c r="AY107" s="18" t="s">
        <v>131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88</v>
      </c>
      <c r="BK107" s="186">
        <f>ROUND(I107*H107,2)</f>
        <v>0</v>
      </c>
      <c r="BL107" s="18" t="s">
        <v>1075</v>
      </c>
      <c r="BM107" s="185" t="s">
        <v>1124</v>
      </c>
    </row>
    <row r="108" spans="1:65" s="2" customFormat="1" ht="19.2">
      <c r="A108" s="35"/>
      <c r="B108" s="36"/>
      <c r="C108" s="37"/>
      <c r="D108" s="187" t="s">
        <v>533</v>
      </c>
      <c r="E108" s="37"/>
      <c r="F108" s="188" t="s">
        <v>1125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533</v>
      </c>
      <c r="AU108" s="18" t="s">
        <v>91</v>
      </c>
    </row>
    <row r="109" spans="1:65" s="2" customFormat="1" ht="14.4" customHeight="1">
      <c r="A109" s="35"/>
      <c r="B109" s="36"/>
      <c r="C109" s="174" t="s">
        <v>8</v>
      </c>
      <c r="D109" s="174" t="s">
        <v>133</v>
      </c>
      <c r="E109" s="175" t="s">
        <v>1126</v>
      </c>
      <c r="F109" s="176" t="s">
        <v>1127</v>
      </c>
      <c r="G109" s="177" t="s">
        <v>1074</v>
      </c>
      <c r="H109" s="178">
        <v>1</v>
      </c>
      <c r="I109" s="179"/>
      <c r="J109" s="180">
        <f>ROUND(I109*H109,2)</f>
        <v>0</v>
      </c>
      <c r="K109" s="176" t="s">
        <v>137</v>
      </c>
      <c r="L109" s="40"/>
      <c r="M109" s="181" t="s">
        <v>78</v>
      </c>
      <c r="N109" s="182" t="s">
        <v>50</v>
      </c>
      <c r="O109" s="65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1075</v>
      </c>
      <c r="AT109" s="185" t="s">
        <v>133</v>
      </c>
      <c r="AU109" s="185" t="s">
        <v>91</v>
      </c>
      <c r="AY109" s="18" t="s">
        <v>131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8" t="s">
        <v>88</v>
      </c>
      <c r="BK109" s="186">
        <f>ROUND(I109*H109,2)</f>
        <v>0</v>
      </c>
      <c r="BL109" s="18" t="s">
        <v>1075</v>
      </c>
      <c r="BM109" s="185" t="s">
        <v>1128</v>
      </c>
    </row>
    <row r="110" spans="1:65" s="2" customFormat="1" ht="28.8">
      <c r="A110" s="35"/>
      <c r="B110" s="36"/>
      <c r="C110" s="37"/>
      <c r="D110" s="187" t="s">
        <v>533</v>
      </c>
      <c r="E110" s="37"/>
      <c r="F110" s="188" t="s">
        <v>1129</v>
      </c>
      <c r="G110" s="37"/>
      <c r="H110" s="37"/>
      <c r="I110" s="189"/>
      <c r="J110" s="37"/>
      <c r="K110" s="37"/>
      <c r="L110" s="40"/>
      <c r="M110" s="190"/>
      <c r="N110" s="191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533</v>
      </c>
      <c r="AU110" s="18" t="s">
        <v>91</v>
      </c>
    </row>
    <row r="111" spans="1:65" s="12" customFormat="1" ht="22.8" customHeight="1">
      <c r="B111" s="158"/>
      <c r="C111" s="159"/>
      <c r="D111" s="160" t="s">
        <v>79</v>
      </c>
      <c r="E111" s="172" t="s">
        <v>1130</v>
      </c>
      <c r="F111" s="172" t="s">
        <v>1131</v>
      </c>
      <c r="G111" s="159"/>
      <c r="H111" s="159"/>
      <c r="I111" s="162"/>
      <c r="J111" s="173">
        <f>BK111</f>
        <v>0</v>
      </c>
      <c r="K111" s="159"/>
      <c r="L111" s="164"/>
      <c r="M111" s="165"/>
      <c r="N111" s="166"/>
      <c r="O111" s="166"/>
      <c r="P111" s="167">
        <f>SUM(P112:P113)</f>
        <v>0</v>
      </c>
      <c r="Q111" s="166"/>
      <c r="R111" s="167">
        <f>SUM(R112:R113)</f>
        <v>0</v>
      </c>
      <c r="S111" s="166"/>
      <c r="T111" s="168">
        <f>SUM(T112:T113)</f>
        <v>0</v>
      </c>
      <c r="AR111" s="169" t="s">
        <v>165</v>
      </c>
      <c r="AT111" s="170" t="s">
        <v>79</v>
      </c>
      <c r="AU111" s="170" t="s">
        <v>88</v>
      </c>
      <c r="AY111" s="169" t="s">
        <v>131</v>
      </c>
      <c r="BK111" s="171">
        <f>SUM(BK112:BK113)</f>
        <v>0</v>
      </c>
    </row>
    <row r="112" spans="1:65" s="2" customFormat="1" ht="14.4" customHeight="1">
      <c r="A112" s="35"/>
      <c r="B112" s="36"/>
      <c r="C112" s="174" t="s">
        <v>270</v>
      </c>
      <c r="D112" s="174" t="s">
        <v>133</v>
      </c>
      <c r="E112" s="175" t="s">
        <v>1132</v>
      </c>
      <c r="F112" s="176" t="s">
        <v>1133</v>
      </c>
      <c r="G112" s="177" t="s">
        <v>1074</v>
      </c>
      <c r="H112" s="178">
        <v>1</v>
      </c>
      <c r="I112" s="179"/>
      <c r="J112" s="180">
        <f>ROUND(I112*H112,2)</f>
        <v>0</v>
      </c>
      <c r="K112" s="176" t="s">
        <v>137</v>
      </c>
      <c r="L112" s="40"/>
      <c r="M112" s="181" t="s">
        <v>78</v>
      </c>
      <c r="N112" s="182" t="s">
        <v>50</v>
      </c>
      <c r="O112" s="65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1075</v>
      </c>
      <c r="AT112" s="185" t="s">
        <v>133</v>
      </c>
      <c r="AU112" s="185" t="s">
        <v>91</v>
      </c>
      <c r="AY112" s="18" t="s">
        <v>131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88</v>
      </c>
      <c r="BK112" s="186">
        <f>ROUND(I112*H112,2)</f>
        <v>0</v>
      </c>
      <c r="BL112" s="18" t="s">
        <v>1075</v>
      </c>
      <c r="BM112" s="185" t="s">
        <v>1134</v>
      </c>
    </row>
    <row r="113" spans="1:65" s="2" customFormat="1" ht="38.4">
      <c r="A113" s="35"/>
      <c r="B113" s="36"/>
      <c r="C113" s="37"/>
      <c r="D113" s="187" t="s">
        <v>533</v>
      </c>
      <c r="E113" s="37"/>
      <c r="F113" s="188" t="s">
        <v>1135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533</v>
      </c>
      <c r="AU113" s="18" t="s">
        <v>91</v>
      </c>
    </row>
    <row r="114" spans="1:65" s="12" customFormat="1" ht="22.8" customHeight="1">
      <c r="B114" s="158"/>
      <c r="C114" s="159"/>
      <c r="D114" s="160" t="s">
        <v>79</v>
      </c>
      <c r="E114" s="172" t="s">
        <v>1136</v>
      </c>
      <c r="F114" s="172" t="s">
        <v>1137</v>
      </c>
      <c r="G114" s="159"/>
      <c r="H114" s="159"/>
      <c r="I114" s="162"/>
      <c r="J114" s="173">
        <f>BK114</f>
        <v>0</v>
      </c>
      <c r="K114" s="159"/>
      <c r="L114" s="164"/>
      <c r="M114" s="165"/>
      <c r="N114" s="166"/>
      <c r="O114" s="166"/>
      <c r="P114" s="167">
        <f>SUM(P115:P116)</f>
        <v>0</v>
      </c>
      <c r="Q114" s="166"/>
      <c r="R114" s="167">
        <f>SUM(R115:R116)</f>
        <v>0</v>
      </c>
      <c r="S114" s="166"/>
      <c r="T114" s="168">
        <f>SUM(T115:T116)</f>
        <v>0</v>
      </c>
      <c r="AR114" s="169" t="s">
        <v>165</v>
      </c>
      <c r="AT114" s="170" t="s">
        <v>79</v>
      </c>
      <c r="AU114" s="170" t="s">
        <v>88</v>
      </c>
      <c r="AY114" s="169" t="s">
        <v>131</v>
      </c>
      <c r="BK114" s="171">
        <f>SUM(BK115:BK116)</f>
        <v>0</v>
      </c>
    </row>
    <row r="115" spans="1:65" s="2" customFormat="1" ht="14.4" customHeight="1">
      <c r="A115" s="35"/>
      <c r="B115" s="36"/>
      <c r="C115" s="174" t="s">
        <v>395</v>
      </c>
      <c r="D115" s="174" t="s">
        <v>133</v>
      </c>
      <c r="E115" s="175" t="s">
        <v>1138</v>
      </c>
      <c r="F115" s="176" t="s">
        <v>1139</v>
      </c>
      <c r="G115" s="177" t="s">
        <v>1074</v>
      </c>
      <c r="H115" s="178">
        <v>1</v>
      </c>
      <c r="I115" s="179"/>
      <c r="J115" s="180">
        <f>ROUND(I115*H115,2)</f>
        <v>0</v>
      </c>
      <c r="K115" s="176" t="s">
        <v>137</v>
      </c>
      <c r="L115" s="40"/>
      <c r="M115" s="181" t="s">
        <v>78</v>
      </c>
      <c r="N115" s="182" t="s">
        <v>50</v>
      </c>
      <c r="O115" s="65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1075</v>
      </c>
      <c r="AT115" s="185" t="s">
        <v>133</v>
      </c>
      <c r="AU115" s="185" t="s">
        <v>91</v>
      </c>
      <c r="AY115" s="18" t="s">
        <v>131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88</v>
      </c>
      <c r="BK115" s="186">
        <f>ROUND(I115*H115,2)</f>
        <v>0</v>
      </c>
      <c r="BL115" s="18" t="s">
        <v>1075</v>
      </c>
      <c r="BM115" s="185" t="s">
        <v>1140</v>
      </c>
    </row>
    <row r="116" spans="1:65" s="2" customFormat="1" ht="67.2">
      <c r="A116" s="35"/>
      <c r="B116" s="36"/>
      <c r="C116" s="37"/>
      <c r="D116" s="187" t="s">
        <v>533</v>
      </c>
      <c r="E116" s="37"/>
      <c r="F116" s="188" t="s">
        <v>1141</v>
      </c>
      <c r="G116" s="37"/>
      <c r="H116" s="37"/>
      <c r="I116" s="189"/>
      <c r="J116" s="37"/>
      <c r="K116" s="37"/>
      <c r="L116" s="40"/>
      <c r="M116" s="235"/>
      <c r="N116" s="236"/>
      <c r="O116" s="237"/>
      <c r="P116" s="237"/>
      <c r="Q116" s="237"/>
      <c r="R116" s="237"/>
      <c r="S116" s="237"/>
      <c r="T116" s="238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533</v>
      </c>
      <c r="AU116" s="18" t="s">
        <v>91</v>
      </c>
    </row>
    <row r="117" spans="1:65" s="2" customFormat="1" ht="6.9" customHeight="1">
      <c r="A117" s="35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0"/>
      <c r="M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</sheetData>
  <sheetProtection algorithmName="SHA-512" hashValue="Kt5OZU+w6fIBin+loknWZfQQugQIlrloxBuSiHblNlzeKSl+n4Mx6L4pk4IOob3m3dcJXywG7FnE33zilyH/iQ==" saltValue="3vIfOYssGCCqmSei68V/Q1KQ8DWRTbjM8XcT9LAynPa9tm+Ot1C3pIio/0IilqFNzbnWMD30jYDWMaY2hpoZWA==" spinCount="100000" sheet="1" objects="1" scenarios="1" formatColumns="0" formatRows="0" autoFilter="0"/>
  <autoFilter ref="C84:K116" xr:uid="{00000000-0009-0000-0000-000003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8"/>
  <sheetViews>
    <sheetView showGridLines="0" zoomScale="110" zoomScaleNormal="110" workbookViewId="0"/>
  </sheetViews>
  <sheetFormatPr defaultRowHeight="14.4"/>
  <cols>
    <col min="1" max="1" width="8.28515625" style="239" customWidth="1"/>
    <col min="2" max="2" width="1.7109375" style="239" customWidth="1"/>
    <col min="3" max="4" width="5" style="239" customWidth="1"/>
    <col min="5" max="5" width="11.7109375" style="239" customWidth="1"/>
    <col min="6" max="6" width="9.140625" style="239" customWidth="1"/>
    <col min="7" max="7" width="5" style="239" customWidth="1"/>
    <col min="8" max="8" width="77.85546875" style="239" customWidth="1"/>
    <col min="9" max="10" width="20" style="239" customWidth="1"/>
    <col min="11" max="11" width="1.7109375" style="239" customWidth="1"/>
  </cols>
  <sheetData>
    <row r="1" spans="2:11" s="1" customFormat="1" ht="37.5" customHeight="1"/>
    <row r="2" spans="2:11" s="1" customFormat="1" ht="7.5" customHeight="1">
      <c r="B2" s="240"/>
      <c r="C2" s="241"/>
      <c r="D2" s="241"/>
      <c r="E2" s="241"/>
      <c r="F2" s="241"/>
      <c r="G2" s="241"/>
      <c r="H2" s="241"/>
      <c r="I2" s="241"/>
      <c r="J2" s="241"/>
      <c r="K2" s="242"/>
    </row>
    <row r="3" spans="2:11" s="16" customFormat="1" ht="45" customHeight="1">
      <c r="B3" s="243"/>
      <c r="C3" s="371" t="s">
        <v>1142</v>
      </c>
      <c r="D3" s="371"/>
      <c r="E3" s="371"/>
      <c r="F3" s="371"/>
      <c r="G3" s="371"/>
      <c r="H3" s="371"/>
      <c r="I3" s="371"/>
      <c r="J3" s="371"/>
      <c r="K3" s="244"/>
    </row>
    <row r="4" spans="2:11" s="1" customFormat="1" ht="25.5" customHeight="1">
      <c r="B4" s="245"/>
      <c r="C4" s="376" t="s">
        <v>1143</v>
      </c>
      <c r="D4" s="376"/>
      <c r="E4" s="376"/>
      <c r="F4" s="376"/>
      <c r="G4" s="376"/>
      <c r="H4" s="376"/>
      <c r="I4" s="376"/>
      <c r="J4" s="376"/>
      <c r="K4" s="246"/>
    </row>
    <row r="5" spans="2:11" s="1" customFormat="1" ht="5.25" customHeight="1">
      <c r="B5" s="245"/>
      <c r="C5" s="247"/>
      <c r="D5" s="247"/>
      <c r="E5" s="247"/>
      <c r="F5" s="247"/>
      <c r="G5" s="247"/>
      <c r="H5" s="247"/>
      <c r="I5" s="247"/>
      <c r="J5" s="247"/>
      <c r="K5" s="246"/>
    </row>
    <row r="6" spans="2:11" s="1" customFormat="1" ht="15" customHeight="1">
      <c r="B6" s="245"/>
      <c r="C6" s="375" t="s">
        <v>1144</v>
      </c>
      <c r="D6" s="375"/>
      <c r="E6" s="375"/>
      <c r="F6" s="375"/>
      <c r="G6" s="375"/>
      <c r="H6" s="375"/>
      <c r="I6" s="375"/>
      <c r="J6" s="375"/>
      <c r="K6" s="246"/>
    </row>
    <row r="7" spans="2:11" s="1" customFormat="1" ht="15" customHeight="1">
      <c r="B7" s="249"/>
      <c r="C7" s="375" t="s">
        <v>1145</v>
      </c>
      <c r="D7" s="375"/>
      <c r="E7" s="375"/>
      <c r="F7" s="375"/>
      <c r="G7" s="375"/>
      <c r="H7" s="375"/>
      <c r="I7" s="375"/>
      <c r="J7" s="375"/>
      <c r="K7" s="246"/>
    </row>
    <row r="8" spans="2:11" s="1" customFormat="1" ht="12.75" customHeight="1">
      <c r="B8" s="249"/>
      <c r="C8" s="248"/>
      <c r="D8" s="248"/>
      <c r="E8" s="248"/>
      <c r="F8" s="248"/>
      <c r="G8" s="248"/>
      <c r="H8" s="248"/>
      <c r="I8" s="248"/>
      <c r="J8" s="248"/>
      <c r="K8" s="246"/>
    </row>
    <row r="9" spans="2:11" s="1" customFormat="1" ht="15" customHeight="1">
      <c r="B9" s="249"/>
      <c r="C9" s="375" t="s">
        <v>1146</v>
      </c>
      <c r="D9" s="375"/>
      <c r="E9" s="375"/>
      <c r="F9" s="375"/>
      <c r="G9" s="375"/>
      <c r="H9" s="375"/>
      <c r="I9" s="375"/>
      <c r="J9" s="375"/>
      <c r="K9" s="246"/>
    </row>
    <row r="10" spans="2:11" s="1" customFormat="1" ht="15" customHeight="1">
      <c r="B10" s="249"/>
      <c r="C10" s="248"/>
      <c r="D10" s="375" t="s">
        <v>1147</v>
      </c>
      <c r="E10" s="375"/>
      <c r="F10" s="375"/>
      <c r="G10" s="375"/>
      <c r="H10" s="375"/>
      <c r="I10" s="375"/>
      <c r="J10" s="375"/>
      <c r="K10" s="246"/>
    </row>
    <row r="11" spans="2:11" s="1" customFormat="1" ht="15" customHeight="1">
      <c r="B11" s="249"/>
      <c r="C11" s="250"/>
      <c r="D11" s="375" t="s">
        <v>1148</v>
      </c>
      <c r="E11" s="375"/>
      <c r="F11" s="375"/>
      <c r="G11" s="375"/>
      <c r="H11" s="375"/>
      <c r="I11" s="375"/>
      <c r="J11" s="375"/>
      <c r="K11" s="246"/>
    </row>
    <row r="12" spans="2:11" s="1" customFormat="1" ht="15" customHeight="1">
      <c r="B12" s="249"/>
      <c r="C12" s="250"/>
      <c r="D12" s="248"/>
      <c r="E12" s="248"/>
      <c r="F12" s="248"/>
      <c r="G12" s="248"/>
      <c r="H12" s="248"/>
      <c r="I12" s="248"/>
      <c r="J12" s="248"/>
      <c r="K12" s="246"/>
    </row>
    <row r="13" spans="2:11" s="1" customFormat="1" ht="15" customHeight="1">
      <c r="B13" s="249"/>
      <c r="C13" s="250"/>
      <c r="D13" s="251" t="s">
        <v>1149</v>
      </c>
      <c r="E13" s="248"/>
      <c r="F13" s="248"/>
      <c r="G13" s="248"/>
      <c r="H13" s="248"/>
      <c r="I13" s="248"/>
      <c r="J13" s="248"/>
      <c r="K13" s="246"/>
    </row>
    <row r="14" spans="2:11" s="1" customFormat="1" ht="12.75" customHeight="1">
      <c r="B14" s="249"/>
      <c r="C14" s="250"/>
      <c r="D14" s="250"/>
      <c r="E14" s="250"/>
      <c r="F14" s="250"/>
      <c r="G14" s="250"/>
      <c r="H14" s="250"/>
      <c r="I14" s="250"/>
      <c r="J14" s="250"/>
      <c r="K14" s="246"/>
    </row>
    <row r="15" spans="2:11" s="1" customFormat="1" ht="15" customHeight="1">
      <c r="B15" s="249"/>
      <c r="C15" s="250"/>
      <c r="D15" s="375" t="s">
        <v>1150</v>
      </c>
      <c r="E15" s="375"/>
      <c r="F15" s="375"/>
      <c r="G15" s="375"/>
      <c r="H15" s="375"/>
      <c r="I15" s="375"/>
      <c r="J15" s="375"/>
      <c r="K15" s="246"/>
    </row>
    <row r="16" spans="2:11" s="1" customFormat="1" ht="15" customHeight="1">
      <c r="B16" s="249"/>
      <c r="C16" s="250"/>
      <c r="D16" s="375" t="s">
        <v>1151</v>
      </c>
      <c r="E16" s="375"/>
      <c r="F16" s="375"/>
      <c r="G16" s="375"/>
      <c r="H16" s="375"/>
      <c r="I16" s="375"/>
      <c r="J16" s="375"/>
      <c r="K16" s="246"/>
    </row>
    <row r="17" spans="2:11" s="1" customFormat="1" ht="15" customHeight="1">
      <c r="B17" s="249"/>
      <c r="C17" s="250"/>
      <c r="D17" s="375" t="s">
        <v>1152</v>
      </c>
      <c r="E17" s="375"/>
      <c r="F17" s="375"/>
      <c r="G17" s="375"/>
      <c r="H17" s="375"/>
      <c r="I17" s="375"/>
      <c r="J17" s="375"/>
      <c r="K17" s="246"/>
    </row>
    <row r="18" spans="2:11" s="1" customFormat="1" ht="15" customHeight="1">
      <c r="B18" s="249"/>
      <c r="C18" s="250"/>
      <c r="D18" s="250"/>
      <c r="E18" s="252" t="s">
        <v>87</v>
      </c>
      <c r="F18" s="375" t="s">
        <v>1153</v>
      </c>
      <c r="G18" s="375"/>
      <c r="H18" s="375"/>
      <c r="I18" s="375"/>
      <c r="J18" s="375"/>
      <c r="K18" s="246"/>
    </row>
    <row r="19" spans="2:11" s="1" customFormat="1" ht="15" customHeight="1">
      <c r="B19" s="249"/>
      <c r="C19" s="250"/>
      <c r="D19" s="250"/>
      <c r="E19" s="252" t="s">
        <v>1154</v>
      </c>
      <c r="F19" s="375" t="s">
        <v>1155</v>
      </c>
      <c r="G19" s="375"/>
      <c r="H19" s="375"/>
      <c r="I19" s="375"/>
      <c r="J19" s="375"/>
      <c r="K19" s="246"/>
    </row>
    <row r="20" spans="2:11" s="1" customFormat="1" ht="15" customHeight="1">
      <c r="B20" s="249"/>
      <c r="C20" s="250"/>
      <c r="D20" s="250"/>
      <c r="E20" s="252" t="s">
        <v>1156</v>
      </c>
      <c r="F20" s="375" t="s">
        <v>1157</v>
      </c>
      <c r="G20" s="375"/>
      <c r="H20" s="375"/>
      <c r="I20" s="375"/>
      <c r="J20" s="375"/>
      <c r="K20" s="246"/>
    </row>
    <row r="21" spans="2:11" s="1" customFormat="1" ht="15" customHeight="1">
      <c r="B21" s="249"/>
      <c r="C21" s="250"/>
      <c r="D21" s="250"/>
      <c r="E21" s="252" t="s">
        <v>96</v>
      </c>
      <c r="F21" s="375" t="s">
        <v>1158</v>
      </c>
      <c r="G21" s="375"/>
      <c r="H21" s="375"/>
      <c r="I21" s="375"/>
      <c r="J21" s="375"/>
      <c r="K21" s="246"/>
    </row>
    <row r="22" spans="2:11" s="1" customFormat="1" ht="15" customHeight="1">
      <c r="B22" s="249"/>
      <c r="C22" s="250"/>
      <c r="D22" s="250"/>
      <c r="E22" s="252" t="s">
        <v>1159</v>
      </c>
      <c r="F22" s="375" t="s">
        <v>1160</v>
      </c>
      <c r="G22" s="375"/>
      <c r="H22" s="375"/>
      <c r="I22" s="375"/>
      <c r="J22" s="375"/>
      <c r="K22" s="246"/>
    </row>
    <row r="23" spans="2:11" s="1" customFormat="1" ht="15" customHeight="1">
      <c r="B23" s="249"/>
      <c r="C23" s="250"/>
      <c r="D23" s="250"/>
      <c r="E23" s="252" t="s">
        <v>1161</v>
      </c>
      <c r="F23" s="375" t="s">
        <v>1162</v>
      </c>
      <c r="G23" s="375"/>
      <c r="H23" s="375"/>
      <c r="I23" s="375"/>
      <c r="J23" s="375"/>
      <c r="K23" s="246"/>
    </row>
    <row r="24" spans="2:11" s="1" customFormat="1" ht="12.75" customHeight="1">
      <c r="B24" s="249"/>
      <c r="C24" s="250"/>
      <c r="D24" s="250"/>
      <c r="E24" s="250"/>
      <c r="F24" s="250"/>
      <c r="G24" s="250"/>
      <c r="H24" s="250"/>
      <c r="I24" s="250"/>
      <c r="J24" s="250"/>
      <c r="K24" s="246"/>
    </row>
    <row r="25" spans="2:11" s="1" customFormat="1" ht="15" customHeight="1">
      <c r="B25" s="249"/>
      <c r="C25" s="375" t="s">
        <v>1163</v>
      </c>
      <c r="D25" s="375"/>
      <c r="E25" s="375"/>
      <c r="F25" s="375"/>
      <c r="G25" s="375"/>
      <c r="H25" s="375"/>
      <c r="I25" s="375"/>
      <c r="J25" s="375"/>
      <c r="K25" s="246"/>
    </row>
    <row r="26" spans="2:11" s="1" customFormat="1" ht="15" customHeight="1">
      <c r="B26" s="249"/>
      <c r="C26" s="375" t="s">
        <v>1164</v>
      </c>
      <c r="D26" s="375"/>
      <c r="E26" s="375"/>
      <c r="F26" s="375"/>
      <c r="G26" s="375"/>
      <c r="H26" s="375"/>
      <c r="I26" s="375"/>
      <c r="J26" s="375"/>
      <c r="K26" s="246"/>
    </row>
    <row r="27" spans="2:11" s="1" customFormat="1" ht="15" customHeight="1">
      <c r="B27" s="249"/>
      <c r="C27" s="248"/>
      <c r="D27" s="375" t="s">
        <v>1165</v>
      </c>
      <c r="E27" s="375"/>
      <c r="F27" s="375"/>
      <c r="G27" s="375"/>
      <c r="H27" s="375"/>
      <c r="I27" s="375"/>
      <c r="J27" s="375"/>
      <c r="K27" s="246"/>
    </row>
    <row r="28" spans="2:11" s="1" customFormat="1" ht="15" customHeight="1">
      <c r="B28" s="249"/>
      <c r="C28" s="250"/>
      <c r="D28" s="375" t="s">
        <v>1166</v>
      </c>
      <c r="E28" s="375"/>
      <c r="F28" s="375"/>
      <c r="G28" s="375"/>
      <c r="H28" s="375"/>
      <c r="I28" s="375"/>
      <c r="J28" s="375"/>
      <c r="K28" s="246"/>
    </row>
    <row r="29" spans="2:11" s="1" customFormat="1" ht="12.75" customHeight="1">
      <c r="B29" s="249"/>
      <c r="C29" s="250"/>
      <c r="D29" s="250"/>
      <c r="E29" s="250"/>
      <c r="F29" s="250"/>
      <c r="G29" s="250"/>
      <c r="H29" s="250"/>
      <c r="I29" s="250"/>
      <c r="J29" s="250"/>
      <c r="K29" s="246"/>
    </row>
    <row r="30" spans="2:11" s="1" customFormat="1" ht="15" customHeight="1">
      <c r="B30" s="249"/>
      <c r="C30" s="250"/>
      <c r="D30" s="375" t="s">
        <v>1167</v>
      </c>
      <c r="E30" s="375"/>
      <c r="F30" s="375"/>
      <c r="G30" s="375"/>
      <c r="H30" s="375"/>
      <c r="I30" s="375"/>
      <c r="J30" s="375"/>
      <c r="K30" s="246"/>
    </row>
    <row r="31" spans="2:11" s="1" customFormat="1" ht="15" customHeight="1">
      <c r="B31" s="249"/>
      <c r="C31" s="250"/>
      <c r="D31" s="375" t="s">
        <v>1168</v>
      </c>
      <c r="E31" s="375"/>
      <c r="F31" s="375"/>
      <c r="G31" s="375"/>
      <c r="H31" s="375"/>
      <c r="I31" s="375"/>
      <c r="J31" s="375"/>
      <c r="K31" s="246"/>
    </row>
    <row r="32" spans="2:11" s="1" customFormat="1" ht="12.75" customHeight="1">
      <c r="B32" s="249"/>
      <c r="C32" s="250"/>
      <c r="D32" s="250"/>
      <c r="E32" s="250"/>
      <c r="F32" s="250"/>
      <c r="G32" s="250"/>
      <c r="H32" s="250"/>
      <c r="I32" s="250"/>
      <c r="J32" s="250"/>
      <c r="K32" s="246"/>
    </row>
    <row r="33" spans="2:11" s="1" customFormat="1" ht="15" customHeight="1">
      <c r="B33" s="249"/>
      <c r="C33" s="250"/>
      <c r="D33" s="375" t="s">
        <v>1169</v>
      </c>
      <c r="E33" s="375"/>
      <c r="F33" s="375"/>
      <c r="G33" s="375"/>
      <c r="H33" s="375"/>
      <c r="I33" s="375"/>
      <c r="J33" s="375"/>
      <c r="K33" s="246"/>
    </row>
    <row r="34" spans="2:11" s="1" customFormat="1" ht="15" customHeight="1">
      <c r="B34" s="249"/>
      <c r="C34" s="250"/>
      <c r="D34" s="375" t="s">
        <v>1170</v>
      </c>
      <c r="E34" s="375"/>
      <c r="F34" s="375"/>
      <c r="G34" s="375"/>
      <c r="H34" s="375"/>
      <c r="I34" s="375"/>
      <c r="J34" s="375"/>
      <c r="K34" s="246"/>
    </row>
    <row r="35" spans="2:11" s="1" customFormat="1" ht="15" customHeight="1">
      <c r="B35" s="249"/>
      <c r="C35" s="250"/>
      <c r="D35" s="375" t="s">
        <v>1171</v>
      </c>
      <c r="E35" s="375"/>
      <c r="F35" s="375"/>
      <c r="G35" s="375"/>
      <c r="H35" s="375"/>
      <c r="I35" s="375"/>
      <c r="J35" s="375"/>
      <c r="K35" s="246"/>
    </row>
    <row r="36" spans="2:11" s="1" customFormat="1" ht="15" customHeight="1">
      <c r="B36" s="249"/>
      <c r="C36" s="250"/>
      <c r="D36" s="248"/>
      <c r="E36" s="251" t="s">
        <v>117</v>
      </c>
      <c r="F36" s="248"/>
      <c r="G36" s="375" t="s">
        <v>1172</v>
      </c>
      <c r="H36" s="375"/>
      <c r="I36" s="375"/>
      <c r="J36" s="375"/>
      <c r="K36" s="246"/>
    </row>
    <row r="37" spans="2:11" s="1" customFormat="1" ht="30.75" customHeight="1">
      <c r="B37" s="249"/>
      <c r="C37" s="250"/>
      <c r="D37" s="248"/>
      <c r="E37" s="251" t="s">
        <v>1173</v>
      </c>
      <c r="F37" s="248"/>
      <c r="G37" s="375" t="s">
        <v>1174</v>
      </c>
      <c r="H37" s="375"/>
      <c r="I37" s="375"/>
      <c r="J37" s="375"/>
      <c r="K37" s="246"/>
    </row>
    <row r="38" spans="2:11" s="1" customFormat="1" ht="15" customHeight="1">
      <c r="B38" s="249"/>
      <c r="C38" s="250"/>
      <c r="D38" s="248"/>
      <c r="E38" s="251" t="s">
        <v>60</v>
      </c>
      <c r="F38" s="248"/>
      <c r="G38" s="375" t="s">
        <v>1175</v>
      </c>
      <c r="H38" s="375"/>
      <c r="I38" s="375"/>
      <c r="J38" s="375"/>
      <c r="K38" s="246"/>
    </row>
    <row r="39" spans="2:11" s="1" customFormat="1" ht="15" customHeight="1">
      <c r="B39" s="249"/>
      <c r="C39" s="250"/>
      <c r="D39" s="248"/>
      <c r="E39" s="251" t="s">
        <v>61</v>
      </c>
      <c r="F39" s="248"/>
      <c r="G39" s="375" t="s">
        <v>1176</v>
      </c>
      <c r="H39" s="375"/>
      <c r="I39" s="375"/>
      <c r="J39" s="375"/>
      <c r="K39" s="246"/>
    </row>
    <row r="40" spans="2:11" s="1" customFormat="1" ht="15" customHeight="1">
      <c r="B40" s="249"/>
      <c r="C40" s="250"/>
      <c r="D40" s="248"/>
      <c r="E40" s="251" t="s">
        <v>118</v>
      </c>
      <c r="F40" s="248"/>
      <c r="G40" s="375" t="s">
        <v>1177</v>
      </c>
      <c r="H40" s="375"/>
      <c r="I40" s="375"/>
      <c r="J40" s="375"/>
      <c r="K40" s="246"/>
    </row>
    <row r="41" spans="2:11" s="1" customFormat="1" ht="15" customHeight="1">
      <c r="B41" s="249"/>
      <c r="C41" s="250"/>
      <c r="D41" s="248"/>
      <c r="E41" s="251" t="s">
        <v>119</v>
      </c>
      <c r="F41" s="248"/>
      <c r="G41" s="375" t="s">
        <v>1178</v>
      </c>
      <c r="H41" s="375"/>
      <c r="I41" s="375"/>
      <c r="J41" s="375"/>
      <c r="K41" s="246"/>
    </row>
    <row r="42" spans="2:11" s="1" customFormat="1" ht="15" customHeight="1">
      <c r="B42" s="249"/>
      <c r="C42" s="250"/>
      <c r="D42" s="248"/>
      <c r="E42" s="251" t="s">
        <v>1179</v>
      </c>
      <c r="F42" s="248"/>
      <c r="G42" s="375" t="s">
        <v>1180</v>
      </c>
      <c r="H42" s="375"/>
      <c r="I42" s="375"/>
      <c r="J42" s="375"/>
      <c r="K42" s="246"/>
    </row>
    <row r="43" spans="2:11" s="1" customFormat="1" ht="15" customHeight="1">
      <c r="B43" s="249"/>
      <c r="C43" s="250"/>
      <c r="D43" s="248"/>
      <c r="E43" s="251"/>
      <c r="F43" s="248"/>
      <c r="G43" s="375" t="s">
        <v>1181</v>
      </c>
      <c r="H43" s="375"/>
      <c r="I43" s="375"/>
      <c r="J43" s="375"/>
      <c r="K43" s="246"/>
    </row>
    <row r="44" spans="2:11" s="1" customFormat="1" ht="15" customHeight="1">
      <c r="B44" s="249"/>
      <c r="C44" s="250"/>
      <c r="D44" s="248"/>
      <c r="E44" s="251" t="s">
        <v>1182</v>
      </c>
      <c r="F44" s="248"/>
      <c r="G44" s="375" t="s">
        <v>1183</v>
      </c>
      <c r="H44" s="375"/>
      <c r="I44" s="375"/>
      <c r="J44" s="375"/>
      <c r="K44" s="246"/>
    </row>
    <row r="45" spans="2:11" s="1" customFormat="1" ht="15" customHeight="1">
      <c r="B45" s="249"/>
      <c r="C45" s="250"/>
      <c r="D45" s="248"/>
      <c r="E45" s="251" t="s">
        <v>121</v>
      </c>
      <c r="F45" s="248"/>
      <c r="G45" s="375" t="s">
        <v>1184</v>
      </c>
      <c r="H45" s="375"/>
      <c r="I45" s="375"/>
      <c r="J45" s="375"/>
      <c r="K45" s="246"/>
    </row>
    <row r="46" spans="2:11" s="1" customFormat="1" ht="12.75" customHeight="1">
      <c r="B46" s="249"/>
      <c r="C46" s="250"/>
      <c r="D46" s="248"/>
      <c r="E46" s="248"/>
      <c r="F46" s="248"/>
      <c r="G46" s="248"/>
      <c r="H46" s="248"/>
      <c r="I46" s="248"/>
      <c r="J46" s="248"/>
      <c r="K46" s="246"/>
    </row>
    <row r="47" spans="2:11" s="1" customFormat="1" ht="15" customHeight="1">
      <c r="B47" s="249"/>
      <c r="C47" s="250"/>
      <c r="D47" s="375" t="s">
        <v>1185</v>
      </c>
      <c r="E47" s="375"/>
      <c r="F47" s="375"/>
      <c r="G47" s="375"/>
      <c r="H47" s="375"/>
      <c r="I47" s="375"/>
      <c r="J47" s="375"/>
      <c r="K47" s="246"/>
    </row>
    <row r="48" spans="2:11" s="1" customFormat="1" ht="15" customHeight="1">
      <c r="B48" s="249"/>
      <c r="C48" s="250"/>
      <c r="D48" s="250"/>
      <c r="E48" s="375" t="s">
        <v>1186</v>
      </c>
      <c r="F48" s="375"/>
      <c r="G48" s="375"/>
      <c r="H48" s="375"/>
      <c r="I48" s="375"/>
      <c r="J48" s="375"/>
      <c r="K48" s="246"/>
    </row>
    <row r="49" spans="2:11" s="1" customFormat="1" ht="15" customHeight="1">
      <c r="B49" s="249"/>
      <c r="C49" s="250"/>
      <c r="D49" s="250"/>
      <c r="E49" s="375" t="s">
        <v>1187</v>
      </c>
      <c r="F49" s="375"/>
      <c r="G49" s="375"/>
      <c r="H49" s="375"/>
      <c r="I49" s="375"/>
      <c r="J49" s="375"/>
      <c r="K49" s="246"/>
    </row>
    <row r="50" spans="2:11" s="1" customFormat="1" ht="15" customHeight="1">
      <c r="B50" s="249"/>
      <c r="C50" s="250"/>
      <c r="D50" s="250"/>
      <c r="E50" s="375" t="s">
        <v>1188</v>
      </c>
      <c r="F50" s="375"/>
      <c r="G50" s="375"/>
      <c r="H50" s="375"/>
      <c r="I50" s="375"/>
      <c r="J50" s="375"/>
      <c r="K50" s="246"/>
    </row>
    <row r="51" spans="2:11" s="1" customFormat="1" ht="15" customHeight="1">
      <c r="B51" s="249"/>
      <c r="C51" s="250"/>
      <c r="D51" s="375" t="s">
        <v>1189</v>
      </c>
      <c r="E51" s="375"/>
      <c r="F51" s="375"/>
      <c r="G51" s="375"/>
      <c r="H51" s="375"/>
      <c r="I51" s="375"/>
      <c r="J51" s="375"/>
      <c r="K51" s="246"/>
    </row>
    <row r="52" spans="2:11" s="1" customFormat="1" ht="25.5" customHeight="1">
      <c r="B52" s="245"/>
      <c r="C52" s="376" t="s">
        <v>1190</v>
      </c>
      <c r="D52" s="376"/>
      <c r="E52" s="376"/>
      <c r="F52" s="376"/>
      <c r="G52" s="376"/>
      <c r="H52" s="376"/>
      <c r="I52" s="376"/>
      <c r="J52" s="376"/>
      <c r="K52" s="246"/>
    </row>
    <row r="53" spans="2:11" s="1" customFormat="1" ht="5.25" customHeight="1">
      <c r="B53" s="245"/>
      <c r="C53" s="247"/>
      <c r="D53" s="247"/>
      <c r="E53" s="247"/>
      <c r="F53" s="247"/>
      <c r="G53" s="247"/>
      <c r="H53" s="247"/>
      <c r="I53" s="247"/>
      <c r="J53" s="247"/>
      <c r="K53" s="246"/>
    </row>
    <row r="54" spans="2:11" s="1" customFormat="1" ht="15" customHeight="1">
      <c r="B54" s="245"/>
      <c r="C54" s="375" t="s">
        <v>1191</v>
      </c>
      <c r="D54" s="375"/>
      <c r="E54" s="375"/>
      <c r="F54" s="375"/>
      <c r="G54" s="375"/>
      <c r="H54" s="375"/>
      <c r="I54" s="375"/>
      <c r="J54" s="375"/>
      <c r="K54" s="246"/>
    </row>
    <row r="55" spans="2:11" s="1" customFormat="1" ht="15" customHeight="1">
      <c r="B55" s="245"/>
      <c r="C55" s="375" t="s">
        <v>1192</v>
      </c>
      <c r="D55" s="375"/>
      <c r="E55" s="375"/>
      <c r="F55" s="375"/>
      <c r="G55" s="375"/>
      <c r="H55" s="375"/>
      <c r="I55" s="375"/>
      <c r="J55" s="375"/>
      <c r="K55" s="246"/>
    </row>
    <row r="56" spans="2:11" s="1" customFormat="1" ht="12.75" customHeight="1">
      <c r="B56" s="245"/>
      <c r="C56" s="248"/>
      <c r="D56" s="248"/>
      <c r="E56" s="248"/>
      <c r="F56" s="248"/>
      <c r="G56" s="248"/>
      <c r="H56" s="248"/>
      <c r="I56" s="248"/>
      <c r="J56" s="248"/>
      <c r="K56" s="246"/>
    </row>
    <row r="57" spans="2:11" s="1" customFormat="1" ht="15" customHeight="1">
      <c r="B57" s="245"/>
      <c r="C57" s="375" t="s">
        <v>1193</v>
      </c>
      <c r="D57" s="375"/>
      <c r="E57" s="375"/>
      <c r="F57" s="375"/>
      <c r="G57" s="375"/>
      <c r="H57" s="375"/>
      <c r="I57" s="375"/>
      <c r="J57" s="375"/>
      <c r="K57" s="246"/>
    </row>
    <row r="58" spans="2:11" s="1" customFormat="1" ht="15" customHeight="1">
      <c r="B58" s="245"/>
      <c r="C58" s="250"/>
      <c r="D58" s="375" t="s">
        <v>1194</v>
      </c>
      <c r="E58" s="375"/>
      <c r="F58" s="375"/>
      <c r="G58" s="375"/>
      <c r="H58" s="375"/>
      <c r="I58" s="375"/>
      <c r="J58" s="375"/>
      <c r="K58" s="246"/>
    </row>
    <row r="59" spans="2:11" s="1" customFormat="1" ht="15" customHeight="1">
      <c r="B59" s="245"/>
      <c r="C59" s="250"/>
      <c r="D59" s="375" t="s">
        <v>1195</v>
      </c>
      <c r="E59" s="375"/>
      <c r="F59" s="375"/>
      <c r="G59" s="375"/>
      <c r="H59" s="375"/>
      <c r="I59" s="375"/>
      <c r="J59" s="375"/>
      <c r="K59" s="246"/>
    </row>
    <row r="60" spans="2:11" s="1" customFormat="1" ht="15" customHeight="1">
      <c r="B60" s="245"/>
      <c r="C60" s="250"/>
      <c r="D60" s="375" t="s">
        <v>1196</v>
      </c>
      <c r="E60" s="375"/>
      <c r="F60" s="375"/>
      <c r="G60" s="375"/>
      <c r="H60" s="375"/>
      <c r="I60" s="375"/>
      <c r="J60" s="375"/>
      <c r="K60" s="246"/>
    </row>
    <row r="61" spans="2:11" s="1" customFormat="1" ht="15" customHeight="1">
      <c r="B61" s="245"/>
      <c r="C61" s="250"/>
      <c r="D61" s="375" t="s">
        <v>1197</v>
      </c>
      <c r="E61" s="375"/>
      <c r="F61" s="375"/>
      <c r="G61" s="375"/>
      <c r="H61" s="375"/>
      <c r="I61" s="375"/>
      <c r="J61" s="375"/>
      <c r="K61" s="246"/>
    </row>
    <row r="62" spans="2:11" s="1" customFormat="1" ht="15" customHeight="1">
      <c r="B62" s="245"/>
      <c r="C62" s="250"/>
      <c r="D62" s="377" t="s">
        <v>1198</v>
      </c>
      <c r="E62" s="377"/>
      <c r="F62" s="377"/>
      <c r="G62" s="377"/>
      <c r="H62" s="377"/>
      <c r="I62" s="377"/>
      <c r="J62" s="377"/>
      <c r="K62" s="246"/>
    </row>
    <row r="63" spans="2:11" s="1" customFormat="1" ht="15" customHeight="1">
      <c r="B63" s="245"/>
      <c r="C63" s="250"/>
      <c r="D63" s="375" t="s">
        <v>1199</v>
      </c>
      <c r="E63" s="375"/>
      <c r="F63" s="375"/>
      <c r="G63" s="375"/>
      <c r="H63" s="375"/>
      <c r="I63" s="375"/>
      <c r="J63" s="375"/>
      <c r="K63" s="246"/>
    </row>
    <row r="64" spans="2:11" s="1" customFormat="1" ht="12.75" customHeight="1">
      <c r="B64" s="245"/>
      <c r="C64" s="250"/>
      <c r="D64" s="250"/>
      <c r="E64" s="253"/>
      <c r="F64" s="250"/>
      <c r="G64" s="250"/>
      <c r="H64" s="250"/>
      <c r="I64" s="250"/>
      <c r="J64" s="250"/>
      <c r="K64" s="246"/>
    </row>
    <row r="65" spans="2:11" s="1" customFormat="1" ht="15" customHeight="1">
      <c r="B65" s="245"/>
      <c r="C65" s="250"/>
      <c r="D65" s="375" t="s">
        <v>1200</v>
      </c>
      <c r="E65" s="375"/>
      <c r="F65" s="375"/>
      <c r="G65" s="375"/>
      <c r="H65" s="375"/>
      <c r="I65" s="375"/>
      <c r="J65" s="375"/>
      <c r="K65" s="246"/>
    </row>
    <row r="66" spans="2:11" s="1" customFormat="1" ht="15" customHeight="1">
      <c r="B66" s="245"/>
      <c r="C66" s="250"/>
      <c r="D66" s="377" t="s">
        <v>1201</v>
      </c>
      <c r="E66" s="377"/>
      <c r="F66" s="377"/>
      <c r="G66" s="377"/>
      <c r="H66" s="377"/>
      <c r="I66" s="377"/>
      <c r="J66" s="377"/>
      <c r="K66" s="246"/>
    </row>
    <row r="67" spans="2:11" s="1" customFormat="1" ht="15" customHeight="1">
      <c r="B67" s="245"/>
      <c r="C67" s="250"/>
      <c r="D67" s="375" t="s">
        <v>1202</v>
      </c>
      <c r="E67" s="375"/>
      <c r="F67" s="375"/>
      <c r="G67" s="375"/>
      <c r="H67" s="375"/>
      <c r="I67" s="375"/>
      <c r="J67" s="375"/>
      <c r="K67" s="246"/>
    </row>
    <row r="68" spans="2:11" s="1" customFormat="1" ht="15" customHeight="1">
      <c r="B68" s="245"/>
      <c r="C68" s="250"/>
      <c r="D68" s="375" t="s">
        <v>1203</v>
      </c>
      <c r="E68" s="375"/>
      <c r="F68" s="375"/>
      <c r="G68" s="375"/>
      <c r="H68" s="375"/>
      <c r="I68" s="375"/>
      <c r="J68" s="375"/>
      <c r="K68" s="246"/>
    </row>
    <row r="69" spans="2:11" s="1" customFormat="1" ht="15" customHeight="1">
      <c r="B69" s="245"/>
      <c r="C69" s="250"/>
      <c r="D69" s="375" t="s">
        <v>1204</v>
      </c>
      <c r="E69" s="375"/>
      <c r="F69" s="375"/>
      <c r="G69" s="375"/>
      <c r="H69" s="375"/>
      <c r="I69" s="375"/>
      <c r="J69" s="375"/>
      <c r="K69" s="246"/>
    </row>
    <row r="70" spans="2:11" s="1" customFormat="1" ht="15" customHeight="1">
      <c r="B70" s="245"/>
      <c r="C70" s="250"/>
      <c r="D70" s="375" t="s">
        <v>1205</v>
      </c>
      <c r="E70" s="375"/>
      <c r="F70" s="375"/>
      <c r="G70" s="375"/>
      <c r="H70" s="375"/>
      <c r="I70" s="375"/>
      <c r="J70" s="375"/>
      <c r="K70" s="246"/>
    </row>
    <row r="71" spans="2:11" s="1" customFormat="1" ht="12.75" customHeight="1">
      <c r="B71" s="254"/>
      <c r="C71" s="255"/>
      <c r="D71" s="255"/>
      <c r="E71" s="255"/>
      <c r="F71" s="255"/>
      <c r="G71" s="255"/>
      <c r="H71" s="255"/>
      <c r="I71" s="255"/>
      <c r="J71" s="255"/>
      <c r="K71" s="256"/>
    </row>
    <row r="72" spans="2:11" s="1" customFormat="1" ht="18.75" customHeight="1">
      <c r="B72" s="257"/>
      <c r="C72" s="257"/>
      <c r="D72" s="257"/>
      <c r="E72" s="257"/>
      <c r="F72" s="257"/>
      <c r="G72" s="257"/>
      <c r="H72" s="257"/>
      <c r="I72" s="257"/>
      <c r="J72" s="257"/>
      <c r="K72" s="258"/>
    </row>
    <row r="73" spans="2:11" s="1" customFormat="1" ht="18.75" customHeight="1">
      <c r="B73" s="258"/>
      <c r="C73" s="258"/>
      <c r="D73" s="258"/>
      <c r="E73" s="258"/>
      <c r="F73" s="258"/>
      <c r="G73" s="258"/>
      <c r="H73" s="258"/>
      <c r="I73" s="258"/>
      <c r="J73" s="258"/>
      <c r="K73" s="258"/>
    </row>
    <row r="74" spans="2:11" s="1" customFormat="1" ht="7.5" customHeight="1">
      <c r="B74" s="259"/>
      <c r="C74" s="260"/>
      <c r="D74" s="260"/>
      <c r="E74" s="260"/>
      <c r="F74" s="260"/>
      <c r="G74" s="260"/>
      <c r="H74" s="260"/>
      <c r="I74" s="260"/>
      <c r="J74" s="260"/>
      <c r="K74" s="261"/>
    </row>
    <row r="75" spans="2:11" s="1" customFormat="1" ht="45" customHeight="1">
      <c r="B75" s="262"/>
      <c r="C75" s="370" t="s">
        <v>1206</v>
      </c>
      <c r="D75" s="370"/>
      <c r="E75" s="370"/>
      <c r="F75" s="370"/>
      <c r="G75" s="370"/>
      <c r="H75" s="370"/>
      <c r="I75" s="370"/>
      <c r="J75" s="370"/>
      <c r="K75" s="263"/>
    </row>
    <row r="76" spans="2:11" s="1" customFormat="1" ht="17.25" customHeight="1">
      <c r="B76" s="262"/>
      <c r="C76" s="264" t="s">
        <v>1207</v>
      </c>
      <c r="D76" s="264"/>
      <c r="E76" s="264"/>
      <c r="F76" s="264" t="s">
        <v>1208</v>
      </c>
      <c r="G76" s="265"/>
      <c r="H76" s="264" t="s">
        <v>61</v>
      </c>
      <c r="I76" s="264" t="s">
        <v>64</v>
      </c>
      <c r="J76" s="264" t="s">
        <v>1209</v>
      </c>
      <c r="K76" s="263"/>
    </row>
    <row r="77" spans="2:11" s="1" customFormat="1" ht="17.25" customHeight="1">
      <c r="B77" s="262"/>
      <c r="C77" s="266" t="s">
        <v>1210</v>
      </c>
      <c r="D77" s="266"/>
      <c r="E77" s="266"/>
      <c r="F77" s="267" t="s">
        <v>1211</v>
      </c>
      <c r="G77" s="268"/>
      <c r="H77" s="266"/>
      <c r="I77" s="266"/>
      <c r="J77" s="266" t="s">
        <v>1212</v>
      </c>
      <c r="K77" s="263"/>
    </row>
    <row r="78" spans="2:11" s="1" customFormat="1" ht="5.25" customHeight="1">
      <c r="B78" s="262"/>
      <c r="C78" s="269"/>
      <c r="D78" s="269"/>
      <c r="E78" s="269"/>
      <c r="F78" s="269"/>
      <c r="G78" s="270"/>
      <c r="H78" s="269"/>
      <c r="I78" s="269"/>
      <c r="J78" s="269"/>
      <c r="K78" s="263"/>
    </row>
    <row r="79" spans="2:11" s="1" customFormat="1" ht="15" customHeight="1">
      <c r="B79" s="262"/>
      <c r="C79" s="251" t="s">
        <v>60</v>
      </c>
      <c r="D79" s="271"/>
      <c r="E79" s="271"/>
      <c r="F79" s="272" t="s">
        <v>1213</v>
      </c>
      <c r="G79" s="273"/>
      <c r="H79" s="251" t="s">
        <v>1214</v>
      </c>
      <c r="I79" s="251" t="s">
        <v>1215</v>
      </c>
      <c r="J79" s="251">
        <v>20</v>
      </c>
      <c r="K79" s="263"/>
    </row>
    <row r="80" spans="2:11" s="1" customFormat="1" ht="15" customHeight="1">
      <c r="B80" s="262"/>
      <c r="C80" s="251" t="s">
        <v>1216</v>
      </c>
      <c r="D80" s="251"/>
      <c r="E80" s="251"/>
      <c r="F80" s="272" t="s">
        <v>1213</v>
      </c>
      <c r="G80" s="273"/>
      <c r="H80" s="251" t="s">
        <v>1217</v>
      </c>
      <c r="I80" s="251" t="s">
        <v>1215</v>
      </c>
      <c r="J80" s="251">
        <v>120</v>
      </c>
      <c r="K80" s="263"/>
    </row>
    <row r="81" spans="2:11" s="1" customFormat="1" ht="15" customHeight="1">
      <c r="B81" s="274"/>
      <c r="C81" s="251" t="s">
        <v>1218</v>
      </c>
      <c r="D81" s="251"/>
      <c r="E81" s="251"/>
      <c r="F81" s="272" t="s">
        <v>1219</v>
      </c>
      <c r="G81" s="273"/>
      <c r="H81" s="251" t="s">
        <v>1220</v>
      </c>
      <c r="I81" s="251" t="s">
        <v>1215</v>
      </c>
      <c r="J81" s="251">
        <v>50</v>
      </c>
      <c r="K81" s="263"/>
    </row>
    <row r="82" spans="2:11" s="1" customFormat="1" ht="15" customHeight="1">
      <c r="B82" s="274"/>
      <c r="C82" s="251" t="s">
        <v>1221</v>
      </c>
      <c r="D82" s="251"/>
      <c r="E82" s="251"/>
      <c r="F82" s="272" t="s">
        <v>1213</v>
      </c>
      <c r="G82" s="273"/>
      <c r="H82" s="251" t="s">
        <v>1222</v>
      </c>
      <c r="I82" s="251" t="s">
        <v>1223</v>
      </c>
      <c r="J82" s="251"/>
      <c r="K82" s="263"/>
    </row>
    <row r="83" spans="2:11" s="1" customFormat="1" ht="15" customHeight="1">
      <c r="B83" s="274"/>
      <c r="C83" s="275" t="s">
        <v>1224</v>
      </c>
      <c r="D83" s="275"/>
      <c r="E83" s="275"/>
      <c r="F83" s="276" t="s">
        <v>1219</v>
      </c>
      <c r="G83" s="275"/>
      <c r="H83" s="275" t="s">
        <v>1225</v>
      </c>
      <c r="I83" s="275" t="s">
        <v>1215</v>
      </c>
      <c r="J83" s="275">
        <v>15</v>
      </c>
      <c r="K83" s="263"/>
    </row>
    <row r="84" spans="2:11" s="1" customFormat="1" ht="15" customHeight="1">
      <c r="B84" s="274"/>
      <c r="C84" s="275" t="s">
        <v>1226</v>
      </c>
      <c r="D84" s="275"/>
      <c r="E84" s="275"/>
      <c r="F84" s="276" t="s">
        <v>1219</v>
      </c>
      <c r="G84" s="275"/>
      <c r="H84" s="275" t="s">
        <v>1227</v>
      </c>
      <c r="I84" s="275" t="s">
        <v>1215</v>
      </c>
      <c r="J84" s="275">
        <v>15</v>
      </c>
      <c r="K84" s="263"/>
    </row>
    <row r="85" spans="2:11" s="1" customFormat="1" ht="15" customHeight="1">
      <c r="B85" s="274"/>
      <c r="C85" s="275" t="s">
        <v>1228</v>
      </c>
      <c r="D85" s="275"/>
      <c r="E85" s="275"/>
      <c r="F85" s="276" t="s">
        <v>1219</v>
      </c>
      <c r="G85" s="275"/>
      <c r="H85" s="275" t="s">
        <v>1229</v>
      </c>
      <c r="I85" s="275" t="s">
        <v>1215</v>
      </c>
      <c r="J85" s="275">
        <v>20</v>
      </c>
      <c r="K85" s="263"/>
    </row>
    <row r="86" spans="2:11" s="1" customFormat="1" ht="15" customHeight="1">
      <c r="B86" s="274"/>
      <c r="C86" s="275" t="s">
        <v>1230</v>
      </c>
      <c r="D86" s="275"/>
      <c r="E86" s="275"/>
      <c r="F86" s="276" t="s">
        <v>1219</v>
      </c>
      <c r="G86" s="275"/>
      <c r="H86" s="275" t="s">
        <v>1231</v>
      </c>
      <c r="I86" s="275" t="s">
        <v>1215</v>
      </c>
      <c r="J86" s="275">
        <v>20</v>
      </c>
      <c r="K86" s="263"/>
    </row>
    <row r="87" spans="2:11" s="1" customFormat="1" ht="15" customHeight="1">
      <c r="B87" s="274"/>
      <c r="C87" s="251" t="s">
        <v>1232</v>
      </c>
      <c r="D87" s="251"/>
      <c r="E87" s="251"/>
      <c r="F87" s="272" t="s">
        <v>1219</v>
      </c>
      <c r="G87" s="273"/>
      <c r="H87" s="251" t="s">
        <v>1233</v>
      </c>
      <c r="I87" s="251" t="s">
        <v>1215</v>
      </c>
      <c r="J87" s="251">
        <v>50</v>
      </c>
      <c r="K87" s="263"/>
    </row>
    <row r="88" spans="2:11" s="1" customFormat="1" ht="15" customHeight="1">
      <c r="B88" s="274"/>
      <c r="C88" s="251" t="s">
        <v>1234</v>
      </c>
      <c r="D88" s="251"/>
      <c r="E88" s="251"/>
      <c r="F88" s="272" t="s">
        <v>1219</v>
      </c>
      <c r="G88" s="273"/>
      <c r="H88" s="251" t="s">
        <v>1235</v>
      </c>
      <c r="I88" s="251" t="s">
        <v>1215</v>
      </c>
      <c r="J88" s="251">
        <v>20</v>
      </c>
      <c r="K88" s="263"/>
    </row>
    <row r="89" spans="2:11" s="1" customFormat="1" ht="15" customHeight="1">
      <c r="B89" s="274"/>
      <c r="C89" s="251" t="s">
        <v>1236</v>
      </c>
      <c r="D89" s="251"/>
      <c r="E89" s="251"/>
      <c r="F89" s="272" t="s">
        <v>1219</v>
      </c>
      <c r="G89" s="273"/>
      <c r="H89" s="251" t="s">
        <v>1237</v>
      </c>
      <c r="I89" s="251" t="s">
        <v>1215</v>
      </c>
      <c r="J89" s="251">
        <v>20</v>
      </c>
      <c r="K89" s="263"/>
    </row>
    <row r="90" spans="2:11" s="1" customFormat="1" ht="15" customHeight="1">
      <c r="B90" s="274"/>
      <c r="C90" s="251" t="s">
        <v>1238</v>
      </c>
      <c r="D90" s="251"/>
      <c r="E90" s="251"/>
      <c r="F90" s="272" t="s">
        <v>1219</v>
      </c>
      <c r="G90" s="273"/>
      <c r="H90" s="251" t="s">
        <v>1239</v>
      </c>
      <c r="I90" s="251" t="s">
        <v>1215</v>
      </c>
      <c r="J90" s="251">
        <v>50</v>
      </c>
      <c r="K90" s="263"/>
    </row>
    <row r="91" spans="2:11" s="1" customFormat="1" ht="15" customHeight="1">
      <c r="B91" s="274"/>
      <c r="C91" s="251" t="s">
        <v>1240</v>
      </c>
      <c r="D91" s="251"/>
      <c r="E91" s="251"/>
      <c r="F91" s="272" t="s">
        <v>1219</v>
      </c>
      <c r="G91" s="273"/>
      <c r="H91" s="251" t="s">
        <v>1240</v>
      </c>
      <c r="I91" s="251" t="s">
        <v>1215</v>
      </c>
      <c r="J91" s="251">
        <v>50</v>
      </c>
      <c r="K91" s="263"/>
    </row>
    <row r="92" spans="2:11" s="1" customFormat="1" ht="15" customHeight="1">
      <c r="B92" s="274"/>
      <c r="C92" s="251" t="s">
        <v>1241</v>
      </c>
      <c r="D92" s="251"/>
      <c r="E92" s="251"/>
      <c r="F92" s="272" t="s">
        <v>1219</v>
      </c>
      <c r="G92" s="273"/>
      <c r="H92" s="251" t="s">
        <v>1242</v>
      </c>
      <c r="I92" s="251" t="s">
        <v>1215</v>
      </c>
      <c r="J92" s="251">
        <v>255</v>
      </c>
      <c r="K92" s="263"/>
    </row>
    <row r="93" spans="2:11" s="1" customFormat="1" ht="15" customHeight="1">
      <c r="B93" s="274"/>
      <c r="C93" s="251" t="s">
        <v>1243</v>
      </c>
      <c r="D93" s="251"/>
      <c r="E93" s="251"/>
      <c r="F93" s="272" t="s">
        <v>1213</v>
      </c>
      <c r="G93" s="273"/>
      <c r="H93" s="251" t="s">
        <v>1244</v>
      </c>
      <c r="I93" s="251" t="s">
        <v>1245</v>
      </c>
      <c r="J93" s="251"/>
      <c r="K93" s="263"/>
    </row>
    <row r="94" spans="2:11" s="1" customFormat="1" ht="15" customHeight="1">
      <c r="B94" s="274"/>
      <c r="C94" s="251" t="s">
        <v>1246</v>
      </c>
      <c r="D94" s="251"/>
      <c r="E94" s="251"/>
      <c r="F94" s="272" t="s">
        <v>1213</v>
      </c>
      <c r="G94" s="273"/>
      <c r="H94" s="251" t="s">
        <v>1247</v>
      </c>
      <c r="I94" s="251" t="s">
        <v>1248</v>
      </c>
      <c r="J94" s="251"/>
      <c r="K94" s="263"/>
    </row>
    <row r="95" spans="2:11" s="1" customFormat="1" ht="15" customHeight="1">
      <c r="B95" s="274"/>
      <c r="C95" s="251" t="s">
        <v>1249</v>
      </c>
      <c r="D95" s="251"/>
      <c r="E95" s="251"/>
      <c r="F95" s="272" t="s">
        <v>1213</v>
      </c>
      <c r="G95" s="273"/>
      <c r="H95" s="251" t="s">
        <v>1249</v>
      </c>
      <c r="I95" s="251" t="s">
        <v>1248</v>
      </c>
      <c r="J95" s="251"/>
      <c r="K95" s="263"/>
    </row>
    <row r="96" spans="2:11" s="1" customFormat="1" ht="15" customHeight="1">
      <c r="B96" s="274"/>
      <c r="C96" s="251" t="s">
        <v>45</v>
      </c>
      <c r="D96" s="251"/>
      <c r="E96" s="251"/>
      <c r="F96" s="272" t="s">
        <v>1213</v>
      </c>
      <c r="G96" s="273"/>
      <c r="H96" s="251" t="s">
        <v>1250</v>
      </c>
      <c r="I96" s="251" t="s">
        <v>1248</v>
      </c>
      <c r="J96" s="251"/>
      <c r="K96" s="263"/>
    </row>
    <row r="97" spans="2:11" s="1" customFormat="1" ht="15" customHeight="1">
      <c r="B97" s="274"/>
      <c r="C97" s="251" t="s">
        <v>55</v>
      </c>
      <c r="D97" s="251"/>
      <c r="E97" s="251"/>
      <c r="F97" s="272" t="s">
        <v>1213</v>
      </c>
      <c r="G97" s="273"/>
      <c r="H97" s="251" t="s">
        <v>1251</v>
      </c>
      <c r="I97" s="251" t="s">
        <v>1248</v>
      </c>
      <c r="J97" s="251"/>
      <c r="K97" s="263"/>
    </row>
    <row r="98" spans="2:11" s="1" customFormat="1" ht="15" customHeight="1">
      <c r="B98" s="277"/>
      <c r="C98" s="278"/>
      <c r="D98" s="278"/>
      <c r="E98" s="278"/>
      <c r="F98" s="278"/>
      <c r="G98" s="278"/>
      <c r="H98" s="278"/>
      <c r="I98" s="278"/>
      <c r="J98" s="278"/>
      <c r="K98" s="279"/>
    </row>
    <row r="99" spans="2:11" s="1" customFormat="1" ht="18.75" customHeight="1">
      <c r="B99" s="280"/>
      <c r="C99" s="281"/>
      <c r="D99" s="281"/>
      <c r="E99" s="281"/>
      <c r="F99" s="281"/>
      <c r="G99" s="281"/>
      <c r="H99" s="281"/>
      <c r="I99" s="281"/>
      <c r="J99" s="281"/>
      <c r="K99" s="280"/>
    </row>
    <row r="100" spans="2:11" s="1" customFormat="1" ht="18.75" customHeight="1">
      <c r="B100" s="258"/>
      <c r="C100" s="258"/>
      <c r="D100" s="258"/>
      <c r="E100" s="258"/>
      <c r="F100" s="258"/>
      <c r="G100" s="258"/>
      <c r="H100" s="258"/>
      <c r="I100" s="258"/>
      <c r="J100" s="258"/>
      <c r="K100" s="258"/>
    </row>
    <row r="101" spans="2:11" s="1" customFormat="1" ht="7.5" customHeight="1">
      <c r="B101" s="259"/>
      <c r="C101" s="260"/>
      <c r="D101" s="260"/>
      <c r="E101" s="260"/>
      <c r="F101" s="260"/>
      <c r="G101" s="260"/>
      <c r="H101" s="260"/>
      <c r="I101" s="260"/>
      <c r="J101" s="260"/>
      <c r="K101" s="261"/>
    </row>
    <row r="102" spans="2:11" s="1" customFormat="1" ht="45" customHeight="1">
      <c r="B102" s="262"/>
      <c r="C102" s="370" t="s">
        <v>1252</v>
      </c>
      <c r="D102" s="370"/>
      <c r="E102" s="370"/>
      <c r="F102" s="370"/>
      <c r="G102" s="370"/>
      <c r="H102" s="370"/>
      <c r="I102" s="370"/>
      <c r="J102" s="370"/>
      <c r="K102" s="263"/>
    </row>
    <row r="103" spans="2:11" s="1" customFormat="1" ht="17.25" customHeight="1">
      <c r="B103" s="262"/>
      <c r="C103" s="264" t="s">
        <v>1207</v>
      </c>
      <c r="D103" s="264"/>
      <c r="E103" s="264"/>
      <c r="F103" s="264" t="s">
        <v>1208</v>
      </c>
      <c r="G103" s="265"/>
      <c r="H103" s="264" t="s">
        <v>61</v>
      </c>
      <c r="I103" s="264" t="s">
        <v>64</v>
      </c>
      <c r="J103" s="264" t="s">
        <v>1209</v>
      </c>
      <c r="K103" s="263"/>
    </row>
    <row r="104" spans="2:11" s="1" customFormat="1" ht="17.25" customHeight="1">
      <c r="B104" s="262"/>
      <c r="C104" s="266" t="s">
        <v>1210</v>
      </c>
      <c r="D104" s="266"/>
      <c r="E104" s="266"/>
      <c r="F104" s="267" t="s">
        <v>1211</v>
      </c>
      <c r="G104" s="268"/>
      <c r="H104" s="266"/>
      <c r="I104" s="266"/>
      <c r="J104" s="266" t="s">
        <v>1212</v>
      </c>
      <c r="K104" s="263"/>
    </row>
    <row r="105" spans="2:11" s="1" customFormat="1" ht="5.25" customHeight="1">
      <c r="B105" s="262"/>
      <c r="C105" s="264"/>
      <c r="D105" s="264"/>
      <c r="E105" s="264"/>
      <c r="F105" s="264"/>
      <c r="G105" s="282"/>
      <c r="H105" s="264"/>
      <c r="I105" s="264"/>
      <c r="J105" s="264"/>
      <c r="K105" s="263"/>
    </row>
    <row r="106" spans="2:11" s="1" customFormat="1" ht="15" customHeight="1">
      <c r="B106" s="262"/>
      <c r="C106" s="251" t="s">
        <v>60</v>
      </c>
      <c r="D106" s="271"/>
      <c r="E106" s="271"/>
      <c r="F106" s="272" t="s">
        <v>1213</v>
      </c>
      <c r="G106" s="251"/>
      <c r="H106" s="251" t="s">
        <v>1253</v>
      </c>
      <c r="I106" s="251" t="s">
        <v>1215</v>
      </c>
      <c r="J106" s="251">
        <v>20</v>
      </c>
      <c r="K106" s="263"/>
    </row>
    <row r="107" spans="2:11" s="1" customFormat="1" ht="15" customHeight="1">
      <c r="B107" s="262"/>
      <c r="C107" s="251" t="s">
        <v>1216</v>
      </c>
      <c r="D107" s="251"/>
      <c r="E107" s="251"/>
      <c r="F107" s="272" t="s">
        <v>1213</v>
      </c>
      <c r="G107" s="251"/>
      <c r="H107" s="251" t="s">
        <v>1253</v>
      </c>
      <c r="I107" s="251" t="s">
        <v>1215</v>
      </c>
      <c r="J107" s="251">
        <v>120</v>
      </c>
      <c r="K107" s="263"/>
    </row>
    <row r="108" spans="2:11" s="1" customFormat="1" ht="15" customHeight="1">
      <c r="B108" s="274"/>
      <c r="C108" s="251" t="s">
        <v>1218</v>
      </c>
      <c r="D108" s="251"/>
      <c r="E108" s="251"/>
      <c r="F108" s="272" t="s">
        <v>1219</v>
      </c>
      <c r="G108" s="251"/>
      <c r="H108" s="251" t="s">
        <v>1253</v>
      </c>
      <c r="I108" s="251" t="s">
        <v>1215</v>
      </c>
      <c r="J108" s="251">
        <v>50</v>
      </c>
      <c r="K108" s="263"/>
    </row>
    <row r="109" spans="2:11" s="1" customFormat="1" ht="15" customHeight="1">
      <c r="B109" s="274"/>
      <c r="C109" s="251" t="s">
        <v>1221</v>
      </c>
      <c r="D109" s="251"/>
      <c r="E109" s="251"/>
      <c r="F109" s="272" t="s">
        <v>1213</v>
      </c>
      <c r="G109" s="251"/>
      <c r="H109" s="251" t="s">
        <v>1253</v>
      </c>
      <c r="I109" s="251" t="s">
        <v>1223</v>
      </c>
      <c r="J109" s="251"/>
      <c r="K109" s="263"/>
    </row>
    <row r="110" spans="2:11" s="1" customFormat="1" ht="15" customHeight="1">
      <c r="B110" s="274"/>
      <c r="C110" s="251" t="s">
        <v>1232</v>
      </c>
      <c r="D110" s="251"/>
      <c r="E110" s="251"/>
      <c r="F110" s="272" t="s">
        <v>1219</v>
      </c>
      <c r="G110" s="251"/>
      <c r="H110" s="251" t="s">
        <v>1253</v>
      </c>
      <c r="I110" s="251" t="s">
        <v>1215</v>
      </c>
      <c r="J110" s="251">
        <v>50</v>
      </c>
      <c r="K110" s="263"/>
    </row>
    <row r="111" spans="2:11" s="1" customFormat="1" ht="15" customHeight="1">
      <c r="B111" s="274"/>
      <c r="C111" s="251" t="s">
        <v>1240</v>
      </c>
      <c r="D111" s="251"/>
      <c r="E111" s="251"/>
      <c r="F111" s="272" t="s">
        <v>1219</v>
      </c>
      <c r="G111" s="251"/>
      <c r="H111" s="251" t="s">
        <v>1253</v>
      </c>
      <c r="I111" s="251" t="s">
        <v>1215</v>
      </c>
      <c r="J111" s="251">
        <v>50</v>
      </c>
      <c r="K111" s="263"/>
    </row>
    <row r="112" spans="2:11" s="1" customFormat="1" ht="15" customHeight="1">
      <c r="B112" s="274"/>
      <c r="C112" s="251" t="s">
        <v>1238</v>
      </c>
      <c r="D112" s="251"/>
      <c r="E112" s="251"/>
      <c r="F112" s="272" t="s">
        <v>1219</v>
      </c>
      <c r="G112" s="251"/>
      <c r="H112" s="251" t="s">
        <v>1253</v>
      </c>
      <c r="I112" s="251" t="s">
        <v>1215</v>
      </c>
      <c r="J112" s="251">
        <v>50</v>
      </c>
      <c r="K112" s="263"/>
    </row>
    <row r="113" spans="2:11" s="1" customFormat="1" ht="15" customHeight="1">
      <c r="B113" s="274"/>
      <c r="C113" s="251" t="s">
        <v>60</v>
      </c>
      <c r="D113" s="251"/>
      <c r="E113" s="251"/>
      <c r="F113" s="272" t="s">
        <v>1213</v>
      </c>
      <c r="G113" s="251"/>
      <c r="H113" s="251" t="s">
        <v>1254</v>
      </c>
      <c r="I113" s="251" t="s">
        <v>1215</v>
      </c>
      <c r="J113" s="251">
        <v>20</v>
      </c>
      <c r="K113" s="263"/>
    </row>
    <row r="114" spans="2:11" s="1" customFormat="1" ht="15" customHeight="1">
      <c r="B114" s="274"/>
      <c r="C114" s="251" t="s">
        <v>1255</v>
      </c>
      <c r="D114" s="251"/>
      <c r="E114" s="251"/>
      <c r="F114" s="272" t="s">
        <v>1213</v>
      </c>
      <c r="G114" s="251"/>
      <c r="H114" s="251" t="s">
        <v>1256</v>
      </c>
      <c r="I114" s="251" t="s">
        <v>1215</v>
      </c>
      <c r="J114" s="251">
        <v>120</v>
      </c>
      <c r="K114" s="263"/>
    </row>
    <row r="115" spans="2:11" s="1" customFormat="1" ht="15" customHeight="1">
      <c r="B115" s="274"/>
      <c r="C115" s="251" t="s">
        <v>45</v>
      </c>
      <c r="D115" s="251"/>
      <c r="E115" s="251"/>
      <c r="F115" s="272" t="s">
        <v>1213</v>
      </c>
      <c r="G115" s="251"/>
      <c r="H115" s="251" t="s">
        <v>1257</v>
      </c>
      <c r="I115" s="251" t="s">
        <v>1248</v>
      </c>
      <c r="J115" s="251"/>
      <c r="K115" s="263"/>
    </row>
    <row r="116" spans="2:11" s="1" customFormat="1" ht="15" customHeight="1">
      <c r="B116" s="274"/>
      <c r="C116" s="251" t="s">
        <v>55</v>
      </c>
      <c r="D116" s="251"/>
      <c r="E116" s="251"/>
      <c r="F116" s="272" t="s">
        <v>1213</v>
      </c>
      <c r="G116" s="251"/>
      <c r="H116" s="251" t="s">
        <v>1258</v>
      </c>
      <c r="I116" s="251" t="s">
        <v>1248</v>
      </c>
      <c r="J116" s="251"/>
      <c r="K116" s="263"/>
    </row>
    <row r="117" spans="2:11" s="1" customFormat="1" ht="15" customHeight="1">
      <c r="B117" s="274"/>
      <c r="C117" s="251" t="s">
        <v>64</v>
      </c>
      <c r="D117" s="251"/>
      <c r="E117" s="251"/>
      <c r="F117" s="272" t="s">
        <v>1213</v>
      </c>
      <c r="G117" s="251"/>
      <c r="H117" s="251" t="s">
        <v>1259</v>
      </c>
      <c r="I117" s="251" t="s">
        <v>1260</v>
      </c>
      <c r="J117" s="251"/>
      <c r="K117" s="263"/>
    </row>
    <row r="118" spans="2:11" s="1" customFormat="1" ht="15" customHeight="1">
      <c r="B118" s="277"/>
      <c r="C118" s="283"/>
      <c r="D118" s="283"/>
      <c r="E118" s="283"/>
      <c r="F118" s="283"/>
      <c r="G118" s="283"/>
      <c r="H118" s="283"/>
      <c r="I118" s="283"/>
      <c r="J118" s="283"/>
      <c r="K118" s="279"/>
    </row>
    <row r="119" spans="2:11" s="1" customFormat="1" ht="18.75" customHeight="1">
      <c r="B119" s="284"/>
      <c r="C119" s="285"/>
      <c r="D119" s="285"/>
      <c r="E119" s="285"/>
      <c r="F119" s="286"/>
      <c r="G119" s="285"/>
      <c r="H119" s="285"/>
      <c r="I119" s="285"/>
      <c r="J119" s="285"/>
      <c r="K119" s="284"/>
    </row>
    <row r="120" spans="2:11" s="1" customFormat="1" ht="18.75" customHeight="1">
      <c r="B120" s="258"/>
      <c r="C120" s="258"/>
      <c r="D120" s="258"/>
      <c r="E120" s="258"/>
      <c r="F120" s="258"/>
      <c r="G120" s="258"/>
      <c r="H120" s="258"/>
      <c r="I120" s="258"/>
      <c r="J120" s="258"/>
      <c r="K120" s="258"/>
    </row>
    <row r="121" spans="2:11" s="1" customFormat="1" ht="7.5" customHeight="1">
      <c r="B121" s="287"/>
      <c r="C121" s="288"/>
      <c r="D121" s="288"/>
      <c r="E121" s="288"/>
      <c r="F121" s="288"/>
      <c r="G121" s="288"/>
      <c r="H121" s="288"/>
      <c r="I121" s="288"/>
      <c r="J121" s="288"/>
      <c r="K121" s="289"/>
    </row>
    <row r="122" spans="2:11" s="1" customFormat="1" ht="45" customHeight="1">
      <c r="B122" s="290"/>
      <c r="C122" s="371" t="s">
        <v>1261</v>
      </c>
      <c r="D122" s="371"/>
      <c r="E122" s="371"/>
      <c r="F122" s="371"/>
      <c r="G122" s="371"/>
      <c r="H122" s="371"/>
      <c r="I122" s="371"/>
      <c r="J122" s="371"/>
      <c r="K122" s="291"/>
    </row>
    <row r="123" spans="2:11" s="1" customFormat="1" ht="17.25" customHeight="1">
      <c r="B123" s="292"/>
      <c r="C123" s="264" t="s">
        <v>1207</v>
      </c>
      <c r="D123" s="264"/>
      <c r="E123" s="264"/>
      <c r="F123" s="264" t="s">
        <v>1208</v>
      </c>
      <c r="G123" s="265"/>
      <c r="H123" s="264" t="s">
        <v>61</v>
      </c>
      <c r="I123" s="264" t="s">
        <v>64</v>
      </c>
      <c r="J123" s="264" t="s">
        <v>1209</v>
      </c>
      <c r="K123" s="293"/>
    </row>
    <row r="124" spans="2:11" s="1" customFormat="1" ht="17.25" customHeight="1">
      <c r="B124" s="292"/>
      <c r="C124" s="266" t="s">
        <v>1210</v>
      </c>
      <c r="D124" s="266"/>
      <c r="E124" s="266"/>
      <c r="F124" s="267" t="s">
        <v>1211</v>
      </c>
      <c r="G124" s="268"/>
      <c r="H124" s="266"/>
      <c r="I124" s="266"/>
      <c r="J124" s="266" t="s">
        <v>1212</v>
      </c>
      <c r="K124" s="293"/>
    </row>
    <row r="125" spans="2:11" s="1" customFormat="1" ht="5.25" customHeight="1">
      <c r="B125" s="294"/>
      <c r="C125" s="269"/>
      <c r="D125" s="269"/>
      <c r="E125" s="269"/>
      <c r="F125" s="269"/>
      <c r="G125" s="295"/>
      <c r="H125" s="269"/>
      <c r="I125" s="269"/>
      <c r="J125" s="269"/>
      <c r="K125" s="296"/>
    </row>
    <row r="126" spans="2:11" s="1" customFormat="1" ht="15" customHeight="1">
      <c r="B126" s="294"/>
      <c r="C126" s="251" t="s">
        <v>1216</v>
      </c>
      <c r="D126" s="271"/>
      <c r="E126" s="271"/>
      <c r="F126" s="272" t="s">
        <v>1213</v>
      </c>
      <c r="G126" s="251"/>
      <c r="H126" s="251" t="s">
        <v>1253</v>
      </c>
      <c r="I126" s="251" t="s">
        <v>1215</v>
      </c>
      <c r="J126" s="251">
        <v>120</v>
      </c>
      <c r="K126" s="297"/>
    </row>
    <row r="127" spans="2:11" s="1" customFormat="1" ht="15" customHeight="1">
      <c r="B127" s="294"/>
      <c r="C127" s="251" t="s">
        <v>1262</v>
      </c>
      <c r="D127" s="251"/>
      <c r="E127" s="251"/>
      <c r="F127" s="272" t="s">
        <v>1213</v>
      </c>
      <c r="G127" s="251"/>
      <c r="H127" s="251" t="s">
        <v>1263</v>
      </c>
      <c r="I127" s="251" t="s">
        <v>1215</v>
      </c>
      <c r="J127" s="251" t="s">
        <v>1264</v>
      </c>
      <c r="K127" s="297"/>
    </row>
    <row r="128" spans="2:11" s="1" customFormat="1" ht="15" customHeight="1">
      <c r="B128" s="294"/>
      <c r="C128" s="251" t="s">
        <v>1161</v>
      </c>
      <c r="D128" s="251"/>
      <c r="E128" s="251"/>
      <c r="F128" s="272" t="s">
        <v>1213</v>
      </c>
      <c r="G128" s="251"/>
      <c r="H128" s="251" t="s">
        <v>1265</v>
      </c>
      <c r="I128" s="251" t="s">
        <v>1215</v>
      </c>
      <c r="J128" s="251" t="s">
        <v>1264</v>
      </c>
      <c r="K128" s="297"/>
    </row>
    <row r="129" spans="2:11" s="1" customFormat="1" ht="15" customHeight="1">
      <c r="B129" s="294"/>
      <c r="C129" s="251" t="s">
        <v>1224</v>
      </c>
      <c r="D129" s="251"/>
      <c r="E129" s="251"/>
      <c r="F129" s="272" t="s">
        <v>1219</v>
      </c>
      <c r="G129" s="251"/>
      <c r="H129" s="251" t="s">
        <v>1225</v>
      </c>
      <c r="I129" s="251" t="s">
        <v>1215</v>
      </c>
      <c r="J129" s="251">
        <v>15</v>
      </c>
      <c r="K129" s="297"/>
    </row>
    <row r="130" spans="2:11" s="1" customFormat="1" ht="15" customHeight="1">
      <c r="B130" s="294"/>
      <c r="C130" s="275" t="s">
        <v>1226</v>
      </c>
      <c r="D130" s="275"/>
      <c r="E130" s="275"/>
      <c r="F130" s="276" t="s">
        <v>1219</v>
      </c>
      <c r="G130" s="275"/>
      <c r="H130" s="275" t="s">
        <v>1227</v>
      </c>
      <c r="I130" s="275" t="s">
        <v>1215</v>
      </c>
      <c r="J130" s="275">
        <v>15</v>
      </c>
      <c r="K130" s="297"/>
    </row>
    <row r="131" spans="2:11" s="1" customFormat="1" ht="15" customHeight="1">
      <c r="B131" s="294"/>
      <c r="C131" s="275" t="s">
        <v>1228</v>
      </c>
      <c r="D131" s="275"/>
      <c r="E131" s="275"/>
      <c r="F131" s="276" t="s">
        <v>1219</v>
      </c>
      <c r="G131" s="275"/>
      <c r="H131" s="275" t="s">
        <v>1229</v>
      </c>
      <c r="I131" s="275" t="s">
        <v>1215</v>
      </c>
      <c r="J131" s="275">
        <v>20</v>
      </c>
      <c r="K131" s="297"/>
    </row>
    <row r="132" spans="2:11" s="1" customFormat="1" ht="15" customHeight="1">
      <c r="B132" s="294"/>
      <c r="C132" s="275" t="s">
        <v>1230</v>
      </c>
      <c r="D132" s="275"/>
      <c r="E132" s="275"/>
      <c r="F132" s="276" t="s">
        <v>1219</v>
      </c>
      <c r="G132" s="275"/>
      <c r="H132" s="275" t="s">
        <v>1231</v>
      </c>
      <c r="I132" s="275" t="s">
        <v>1215</v>
      </c>
      <c r="J132" s="275">
        <v>20</v>
      </c>
      <c r="K132" s="297"/>
    </row>
    <row r="133" spans="2:11" s="1" customFormat="1" ht="15" customHeight="1">
      <c r="B133" s="294"/>
      <c r="C133" s="251" t="s">
        <v>1218</v>
      </c>
      <c r="D133" s="251"/>
      <c r="E133" s="251"/>
      <c r="F133" s="272" t="s">
        <v>1219</v>
      </c>
      <c r="G133" s="251"/>
      <c r="H133" s="251" t="s">
        <v>1253</v>
      </c>
      <c r="I133" s="251" t="s">
        <v>1215</v>
      </c>
      <c r="J133" s="251">
        <v>50</v>
      </c>
      <c r="K133" s="297"/>
    </row>
    <row r="134" spans="2:11" s="1" customFormat="1" ht="15" customHeight="1">
      <c r="B134" s="294"/>
      <c r="C134" s="251" t="s">
        <v>1232</v>
      </c>
      <c r="D134" s="251"/>
      <c r="E134" s="251"/>
      <c r="F134" s="272" t="s">
        <v>1219</v>
      </c>
      <c r="G134" s="251"/>
      <c r="H134" s="251" t="s">
        <v>1253</v>
      </c>
      <c r="I134" s="251" t="s">
        <v>1215</v>
      </c>
      <c r="J134" s="251">
        <v>50</v>
      </c>
      <c r="K134" s="297"/>
    </row>
    <row r="135" spans="2:11" s="1" customFormat="1" ht="15" customHeight="1">
      <c r="B135" s="294"/>
      <c r="C135" s="251" t="s">
        <v>1238</v>
      </c>
      <c r="D135" s="251"/>
      <c r="E135" s="251"/>
      <c r="F135" s="272" t="s">
        <v>1219</v>
      </c>
      <c r="G135" s="251"/>
      <c r="H135" s="251" t="s">
        <v>1253</v>
      </c>
      <c r="I135" s="251" t="s">
        <v>1215</v>
      </c>
      <c r="J135" s="251">
        <v>50</v>
      </c>
      <c r="K135" s="297"/>
    </row>
    <row r="136" spans="2:11" s="1" customFormat="1" ht="15" customHeight="1">
      <c r="B136" s="294"/>
      <c r="C136" s="251" t="s">
        <v>1240</v>
      </c>
      <c r="D136" s="251"/>
      <c r="E136" s="251"/>
      <c r="F136" s="272" t="s">
        <v>1219</v>
      </c>
      <c r="G136" s="251"/>
      <c r="H136" s="251" t="s">
        <v>1253</v>
      </c>
      <c r="I136" s="251" t="s">
        <v>1215</v>
      </c>
      <c r="J136" s="251">
        <v>50</v>
      </c>
      <c r="K136" s="297"/>
    </row>
    <row r="137" spans="2:11" s="1" customFormat="1" ht="15" customHeight="1">
      <c r="B137" s="294"/>
      <c r="C137" s="251" t="s">
        <v>1241</v>
      </c>
      <c r="D137" s="251"/>
      <c r="E137" s="251"/>
      <c r="F137" s="272" t="s">
        <v>1219</v>
      </c>
      <c r="G137" s="251"/>
      <c r="H137" s="251" t="s">
        <v>1266</v>
      </c>
      <c r="I137" s="251" t="s">
        <v>1215</v>
      </c>
      <c r="J137" s="251">
        <v>255</v>
      </c>
      <c r="K137" s="297"/>
    </row>
    <row r="138" spans="2:11" s="1" customFormat="1" ht="15" customHeight="1">
      <c r="B138" s="294"/>
      <c r="C138" s="251" t="s">
        <v>1243</v>
      </c>
      <c r="D138" s="251"/>
      <c r="E138" s="251"/>
      <c r="F138" s="272" t="s">
        <v>1213</v>
      </c>
      <c r="G138" s="251"/>
      <c r="H138" s="251" t="s">
        <v>1267</v>
      </c>
      <c r="I138" s="251" t="s">
        <v>1245</v>
      </c>
      <c r="J138" s="251"/>
      <c r="K138" s="297"/>
    </row>
    <row r="139" spans="2:11" s="1" customFormat="1" ht="15" customHeight="1">
      <c r="B139" s="294"/>
      <c r="C139" s="251" t="s">
        <v>1246</v>
      </c>
      <c r="D139" s="251"/>
      <c r="E139" s="251"/>
      <c r="F139" s="272" t="s">
        <v>1213</v>
      </c>
      <c r="G139" s="251"/>
      <c r="H139" s="251" t="s">
        <v>1268</v>
      </c>
      <c r="I139" s="251" t="s">
        <v>1248</v>
      </c>
      <c r="J139" s="251"/>
      <c r="K139" s="297"/>
    </row>
    <row r="140" spans="2:11" s="1" customFormat="1" ht="15" customHeight="1">
      <c r="B140" s="294"/>
      <c r="C140" s="251" t="s">
        <v>1249</v>
      </c>
      <c r="D140" s="251"/>
      <c r="E140" s="251"/>
      <c r="F140" s="272" t="s">
        <v>1213</v>
      </c>
      <c r="G140" s="251"/>
      <c r="H140" s="251" t="s">
        <v>1249</v>
      </c>
      <c r="I140" s="251" t="s">
        <v>1248</v>
      </c>
      <c r="J140" s="251"/>
      <c r="K140" s="297"/>
    </row>
    <row r="141" spans="2:11" s="1" customFormat="1" ht="15" customHeight="1">
      <c r="B141" s="294"/>
      <c r="C141" s="251" t="s">
        <v>45</v>
      </c>
      <c r="D141" s="251"/>
      <c r="E141" s="251"/>
      <c r="F141" s="272" t="s">
        <v>1213</v>
      </c>
      <c r="G141" s="251"/>
      <c r="H141" s="251" t="s">
        <v>1269</v>
      </c>
      <c r="I141" s="251" t="s">
        <v>1248</v>
      </c>
      <c r="J141" s="251"/>
      <c r="K141" s="297"/>
    </row>
    <row r="142" spans="2:11" s="1" customFormat="1" ht="15" customHeight="1">
      <c r="B142" s="294"/>
      <c r="C142" s="251" t="s">
        <v>1270</v>
      </c>
      <c r="D142" s="251"/>
      <c r="E142" s="251"/>
      <c r="F142" s="272" t="s">
        <v>1213</v>
      </c>
      <c r="G142" s="251"/>
      <c r="H142" s="251" t="s">
        <v>1271</v>
      </c>
      <c r="I142" s="251" t="s">
        <v>1248</v>
      </c>
      <c r="J142" s="251"/>
      <c r="K142" s="297"/>
    </row>
    <row r="143" spans="2:11" s="1" customFormat="1" ht="15" customHeight="1">
      <c r="B143" s="298"/>
      <c r="C143" s="299"/>
      <c r="D143" s="299"/>
      <c r="E143" s="299"/>
      <c r="F143" s="299"/>
      <c r="G143" s="299"/>
      <c r="H143" s="299"/>
      <c r="I143" s="299"/>
      <c r="J143" s="299"/>
      <c r="K143" s="300"/>
    </row>
    <row r="144" spans="2:11" s="1" customFormat="1" ht="18.75" customHeight="1">
      <c r="B144" s="285"/>
      <c r="C144" s="285"/>
      <c r="D144" s="285"/>
      <c r="E144" s="285"/>
      <c r="F144" s="286"/>
      <c r="G144" s="285"/>
      <c r="H144" s="285"/>
      <c r="I144" s="285"/>
      <c r="J144" s="285"/>
      <c r="K144" s="285"/>
    </row>
    <row r="145" spans="2:11" s="1" customFormat="1" ht="18.75" customHeight="1">
      <c r="B145" s="258"/>
      <c r="C145" s="258"/>
      <c r="D145" s="258"/>
      <c r="E145" s="258"/>
      <c r="F145" s="258"/>
      <c r="G145" s="258"/>
      <c r="H145" s="258"/>
      <c r="I145" s="258"/>
      <c r="J145" s="258"/>
      <c r="K145" s="258"/>
    </row>
    <row r="146" spans="2:11" s="1" customFormat="1" ht="7.5" customHeight="1">
      <c r="B146" s="259"/>
      <c r="C146" s="260"/>
      <c r="D146" s="260"/>
      <c r="E146" s="260"/>
      <c r="F146" s="260"/>
      <c r="G146" s="260"/>
      <c r="H146" s="260"/>
      <c r="I146" s="260"/>
      <c r="J146" s="260"/>
      <c r="K146" s="261"/>
    </row>
    <row r="147" spans="2:11" s="1" customFormat="1" ht="45" customHeight="1">
      <c r="B147" s="262"/>
      <c r="C147" s="370" t="s">
        <v>1272</v>
      </c>
      <c r="D147" s="370"/>
      <c r="E147" s="370"/>
      <c r="F147" s="370"/>
      <c r="G147" s="370"/>
      <c r="H147" s="370"/>
      <c r="I147" s="370"/>
      <c r="J147" s="370"/>
      <c r="K147" s="263"/>
    </row>
    <row r="148" spans="2:11" s="1" customFormat="1" ht="17.25" customHeight="1">
      <c r="B148" s="262"/>
      <c r="C148" s="264" t="s">
        <v>1207</v>
      </c>
      <c r="D148" s="264"/>
      <c r="E148" s="264"/>
      <c r="F148" s="264" t="s">
        <v>1208</v>
      </c>
      <c r="G148" s="265"/>
      <c r="H148" s="264" t="s">
        <v>61</v>
      </c>
      <c r="I148" s="264" t="s">
        <v>64</v>
      </c>
      <c r="J148" s="264" t="s">
        <v>1209</v>
      </c>
      <c r="K148" s="263"/>
    </row>
    <row r="149" spans="2:11" s="1" customFormat="1" ht="17.25" customHeight="1">
      <c r="B149" s="262"/>
      <c r="C149" s="266" t="s">
        <v>1210</v>
      </c>
      <c r="D149" s="266"/>
      <c r="E149" s="266"/>
      <c r="F149" s="267" t="s">
        <v>1211</v>
      </c>
      <c r="G149" s="268"/>
      <c r="H149" s="266"/>
      <c r="I149" s="266"/>
      <c r="J149" s="266" t="s">
        <v>1212</v>
      </c>
      <c r="K149" s="263"/>
    </row>
    <row r="150" spans="2:11" s="1" customFormat="1" ht="5.25" customHeight="1">
      <c r="B150" s="274"/>
      <c r="C150" s="269"/>
      <c r="D150" s="269"/>
      <c r="E150" s="269"/>
      <c r="F150" s="269"/>
      <c r="G150" s="270"/>
      <c r="H150" s="269"/>
      <c r="I150" s="269"/>
      <c r="J150" s="269"/>
      <c r="K150" s="297"/>
    </row>
    <row r="151" spans="2:11" s="1" customFormat="1" ht="15" customHeight="1">
      <c r="B151" s="274"/>
      <c r="C151" s="301" t="s">
        <v>1216</v>
      </c>
      <c r="D151" s="251"/>
      <c r="E151" s="251"/>
      <c r="F151" s="302" t="s">
        <v>1213</v>
      </c>
      <c r="G151" s="251"/>
      <c r="H151" s="301" t="s">
        <v>1253</v>
      </c>
      <c r="I151" s="301" t="s">
        <v>1215</v>
      </c>
      <c r="J151" s="301">
        <v>120</v>
      </c>
      <c r="K151" s="297"/>
    </row>
    <row r="152" spans="2:11" s="1" customFormat="1" ht="15" customHeight="1">
      <c r="B152" s="274"/>
      <c r="C152" s="301" t="s">
        <v>1262</v>
      </c>
      <c r="D152" s="251"/>
      <c r="E152" s="251"/>
      <c r="F152" s="302" t="s">
        <v>1213</v>
      </c>
      <c r="G152" s="251"/>
      <c r="H152" s="301" t="s">
        <v>1273</v>
      </c>
      <c r="I152" s="301" t="s">
        <v>1215</v>
      </c>
      <c r="J152" s="301" t="s">
        <v>1264</v>
      </c>
      <c r="K152" s="297"/>
    </row>
    <row r="153" spans="2:11" s="1" customFormat="1" ht="15" customHeight="1">
      <c r="B153" s="274"/>
      <c r="C153" s="301" t="s">
        <v>1161</v>
      </c>
      <c r="D153" s="251"/>
      <c r="E153" s="251"/>
      <c r="F153" s="302" t="s">
        <v>1213</v>
      </c>
      <c r="G153" s="251"/>
      <c r="H153" s="301" t="s">
        <v>1274</v>
      </c>
      <c r="I153" s="301" t="s">
        <v>1215</v>
      </c>
      <c r="J153" s="301" t="s">
        <v>1264</v>
      </c>
      <c r="K153" s="297"/>
    </row>
    <row r="154" spans="2:11" s="1" customFormat="1" ht="15" customHeight="1">
      <c r="B154" s="274"/>
      <c r="C154" s="301" t="s">
        <v>1218</v>
      </c>
      <c r="D154" s="251"/>
      <c r="E154" s="251"/>
      <c r="F154" s="302" t="s">
        <v>1219</v>
      </c>
      <c r="G154" s="251"/>
      <c r="H154" s="301" t="s">
        <v>1253</v>
      </c>
      <c r="I154" s="301" t="s">
        <v>1215</v>
      </c>
      <c r="J154" s="301">
        <v>50</v>
      </c>
      <c r="K154" s="297"/>
    </row>
    <row r="155" spans="2:11" s="1" customFormat="1" ht="15" customHeight="1">
      <c r="B155" s="274"/>
      <c r="C155" s="301" t="s">
        <v>1221</v>
      </c>
      <c r="D155" s="251"/>
      <c r="E155" s="251"/>
      <c r="F155" s="302" t="s">
        <v>1213</v>
      </c>
      <c r="G155" s="251"/>
      <c r="H155" s="301" t="s">
        <v>1253</v>
      </c>
      <c r="I155" s="301" t="s">
        <v>1223</v>
      </c>
      <c r="J155" s="301"/>
      <c r="K155" s="297"/>
    </row>
    <row r="156" spans="2:11" s="1" customFormat="1" ht="15" customHeight="1">
      <c r="B156" s="274"/>
      <c r="C156" s="301" t="s">
        <v>1232</v>
      </c>
      <c r="D156" s="251"/>
      <c r="E156" s="251"/>
      <c r="F156" s="302" t="s">
        <v>1219</v>
      </c>
      <c r="G156" s="251"/>
      <c r="H156" s="301" t="s">
        <v>1253</v>
      </c>
      <c r="I156" s="301" t="s">
        <v>1215</v>
      </c>
      <c r="J156" s="301">
        <v>50</v>
      </c>
      <c r="K156" s="297"/>
    </row>
    <row r="157" spans="2:11" s="1" customFormat="1" ht="15" customHeight="1">
      <c r="B157" s="274"/>
      <c r="C157" s="301" t="s">
        <v>1240</v>
      </c>
      <c r="D157" s="251"/>
      <c r="E157" s="251"/>
      <c r="F157" s="302" t="s">
        <v>1219</v>
      </c>
      <c r="G157" s="251"/>
      <c r="H157" s="301" t="s">
        <v>1253</v>
      </c>
      <c r="I157" s="301" t="s">
        <v>1215</v>
      </c>
      <c r="J157" s="301">
        <v>50</v>
      </c>
      <c r="K157" s="297"/>
    </row>
    <row r="158" spans="2:11" s="1" customFormat="1" ht="15" customHeight="1">
      <c r="B158" s="274"/>
      <c r="C158" s="301" t="s">
        <v>1238</v>
      </c>
      <c r="D158" s="251"/>
      <c r="E158" s="251"/>
      <c r="F158" s="302" t="s">
        <v>1219</v>
      </c>
      <c r="G158" s="251"/>
      <c r="H158" s="301" t="s">
        <v>1253</v>
      </c>
      <c r="I158" s="301" t="s">
        <v>1215</v>
      </c>
      <c r="J158" s="301">
        <v>50</v>
      </c>
      <c r="K158" s="297"/>
    </row>
    <row r="159" spans="2:11" s="1" customFormat="1" ht="15" customHeight="1">
      <c r="B159" s="274"/>
      <c r="C159" s="301" t="s">
        <v>104</v>
      </c>
      <c r="D159" s="251"/>
      <c r="E159" s="251"/>
      <c r="F159" s="302" t="s">
        <v>1213</v>
      </c>
      <c r="G159" s="251"/>
      <c r="H159" s="301" t="s">
        <v>1275</v>
      </c>
      <c r="I159" s="301" t="s">
        <v>1215</v>
      </c>
      <c r="J159" s="301" t="s">
        <v>1276</v>
      </c>
      <c r="K159" s="297"/>
    </row>
    <row r="160" spans="2:11" s="1" customFormat="1" ht="15" customHeight="1">
      <c r="B160" s="274"/>
      <c r="C160" s="301" t="s">
        <v>1277</v>
      </c>
      <c r="D160" s="251"/>
      <c r="E160" s="251"/>
      <c r="F160" s="302" t="s">
        <v>1213</v>
      </c>
      <c r="G160" s="251"/>
      <c r="H160" s="301" t="s">
        <v>1278</v>
      </c>
      <c r="I160" s="301" t="s">
        <v>1248</v>
      </c>
      <c r="J160" s="301"/>
      <c r="K160" s="297"/>
    </row>
    <row r="161" spans="2:11" s="1" customFormat="1" ht="15" customHeight="1">
      <c r="B161" s="303"/>
      <c r="C161" s="283"/>
      <c r="D161" s="283"/>
      <c r="E161" s="283"/>
      <c r="F161" s="283"/>
      <c r="G161" s="283"/>
      <c r="H161" s="283"/>
      <c r="I161" s="283"/>
      <c r="J161" s="283"/>
      <c r="K161" s="304"/>
    </row>
    <row r="162" spans="2:11" s="1" customFormat="1" ht="18.75" customHeight="1">
      <c r="B162" s="285"/>
      <c r="C162" s="295"/>
      <c r="D162" s="295"/>
      <c r="E162" s="295"/>
      <c r="F162" s="305"/>
      <c r="G162" s="295"/>
      <c r="H162" s="295"/>
      <c r="I162" s="295"/>
      <c r="J162" s="295"/>
      <c r="K162" s="285"/>
    </row>
    <row r="163" spans="2:11" s="1" customFormat="1" ht="18.75" customHeight="1">
      <c r="B163" s="258"/>
      <c r="C163" s="258"/>
      <c r="D163" s="258"/>
      <c r="E163" s="258"/>
      <c r="F163" s="258"/>
      <c r="G163" s="258"/>
      <c r="H163" s="258"/>
      <c r="I163" s="258"/>
      <c r="J163" s="258"/>
      <c r="K163" s="258"/>
    </row>
    <row r="164" spans="2:11" s="1" customFormat="1" ht="7.5" customHeight="1">
      <c r="B164" s="240"/>
      <c r="C164" s="241"/>
      <c r="D164" s="241"/>
      <c r="E164" s="241"/>
      <c r="F164" s="241"/>
      <c r="G164" s="241"/>
      <c r="H164" s="241"/>
      <c r="I164" s="241"/>
      <c r="J164" s="241"/>
      <c r="K164" s="242"/>
    </row>
    <row r="165" spans="2:11" s="1" customFormat="1" ht="45" customHeight="1">
      <c r="B165" s="243"/>
      <c r="C165" s="371" t="s">
        <v>1279</v>
      </c>
      <c r="D165" s="371"/>
      <c r="E165" s="371"/>
      <c r="F165" s="371"/>
      <c r="G165" s="371"/>
      <c r="H165" s="371"/>
      <c r="I165" s="371"/>
      <c r="J165" s="371"/>
      <c r="K165" s="244"/>
    </row>
    <row r="166" spans="2:11" s="1" customFormat="1" ht="17.25" customHeight="1">
      <c r="B166" s="243"/>
      <c r="C166" s="264" t="s">
        <v>1207</v>
      </c>
      <c r="D166" s="264"/>
      <c r="E166" s="264"/>
      <c r="F166" s="264" t="s">
        <v>1208</v>
      </c>
      <c r="G166" s="306"/>
      <c r="H166" s="307" t="s">
        <v>61</v>
      </c>
      <c r="I166" s="307" t="s">
        <v>64</v>
      </c>
      <c r="J166" s="264" t="s">
        <v>1209</v>
      </c>
      <c r="K166" s="244"/>
    </row>
    <row r="167" spans="2:11" s="1" customFormat="1" ht="17.25" customHeight="1">
      <c r="B167" s="245"/>
      <c r="C167" s="266" t="s">
        <v>1210</v>
      </c>
      <c r="D167" s="266"/>
      <c r="E167" s="266"/>
      <c r="F167" s="267" t="s">
        <v>1211</v>
      </c>
      <c r="G167" s="308"/>
      <c r="H167" s="309"/>
      <c r="I167" s="309"/>
      <c r="J167" s="266" t="s">
        <v>1212</v>
      </c>
      <c r="K167" s="246"/>
    </row>
    <row r="168" spans="2:11" s="1" customFormat="1" ht="5.25" customHeight="1">
      <c r="B168" s="274"/>
      <c r="C168" s="269"/>
      <c r="D168" s="269"/>
      <c r="E168" s="269"/>
      <c r="F168" s="269"/>
      <c r="G168" s="270"/>
      <c r="H168" s="269"/>
      <c r="I168" s="269"/>
      <c r="J168" s="269"/>
      <c r="K168" s="297"/>
    </row>
    <row r="169" spans="2:11" s="1" customFormat="1" ht="15" customHeight="1">
      <c r="B169" s="274"/>
      <c r="C169" s="251" t="s">
        <v>1216</v>
      </c>
      <c r="D169" s="251"/>
      <c r="E169" s="251"/>
      <c r="F169" s="272" t="s">
        <v>1213</v>
      </c>
      <c r="G169" s="251"/>
      <c r="H169" s="251" t="s">
        <v>1253</v>
      </c>
      <c r="I169" s="251" t="s">
        <v>1215</v>
      </c>
      <c r="J169" s="251">
        <v>120</v>
      </c>
      <c r="K169" s="297"/>
    </row>
    <row r="170" spans="2:11" s="1" customFormat="1" ht="15" customHeight="1">
      <c r="B170" s="274"/>
      <c r="C170" s="251" t="s">
        <v>1262</v>
      </c>
      <c r="D170" s="251"/>
      <c r="E170" s="251"/>
      <c r="F170" s="272" t="s">
        <v>1213</v>
      </c>
      <c r="G170" s="251"/>
      <c r="H170" s="251" t="s">
        <v>1263</v>
      </c>
      <c r="I170" s="251" t="s">
        <v>1215</v>
      </c>
      <c r="J170" s="251" t="s">
        <v>1264</v>
      </c>
      <c r="K170" s="297"/>
    </row>
    <row r="171" spans="2:11" s="1" customFormat="1" ht="15" customHeight="1">
      <c r="B171" s="274"/>
      <c r="C171" s="251" t="s">
        <v>1161</v>
      </c>
      <c r="D171" s="251"/>
      <c r="E171" s="251"/>
      <c r="F171" s="272" t="s">
        <v>1213</v>
      </c>
      <c r="G171" s="251"/>
      <c r="H171" s="251" t="s">
        <v>1280</v>
      </c>
      <c r="I171" s="251" t="s">
        <v>1215</v>
      </c>
      <c r="J171" s="251" t="s">
        <v>1264</v>
      </c>
      <c r="K171" s="297"/>
    </row>
    <row r="172" spans="2:11" s="1" customFormat="1" ht="15" customHeight="1">
      <c r="B172" s="274"/>
      <c r="C172" s="251" t="s">
        <v>1218</v>
      </c>
      <c r="D172" s="251"/>
      <c r="E172" s="251"/>
      <c r="F172" s="272" t="s">
        <v>1219</v>
      </c>
      <c r="G172" s="251"/>
      <c r="H172" s="251" t="s">
        <v>1280</v>
      </c>
      <c r="I172" s="251" t="s">
        <v>1215</v>
      </c>
      <c r="J172" s="251">
        <v>50</v>
      </c>
      <c r="K172" s="297"/>
    </row>
    <row r="173" spans="2:11" s="1" customFormat="1" ht="15" customHeight="1">
      <c r="B173" s="274"/>
      <c r="C173" s="251" t="s">
        <v>1221</v>
      </c>
      <c r="D173" s="251"/>
      <c r="E173" s="251"/>
      <c r="F173" s="272" t="s">
        <v>1213</v>
      </c>
      <c r="G173" s="251"/>
      <c r="H173" s="251" t="s">
        <v>1280</v>
      </c>
      <c r="I173" s="251" t="s">
        <v>1223</v>
      </c>
      <c r="J173" s="251"/>
      <c r="K173" s="297"/>
    </row>
    <row r="174" spans="2:11" s="1" customFormat="1" ht="15" customHeight="1">
      <c r="B174" s="274"/>
      <c r="C174" s="251" t="s">
        <v>1232</v>
      </c>
      <c r="D174" s="251"/>
      <c r="E174" s="251"/>
      <c r="F174" s="272" t="s">
        <v>1219</v>
      </c>
      <c r="G174" s="251"/>
      <c r="H174" s="251" t="s">
        <v>1280</v>
      </c>
      <c r="I174" s="251" t="s">
        <v>1215</v>
      </c>
      <c r="J174" s="251">
        <v>50</v>
      </c>
      <c r="K174" s="297"/>
    </row>
    <row r="175" spans="2:11" s="1" customFormat="1" ht="15" customHeight="1">
      <c r="B175" s="274"/>
      <c r="C175" s="251" t="s">
        <v>1240</v>
      </c>
      <c r="D175" s="251"/>
      <c r="E175" s="251"/>
      <c r="F175" s="272" t="s">
        <v>1219</v>
      </c>
      <c r="G175" s="251"/>
      <c r="H175" s="251" t="s">
        <v>1280</v>
      </c>
      <c r="I175" s="251" t="s">
        <v>1215</v>
      </c>
      <c r="J175" s="251">
        <v>50</v>
      </c>
      <c r="K175" s="297"/>
    </row>
    <row r="176" spans="2:11" s="1" customFormat="1" ht="15" customHeight="1">
      <c r="B176" s="274"/>
      <c r="C176" s="251" t="s">
        <v>1238</v>
      </c>
      <c r="D176" s="251"/>
      <c r="E176" s="251"/>
      <c r="F176" s="272" t="s">
        <v>1219</v>
      </c>
      <c r="G176" s="251"/>
      <c r="H176" s="251" t="s">
        <v>1280</v>
      </c>
      <c r="I176" s="251" t="s">
        <v>1215</v>
      </c>
      <c r="J176" s="251">
        <v>50</v>
      </c>
      <c r="K176" s="297"/>
    </row>
    <row r="177" spans="2:11" s="1" customFormat="1" ht="15" customHeight="1">
      <c r="B177" s="274"/>
      <c r="C177" s="251" t="s">
        <v>117</v>
      </c>
      <c r="D177" s="251"/>
      <c r="E177" s="251"/>
      <c r="F177" s="272" t="s">
        <v>1213</v>
      </c>
      <c r="G177" s="251"/>
      <c r="H177" s="251" t="s">
        <v>1281</v>
      </c>
      <c r="I177" s="251" t="s">
        <v>1282</v>
      </c>
      <c r="J177" s="251"/>
      <c r="K177" s="297"/>
    </row>
    <row r="178" spans="2:11" s="1" customFormat="1" ht="15" customHeight="1">
      <c r="B178" s="274"/>
      <c r="C178" s="251" t="s">
        <v>64</v>
      </c>
      <c r="D178" s="251"/>
      <c r="E178" s="251"/>
      <c r="F178" s="272" t="s">
        <v>1213</v>
      </c>
      <c r="G178" s="251"/>
      <c r="H178" s="251" t="s">
        <v>1283</v>
      </c>
      <c r="I178" s="251" t="s">
        <v>1284</v>
      </c>
      <c r="J178" s="251">
        <v>1</v>
      </c>
      <c r="K178" s="297"/>
    </row>
    <row r="179" spans="2:11" s="1" customFormat="1" ht="15" customHeight="1">
      <c r="B179" s="274"/>
      <c r="C179" s="251" t="s">
        <v>60</v>
      </c>
      <c r="D179" s="251"/>
      <c r="E179" s="251"/>
      <c r="F179" s="272" t="s">
        <v>1213</v>
      </c>
      <c r="G179" s="251"/>
      <c r="H179" s="251" t="s">
        <v>1285</v>
      </c>
      <c r="I179" s="251" t="s">
        <v>1215</v>
      </c>
      <c r="J179" s="251">
        <v>20</v>
      </c>
      <c r="K179" s="297"/>
    </row>
    <row r="180" spans="2:11" s="1" customFormat="1" ht="15" customHeight="1">
      <c r="B180" s="274"/>
      <c r="C180" s="251" t="s">
        <v>61</v>
      </c>
      <c r="D180" s="251"/>
      <c r="E180" s="251"/>
      <c r="F180" s="272" t="s">
        <v>1213</v>
      </c>
      <c r="G180" s="251"/>
      <c r="H180" s="251" t="s">
        <v>1286</v>
      </c>
      <c r="I180" s="251" t="s">
        <v>1215</v>
      </c>
      <c r="J180" s="251">
        <v>255</v>
      </c>
      <c r="K180" s="297"/>
    </row>
    <row r="181" spans="2:11" s="1" customFormat="1" ht="15" customHeight="1">
      <c r="B181" s="274"/>
      <c r="C181" s="251" t="s">
        <v>118</v>
      </c>
      <c r="D181" s="251"/>
      <c r="E181" s="251"/>
      <c r="F181" s="272" t="s">
        <v>1213</v>
      </c>
      <c r="G181" s="251"/>
      <c r="H181" s="251" t="s">
        <v>1177</v>
      </c>
      <c r="I181" s="251" t="s">
        <v>1215</v>
      </c>
      <c r="J181" s="251">
        <v>10</v>
      </c>
      <c r="K181" s="297"/>
    </row>
    <row r="182" spans="2:11" s="1" customFormat="1" ht="15" customHeight="1">
      <c r="B182" s="274"/>
      <c r="C182" s="251" t="s">
        <v>119</v>
      </c>
      <c r="D182" s="251"/>
      <c r="E182" s="251"/>
      <c r="F182" s="272" t="s">
        <v>1213</v>
      </c>
      <c r="G182" s="251"/>
      <c r="H182" s="251" t="s">
        <v>1287</v>
      </c>
      <c r="I182" s="251" t="s">
        <v>1248</v>
      </c>
      <c r="J182" s="251"/>
      <c r="K182" s="297"/>
    </row>
    <row r="183" spans="2:11" s="1" customFormat="1" ht="15" customHeight="1">
      <c r="B183" s="274"/>
      <c r="C183" s="251" t="s">
        <v>1288</v>
      </c>
      <c r="D183" s="251"/>
      <c r="E183" s="251"/>
      <c r="F183" s="272" t="s">
        <v>1213</v>
      </c>
      <c r="G183" s="251"/>
      <c r="H183" s="251" t="s">
        <v>1289</v>
      </c>
      <c r="I183" s="251" t="s">
        <v>1248</v>
      </c>
      <c r="J183" s="251"/>
      <c r="K183" s="297"/>
    </row>
    <row r="184" spans="2:11" s="1" customFormat="1" ht="15" customHeight="1">
      <c r="B184" s="274"/>
      <c r="C184" s="251" t="s">
        <v>1277</v>
      </c>
      <c r="D184" s="251"/>
      <c r="E184" s="251"/>
      <c r="F184" s="272" t="s">
        <v>1213</v>
      </c>
      <c r="G184" s="251"/>
      <c r="H184" s="251" t="s">
        <v>1290</v>
      </c>
      <c r="I184" s="251" t="s">
        <v>1248</v>
      </c>
      <c r="J184" s="251"/>
      <c r="K184" s="297"/>
    </row>
    <row r="185" spans="2:11" s="1" customFormat="1" ht="15" customHeight="1">
      <c r="B185" s="274"/>
      <c r="C185" s="251" t="s">
        <v>121</v>
      </c>
      <c r="D185" s="251"/>
      <c r="E185" s="251"/>
      <c r="F185" s="272" t="s">
        <v>1219</v>
      </c>
      <c r="G185" s="251"/>
      <c r="H185" s="251" t="s">
        <v>1291</v>
      </c>
      <c r="I185" s="251" t="s">
        <v>1215</v>
      </c>
      <c r="J185" s="251">
        <v>50</v>
      </c>
      <c r="K185" s="297"/>
    </row>
    <row r="186" spans="2:11" s="1" customFormat="1" ht="15" customHeight="1">
      <c r="B186" s="274"/>
      <c r="C186" s="251" t="s">
        <v>1292</v>
      </c>
      <c r="D186" s="251"/>
      <c r="E186" s="251"/>
      <c r="F186" s="272" t="s">
        <v>1219</v>
      </c>
      <c r="G186" s="251"/>
      <c r="H186" s="251" t="s">
        <v>1293</v>
      </c>
      <c r="I186" s="251" t="s">
        <v>1294</v>
      </c>
      <c r="J186" s="251"/>
      <c r="K186" s="297"/>
    </row>
    <row r="187" spans="2:11" s="1" customFormat="1" ht="15" customHeight="1">
      <c r="B187" s="274"/>
      <c r="C187" s="251" t="s">
        <v>1295</v>
      </c>
      <c r="D187" s="251"/>
      <c r="E187" s="251"/>
      <c r="F187" s="272" t="s">
        <v>1219</v>
      </c>
      <c r="G187" s="251"/>
      <c r="H187" s="251" t="s">
        <v>1296</v>
      </c>
      <c r="I187" s="251" t="s">
        <v>1294</v>
      </c>
      <c r="J187" s="251"/>
      <c r="K187" s="297"/>
    </row>
    <row r="188" spans="2:11" s="1" customFormat="1" ht="15" customHeight="1">
      <c r="B188" s="274"/>
      <c r="C188" s="251" t="s">
        <v>1297</v>
      </c>
      <c r="D188" s="251"/>
      <c r="E188" s="251"/>
      <c r="F188" s="272" t="s">
        <v>1219</v>
      </c>
      <c r="G188" s="251"/>
      <c r="H188" s="251" t="s">
        <v>1298</v>
      </c>
      <c r="I188" s="251" t="s">
        <v>1294</v>
      </c>
      <c r="J188" s="251"/>
      <c r="K188" s="297"/>
    </row>
    <row r="189" spans="2:11" s="1" customFormat="1" ht="15" customHeight="1">
      <c r="B189" s="274"/>
      <c r="C189" s="310" t="s">
        <v>1299</v>
      </c>
      <c r="D189" s="251"/>
      <c r="E189" s="251"/>
      <c r="F189" s="272" t="s">
        <v>1219</v>
      </c>
      <c r="G189" s="251"/>
      <c r="H189" s="251" t="s">
        <v>1300</v>
      </c>
      <c r="I189" s="251" t="s">
        <v>1301</v>
      </c>
      <c r="J189" s="311" t="s">
        <v>1302</v>
      </c>
      <c r="K189" s="297"/>
    </row>
    <row r="190" spans="2:11" s="1" customFormat="1" ht="15" customHeight="1">
      <c r="B190" s="274"/>
      <c r="C190" s="310" t="s">
        <v>49</v>
      </c>
      <c r="D190" s="251"/>
      <c r="E190" s="251"/>
      <c r="F190" s="272" t="s">
        <v>1213</v>
      </c>
      <c r="G190" s="251"/>
      <c r="H190" s="248" t="s">
        <v>1303</v>
      </c>
      <c r="I190" s="251" t="s">
        <v>1304</v>
      </c>
      <c r="J190" s="251"/>
      <c r="K190" s="297"/>
    </row>
    <row r="191" spans="2:11" s="1" customFormat="1" ht="15" customHeight="1">
      <c r="B191" s="274"/>
      <c r="C191" s="310" t="s">
        <v>1305</v>
      </c>
      <c r="D191" s="251"/>
      <c r="E191" s="251"/>
      <c r="F191" s="272" t="s">
        <v>1213</v>
      </c>
      <c r="G191" s="251"/>
      <c r="H191" s="251" t="s">
        <v>1306</v>
      </c>
      <c r="I191" s="251" t="s">
        <v>1248</v>
      </c>
      <c r="J191" s="251"/>
      <c r="K191" s="297"/>
    </row>
    <row r="192" spans="2:11" s="1" customFormat="1" ht="15" customHeight="1">
      <c r="B192" s="274"/>
      <c r="C192" s="310" t="s">
        <v>1307</v>
      </c>
      <c r="D192" s="251"/>
      <c r="E192" s="251"/>
      <c r="F192" s="272" t="s">
        <v>1213</v>
      </c>
      <c r="G192" s="251"/>
      <c r="H192" s="251" t="s">
        <v>1308</v>
      </c>
      <c r="I192" s="251" t="s">
        <v>1248</v>
      </c>
      <c r="J192" s="251"/>
      <c r="K192" s="297"/>
    </row>
    <row r="193" spans="2:11" s="1" customFormat="1" ht="15" customHeight="1">
      <c r="B193" s="274"/>
      <c r="C193" s="310" t="s">
        <v>1309</v>
      </c>
      <c r="D193" s="251"/>
      <c r="E193" s="251"/>
      <c r="F193" s="272" t="s">
        <v>1219</v>
      </c>
      <c r="G193" s="251"/>
      <c r="H193" s="251" t="s">
        <v>1310</v>
      </c>
      <c r="I193" s="251" t="s">
        <v>1248</v>
      </c>
      <c r="J193" s="251"/>
      <c r="K193" s="297"/>
    </row>
    <row r="194" spans="2:11" s="1" customFormat="1" ht="15" customHeight="1">
      <c r="B194" s="303"/>
      <c r="C194" s="312"/>
      <c r="D194" s="283"/>
      <c r="E194" s="283"/>
      <c r="F194" s="283"/>
      <c r="G194" s="283"/>
      <c r="H194" s="283"/>
      <c r="I194" s="283"/>
      <c r="J194" s="283"/>
      <c r="K194" s="304"/>
    </row>
    <row r="195" spans="2:11" s="1" customFormat="1" ht="18.75" customHeight="1">
      <c r="B195" s="285"/>
      <c r="C195" s="295"/>
      <c r="D195" s="295"/>
      <c r="E195" s="295"/>
      <c r="F195" s="305"/>
      <c r="G195" s="295"/>
      <c r="H195" s="295"/>
      <c r="I195" s="295"/>
      <c r="J195" s="295"/>
      <c r="K195" s="285"/>
    </row>
    <row r="196" spans="2:11" s="1" customFormat="1" ht="18.75" customHeight="1">
      <c r="B196" s="285"/>
      <c r="C196" s="295"/>
      <c r="D196" s="295"/>
      <c r="E196" s="295"/>
      <c r="F196" s="305"/>
      <c r="G196" s="295"/>
      <c r="H196" s="295"/>
      <c r="I196" s="295"/>
      <c r="J196" s="295"/>
      <c r="K196" s="285"/>
    </row>
    <row r="197" spans="2:11" s="1" customFormat="1" ht="18.75" customHeight="1">
      <c r="B197" s="258"/>
      <c r="C197" s="258"/>
      <c r="D197" s="258"/>
      <c r="E197" s="258"/>
      <c r="F197" s="258"/>
      <c r="G197" s="258"/>
      <c r="H197" s="258"/>
      <c r="I197" s="258"/>
      <c r="J197" s="258"/>
      <c r="K197" s="258"/>
    </row>
    <row r="198" spans="2:11" s="1" customFormat="1" ht="12">
      <c r="B198" s="240"/>
      <c r="C198" s="241"/>
      <c r="D198" s="241"/>
      <c r="E198" s="241"/>
      <c r="F198" s="241"/>
      <c r="G198" s="241"/>
      <c r="H198" s="241"/>
      <c r="I198" s="241"/>
      <c r="J198" s="241"/>
      <c r="K198" s="242"/>
    </row>
    <row r="199" spans="2:11" s="1" customFormat="1" ht="22.2">
      <c r="B199" s="243"/>
      <c r="C199" s="371" t="s">
        <v>1311</v>
      </c>
      <c r="D199" s="371"/>
      <c r="E199" s="371"/>
      <c r="F199" s="371"/>
      <c r="G199" s="371"/>
      <c r="H199" s="371"/>
      <c r="I199" s="371"/>
      <c r="J199" s="371"/>
      <c r="K199" s="244"/>
    </row>
    <row r="200" spans="2:11" s="1" customFormat="1" ht="25.5" customHeight="1">
      <c r="B200" s="243"/>
      <c r="C200" s="313" t="s">
        <v>1312</v>
      </c>
      <c r="D200" s="313"/>
      <c r="E200" s="313"/>
      <c r="F200" s="313" t="s">
        <v>1313</v>
      </c>
      <c r="G200" s="314"/>
      <c r="H200" s="372" t="s">
        <v>1314</v>
      </c>
      <c r="I200" s="372"/>
      <c r="J200" s="372"/>
      <c r="K200" s="244"/>
    </row>
    <row r="201" spans="2:11" s="1" customFormat="1" ht="5.25" customHeight="1">
      <c r="B201" s="274"/>
      <c r="C201" s="269"/>
      <c r="D201" s="269"/>
      <c r="E201" s="269"/>
      <c r="F201" s="269"/>
      <c r="G201" s="295"/>
      <c r="H201" s="269"/>
      <c r="I201" s="269"/>
      <c r="J201" s="269"/>
      <c r="K201" s="297"/>
    </row>
    <row r="202" spans="2:11" s="1" customFormat="1" ht="15" customHeight="1">
      <c r="B202" s="274"/>
      <c r="C202" s="251" t="s">
        <v>1304</v>
      </c>
      <c r="D202" s="251"/>
      <c r="E202" s="251"/>
      <c r="F202" s="272" t="s">
        <v>50</v>
      </c>
      <c r="G202" s="251"/>
      <c r="H202" s="373" t="s">
        <v>1315</v>
      </c>
      <c r="I202" s="373"/>
      <c r="J202" s="373"/>
      <c r="K202" s="297"/>
    </row>
    <row r="203" spans="2:11" s="1" customFormat="1" ht="15" customHeight="1">
      <c r="B203" s="274"/>
      <c r="C203" s="251"/>
      <c r="D203" s="251"/>
      <c r="E203" s="251"/>
      <c r="F203" s="272" t="s">
        <v>51</v>
      </c>
      <c r="G203" s="251"/>
      <c r="H203" s="373" t="s">
        <v>1316</v>
      </c>
      <c r="I203" s="373"/>
      <c r="J203" s="373"/>
      <c r="K203" s="297"/>
    </row>
    <row r="204" spans="2:11" s="1" customFormat="1" ht="15" customHeight="1">
      <c r="B204" s="274"/>
      <c r="C204" s="251"/>
      <c r="D204" s="251"/>
      <c r="E204" s="251"/>
      <c r="F204" s="272" t="s">
        <v>54</v>
      </c>
      <c r="G204" s="251"/>
      <c r="H204" s="373" t="s">
        <v>1317</v>
      </c>
      <c r="I204" s="373"/>
      <c r="J204" s="373"/>
      <c r="K204" s="297"/>
    </row>
    <row r="205" spans="2:11" s="1" customFormat="1" ht="15" customHeight="1">
      <c r="B205" s="274"/>
      <c r="C205" s="251"/>
      <c r="D205" s="251"/>
      <c r="E205" s="251"/>
      <c r="F205" s="272" t="s">
        <v>52</v>
      </c>
      <c r="G205" s="251"/>
      <c r="H205" s="373" t="s">
        <v>1318</v>
      </c>
      <c r="I205" s="373"/>
      <c r="J205" s="373"/>
      <c r="K205" s="297"/>
    </row>
    <row r="206" spans="2:11" s="1" customFormat="1" ht="15" customHeight="1">
      <c r="B206" s="274"/>
      <c r="C206" s="251"/>
      <c r="D206" s="251"/>
      <c r="E206" s="251"/>
      <c r="F206" s="272" t="s">
        <v>53</v>
      </c>
      <c r="G206" s="251"/>
      <c r="H206" s="373" t="s">
        <v>1319</v>
      </c>
      <c r="I206" s="373"/>
      <c r="J206" s="373"/>
      <c r="K206" s="297"/>
    </row>
    <row r="207" spans="2:11" s="1" customFormat="1" ht="15" customHeight="1">
      <c r="B207" s="274"/>
      <c r="C207" s="251"/>
      <c r="D207" s="251"/>
      <c r="E207" s="251"/>
      <c r="F207" s="272"/>
      <c r="G207" s="251"/>
      <c r="H207" s="251"/>
      <c r="I207" s="251"/>
      <c r="J207" s="251"/>
      <c r="K207" s="297"/>
    </row>
    <row r="208" spans="2:11" s="1" customFormat="1" ht="15" customHeight="1">
      <c r="B208" s="274"/>
      <c r="C208" s="251" t="s">
        <v>1260</v>
      </c>
      <c r="D208" s="251"/>
      <c r="E208" s="251"/>
      <c r="F208" s="272" t="s">
        <v>87</v>
      </c>
      <c r="G208" s="251"/>
      <c r="H208" s="373" t="s">
        <v>1320</v>
      </c>
      <c r="I208" s="373"/>
      <c r="J208" s="373"/>
      <c r="K208" s="297"/>
    </row>
    <row r="209" spans="2:11" s="1" customFormat="1" ht="15" customHeight="1">
      <c r="B209" s="274"/>
      <c r="C209" s="251"/>
      <c r="D209" s="251"/>
      <c r="E209" s="251"/>
      <c r="F209" s="272" t="s">
        <v>1156</v>
      </c>
      <c r="G209" s="251"/>
      <c r="H209" s="373" t="s">
        <v>1157</v>
      </c>
      <c r="I209" s="373"/>
      <c r="J209" s="373"/>
      <c r="K209" s="297"/>
    </row>
    <row r="210" spans="2:11" s="1" customFormat="1" ht="15" customHeight="1">
      <c r="B210" s="274"/>
      <c r="C210" s="251"/>
      <c r="D210" s="251"/>
      <c r="E210" s="251"/>
      <c r="F210" s="272" t="s">
        <v>1154</v>
      </c>
      <c r="G210" s="251"/>
      <c r="H210" s="373" t="s">
        <v>1321</v>
      </c>
      <c r="I210" s="373"/>
      <c r="J210" s="373"/>
      <c r="K210" s="297"/>
    </row>
    <row r="211" spans="2:11" s="1" customFormat="1" ht="15" customHeight="1">
      <c r="B211" s="315"/>
      <c r="C211" s="251"/>
      <c r="D211" s="251"/>
      <c r="E211" s="251"/>
      <c r="F211" s="272" t="s">
        <v>96</v>
      </c>
      <c r="G211" s="310"/>
      <c r="H211" s="374" t="s">
        <v>1158</v>
      </c>
      <c r="I211" s="374"/>
      <c r="J211" s="374"/>
      <c r="K211" s="316"/>
    </row>
    <row r="212" spans="2:11" s="1" customFormat="1" ht="15" customHeight="1">
      <c r="B212" s="315"/>
      <c r="C212" s="251"/>
      <c r="D212" s="251"/>
      <c r="E212" s="251"/>
      <c r="F212" s="272" t="s">
        <v>1159</v>
      </c>
      <c r="G212" s="310"/>
      <c r="H212" s="374" t="s">
        <v>1322</v>
      </c>
      <c r="I212" s="374"/>
      <c r="J212" s="374"/>
      <c r="K212" s="316"/>
    </row>
    <row r="213" spans="2:11" s="1" customFormat="1" ht="15" customHeight="1">
      <c r="B213" s="315"/>
      <c r="C213" s="251"/>
      <c r="D213" s="251"/>
      <c r="E213" s="251"/>
      <c r="F213" s="272"/>
      <c r="G213" s="310"/>
      <c r="H213" s="301"/>
      <c r="I213" s="301"/>
      <c r="J213" s="301"/>
      <c r="K213" s="316"/>
    </row>
    <row r="214" spans="2:11" s="1" customFormat="1" ht="15" customHeight="1">
      <c r="B214" s="315"/>
      <c r="C214" s="251" t="s">
        <v>1284</v>
      </c>
      <c r="D214" s="251"/>
      <c r="E214" s="251"/>
      <c r="F214" s="272">
        <v>1</v>
      </c>
      <c r="G214" s="310"/>
      <c r="H214" s="374" t="s">
        <v>1323</v>
      </c>
      <c r="I214" s="374"/>
      <c r="J214" s="374"/>
      <c r="K214" s="316"/>
    </row>
    <row r="215" spans="2:11" s="1" customFormat="1" ht="15" customHeight="1">
      <c r="B215" s="315"/>
      <c r="C215" s="251"/>
      <c r="D215" s="251"/>
      <c r="E215" s="251"/>
      <c r="F215" s="272">
        <v>2</v>
      </c>
      <c r="G215" s="310"/>
      <c r="H215" s="374" t="s">
        <v>1324</v>
      </c>
      <c r="I215" s="374"/>
      <c r="J215" s="374"/>
      <c r="K215" s="316"/>
    </row>
    <row r="216" spans="2:11" s="1" customFormat="1" ht="15" customHeight="1">
      <c r="B216" s="315"/>
      <c r="C216" s="251"/>
      <c r="D216" s="251"/>
      <c r="E216" s="251"/>
      <c r="F216" s="272">
        <v>3</v>
      </c>
      <c r="G216" s="310"/>
      <c r="H216" s="374" t="s">
        <v>1325</v>
      </c>
      <c r="I216" s="374"/>
      <c r="J216" s="374"/>
      <c r="K216" s="316"/>
    </row>
    <row r="217" spans="2:11" s="1" customFormat="1" ht="15" customHeight="1">
      <c r="B217" s="315"/>
      <c r="C217" s="251"/>
      <c r="D217" s="251"/>
      <c r="E217" s="251"/>
      <c r="F217" s="272">
        <v>4</v>
      </c>
      <c r="G217" s="310"/>
      <c r="H217" s="374" t="s">
        <v>1326</v>
      </c>
      <c r="I217" s="374"/>
      <c r="J217" s="374"/>
      <c r="K217" s="316"/>
    </row>
    <row r="218" spans="2:11" s="1" customFormat="1" ht="12.75" customHeight="1">
      <c r="B218" s="317"/>
      <c r="C218" s="318"/>
      <c r="D218" s="318"/>
      <c r="E218" s="318"/>
      <c r="F218" s="318"/>
      <c r="G218" s="318"/>
      <c r="H218" s="318"/>
      <c r="I218" s="318"/>
      <c r="J218" s="318"/>
      <c r="K218" s="319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01 - VODOVOD</vt:lpstr>
      <vt:lpstr>02 - PŘÍPOJKY</vt:lpstr>
      <vt:lpstr>VRN - VRN</vt:lpstr>
      <vt:lpstr>Pokyny pro vyplnění</vt:lpstr>
      <vt:lpstr>'01 - VODOVOD'!Názvy_tisku</vt:lpstr>
      <vt:lpstr>'02 - PŘÍPOJKY'!Názvy_tisku</vt:lpstr>
      <vt:lpstr>'Rekapitulace stavby'!Názvy_tisku</vt:lpstr>
      <vt:lpstr>'VRN - VRN'!Názvy_tisku</vt:lpstr>
      <vt:lpstr>'01 - VODOVOD'!Oblast_tisku</vt:lpstr>
      <vt:lpstr>'02 - PŘÍPOJKY'!Oblast_tisku</vt:lpstr>
      <vt:lpstr>'Pokyny pro vyplnění'!Oblast_tisku</vt:lpstr>
      <vt:lpstr>'Rekapitulace stavby'!Oblast_tisku</vt:lpstr>
      <vt:lpstr>'VRN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Hájek</dc:creator>
  <cp:lastModifiedBy>Daniel Hájek</cp:lastModifiedBy>
  <cp:lastPrinted>2020-12-16T13:24:00Z</cp:lastPrinted>
  <dcterms:created xsi:type="dcterms:W3CDTF">2020-12-16T13:15:43Z</dcterms:created>
  <dcterms:modified xsi:type="dcterms:W3CDTF">2020-12-16T13:24:11Z</dcterms:modified>
</cp:coreProperties>
</file>