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bookViews>
    <workbookView xWindow="630" yWindow="600" windowWidth="27495" windowHeight="11955" activeTab="1"/>
  </bookViews>
  <sheets>
    <sheet name="Rekapitulace stavby" sheetId="1" r:id="rId1"/>
    <sheet name="01 - D.2.1 - Gastrotechno..." sheetId="2" r:id="rId2"/>
    <sheet name="Pokyny pro vyplnění" sheetId="3" r:id="rId3"/>
  </sheets>
  <definedNames>
    <definedName name="_xlnm._FilterDatabase" localSheetId="1" hidden="1">'01 - D.2.1 - Gastrotechno...'!$C$99:$K$349</definedName>
    <definedName name="_xlnm.Print_Area" localSheetId="1">'01 - D.2.1 - Gastrotechno...'!$C$4:$J$39,'01 - D.2.1 - Gastrotechno...'!$C$45:$J$81,'01 - D.2.1 - Gastrotechno...'!$C$87:$K$349</definedName>
    <definedName name="_xlnm.Print_Area" localSheetId="2">'Pokyny pro vyplnění'!$B$2:$K$71,'Pokyny pro vyplnění'!$B$74:$K$118,'Pokyny pro vyplnění'!$B$121:$K$161,'Pokyny pro vyplnění'!$B$164:$K$218</definedName>
    <definedName name="_xlnm.Print_Area" localSheetId="0">'Rekapitulace stavby'!$D$4:$AO$36,'Rekapitulace stavby'!$C$42:$AQ$56</definedName>
    <definedName name="_xlnm.Print_Titles" localSheetId="0">'Rekapitulace stavby'!$52:$52</definedName>
    <definedName name="_xlnm.Print_Titles" localSheetId="1">'01 - D.2.1 - Gastrotechno...'!$99:$99</definedName>
  </definedNames>
  <calcPr calcId="145621"/>
</workbook>
</file>

<file path=xl/sharedStrings.xml><?xml version="1.0" encoding="utf-8"?>
<sst xmlns="http://schemas.openxmlformats.org/spreadsheetml/2006/main" count="2648" uniqueCount="686">
  <si>
    <t>Export Komplet</t>
  </si>
  <si>
    <t>VZ</t>
  </si>
  <si>
    <t>2.0</t>
  </si>
  <si>
    <t>ZAMOK</t>
  </si>
  <si>
    <t>False</t>
  </si>
  <si>
    <t>{c581da0d-a1ba-411f-aca3-db81364090da}</t>
  </si>
  <si>
    <t>0,01</t>
  </si>
  <si>
    <t>21</t>
  </si>
  <si>
    <t>15</t>
  </si>
  <si>
    <t>REKAPITULACE STAVBY</t>
  </si>
  <si>
    <t>v ---  níže se nacházejí doplnkové a pomocné údaje k sestavám  --- v</t>
  </si>
  <si>
    <t>Návod na vyplnění</t>
  </si>
  <si>
    <t>0,001</t>
  </si>
  <si>
    <t>Kód:</t>
  </si>
  <si>
    <t>2018098CA_R01</t>
  </si>
  <si>
    <t>Měnit lze pouze buňky se žlutým podbarvením!
1) v Rekapitulaci stavby vyplňte údaje o Uchazeči (přenesou se do ostatních sestav i v jiných listech)
2) na vybraných listech vyplňte v sestavě Soupis prací ceny u položek</t>
  </si>
  <si>
    <t>Stavba:</t>
  </si>
  <si>
    <t>Novostavba pobytového zařízení v ulici Sokolovská v Sokolově</t>
  </si>
  <si>
    <t>KSO:</t>
  </si>
  <si>
    <t>801 91 11</t>
  </si>
  <si>
    <t>CC-CZ:</t>
  </si>
  <si>
    <t>1264</t>
  </si>
  <si>
    <t>Místo:</t>
  </si>
  <si>
    <t>Sokolov</t>
  </si>
  <si>
    <t>Datum:</t>
  </si>
  <si>
    <t>24. 9. 2020</t>
  </si>
  <si>
    <t>CZ-CPV:</t>
  </si>
  <si>
    <t>44000000-0</t>
  </si>
  <si>
    <t>CZ-CPA:</t>
  </si>
  <si>
    <t>41.00.28</t>
  </si>
  <si>
    <t>Zadavatel:</t>
  </si>
  <si>
    <t>IČ:</t>
  </si>
  <si>
    <t/>
  </si>
  <si>
    <t xml:space="preserve"> </t>
  </si>
  <si>
    <t>DIČ:</t>
  </si>
  <si>
    <t>Uchazeč:</t>
  </si>
  <si>
    <t>Vyplň údaj</t>
  </si>
  <si>
    <t>Projektant:</t>
  </si>
  <si>
    <t>72202327</t>
  </si>
  <si>
    <t>Ing. arch. Václav Zůna, Nemocniční 1897/49, 352 01</t>
  </si>
  <si>
    <t>True</t>
  </si>
  <si>
    <t>Zpracovatel:</t>
  </si>
  <si>
    <t>04883632</t>
  </si>
  <si>
    <t>Jakub Vilingr</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</si>
  <si>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</si>
  <si>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</si>
  <si>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</si>
  <si>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</si>
  <si>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</si>
  <si>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</si>
  <si>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</si>
  <si>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</si>
  <si>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</si>
  <si>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</si>
  <si>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</si>
  <si>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</si>
  <si>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</si>
  <si>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</si>
  <si>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</si>
  <si>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</si>
  <si>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</si>
  <si>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</si>
  <si>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</si>
  <si>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</si>
  <si>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</si>
  <si>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</si>
  <si>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</si>
  <si>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</si>
  <si>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</si>
  <si>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</si>
  <si>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</si>
  <si>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</si>
  <si>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</si>
  <si>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</si>
  <si>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</si>
  <si>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</si>
  <si>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</si>
  <si>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</si>
  <si>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</si>
  <si>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</si>
  <si>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</si>
  <si>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</si>
  <si>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</si>
  <si>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</si>
  <si>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t>
  </si>
  <si>
    <t>01</t>
  </si>
  <si>
    <t>D.2.1 - Gastrotechnologie</t>
  </si>
  <si>
    <t>STA</t>
  </si>
  <si>
    <t>1</t>
  </si>
  <si>
    <t>{66a312f7-6ff1-46c5-bb80-daa623dd25ed}</t>
  </si>
  <si>
    <t>2</t>
  </si>
  <si>
    <t>KRYCÍ LIST SOUPISU PRACÍ</t>
  </si>
  <si>
    <t>Objekt:</t>
  </si>
  <si>
    <t>01 - D.2.1 - Gastrotechnologie</t>
  </si>
  <si>
    <t>REKAPITULACE ČLENĚNÍ SOUPISU PRACÍ</t>
  </si>
  <si>
    <t>Kód dílu - Popis</t>
  </si>
  <si>
    <t>Cena celkem [CZK]</t>
  </si>
  <si>
    <t>-1</t>
  </si>
  <si>
    <t>PSV - Práce a dodávky PSV</t>
  </si>
  <si>
    <t xml:space="preserve">    791 - Zařízení velkokuchyní</t>
  </si>
  <si>
    <t xml:space="preserve">      791-01 -  HRUBÁ PŘÍPRAVNA A SKLAD ZELENINY</t>
  </si>
  <si>
    <t xml:space="preserve">      791-02 - SUCHÝ SKLAD POTRAVIN</t>
  </si>
  <si>
    <t xml:space="preserve">      791-03 -  HRUBÁ PŘÍPRAVNA A SKLAD MASA A VAJEC</t>
  </si>
  <si>
    <t xml:space="preserve">      791-04 -  ZÁSOBOVACÍ CHODBA</t>
  </si>
  <si>
    <t xml:space="preserve">      791-05 - SKLAD ORGANICKÉHO ODPADU</t>
  </si>
  <si>
    <t xml:space="preserve">      791-06 -  VARNA</t>
  </si>
  <si>
    <t xml:space="preserve">      791-07 - PŘÍPRAVNA TĚSTA</t>
  </si>
  <si>
    <t xml:space="preserve">      791-08 - PŘÍPRAVNA ZELENINY</t>
  </si>
  <si>
    <t xml:space="preserve">      791-09 - PŘÍPRAVNA MASA</t>
  </si>
  <si>
    <t xml:space="preserve">      791-10 - STUDENÁ KUCHYNĚ</t>
  </si>
  <si>
    <t xml:space="preserve">      791-11 -  UMÝVÁRNA KUCHYŇSKÉHO NÁDOBÍ</t>
  </si>
  <si>
    <t xml:space="preserve">      791-12 - UMÝVÁRNA A SKLAD STOLNÍHO NÁDOBÍ, MYTÍ VOZÍKŮ</t>
  </si>
  <si>
    <t xml:space="preserve">      791-13 - KAVÁRNA</t>
  </si>
  <si>
    <t xml:space="preserve">      791-14 - SKLAD</t>
  </si>
  <si>
    <t xml:space="preserve">      791-15 - JÍDELNA ZAMĚSTNANCŮ - 2.NP</t>
  </si>
  <si>
    <t xml:space="preserve">      791-16 - JÍDELNA KLIENTŮ - 2.NP</t>
  </si>
  <si>
    <t xml:space="preserve">      791-17 - JÍDELNA KLIENTŮ - 3.NP</t>
  </si>
  <si>
    <t xml:space="preserve">      791-18 - JÍDELNA KLIENTŮ - 4.NP</t>
  </si>
  <si>
    <t xml:space="preserve">      719-19 - STANDARDY NEREZOVÉ VÝROBY</t>
  </si>
  <si>
    <t>SOUPIS PRACÍ</t>
  </si>
  <si>
    <t>PČ</t>
  </si>
  <si>
    <t>MJ</t>
  </si>
  <si>
    <t>Množství</t>
  </si>
  <si>
    <t>J.cena [CZK]</t>
  </si>
  <si>
    <t>Cenová soustava</t>
  </si>
  <si>
    <t>J. Nh [h]</t>
  </si>
  <si>
    <t>Nh celkem [h]</t>
  </si>
  <si>
    <t>J. hmotnost [t]</t>
  </si>
  <si>
    <t>Hmotnost celkem [t]</t>
  </si>
  <si>
    <t>J. suť [t]</t>
  </si>
  <si>
    <t>Suť Celkem [t]</t>
  </si>
  <si>
    <t>Náklady soupisu celkem</t>
  </si>
  <si>
    <t>PSV</t>
  </si>
  <si>
    <t>Práce a dodávky PSV</t>
  </si>
  <si>
    <t>ROZPOCET</t>
  </si>
  <si>
    <t>791</t>
  </si>
  <si>
    <t>Zařízení velkokuchyní</t>
  </si>
  <si>
    <t>791-01</t>
  </si>
  <si>
    <t xml:space="preserve"> HRUBÁ PŘÍPRAVNA A SKLAD ZELENINY</t>
  </si>
  <si>
    <t>K</t>
  </si>
  <si>
    <t>79199001R</t>
  </si>
  <si>
    <t>Regál nerez, 4 police</t>
  </si>
  <si>
    <t>ks</t>
  </si>
  <si>
    <t>4</t>
  </si>
  <si>
    <t>3</t>
  </si>
  <si>
    <t>PP</t>
  </si>
  <si>
    <t>P</t>
  </si>
  <si>
    <t>Poznámka k položce:
900x500x1800  - ref. výrobek: NEREZ VÝROBA</t>
  </si>
  <si>
    <t>79199002R</t>
  </si>
  <si>
    <t>Mycí stůl jednoduchý s dřezem 400x400x250mm, spodní police, zadní lem</t>
  </si>
  <si>
    <t>Poznámka k položce:
1200x600x900  - ref. výrobek: NEREZ VÝROBA</t>
  </si>
  <si>
    <t>79199003R</t>
  </si>
  <si>
    <t>Škrabka na brambory, kapacita nádoby min. 10kg, nerezové provední, výkon 200kg/hod</t>
  </si>
  <si>
    <t>6</t>
  </si>
  <si>
    <t>Poznámka k položce:
max. 750x750x1000  - ref. výrobek: VARES / RM GASTRO</t>
  </si>
  <si>
    <t>79199004R</t>
  </si>
  <si>
    <t>Chladící skříň, hrubý objem min. 340 litrů, 4 police, regulace teploty v rozsahu min. 0 až  8°C, ventilované chlazení, zámek dveří</t>
  </si>
  <si>
    <t>8</t>
  </si>
  <si>
    <t>Chladící skříň, hrubý objem min. 340 litrů, 4 police, regulace teploty v rozsahu min. 0 až 8°C, ventilované chlazení, zámek dveří</t>
  </si>
  <si>
    <t>Poznámka k položce:
max. 610x650x1900  - ref. výrobek: NORDLINE / SAVE</t>
  </si>
  <si>
    <t>5</t>
  </si>
  <si>
    <t>79199005R</t>
  </si>
  <si>
    <t>Rošt na brambory a zeleninu, plastové provedení</t>
  </si>
  <si>
    <t>10</t>
  </si>
  <si>
    <t>Poznámka k položce:
1000x800x100</t>
  </si>
  <si>
    <t>791-02</t>
  </si>
  <si>
    <t>SUCHÝ SKLAD POTRAVIN</t>
  </si>
  <si>
    <t>79199006R</t>
  </si>
  <si>
    <t>12</t>
  </si>
  <si>
    <t>Poznámka k položce:
max. 610x650x1900  - ref. výrobek: NORDLINE /  SAVE</t>
  </si>
  <si>
    <t>7</t>
  </si>
  <si>
    <t>79199007R</t>
  </si>
  <si>
    <t>Mrazící skříň,  hrubý objem min. 340 litrů, 4 police, zámek dveří</t>
  </si>
  <si>
    <t>14</t>
  </si>
  <si>
    <t>Mrazící skříň, hrubý objem min. 340 litrů, 4 police, zámek dveří</t>
  </si>
  <si>
    <t>79199008R</t>
  </si>
  <si>
    <t>Mrazící truhla, objem min. 280 litrů, teplotní rozsah min. do -18°C</t>
  </si>
  <si>
    <t>16</t>
  </si>
  <si>
    <t>Poznámka k položce:
max. 1260x700x850  - ref. výrobek: VESTFROST / SAVE</t>
  </si>
  <si>
    <t>9</t>
  </si>
  <si>
    <t>79199009R</t>
  </si>
  <si>
    <t>18</t>
  </si>
  <si>
    <t>Poznámka k položce:
1000x600x1800  - ref. výrobek: NEREZ VÝROBA</t>
  </si>
  <si>
    <t>79199010R</t>
  </si>
  <si>
    <t>Servírovací vozík, 2 police, svařovaný</t>
  </si>
  <si>
    <t>20</t>
  </si>
  <si>
    <t>Poznámka k položce:
1000x650x950  - ref. výrobek: NEREZ VÝROBA</t>
  </si>
  <si>
    <t>791-03</t>
  </si>
  <si>
    <t xml:space="preserve"> HRUBÁ PŘÍPRAVNA A SKLAD MASA A VAJEC</t>
  </si>
  <si>
    <t>11</t>
  </si>
  <si>
    <t>79199011R</t>
  </si>
  <si>
    <t>Pracovní stůl nerez s dřezem a trnoží 400x400x250 mm, zadní lem</t>
  </si>
  <si>
    <t>22</t>
  </si>
  <si>
    <t>Poznámka k položce:
1700x700x900  - ref. výrobek: NEREZ VÝROBA</t>
  </si>
  <si>
    <t>79199012R</t>
  </si>
  <si>
    <t>Chladící skříň podstolová, hrubý objem min. 130l, regulace teploty v rozsahu min. 0 až  8°C, ventilované chlazení, zámek dveří</t>
  </si>
  <si>
    <t>24</t>
  </si>
  <si>
    <t>Chladící skříň podstolová, hrubý objem min. 130l, regulace teploty v rozsahu min. 0 až 8°C, ventilované chlazení, zámek dveří</t>
  </si>
  <si>
    <t>Poznámka k položce:
max. 620x620x830  - ref. výrobek: NORDLINE / SAVE</t>
  </si>
  <si>
    <t>13</t>
  </si>
  <si>
    <t>79199013R</t>
  </si>
  <si>
    <t>Chladící skříň 570 litrů, hrubý objem min. 570l, regulace teploty v rozsahu min. 0 až  8°C, ventilované chlazení, zámek dveří</t>
  </si>
  <si>
    <t>26</t>
  </si>
  <si>
    <t>Chladící skříň 570 litrů, hrubý objem min. 570l, regulace teploty v rozsahu min. 0 až 8°C, ventilované chlazení, zámek dveří</t>
  </si>
  <si>
    <t>Poznámka k položce:
max.      780x750x1900  - ref. výrobek: NORDLINE / SAVE</t>
  </si>
  <si>
    <t>79199014R</t>
  </si>
  <si>
    <t>28</t>
  </si>
  <si>
    <t>791-04</t>
  </si>
  <si>
    <t xml:space="preserve"> ZÁSOBOVACÍ CHODBA</t>
  </si>
  <si>
    <t>79199015R</t>
  </si>
  <si>
    <t>Můstková váha do 150 kg, s LCD displejem, rozměr vážní plochy min. 400x500 mm</t>
  </si>
  <si>
    <t>30</t>
  </si>
  <si>
    <t>Poznámka k položce:
max. 470x680x950  - ref. výrobek: CAS / T-SCALE</t>
  </si>
  <si>
    <t>79199016R</t>
  </si>
  <si>
    <t>Rudl univerzální, nosnost 300 kg</t>
  </si>
  <si>
    <t>32</t>
  </si>
  <si>
    <t>791-05</t>
  </si>
  <si>
    <t>SKLAD ORGANICKÉHO ODPADU</t>
  </si>
  <si>
    <t>17</t>
  </si>
  <si>
    <t>79199017R</t>
  </si>
  <si>
    <t>34</t>
  </si>
  <si>
    <t>791-06</t>
  </si>
  <si>
    <t xml:space="preserve"> VARNA</t>
  </si>
  <si>
    <t>79199018R</t>
  </si>
  <si>
    <t>Kuchyňská stolní váha do 20kg,  s LCD displejem</t>
  </si>
  <si>
    <t>36</t>
  </si>
  <si>
    <t>Kuchyňská stolní váha do 20kg, s LCD displejem</t>
  </si>
  <si>
    <t>Poznámka k položce:
- ref. výrobek: CAS / T-SCALE</t>
  </si>
  <si>
    <t>19</t>
  </si>
  <si>
    <t>79199019R</t>
  </si>
  <si>
    <t>38</t>
  </si>
  <si>
    <t>79199020R</t>
  </si>
  <si>
    <t>Automatická úpravna vody, s digitálním displejem, určena pro konvektomaty</t>
  </si>
  <si>
    <t>40</t>
  </si>
  <si>
    <t>79199021R</t>
  </si>
  <si>
    <t>Nerezové umyvadlo s kolenovým ovládáním</t>
  </si>
  <si>
    <t>42</t>
  </si>
  <si>
    <t>79199022R</t>
  </si>
  <si>
    <t>Elektrický kotel</t>
  </si>
  <si>
    <t>44</t>
  </si>
  <si>
    <t>23</t>
  </si>
  <si>
    <t>79199023R</t>
  </si>
  <si>
    <t>Plynový kotel</t>
  </si>
  <si>
    <t>46</t>
  </si>
  <si>
    <t>79199024R</t>
  </si>
  <si>
    <t>Neutrální modul</t>
  </si>
  <si>
    <t>48</t>
  </si>
  <si>
    <t>Poznámka k položce:
se zásuvkou hygienické vodotěsné spojení s ostatními spotřebiči bez použití spojovacích profilů vrchní deska tloušťky min.2mm podestavba min. v hygienickém standardu H2 max. rozměr 400x850x900mm max. 400x850x900  - ref. výrobek: AMBACH / ROSINOX</t>
  </si>
  <si>
    <t>25</t>
  </si>
  <si>
    <t>79199025R</t>
  </si>
  <si>
    <t>Plynový sporák 4 hořáky</t>
  </si>
  <si>
    <t>50</t>
  </si>
  <si>
    <t>79199026R</t>
  </si>
  <si>
    <t>Plynový sporák 2 hořáky</t>
  </si>
  <si>
    <t>52</t>
  </si>
  <si>
    <t>27</t>
  </si>
  <si>
    <t>79199027R</t>
  </si>
  <si>
    <t>Elektrická pánev</t>
  </si>
  <si>
    <t>54</t>
  </si>
  <si>
    <t>79199028R</t>
  </si>
  <si>
    <t>Napouštěcí rameno pro sporáky</t>
  </si>
  <si>
    <t>56</t>
  </si>
  <si>
    <t>29</t>
  </si>
  <si>
    <t>79199029R</t>
  </si>
  <si>
    <t>Pracovní stůl nerez s policí , bez lemu</t>
  </si>
  <si>
    <t>58</t>
  </si>
  <si>
    <t>Poznámka k položce:
1600-1700x700x900  - ref. výrobek: NEREZ VÝROBA</t>
  </si>
  <si>
    <t>791-07</t>
  </si>
  <si>
    <t>PŘÍPRAVNA TĚSTA</t>
  </si>
  <si>
    <t>79199030R</t>
  </si>
  <si>
    <t>Univerzální kuchyňský robot 60 l</t>
  </si>
  <si>
    <t>60</t>
  </si>
  <si>
    <t>Poznámka k položce:
metla, hák, srdce, kotlík 60l, pojízdný podstavec pod kotlík, mlýnek na maso, kotlík 30l s nástavci a redukcí, 3 rychlosti max. 650x750x1350  - ref. výrobek: ALBA / SPAR</t>
  </si>
  <si>
    <t>31</t>
  </si>
  <si>
    <t>79199031R</t>
  </si>
  <si>
    <t>Pracovní stůl nerez s dřezem 400x400x250 mm, spodní police zadní a levý lem</t>
  </si>
  <si>
    <t>62</t>
  </si>
  <si>
    <t>Poznámka k položce:
1200x700x900  - ref. výrobek: NEREZ VÝROBA</t>
  </si>
  <si>
    <t>79199032R</t>
  </si>
  <si>
    <t>Pracovní stůl nerez s bukovou deskou a policí, zadní lem</t>
  </si>
  <si>
    <t>64</t>
  </si>
  <si>
    <t>Poznámka k položce:
1500x700x900  - ref. výrobek: NEREZ VÝROBA</t>
  </si>
  <si>
    <t>791-08</t>
  </si>
  <si>
    <t>PŘÍPRAVNA ZELENINY</t>
  </si>
  <si>
    <t>33</t>
  </si>
  <si>
    <t>79199033R</t>
  </si>
  <si>
    <t>Pracovní stůl nerez s policí, zadní lem</t>
  </si>
  <si>
    <t>66</t>
  </si>
  <si>
    <t>Poznámka k položce:
1450x700x900  - ref. výrobek: NEREZ VÝROBA</t>
  </si>
  <si>
    <t>79199034R</t>
  </si>
  <si>
    <t>Krouhač zeleniny, výkon 250kg/hod,  kotouče: plátkovací 2mm, plátkovací 4mm, strouhací 3mm,  strouhací 6mm, strouhací 7mm</t>
  </si>
  <si>
    <t>68</t>
  </si>
  <si>
    <t>Krouhač zeleniny, výkon 250kg/hod, kotouče: plátkovací 2mm, plátkovací 4mm, strouhací 3mm, strouhací 6mm, strouhací 7mm</t>
  </si>
  <si>
    <t>Poznámka k položce:
- ref. výrobek: ROBOT COUPE / Hällde</t>
  </si>
  <si>
    <t>35</t>
  </si>
  <si>
    <t>79199035R</t>
  </si>
  <si>
    <t>Pracovní stůl nerez s dřezem 400x400x250 mm, police, zadní lem</t>
  </si>
  <si>
    <t>70</t>
  </si>
  <si>
    <t>79199036R</t>
  </si>
  <si>
    <t>Blixer,  dvě rychlosti 1500/3000 ot/min., nádoba nerez objem min. 4 litry</t>
  </si>
  <si>
    <t>72</t>
  </si>
  <si>
    <t>Blixer, dvě rychlosti 1500/3000 ot/min., nádoba nerez objem min. 4 litry</t>
  </si>
  <si>
    <t>791-09</t>
  </si>
  <si>
    <t>PŘÍPRAVNA MASA</t>
  </si>
  <si>
    <t>37</t>
  </si>
  <si>
    <t>79199037R</t>
  </si>
  <si>
    <t>74</t>
  </si>
  <si>
    <t>Poznámka k položce:
1600x700x900  - ref. výrobek: NEREZ VÝROBA</t>
  </si>
  <si>
    <t>79199038R</t>
  </si>
  <si>
    <t>Pracovní stůl nerez s policí, zadní a levý lem</t>
  </si>
  <si>
    <t>76</t>
  </si>
  <si>
    <t>39</t>
  </si>
  <si>
    <t>79199039R</t>
  </si>
  <si>
    <t>El. tenderizér na maso vč. sady nožů pro tenderizaci</t>
  </si>
  <si>
    <t>78</t>
  </si>
  <si>
    <t>Poznámka k položce:
- ref. výrobek: SIRMAN / KONECEALLISUUS</t>
  </si>
  <si>
    <t>791-10</t>
  </si>
  <si>
    <t>STUDENÁ KUCHYNĚ</t>
  </si>
  <si>
    <t>79199040R</t>
  </si>
  <si>
    <t>Pracovní stůl nerez s policí, 1x zásuvka,  zadní lem</t>
  </si>
  <si>
    <t>80</t>
  </si>
  <si>
    <t>Pracovní stůl nerez s policí, 1x zásuvka, zadní lem</t>
  </si>
  <si>
    <t>Poznámka k položce:
750x700x900  - ref. výrobek: NEREZ VÝROBA</t>
  </si>
  <si>
    <t>41</t>
  </si>
  <si>
    <t>79199041R</t>
  </si>
  <si>
    <t>Chladící stůl s dřezem vpravo, 4x zásuvka, agregát pod dřezem, zadní lem</t>
  </si>
  <si>
    <t>82</t>
  </si>
  <si>
    <t>Poznámka k položce:
1350x700x900  - ref. výrobek: NEREZ VÝROBA</t>
  </si>
  <si>
    <t>79199042R</t>
  </si>
  <si>
    <t>84</t>
  </si>
  <si>
    <t>Poznámka k položce:
- ref. výrobek: GRAEF / RMGASTRO</t>
  </si>
  <si>
    <t>791-11</t>
  </si>
  <si>
    <t xml:space="preserve"> UMÝVÁRNA KUCHYŇSKÉHO NÁDOBÍ</t>
  </si>
  <si>
    <t>43</t>
  </si>
  <si>
    <t>79199043R</t>
  </si>
  <si>
    <t>Dvoudřez nerez včetně gastro sprchy s ramínkem, dřezy lisované 500x500x300 mm, zadní lem výšky 200 mm</t>
  </si>
  <si>
    <t>86</t>
  </si>
  <si>
    <t>79199044R</t>
  </si>
  <si>
    <t>Výlevka s umyvadlem</t>
  </si>
  <si>
    <t>88</t>
  </si>
  <si>
    <t>Poznámka k položce:
500x700x900  - ref. výrobek: NEREZ VÝROBA</t>
  </si>
  <si>
    <t>45</t>
  </si>
  <si>
    <t>79199045R</t>
  </si>
  <si>
    <t>Regál nerez 4 police</t>
  </si>
  <si>
    <t>90</t>
  </si>
  <si>
    <t>Poznámka k položce:
800x700x1800  - ref. výrobek: NEREZ VÝROBA</t>
  </si>
  <si>
    <t>79199046R</t>
  </si>
  <si>
    <t>Regál nerez 3 police</t>
  </si>
  <si>
    <t>92</t>
  </si>
  <si>
    <t>Poznámka k položce:
1350x500x1800  - ref. výrobek: NEREZ VÝROBA</t>
  </si>
  <si>
    <t>47</t>
  </si>
  <si>
    <t>79199047R</t>
  </si>
  <si>
    <t>Izolovaný termos 10 litrů s automatickým  vypouštěcím ventilem, celonerezové provedení, dvoupláštové provedení</t>
  </si>
  <si>
    <t>94</t>
  </si>
  <si>
    <t>Izolovaný termos 10 litrů s automatickým vypouštěcím ventilem, celonerezové provedení, dvoupláštové provedení</t>
  </si>
  <si>
    <t>Poznámka k položce:
- ref. výrobek: NEREZ VÝROBA</t>
  </si>
  <si>
    <t>791-12</t>
  </si>
  <si>
    <t>UMÝVÁRNA A SKLAD STOLNÍHO NÁDOBÍ, MYTÍ VOZÍKŮ</t>
  </si>
  <si>
    <t>79199048R</t>
  </si>
  <si>
    <t>Vstupní stůl k mycímu stroji včetně gastro sprchy s ramínkem, dřez 400x400x300 mm, zadní lem 200 mm</t>
  </si>
  <si>
    <t>96</t>
  </si>
  <si>
    <t>Poznámka k položce:
1200x750x900  - ref. výrobek: NEREZ VÝROBA</t>
  </si>
  <si>
    <t>49</t>
  </si>
  <si>
    <t>79199049R</t>
  </si>
  <si>
    <t>Automatická úpravna vody, s digitálním displejem, určena pro myčku nádobí</t>
  </si>
  <si>
    <t>98</t>
  </si>
  <si>
    <t>79199050R</t>
  </si>
  <si>
    <t>Myčka na nádobí průchozí</t>
  </si>
  <si>
    <t>100</t>
  </si>
  <si>
    <t>51</t>
  </si>
  <si>
    <t>79199051R</t>
  </si>
  <si>
    <t>Výstupní stůl z myčky se spodní policí, zadní lem</t>
  </si>
  <si>
    <t>102</t>
  </si>
  <si>
    <t>79199052R</t>
  </si>
  <si>
    <t>Podavač košů, pojízdný, pro koše 500x500mm</t>
  </si>
  <si>
    <t>104</t>
  </si>
  <si>
    <t>53</t>
  </si>
  <si>
    <t>79199053R</t>
  </si>
  <si>
    <t>Pracovní stůl nerez,  1x police, pojízdný</t>
  </si>
  <si>
    <t>106</t>
  </si>
  <si>
    <t>Pracovní stůl nerez, 1x police, pojízdný</t>
  </si>
  <si>
    <t>Poznámka k položce:
850x600x900  - ref. výrobek: NEREZ VÝROBA</t>
  </si>
  <si>
    <t>79199054R</t>
  </si>
  <si>
    <t>Pojízná vodní lázeň na 3x GN 1/1- 200, oddělené lisované lázně, ovládání na kratší straně</t>
  </si>
  <si>
    <t>108</t>
  </si>
  <si>
    <t>Poznámka k položce:
1200x700x850  - ref. výrobek: NEREZ VÝROBA</t>
  </si>
  <si>
    <t>55</t>
  </si>
  <si>
    <t>79199055R</t>
  </si>
  <si>
    <t>Regál nerez, 4x police</t>
  </si>
  <si>
    <t>110</t>
  </si>
  <si>
    <t>Poznámka k položce:
1500x500x1800  - ref. výrobek: NEREZ VÝROBA</t>
  </si>
  <si>
    <t>79199056R</t>
  </si>
  <si>
    <t>Pracovní stůl nerez, 1x police, 3x zásuvka pod deskou, bez lemu</t>
  </si>
  <si>
    <t>112</t>
  </si>
  <si>
    <t>Poznámka k položce:
1600-1700x600x900  - ref. výrobek: NEREZ VÝROBA</t>
  </si>
  <si>
    <t>791-13</t>
  </si>
  <si>
    <t>KAVÁRNA</t>
  </si>
  <si>
    <t>57</t>
  </si>
  <si>
    <t>79199057R</t>
  </si>
  <si>
    <t>Kávovar automatický</t>
  </si>
  <si>
    <t>114</t>
  </si>
  <si>
    <t>Poznámka k položce:
kapacita nádoby na vodu 1,1 litrů, kapacita nádoby na zrnkovou kávu 125g, ovládání - dotykový displej, počet kávových nápojů:12    - ref. výrobek: SAECO /JURA</t>
  </si>
  <si>
    <t>79199058R</t>
  </si>
  <si>
    <t>Rychlovarná konvice</t>
  </si>
  <si>
    <t>116</t>
  </si>
  <si>
    <t>Poznámka k položce:
objem 1,5 litrů, nerez</t>
  </si>
  <si>
    <t>59</t>
  </si>
  <si>
    <t>79199059R</t>
  </si>
  <si>
    <t>Myčka na sklo</t>
  </si>
  <si>
    <t>118</t>
  </si>
  <si>
    <t>Poznámka k položce:
pro koše o rozměrech 400x400mm  dvouplášťové provedení  s dávkovači oplachového a mycího prostředku vč. odpadového čerpadla výkon 40 košů za hodinu elektronické ovládání s displejem včetně programování minimálně 3 základní programy dle času minimálně 4 speciální programy dle druhu nádobí automatické vypouštění se samočistícím programem indikace stavu myčky na barevném displeji zásuvná výška min. 320mm včetně 2 ks košů a 1ks košíku na příbory  max. 480x570x740  - ref. výrobek: RM GASTRO / ANGELOPO</t>
  </si>
  <si>
    <t>79199060R</t>
  </si>
  <si>
    <t>Výrobník ledu 20kg/24hod, kapacita zásobníku 4kg</t>
  </si>
  <si>
    <t>120</t>
  </si>
  <si>
    <t>Poznámka k položce:
chlazení vodou   - ref. výrobek: NTF / BARLINE</t>
  </si>
  <si>
    <t>61</t>
  </si>
  <si>
    <t>79199061R</t>
  </si>
  <si>
    <t>Chladící skříň prosklená</t>
  </si>
  <si>
    <t>122</t>
  </si>
  <si>
    <t>Poznámka k položce:
rozsah teplot 0 - 8°C, 4 police ventilované chlazení, zámek dveří max 610x620x2000  - ref. výrobek: NORDLINE / SAVE</t>
  </si>
  <si>
    <t>79199062R</t>
  </si>
  <si>
    <t>Stolní chladící vitrína, obslužné provedení</t>
  </si>
  <si>
    <t>124</t>
  </si>
  <si>
    <t>Poznámka k položce:
agregát vlevo, chlazený objem 250 litrů, regulace teploty elektronickým termostatem, automatické odtávání a odpařování, chladivo R134a, osvětlení 1200x630x660  - ref. výrobek: NEREZ VÝROBA</t>
  </si>
  <si>
    <t>63</t>
  </si>
  <si>
    <t>79199063R</t>
  </si>
  <si>
    <t>Chladící skříň podstolová</t>
  </si>
  <si>
    <t>126</t>
  </si>
  <si>
    <t>Poznámka k položce:
hrubý objem min. 130l, regulace teploty v rozsahu min. 0 až  8°C, ventilované chlazení, zámek dveří max. 620x620x830  - ref. výrobek: NORDLINE / SAVE</t>
  </si>
  <si>
    <t>791-14</t>
  </si>
  <si>
    <t>SKLAD</t>
  </si>
  <si>
    <t>79199064R</t>
  </si>
  <si>
    <t>Chladící skříň kombinovaná</t>
  </si>
  <si>
    <t>128</t>
  </si>
  <si>
    <t>Poznámka k položce:
čistý  objem chladničky min. 204 litrů, čistý objem mrazničky min. 87 litrů   - ref. výrobek: SAMSUNG / BOSCH</t>
  </si>
  <si>
    <t>65</t>
  </si>
  <si>
    <t>79199065R</t>
  </si>
  <si>
    <t>Regál komaxit 4 police</t>
  </si>
  <si>
    <t>130</t>
  </si>
  <si>
    <t>791-15</t>
  </si>
  <si>
    <t>JÍDELNA ZAMĚSTNANCŮ - 2.NP</t>
  </si>
  <si>
    <t>79199065R.1</t>
  </si>
  <si>
    <t>Zásobník na talíře a misky</t>
  </si>
  <si>
    <t>132</t>
  </si>
  <si>
    <t>Poznámka k položce:
vyhřívaný, dvouplášťový izolovaný, trubkové madlo, 1x kruhová šachta 290mm (kapacita 50 talířů) a 1x čtvercová  šachta 285x285mm (kapacita 70 misek), bantamová kolečka 175 mm 1080x520x900  - ref. výrobek: NEREZ VÝROBA</t>
  </si>
  <si>
    <t>67</t>
  </si>
  <si>
    <t>79199066R</t>
  </si>
  <si>
    <t>Vodní lázeň pojízdná, pro 3x GN 1/1-200</t>
  </si>
  <si>
    <t>134</t>
  </si>
  <si>
    <t>Poznámka k položce:
ovládání na delší straně, dělený prostor pro GN, opláštění ze tří stran, vpředu křídlová dvířka, 2x police, 1x sklopná pracovní deska 250mm na kratší straně, dechová clona, bantamová kolečka 175 mm 1450x700x850  - ref. výrobek: NEREZ VÝROBA</t>
  </si>
  <si>
    <t>79199067R</t>
  </si>
  <si>
    <t>Vozík nerez na použití nádobí, s madlem</t>
  </si>
  <si>
    <t>136</t>
  </si>
  <si>
    <t>Poznámka k položce:
opláštění ze tří stran, 2x police, vpředu křídlová dvířka, 1x otvor pro GN 1/2 v horní desce, 1x otvor pro GN1/3 v horní desce, včetně 1x GN 1/3-100 s uchy a víkem, 1x GN1/2-200 s uchy a víkem, bantamová kolečka 175 mm 900x600x900  - ref. výrobek: NEREZ VÝROBA</t>
  </si>
  <si>
    <t>791-16</t>
  </si>
  <si>
    <t>JÍDELNA KLIENTŮ - 2.NP</t>
  </si>
  <si>
    <t>69</t>
  </si>
  <si>
    <t>79199068R</t>
  </si>
  <si>
    <t>138</t>
  </si>
  <si>
    <t>79199069R</t>
  </si>
  <si>
    <t>140</t>
  </si>
  <si>
    <t>71</t>
  </si>
  <si>
    <t>79199070R</t>
  </si>
  <si>
    <t>142</t>
  </si>
  <si>
    <t>791-17</t>
  </si>
  <si>
    <t>JÍDELNA KLIENTŮ - 3.NP</t>
  </si>
  <si>
    <t>79199071R</t>
  </si>
  <si>
    <t>144</t>
  </si>
  <si>
    <t>73</t>
  </si>
  <si>
    <t>79199072R</t>
  </si>
  <si>
    <t>146</t>
  </si>
  <si>
    <t>79199073R</t>
  </si>
  <si>
    <t>148</t>
  </si>
  <si>
    <t>791-18</t>
  </si>
  <si>
    <t>JÍDELNA KLIENTŮ - 4.NP</t>
  </si>
  <si>
    <t>75</t>
  </si>
  <si>
    <t>79199074R</t>
  </si>
  <si>
    <t>150</t>
  </si>
  <si>
    <t>79199075R</t>
  </si>
  <si>
    <t>152</t>
  </si>
  <si>
    <t>77</t>
  </si>
  <si>
    <t>79199076R</t>
  </si>
  <si>
    <t>154</t>
  </si>
  <si>
    <t>719-19</t>
  </si>
  <si>
    <t>STANDARDY NEREZOVÉ VÝROBY</t>
  </si>
  <si>
    <t>79199077R</t>
  </si>
  <si>
    <t>Doporučené standardy dodávky</t>
  </si>
  <si>
    <t>info</t>
  </si>
  <si>
    <t>156</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</si>
  <si>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</si>
  <si>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</si>
  <si>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</si>
  <si>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</si>
  <si>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8"/>
        <rFont val="Arial CE"/>
        <family val="2"/>
      </rPr>
      <t xml:space="preserve">Rekapitulace stavby </t>
    </r>
    <r>
      <rPr>
        <sz val="8"/>
        <rFont val="Arial CE"/>
        <family val="2"/>
      </rPr>
      <t>obsahuje sestavu Rekapitulace stavby a Rekapitulace objektů stavby a soupisů prací.</t>
    </r>
  </si>
  <si>
    <r>
      <t xml:space="preserve">V sestavě </t>
    </r>
    <r>
      <rPr>
        <b/>
        <sz val="8"/>
        <rFont val="Arial CE"/>
        <family val="2"/>
      </rPr>
      <t>Rekapitulace stavby</t>
    </r>
    <r>
      <rPr>
        <sz val="8"/>
        <rFont val="Arial CE"/>
        <family val="2"/>
      </rPr>
      <t xml:space="preserve"> jsou uvedeny informace identifikující předmět veřejné zakázky na stavební práce, KSO, CC-CZ, CZ-CPV, CZ-CPA a rekapitulaci </t>
    </r>
  </si>
  <si>
    <t>celkové nabídkové ceny uchazeče.</t>
  </si>
  <si>
    <t xml:space="preserve">Termínem "uchazeč" (resp. zhotovitel) se myslí "účastník zadávacího řízení" ve smyslu zákona o zadávání veřejných zakázek. </t>
  </si>
  <si>
    <r>
      <t xml:space="preserve">V sestavě </t>
    </r>
    <r>
      <rPr>
        <b/>
        <sz val="8"/>
        <rFont val="Arial CE"/>
        <family val="2"/>
      </rPr>
      <t>Rekapitulace objektů stavby a soupisů prací</t>
    </r>
    <r>
      <rPr>
        <sz val="8"/>
        <rFont val="Arial CE"/>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</si>
  <si>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</si>
  <si>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</si>
  <si>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</si>
  <si>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</si>
  <si>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</si>
  <si>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</si>
  <si>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</si>
  <si>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</si>
  <si>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</si>
  <si>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OST</t>
  </si>
  <si>
    <t>Ostatní</t>
  </si>
  <si>
    <t>Soupis</t>
  </si>
  <si>
    <t>Soupis prací pro daný typ objektu</t>
  </si>
  <si>
    <r>
      <rPr>
        <i/>
        <sz val="8"/>
        <rFont val="Arial CE"/>
        <family val="2"/>
      </rPr>
      <t xml:space="preserve">Soupis prací </t>
    </r>
    <r>
      <rPr>
        <sz val="8"/>
        <rFont val="Arial CE"/>
        <family val="2"/>
      </rPr>
      <t>pro jednotlivé objekty obsahuje sestavy Krycí list soupisu prací, Rekapitulace členění soupisu prací, Soupis prací. Za soupis prací může být považován</t>
    </r>
  </si>
  <si>
    <t>i objekt stavby v případě, že neobsahuje podřízenou zakázku.</t>
  </si>
  <si>
    <r>
      <rPr>
        <b/>
        <sz val="8"/>
        <rFont val="Arial CE"/>
        <family val="2"/>
      </rPr>
      <t>Krycí list soupisu</t>
    </r>
    <r>
      <rPr>
        <sz val="8"/>
        <rFont val="Arial CE"/>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</si>
  <si>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</si>
  <si>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8"/>
        <rFont val="Arial CE"/>
        <family val="2"/>
      </rPr>
      <t>Rekapitulace členění soupisu prací</t>
    </r>
    <r>
      <rPr>
        <sz val="8"/>
        <rFont val="Arial CE"/>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</si>
  <si>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</si>
  <si>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8"/>
        <rFont val="Arial CE"/>
        <family val="2"/>
      </rPr>
      <t xml:space="preserve">Soupis prací </t>
    </r>
    <r>
      <rPr>
        <sz val="8"/>
        <rFont val="Arial CE"/>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</si>
  <si>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</si>
  <si>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</si>
  <si>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</si>
  <si>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</si>
  <si>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</si>
  <si>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</si>
  <si>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</si>
  <si>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</si>
  <si>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</si>
  <si>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</si>
  <si>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</si>
  <si>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</si>
  <si>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</si>
  <si>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</si>
  <si>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</si>
  <si>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</si>
  <si>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</si>
  <si>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</si>
  <si>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</si>
  <si>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</si>
  <si>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</si>
  <si>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</si>
  <si>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</si>
  <si>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</si>
  <si>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</si>
  <si>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</si>
  <si>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</si>
  <si>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</si>
  <si>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měla by být všechna tato pole vyplněna nenulovými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</si>
  <si>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</si>
  <si>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</si>
  <si>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</si>
  <si>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</si>
  <si>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v tomto případě by měl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</si>
  <si>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</si>
  <si>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Obě pole - J.materiál, J.Montáž u jedné položky by však neměly být vyplněny nulou.</t>
  </si>
  <si>
    <t>Rekapitulace stavby</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</si>
  <si>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</si>
  <si>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</si>
  <si>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</si>
  <si>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</si>
  <si>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</si>
  <si>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</si>
  <si>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</si>
  <si>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</si>
  <si>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</si>
  <si>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</si>
  <si>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</si>
  <si>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</si>
  <si>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</si>
  <si>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</si>
  <si>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</si>
  <si>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</si>
  <si>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</si>
  <si>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</si>
  <si>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</si>
  <si>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</si>
  <si>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</si>
  <si>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</si>
  <si>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</si>
  <si>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</si>
  <si>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</si>
  <si>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</si>
  <si>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</si>
  <si>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</si>
  <si>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</si>
  <si>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</si>
  <si>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</si>
  <si>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</si>
  <si>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</si>
  <si>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</si>
  <si>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</si>
  <si>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</si>
  <si>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</si>
  <si>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</si>
  <si>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</si>
  <si>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</si>
  <si>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</si>
  <si>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</si>
  <si>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</si>
  <si>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</si>
  <si>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</si>
  <si>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</si>
  <si>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</si>
  <si>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</si>
  <si>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</si>
  <si>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</si>
  <si>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</si>
  <si>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</si>
  <si>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</si>
  <si>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</si>
  <si>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</si>
  <si>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</si>
  <si>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</si>
  <si>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</si>
  <si>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</si>
  <si>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</si>
  <si>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</si>
  <si>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</si>
  <si>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</si>
  <si>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</si>
  <si>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</si>
  <si>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</si>
  <si>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</si>
  <si>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</si>
  <si>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</si>
  <si>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</si>
  <si>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</si>
  <si>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</si>
  <si>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</si>
  <si>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</si>
  <si>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</si>
  <si>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</si>
  <si>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</si>
  <si>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</si>
  <si>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</si>
  <si>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</si>
  <si>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</si>
  <si>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</si>
  <si>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</si>
  <si>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</si>
  <si>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</si>
  <si>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</si>
  <si>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</si>
  <si>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</si>
  <si>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</si>
  <si>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</si>
  <si>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</si>
  <si>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</si>
  <si>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</si>
  <si>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</si>
  <si>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</si>
  <si>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</si>
  <si>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</si>
  <si>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</si>
  <si>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</si>
  <si>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</si>
  <si>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</si>
  <si>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</si>
  <si>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</si>
  <si>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</si>
  <si>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</si>
  <si>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</si>
  <si>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</si>
  <si>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</si>
  <si>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</si>
  <si>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</si>
  <si>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</si>
  <si>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</si>
  <si>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</si>
  <si>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</si>
  <si>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</si>
  <si>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</si>
  <si>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</si>
  <si>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</si>
  <si>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</si>
  <si>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</si>
  <si>
    <t>Sestava 2ks konvektomatů pro mi. 10x GN 1/1 a min. 6x GN1/1 vč. podstavce a spojovacího dílu.</t>
  </si>
  <si>
    <t>Sestava 2ks konvektomatů pro min. 10x GN 1/1 a mi. 6x GN1/1 vč. podstavce a spojovacího dílu.</t>
  </si>
  <si>
    <t>Poznámka k položce:
pro koše o rozměrech cca 60x50cm (přípustná odchylka +/- 20%) s dávkovači mycího a oplachového prostředku programovatelnými elektronicky včetně odpadového čerpadla  výkon 60 košů za hodinu dvouplášťové provedení plně elektronické ovládání s displejem včetně programování minimálně 3 základní programy dle času minimálně 4 speciální programy dle druhu nádobí automatické vypouštění se samočistícím programem indikace stavu myčky na barevném displeji  zásuvná výška po otevření dveří min. 465mm včetně 2 ks košů a 1ks košíku na příbory max. 800x840x1650  - ref. výrobek: RM GASTRO / ANGELOPO</t>
  </si>
  <si>
    <t>Nářezový stroj, šnekový/řemenový pohon, průměr nože 250 mm, maximální řez 210x165 mm, nastavení síly řezu 0-15 mm</t>
  </si>
  <si>
    <t>Poznámka k položce:
- kvalita materiálu: nemagnetický potravinářský plech ČSN 17240, 17241, AISI 304 
- povrchová úprava jemným broušením zrnitost 320 = kompletní výrobek
- vrchní desky stolů tloušťky konstrukce min. 40mm
- spodní police tloušťky konstrukce 40mm
- pracovní desky sendvičové, podlepené 
- konstrukce vyztužené
- výška límců standardně 40mm
- veškeré límce zapracovány přesně dle soupisu a vyrobeny dle potřeb stavby (tj. límce vlevo/vpravo/bez lemu atd.)
- nohy (uzavřený profil) ukončené zátěžovou plastovou rektifikací v rozsahu ± 40 mm
- zadní nohy stolů opatřeny uzemňovacími šrouby
- u stolů navazujících na sebe budou nohy bez přesahů
 - pokud je v sestavě více stolů, je snaha tyto spojovat a vyrobit je tzv. pod jednou deskou.
- u dřezů zároveň vyvrtat otvory pro baterie (stojánkové)
- veškeré dřezy v lisovaném provedení
- veškeré pohledové a funkční hrany zavařeny a vybroušeny
- vozíky: 4x kolečka, z toho 2x brzděná, ochranné plastové nárazníky
- výdejní linka: bezpečnostní skla u výdejních polic, pojezdová dráha standardně 4x trubka D30mm
- nástěnné skříňky: boky, dvířka a spodní police dvouplášťové, stavitelná středová police
- nástěnné police: vyztužení nerez profilem, přestavitelné provedení, zadní límec u polic, max. celoplošné zatížení police 40 kg
- regály: max. celoplošné zatížení police 80 kg
- pracovní zásuvky: vnější zakrytí nerez plechem, nerezové ložiskové kolejnice
- dřezy: lisované provedení
- před výrobou nábytku nutno provést přesné zaměření na stavbě
- výhodou je, pokud varné zařízení a neutrální modul ve varném bloku bude dodáno od jednoho výrobce, spojené v kompaktní blok včetně shodného rádiusu předních hran
- montáž zahrnuje kompletní dodávku a instalaci, včetně propojovacího materiálu (baterie, sifony atd.)
- parametry stanovné projektovou dokumentací představují minimální kvalitativní standard, jejich splnění bude ověřeno v rámci výběrového řízení prostřednictvím technických listů a další dokumentace</t>
  </si>
  <si>
    <t>Poznámka k položce:
bojlerový vývin páry dotykový displej min. 8“ s ovládáním v českém jazyce vícebodová teplotní sonda nezávislé časování jednotlivých zásuvů USB rozhraní automatický čístící systém varné komory min. 350 programů se 17 kroky (+/- 2 kroky), min. pětirychlostní ventilátor se zpětným chodem integrovaná samonavíjecí sprcha varné režimy: režim páry, konvekční režim, kombinovaný režim delta-T vaření kapacita konvektomatu 1 - min. 10x GN 1/1 kapacita konvektomatu 2 - min. 6x GN 1/1 včetně podstavce a spojovacího dílu pro sadu konvektomatů   - ref. výrobek: CONVOTHERM / RETIGO</t>
  </si>
  <si>
    <t>Poznámka k položce:
nepřímý ohřev (dvouplášťová konstrukce) čistý využitelný objem min. 80 litrů automatické dopouštění duplikátoru, ovládací prvky z nerezové oceli, příp. z odolných kovů se silikonovými úchyty či z pochromovaných plastů, konstrukce vrchní části  z nerezové oceli AISI 304 o tloušťce min. 2mm boční strany z nerezové oceli tloušťky min. 1,2mm konstrukce dna z nerez oceli AISI 316 napouštění kotle otočným kohoutem na čelní straně kotle průměr varné nádoby min 595mm hygienické vodotěsné spojení s ostatními spotřebiči bez použití spojovacích profilů ochrana min. IPX5 max. rozměr 800x850x900mm max 800x850x900  - ref. výrobek: AMBACH / ROSINOX</t>
  </si>
  <si>
    <t>Poznámka k položce:
nepřímý ohřev (dvouplášťová konstrukce) čistý využitelný objem min. 64 litrů automatické dopouštění duplikátoru, ovládací prvky z nerezové oceli příp. z odolných kovů se silikonovými úchyty či z pochromovaných plastů, konstrukce vrchní části  z nerezové oceli AISI 304 o tloušťce min. 2mm boční strany z nerez plechu tloušťky min. 1,2mm konstrukce dna z nerez oceli AISI 316 napouštění kotle otočným kohoutem na čelní straně kotle průměr varné nádoby min 440mm hygienické vodotěsné spojení s ostatními spotřebiči bez použití spojovacích profilů, ochrana min. IPX5 max. rozměr 800x850x900mm max. 800x850x900  - ref. výrobek: AMBACH / ROSINOX</t>
  </si>
  <si>
    <t>Poznámka k položce:
na otevřené podestavbě (provedení min. v hygienickém standardu H2), ovládací prvky z nerezové oceli příp. z odolných kovů se silikonovými úchyty či z pochromovaných plastů, příkon hořáků min. 2x 7kW a 2x 4,5kW,  konstrukce vrchní části sporáku z nerezové oceli AISI 304 o tloušťce min. 2mm  boční strany z nerez plechu tloušťky min. 1,2mm hygienické vodotěsné spojení s ostatními spotřebiči bez použití spojovacích profilů rozměr max. 800x850x900mm max. 800x850x900  - ref. výrobek: AMBACH / ROSINOX</t>
  </si>
  <si>
    <t>Poznámka k položce:
na otevřené podestavbě (provedení min. v hygienickém standardu H2), ovládací prvky z nerezové oceli příp. z odolných kovů se silikonovými úchyty či z pochromovaných plastů, příkon hořáků min. 1x 7kW a 1x 4,5kW,  konstrukce vrchní části sporáku z nerezové oceli AISI 304 o tloušťce min. 2mm  boční strany z nerez plechu tloušťky min. 1,2mm hygienické vodotěsně spojení s ostatními spotřebiči bez použití spojovacích profilů rozměr max. 400x850x900mm max. 400x850x900  - ref. výrobek: AMBACH / ROSINOX</t>
  </si>
  <si>
    <t>Poznámka k položce:
s motorizovaným sklápěním čistý využitelný objem min. 45l ovládací prvky z nerezové oceli příp. z odolných kovů se silikonovými úchyty či z pochromovaných plastů, konstrukce vrchní části sporáku z nerezové oceli AISI 304 o tloušťce min. 2mm  boční strany z nerez plechu tloušťky min. 1,2mm hygienické vodotěsné spojení s ostatními spotřebiči bez použití spojovacích profilů sendvičové nebo nepřilnavé nerezové dno o tloušťce min. 10mm rozměr max. 800x850x900mm max. 800x850x900  - ref. výrobek: AMBACH / ROSINOX</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</si>
</sst>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
    <numFmt numFmtId="165" formatCode="dd\.mm\.yyyy"/>
    <numFmt numFmtId="166" formatCode="#,##0.00000"/>
    <numFmt numFmtId="167" formatCode="#,##0.000"/>
  </numFmts>
  <fonts count="43">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FFFFFF"/>
      <name val="Arial CE"/>
      <family val="2"/>
    </font>
    <font>
      <b/>
      <sz val="14"/>
      <name val="Arial CE"/>
      <family val="2"/>
    </font>
    <font>
      <sz val="8"/>
      <color rgb="FF3366FF"/>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sz val="18"/>
      <color theme="10"/>
      <name val="Wingdings 2"/>
      <family val="2"/>
    </font>
    <font>
      <b/>
      <sz val="11"/>
      <color rgb="FF003366"/>
      <name val="Arial CE"/>
      <family val="2"/>
    </font>
    <font>
      <sz val="11"/>
      <color rgb="FF003366"/>
      <name val="Arial CE"/>
      <family val="2"/>
    </font>
    <font>
      <sz val="11"/>
      <color rgb="FF969696"/>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69696"/>
      <name val="Arial CE"/>
      <family val="2"/>
    </font>
    <font>
      <sz val="7"/>
      <name val="Arial CE"/>
      <family val="2"/>
    </font>
    <font>
      <i/>
      <sz val="7"/>
      <color rgb="FF969696"/>
      <name val="Arial CE"/>
      <family val="2"/>
    </font>
    <font>
      <sz val="8"/>
      <name val="Trebuchet MS"/>
      <family val="2"/>
    </font>
    <font>
      <b/>
      <sz val="16"/>
      <name val="Trebuchet MS"/>
      <family val="2"/>
    </font>
    <font>
      <b/>
      <sz val="11"/>
      <name val="Trebuchet MS"/>
      <family val="2"/>
    </font>
    <font>
      <sz val="9"/>
      <name val="Trebuchet MS"/>
      <family val="2"/>
    </font>
    <font>
      <sz val="10"/>
      <name val="Trebuchet MS"/>
      <family val="2"/>
    </font>
    <font>
      <sz val="11"/>
      <name val="Trebuchet MS"/>
      <family val="2"/>
    </font>
    <font>
      <b/>
      <sz val="9"/>
      <name val="Trebuchet MS"/>
      <family val="2"/>
    </font>
    <font>
      <u val="single"/>
      <sz val="11"/>
      <color theme="10"/>
      <name val="Calibri"/>
      <family val="2"/>
      <scheme val="minor"/>
    </font>
    <font>
      <i/>
      <sz val="8"/>
      <name val="Arial CE"/>
      <family val="2"/>
    </font>
  </fonts>
  <fills count="5">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1">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top style="hair">
        <color rgb="FF969696"/>
      </top>
      <bottom/>
    </border>
    <border>
      <left/>
      <right style="hair">
        <color rgb="FF969696"/>
      </right>
      <top style="hair">
        <color rgb="FF969696"/>
      </top>
      <bottom/>
    </border>
    <border>
      <left/>
      <right style="hair">
        <color rgb="FF969696"/>
      </right>
      <top/>
      <bottom/>
    </border>
    <border>
      <left/>
      <right style="hair">
        <color rgb="FF000000"/>
      </right>
      <top style="hair">
        <color rgb="FF000000"/>
      </top>
      <bottom style="hair">
        <color rgb="FF000000"/>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style="hair">
        <color rgb="FF969696"/>
      </top>
      <bottom/>
    </border>
    <border>
      <left style="hair">
        <color rgb="FF969696"/>
      </left>
      <right/>
      <top/>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1" fillId="0" borderId="0" applyNumberFormat="0" applyFill="0" applyBorder="0" applyAlignment="0" applyProtection="0"/>
  </cellStyleXfs>
  <cellXfs count="330">
    <xf numFmtId="0" fontId="0" fillId="0" borderId="0" xfId="0"/>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Alignment="1">
      <alignment horizontal="center" vertical="center" wrapText="1"/>
    </xf>
    <xf numFmtId="0" fontId="9" fillId="0" borderId="0" xfId="0" applyFont="1" applyAlignment="1">
      <alignment/>
    </xf>
    <xf numFmtId="0" fontId="0" fillId="0" borderId="0" xfId="0" applyAlignment="1">
      <alignment horizontal="center" vertical="center"/>
    </xf>
    <xf numFmtId="0" fontId="10"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xf numFmtId="0" fontId="0" fillId="0" borderId="3" xfId="0" applyBorder="1" applyProtection="1">
      <protection/>
    </xf>
    <xf numFmtId="0" fontId="0" fillId="0" borderId="0" xfId="0" applyProtection="1">
      <protection/>
    </xf>
    <xf numFmtId="0" fontId="11" fillId="0" borderId="0" xfId="0" applyFont="1" applyAlignment="1" applyProtection="1">
      <alignment horizontal="left" vertical="center"/>
      <protection/>
    </xf>
    <xf numFmtId="0" fontId="12" fillId="0" borderId="0" xfId="0" applyFont="1" applyAlignment="1">
      <alignment horizontal="left" vertical="center"/>
    </xf>
    <xf numFmtId="0" fontId="13" fillId="0" borderId="0" xfId="0" applyFont="1" applyAlignment="1">
      <alignment horizontal="left" vertical="center"/>
    </xf>
    <xf numFmtId="0" fontId="2" fillId="0" borderId="0" xfId="0" applyFont="1" applyAlignment="1" applyProtection="1">
      <alignment horizontal="left" vertical="top"/>
      <protection/>
    </xf>
    <xf numFmtId="0" fontId="3" fillId="0" borderId="0" xfId="0" applyFont="1" applyAlignment="1" applyProtection="1">
      <alignment horizontal="left" vertical="center"/>
      <protection/>
    </xf>
    <xf numFmtId="0" fontId="4" fillId="0" borderId="0" xfId="0" applyFont="1" applyAlignment="1" applyProtection="1">
      <alignment horizontal="left" vertical="top"/>
      <protection/>
    </xf>
    <xf numFmtId="0" fontId="2" fillId="0" borderId="0" xfId="0" applyFont="1" applyAlignment="1" applyProtection="1">
      <alignment horizontal="left" vertical="center"/>
      <protection/>
    </xf>
    <xf numFmtId="0" fontId="3" fillId="2" borderId="0" xfId="0" applyFont="1" applyFill="1" applyAlignment="1" applyProtection="1">
      <alignment horizontal="left" vertical="center"/>
      <protection locked="0"/>
    </xf>
    <xf numFmtId="0" fontId="3" fillId="0" borderId="0" xfId="0" applyFont="1" applyAlignment="1" applyProtection="1">
      <alignment horizontal="left" vertical="top"/>
      <protection/>
    </xf>
    <xf numFmtId="49" fontId="3" fillId="2" borderId="0" xfId="0" applyNumberFormat="1" applyFont="1" applyFill="1" applyAlignment="1" applyProtection="1">
      <alignment horizontal="left" vertical="center"/>
      <protection locked="0"/>
    </xf>
    <xf numFmtId="0" fontId="3" fillId="0" borderId="0" xfId="0" applyFont="1" applyAlignment="1" applyProtection="1">
      <alignment horizontal="left" vertical="center" wrapText="1"/>
      <protection/>
    </xf>
    <xf numFmtId="0" fontId="0" fillId="0" borderId="4" xfId="0" applyBorder="1" applyProtection="1">
      <protection/>
    </xf>
    <xf numFmtId="0" fontId="0" fillId="0" borderId="0" xfId="0" applyFont="1" applyAlignment="1">
      <alignment vertical="center"/>
    </xf>
    <xf numFmtId="0" fontId="0" fillId="0" borderId="3" xfId="0" applyFont="1" applyBorder="1" applyAlignment="1" applyProtection="1">
      <alignment vertical="center"/>
      <protection/>
    </xf>
    <xf numFmtId="0" fontId="0" fillId="0" borderId="0" xfId="0" applyFont="1" applyAlignment="1" applyProtection="1">
      <alignment vertical="center"/>
      <protection/>
    </xf>
    <xf numFmtId="0" fontId="15" fillId="0" borderId="5" xfId="0" applyFont="1" applyBorder="1" applyAlignment="1" applyProtection="1">
      <alignment horizontal="left" vertical="center"/>
      <protection/>
    </xf>
    <xf numFmtId="0" fontId="0" fillId="0" borderId="5" xfId="0" applyFont="1" applyBorder="1" applyAlignment="1" applyProtection="1">
      <alignment vertical="center"/>
      <protection/>
    </xf>
    <xf numFmtId="0" fontId="0" fillId="0" borderId="3" xfId="0" applyFont="1" applyBorder="1" applyAlignment="1">
      <alignment vertical="center"/>
    </xf>
    <xf numFmtId="0" fontId="2" fillId="0" borderId="3" xfId="0" applyFont="1" applyBorder="1" applyAlignment="1" applyProtection="1">
      <alignment vertical="center"/>
      <protection/>
    </xf>
    <xf numFmtId="0" fontId="2" fillId="0" borderId="0" xfId="0" applyFont="1" applyAlignment="1" applyProtection="1">
      <alignment vertical="center"/>
      <protection/>
    </xf>
    <xf numFmtId="0" fontId="2" fillId="0" borderId="3" xfId="0" applyFont="1" applyBorder="1" applyAlignment="1">
      <alignment vertical="center"/>
    </xf>
    <xf numFmtId="0" fontId="0" fillId="3" borderId="0" xfId="0" applyFont="1" applyFill="1" applyAlignment="1" applyProtection="1">
      <alignment vertical="center"/>
      <protection/>
    </xf>
    <xf numFmtId="0" fontId="5" fillId="3" borderId="6"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0" fontId="5" fillId="3" borderId="7" xfId="0" applyFont="1" applyFill="1" applyBorder="1" applyAlignment="1" applyProtection="1">
      <alignment horizontal="center" vertical="center"/>
      <protection/>
    </xf>
    <xf numFmtId="0" fontId="0" fillId="0" borderId="8" xfId="0" applyFont="1" applyBorder="1" applyAlignment="1" applyProtection="1">
      <alignment vertical="center"/>
      <protection/>
    </xf>
    <xf numFmtId="0" fontId="0" fillId="0" borderId="9"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3" fillId="0" borderId="3" xfId="0" applyFont="1" applyBorder="1" applyAlignment="1" applyProtection="1">
      <alignment vertical="center"/>
      <protection/>
    </xf>
    <xf numFmtId="0" fontId="3" fillId="0" borderId="0" xfId="0" applyFont="1" applyAlignment="1" applyProtection="1">
      <alignment vertical="center"/>
      <protection/>
    </xf>
    <xf numFmtId="0" fontId="3" fillId="0" borderId="3" xfId="0" applyFont="1" applyBorder="1" applyAlignment="1">
      <alignment vertical="center"/>
    </xf>
    <xf numFmtId="0" fontId="4" fillId="0" borderId="3"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3" xfId="0" applyFont="1" applyBorder="1" applyAlignment="1">
      <alignment vertical="center"/>
    </xf>
    <xf numFmtId="0" fontId="15"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0" fillId="0" borderId="10" xfId="0" applyBorder="1" applyAlignment="1">
      <alignment vertical="center"/>
    </xf>
    <xf numFmtId="0" fontId="0" fillId="0" borderId="11" xfId="0" applyBorder="1" applyAlignment="1">
      <alignment vertical="center"/>
    </xf>
    <xf numFmtId="0" fontId="0" fillId="0" borderId="0" xfId="0" applyFont="1" applyBorder="1" applyAlignment="1">
      <alignment vertical="center"/>
    </xf>
    <xf numFmtId="0" fontId="0" fillId="0" borderId="12" xfId="0" applyFont="1" applyBorder="1" applyAlignment="1">
      <alignment vertical="center"/>
    </xf>
    <xf numFmtId="0" fontId="0" fillId="0" borderId="0" xfId="0" applyFont="1" applyBorder="1" applyAlignment="1" applyProtection="1">
      <alignment vertical="center"/>
      <protection/>
    </xf>
    <xf numFmtId="0" fontId="0" fillId="0" borderId="12" xfId="0" applyFont="1" applyBorder="1" applyAlignment="1" applyProtection="1">
      <alignment vertical="center"/>
      <protection/>
    </xf>
    <xf numFmtId="0" fontId="0" fillId="4" borderId="7" xfId="0" applyFont="1" applyFill="1" applyBorder="1" applyAlignment="1" applyProtection="1">
      <alignment vertical="center"/>
      <protection/>
    </xf>
    <xf numFmtId="0" fontId="19" fillId="4" borderId="13" xfId="0" applyFont="1" applyFill="1" applyBorder="1" applyAlignment="1" applyProtection="1">
      <alignment horizontal="center" vertical="center"/>
      <protection/>
    </xf>
    <xf numFmtId="0" fontId="20" fillId="0" borderId="14" xfId="0" applyFont="1" applyBorder="1" applyAlignment="1" applyProtection="1">
      <alignment horizontal="center" vertical="center" wrapText="1"/>
      <protection/>
    </xf>
    <xf numFmtId="0" fontId="20" fillId="0" borderId="15" xfId="0" applyFont="1" applyBorder="1" applyAlignment="1" applyProtection="1">
      <alignment horizontal="center" vertical="center" wrapText="1"/>
      <protection/>
    </xf>
    <xf numFmtId="0" fontId="20" fillId="0" borderId="16" xfId="0" applyFont="1" applyBorder="1" applyAlignment="1" applyProtection="1">
      <alignment horizontal="center" vertical="center" wrapText="1"/>
      <protection/>
    </xf>
    <xf numFmtId="0" fontId="0" fillId="0" borderId="17"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1" xfId="0" applyFont="1" applyBorder="1" applyAlignment="1" applyProtection="1">
      <alignment vertical="center"/>
      <protection/>
    </xf>
    <xf numFmtId="0" fontId="5" fillId="0" borderId="3" xfId="0" applyFont="1" applyBorder="1" applyAlignment="1" applyProtection="1">
      <alignment vertical="center"/>
      <protection/>
    </xf>
    <xf numFmtId="0" fontId="21" fillId="0" borderId="0" xfId="0" applyFont="1" applyAlignment="1" applyProtection="1">
      <alignment horizontal="left" vertical="center"/>
      <protection/>
    </xf>
    <xf numFmtId="0" fontId="21" fillId="0" borderId="0" xfId="0" applyFont="1" applyAlignment="1" applyProtection="1">
      <alignment vertical="center"/>
      <protection/>
    </xf>
    <xf numFmtId="4" fontId="21" fillId="0" borderId="0" xfId="0" applyNumberFormat="1" applyFont="1" applyAlignment="1" applyProtection="1">
      <alignment vertical="center"/>
      <protection/>
    </xf>
    <xf numFmtId="0" fontId="5" fillId="0" borderId="0" xfId="0" applyFont="1" applyAlignment="1" applyProtection="1">
      <alignment horizontal="center" vertical="center"/>
      <protection/>
    </xf>
    <xf numFmtId="0" fontId="5" fillId="0" borderId="3" xfId="0" applyFont="1" applyBorder="1" applyAlignment="1">
      <alignment vertical="center"/>
    </xf>
    <xf numFmtId="4" fontId="17" fillId="0" borderId="18" xfId="0" applyNumberFormat="1" applyFont="1" applyBorder="1" applyAlignment="1" applyProtection="1">
      <alignment vertical="center"/>
      <protection/>
    </xf>
    <xf numFmtId="4" fontId="17" fillId="0" borderId="0" xfId="0" applyNumberFormat="1" applyFont="1" applyBorder="1" applyAlignment="1" applyProtection="1">
      <alignment vertical="center"/>
      <protection/>
    </xf>
    <xf numFmtId="166" fontId="17" fillId="0" borderId="0" xfId="0" applyNumberFormat="1" applyFont="1" applyBorder="1" applyAlignment="1" applyProtection="1">
      <alignment vertical="center"/>
      <protection/>
    </xf>
    <xf numFmtId="4" fontId="17" fillId="0" borderId="12" xfId="0" applyNumberFormat="1" applyFont="1" applyBorder="1" applyAlignment="1" applyProtection="1">
      <alignment vertical="center"/>
      <protection/>
    </xf>
    <xf numFmtId="0" fontId="5" fillId="0" borderId="0" xfId="0" applyFont="1" applyAlignment="1">
      <alignment horizontal="left" vertical="center"/>
    </xf>
    <xf numFmtId="0" fontId="22" fillId="0" borderId="0" xfId="0" applyFont="1" applyAlignment="1">
      <alignment horizontal="left" vertical="center"/>
    </xf>
    <xf numFmtId="0" fontId="23" fillId="0" borderId="0" xfId="20" applyFont="1" applyAlignment="1">
      <alignment horizontal="center" vertical="center"/>
    </xf>
    <xf numFmtId="0" fontId="6" fillId="0" borderId="3" xfId="0" applyFont="1" applyBorder="1" applyAlignment="1" applyProtection="1">
      <alignment vertical="center"/>
      <protection/>
    </xf>
    <xf numFmtId="0" fontId="24" fillId="0" borderId="0" xfId="0" applyFont="1" applyAlignment="1" applyProtection="1">
      <alignment vertical="center"/>
      <protection/>
    </xf>
    <xf numFmtId="0" fontId="25" fillId="0" borderId="0" xfId="0" applyFont="1" applyAlignment="1" applyProtection="1">
      <alignment vertical="center"/>
      <protection/>
    </xf>
    <xf numFmtId="0" fontId="4" fillId="0" borderId="0" xfId="0" applyFont="1" applyAlignment="1" applyProtection="1">
      <alignment horizontal="center" vertical="center"/>
      <protection/>
    </xf>
    <xf numFmtId="0" fontId="6" fillId="0" borderId="3" xfId="0" applyFont="1" applyBorder="1" applyAlignment="1">
      <alignment vertical="center"/>
    </xf>
    <xf numFmtId="4" fontId="26" fillId="0" borderId="19" xfId="0" applyNumberFormat="1" applyFont="1" applyBorder="1" applyAlignment="1" applyProtection="1">
      <alignment vertical="center"/>
      <protection/>
    </xf>
    <xf numFmtId="4" fontId="26" fillId="0" borderId="20" xfId="0" applyNumberFormat="1" applyFont="1" applyBorder="1" applyAlignment="1" applyProtection="1">
      <alignment vertical="center"/>
      <protection/>
    </xf>
    <xf numFmtId="166" fontId="26" fillId="0" borderId="20" xfId="0" applyNumberFormat="1" applyFont="1" applyBorder="1" applyAlignment="1" applyProtection="1">
      <alignment vertical="center"/>
      <protection/>
    </xf>
    <xf numFmtId="4" fontId="26" fillId="0" borderId="21" xfId="0" applyNumberFormat="1" applyFont="1" applyBorder="1" applyAlignment="1" applyProtection="1">
      <alignment vertical="center"/>
      <protection/>
    </xf>
    <xf numFmtId="0" fontId="6" fillId="0" borderId="0" xfId="0" applyFont="1" applyAlignment="1">
      <alignment horizontal="left" vertical="center"/>
    </xf>
    <xf numFmtId="0" fontId="0" fillId="0" borderId="1" xfId="0" applyBorder="1"/>
    <xf numFmtId="0" fontId="0" fillId="0" borderId="2" xfId="0" applyBorder="1"/>
    <xf numFmtId="0" fontId="11" fillId="0" borderId="0" xfId="0" applyFont="1" applyAlignment="1">
      <alignment horizontal="left" vertical="center"/>
    </xf>
    <xf numFmtId="0" fontId="27" fillId="0" borderId="0" xfId="0" applyFont="1" applyAlignment="1">
      <alignment horizontal="left" vertical="center"/>
    </xf>
    <xf numFmtId="0" fontId="2" fillId="0" borderId="0" xfId="0" applyFont="1" applyAlignment="1">
      <alignment horizontal="left" vertical="center"/>
    </xf>
    <xf numFmtId="0" fontId="0" fillId="0" borderId="3" xfId="0" applyBorder="1" applyAlignment="1">
      <alignment vertical="center"/>
    </xf>
    <xf numFmtId="0" fontId="3" fillId="0" borderId="0" xfId="0" applyFont="1" applyAlignment="1">
      <alignment horizontal="left" vertical="center"/>
    </xf>
    <xf numFmtId="165" fontId="3" fillId="0" borderId="0" xfId="0" applyNumberFormat="1" applyFont="1" applyAlignment="1">
      <alignment horizontal="left" vertical="center"/>
    </xf>
    <xf numFmtId="0" fontId="0" fillId="0" borderId="0" xfId="0" applyFont="1" applyAlignment="1">
      <alignment vertical="center" wrapText="1"/>
    </xf>
    <xf numFmtId="0" fontId="0" fillId="0" borderId="3" xfId="0" applyFont="1" applyBorder="1" applyAlignment="1">
      <alignment vertical="center" wrapText="1"/>
    </xf>
    <xf numFmtId="0" fontId="0" fillId="0" borderId="3" xfId="0" applyBorder="1" applyAlignment="1">
      <alignment vertical="center" wrapText="1"/>
    </xf>
    <xf numFmtId="0" fontId="0" fillId="0" borderId="10" xfId="0" applyFont="1" applyBorder="1" applyAlignment="1">
      <alignment vertical="center"/>
    </xf>
    <xf numFmtId="0" fontId="15" fillId="0" borderId="0" xfId="0" applyFont="1" applyAlignment="1">
      <alignment horizontal="left" vertical="center"/>
    </xf>
    <xf numFmtId="4" fontId="21" fillId="0" borderId="0" xfId="0" applyNumberFormat="1" applyFont="1" applyAlignment="1">
      <alignment vertical="center"/>
    </xf>
    <xf numFmtId="0" fontId="2" fillId="0" borderId="0" xfId="0" applyFont="1" applyAlignment="1">
      <alignment horizontal="right" vertical="center"/>
    </xf>
    <xf numFmtId="0" fontId="18" fillId="0" borderId="0" xfId="0" applyFont="1" applyAlignment="1">
      <alignment horizontal="left" vertical="center"/>
    </xf>
    <xf numFmtId="4" fontId="2" fillId="0" borderId="0" xfId="0" applyNumberFormat="1" applyFont="1" applyAlignment="1">
      <alignment vertical="center"/>
    </xf>
    <xf numFmtId="164" fontId="2" fillId="0" borderId="0" xfId="0" applyNumberFormat="1" applyFont="1" applyAlignment="1">
      <alignment horizontal="right" vertical="center"/>
    </xf>
    <xf numFmtId="0" fontId="0" fillId="4" borderId="0" xfId="0" applyFont="1" applyFill="1" applyAlignment="1">
      <alignment vertical="center"/>
    </xf>
    <xf numFmtId="0" fontId="5" fillId="4" borderId="6" xfId="0" applyFont="1" applyFill="1" applyBorder="1" applyAlignment="1">
      <alignment horizontal="left" vertical="center"/>
    </xf>
    <xf numFmtId="0" fontId="0" fillId="4" borderId="7" xfId="0" applyFont="1" applyFill="1" applyBorder="1" applyAlignment="1">
      <alignment vertical="center"/>
    </xf>
    <xf numFmtId="0" fontId="5" fillId="4" borderId="7" xfId="0" applyFont="1" applyFill="1" applyBorder="1" applyAlignment="1">
      <alignment horizontal="right" vertical="center"/>
    </xf>
    <xf numFmtId="0" fontId="5" fillId="4" borderId="7" xfId="0" applyFont="1" applyFill="1" applyBorder="1" applyAlignment="1">
      <alignment horizontal="center" vertical="center"/>
    </xf>
    <xf numFmtId="4" fontId="5" fillId="4" borderId="7" xfId="0" applyNumberFormat="1" applyFont="1" applyFill="1" applyBorder="1" applyAlignment="1">
      <alignment vertical="center"/>
    </xf>
    <xf numFmtId="0" fontId="0" fillId="4" borderId="13" xfId="0" applyFont="1" applyFill="1" applyBorder="1" applyAlignment="1">
      <alignment vertical="center"/>
    </xf>
    <xf numFmtId="0" fontId="0" fillId="0" borderId="8" xfId="0" applyFont="1" applyBorder="1" applyAlignment="1">
      <alignment vertical="center"/>
    </xf>
    <xf numFmtId="0" fontId="0" fillId="0" borderId="9" xfId="0" applyFont="1" applyBorder="1" applyAlignment="1">
      <alignment vertical="center"/>
    </xf>
    <xf numFmtId="0" fontId="0" fillId="0" borderId="1" xfId="0" applyFont="1" applyBorder="1" applyAlignment="1">
      <alignment vertical="center"/>
    </xf>
    <xf numFmtId="0" fontId="0" fillId="0" borderId="2" xfId="0" applyFont="1" applyBorder="1" applyAlignment="1">
      <alignment vertical="center"/>
    </xf>
    <xf numFmtId="0" fontId="19" fillId="4" borderId="0" xfId="0" applyFont="1" applyFill="1" applyAlignment="1" applyProtection="1">
      <alignment horizontal="left" vertical="center"/>
      <protection/>
    </xf>
    <xf numFmtId="0" fontId="0" fillId="4" borderId="0" xfId="0" applyFont="1" applyFill="1" applyAlignment="1" applyProtection="1">
      <alignment vertical="center"/>
      <protection/>
    </xf>
    <xf numFmtId="0" fontId="19" fillId="4" borderId="0" xfId="0" applyFont="1" applyFill="1" applyAlignment="1" applyProtection="1">
      <alignment horizontal="right" vertical="center"/>
      <protection/>
    </xf>
    <xf numFmtId="0" fontId="28" fillId="0" borderId="0" xfId="0" applyFont="1" applyAlignment="1" applyProtection="1">
      <alignment horizontal="left" vertical="center"/>
      <protection/>
    </xf>
    <xf numFmtId="0" fontId="7" fillId="0" borderId="3" xfId="0" applyFont="1" applyBorder="1" applyAlignment="1" applyProtection="1">
      <alignment vertical="center"/>
      <protection/>
    </xf>
    <xf numFmtId="0" fontId="7" fillId="0" borderId="0" xfId="0" applyFont="1" applyAlignment="1" applyProtection="1">
      <alignment vertical="center"/>
      <protection/>
    </xf>
    <xf numFmtId="0" fontId="7" fillId="0" borderId="20" xfId="0" applyFont="1" applyBorder="1" applyAlignment="1" applyProtection="1">
      <alignment horizontal="left" vertical="center"/>
      <protection/>
    </xf>
    <xf numFmtId="0" fontId="7" fillId="0" borderId="20" xfId="0" applyFont="1" applyBorder="1" applyAlignment="1" applyProtection="1">
      <alignment vertical="center"/>
      <protection/>
    </xf>
    <xf numFmtId="4" fontId="7" fillId="0" borderId="20" xfId="0" applyNumberFormat="1" applyFont="1" applyBorder="1" applyAlignment="1" applyProtection="1">
      <alignment vertical="center"/>
      <protection/>
    </xf>
    <xf numFmtId="0" fontId="7" fillId="0" borderId="3" xfId="0" applyFont="1" applyBorder="1" applyAlignment="1">
      <alignment vertical="center"/>
    </xf>
    <xf numFmtId="0" fontId="8" fillId="0" borderId="3" xfId="0" applyFont="1" applyBorder="1" applyAlignment="1" applyProtection="1">
      <alignment vertical="center"/>
      <protection/>
    </xf>
    <xf numFmtId="0" fontId="8" fillId="0" borderId="0" xfId="0" applyFont="1" applyAlignment="1" applyProtection="1">
      <alignment vertical="center"/>
      <protection/>
    </xf>
    <xf numFmtId="0" fontId="8" fillId="0" borderId="20" xfId="0" applyFont="1" applyBorder="1" applyAlignment="1" applyProtection="1">
      <alignment horizontal="left" vertical="center"/>
      <protection/>
    </xf>
    <xf numFmtId="0" fontId="8" fillId="0" borderId="20" xfId="0" applyFont="1" applyBorder="1" applyAlignment="1" applyProtection="1">
      <alignment vertical="center"/>
      <protection/>
    </xf>
    <xf numFmtId="4" fontId="8" fillId="0" borderId="20" xfId="0" applyNumberFormat="1" applyFont="1" applyBorder="1" applyAlignment="1" applyProtection="1">
      <alignment vertical="center"/>
      <protection/>
    </xf>
    <xf numFmtId="0" fontId="8" fillId="0" borderId="3" xfId="0"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pplyProtection="1">
      <alignment horizontal="center" vertical="center" wrapText="1"/>
      <protection/>
    </xf>
    <xf numFmtId="0" fontId="19" fillId="4" borderId="14" xfId="0" applyFont="1" applyFill="1" applyBorder="1" applyAlignment="1" applyProtection="1">
      <alignment horizontal="center" vertical="center" wrapText="1"/>
      <protection/>
    </xf>
    <xf numFmtId="0" fontId="19" fillId="4" borderId="15" xfId="0" applyFont="1" applyFill="1" applyBorder="1" applyAlignment="1" applyProtection="1">
      <alignment horizontal="center" vertical="center" wrapText="1"/>
      <protection/>
    </xf>
    <xf numFmtId="0" fontId="19" fillId="4" borderId="16" xfId="0" applyFont="1" applyFill="1" applyBorder="1" applyAlignment="1" applyProtection="1">
      <alignment horizontal="center" vertical="center" wrapText="1"/>
      <protection/>
    </xf>
    <xf numFmtId="0" fontId="0" fillId="0" borderId="3" xfId="0" applyBorder="1" applyAlignment="1">
      <alignment horizontal="center" vertical="center" wrapText="1"/>
    </xf>
    <xf numFmtId="4" fontId="21" fillId="0" borderId="0" xfId="0" applyNumberFormat="1" applyFont="1" applyAlignment="1" applyProtection="1">
      <alignment/>
      <protection/>
    </xf>
    <xf numFmtId="0" fontId="0" fillId="0" borderId="10" xfId="0" applyBorder="1" applyAlignment="1" applyProtection="1">
      <alignment vertical="center"/>
      <protection/>
    </xf>
    <xf numFmtId="166" fontId="29" fillId="0" borderId="10" xfId="0" applyNumberFormat="1" applyFont="1" applyBorder="1" applyAlignment="1" applyProtection="1">
      <alignment/>
      <protection/>
    </xf>
    <xf numFmtId="166" fontId="29" fillId="0" borderId="11" xfId="0" applyNumberFormat="1" applyFont="1" applyBorder="1" applyAlignment="1" applyProtection="1">
      <alignment/>
      <protection/>
    </xf>
    <xf numFmtId="4" fontId="30" fillId="0" borderId="0" xfId="0" applyNumberFormat="1" applyFont="1" applyAlignment="1">
      <alignment vertical="center"/>
    </xf>
    <xf numFmtId="0" fontId="9" fillId="0" borderId="3" xfId="0" applyFont="1" applyBorder="1" applyAlignment="1" applyProtection="1">
      <alignment/>
      <protection/>
    </xf>
    <xf numFmtId="0" fontId="9" fillId="0" borderId="0" xfId="0" applyFont="1" applyAlignment="1" applyProtection="1">
      <alignment/>
      <protection/>
    </xf>
    <xf numFmtId="0" fontId="9" fillId="0" borderId="0" xfId="0" applyFont="1" applyAlignment="1" applyProtection="1">
      <alignment horizontal="left"/>
      <protection/>
    </xf>
    <xf numFmtId="0" fontId="7" fillId="0" borderId="0" xfId="0" applyFont="1" applyAlignment="1" applyProtection="1">
      <alignment horizontal="left"/>
      <protection/>
    </xf>
    <xf numFmtId="0" fontId="9" fillId="0" borderId="0" xfId="0" applyFont="1" applyAlignment="1" applyProtection="1">
      <alignment/>
      <protection locked="0"/>
    </xf>
    <xf numFmtId="4" fontId="7" fillId="0" borderId="0" xfId="0" applyNumberFormat="1" applyFont="1" applyAlignment="1" applyProtection="1">
      <alignment/>
      <protection/>
    </xf>
    <xf numFmtId="0" fontId="9" fillId="0" borderId="3" xfId="0" applyFont="1" applyBorder="1" applyAlignment="1">
      <alignment/>
    </xf>
    <xf numFmtId="0" fontId="9" fillId="0" borderId="18" xfId="0" applyFont="1" applyBorder="1" applyAlignment="1" applyProtection="1">
      <alignment/>
      <protection/>
    </xf>
    <xf numFmtId="0" fontId="9" fillId="0" borderId="0" xfId="0" applyFont="1" applyBorder="1" applyAlignment="1" applyProtection="1">
      <alignment/>
      <protection/>
    </xf>
    <xf numFmtId="166" fontId="9" fillId="0" borderId="0" xfId="0" applyNumberFormat="1" applyFont="1" applyBorder="1" applyAlignment="1" applyProtection="1">
      <alignment/>
      <protection/>
    </xf>
    <xf numFmtId="166" fontId="9" fillId="0" borderId="12" xfId="0" applyNumberFormat="1" applyFont="1" applyBorder="1" applyAlignment="1" applyProtection="1">
      <alignment/>
      <protection/>
    </xf>
    <xf numFmtId="0" fontId="9" fillId="0" borderId="0" xfId="0" applyFont="1" applyAlignment="1">
      <alignment horizontal="left"/>
    </xf>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pplyProtection="1">
      <alignment horizontal="left"/>
      <protection/>
    </xf>
    <xf numFmtId="4" fontId="8" fillId="0" borderId="0" xfId="0" applyNumberFormat="1" applyFont="1" applyAlignment="1" applyProtection="1">
      <alignment/>
      <protection/>
    </xf>
    <xf numFmtId="0" fontId="19" fillId="0" borderId="22" xfId="0" applyFont="1" applyBorder="1" applyAlignment="1" applyProtection="1">
      <alignment horizontal="center" vertical="center"/>
      <protection/>
    </xf>
    <xf numFmtId="49" fontId="19" fillId="0" borderId="22" xfId="0" applyNumberFormat="1" applyFont="1" applyBorder="1" applyAlignment="1" applyProtection="1">
      <alignment horizontal="left" vertical="center" wrapText="1"/>
      <protection/>
    </xf>
    <xf numFmtId="0" fontId="19" fillId="0" borderId="22" xfId="0" applyFont="1" applyBorder="1" applyAlignment="1" applyProtection="1">
      <alignment horizontal="left" vertical="center" wrapText="1"/>
      <protection/>
    </xf>
    <xf numFmtId="0" fontId="19" fillId="0" borderId="22" xfId="0" applyFont="1" applyBorder="1" applyAlignment="1" applyProtection="1">
      <alignment horizontal="center" vertical="center" wrapText="1"/>
      <protection/>
    </xf>
    <xf numFmtId="167" fontId="19" fillId="0" borderId="22" xfId="0" applyNumberFormat="1" applyFont="1" applyBorder="1" applyAlignment="1" applyProtection="1">
      <alignment vertical="center"/>
      <protection/>
    </xf>
    <xf numFmtId="4" fontId="19" fillId="2" borderId="22" xfId="0" applyNumberFormat="1" applyFont="1" applyFill="1" applyBorder="1" applyAlignment="1" applyProtection="1">
      <alignment vertical="center"/>
      <protection locked="0"/>
    </xf>
    <xf numFmtId="4" fontId="19" fillId="0" borderId="22" xfId="0" applyNumberFormat="1" applyFont="1" applyBorder="1" applyAlignment="1" applyProtection="1">
      <alignment vertical="center"/>
      <protection/>
    </xf>
    <xf numFmtId="0" fontId="20" fillId="2" borderId="18" xfId="0" applyFont="1" applyFill="1" applyBorder="1" applyAlignment="1" applyProtection="1">
      <alignment horizontal="left" vertical="center"/>
      <protection locked="0"/>
    </xf>
    <xf numFmtId="0" fontId="20" fillId="0" borderId="0" xfId="0" applyFont="1" applyBorder="1" applyAlignment="1" applyProtection="1">
      <alignment horizontal="center" vertical="center"/>
      <protection/>
    </xf>
    <xf numFmtId="166" fontId="20" fillId="0" borderId="0" xfId="0" applyNumberFormat="1" applyFont="1" applyBorder="1" applyAlignment="1" applyProtection="1">
      <alignment vertical="center"/>
      <protection/>
    </xf>
    <xf numFmtId="166" fontId="20" fillId="0" borderId="12" xfId="0" applyNumberFormat="1" applyFont="1" applyBorder="1" applyAlignment="1" applyProtection="1">
      <alignment vertical="center"/>
      <protection/>
    </xf>
    <xf numFmtId="0" fontId="19" fillId="0" borderId="0" xfId="0" applyFont="1" applyAlignment="1">
      <alignment horizontal="left" vertical="center"/>
    </xf>
    <xf numFmtId="4" fontId="0" fillId="0" borderId="0" xfId="0" applyNumberFormat="1" applyFont="1" applyAlignment="1">
      <alignment vertical="center"/>
    </xf>
    <xf numFmtId="0" fontId="31" fillId="0" borderId="0" xfId="0" applyFont="1" applyAlignment="1" applyProtection="1">
      <alignment horizontal="left" vertical="center"/>
      <protection/>
    </xf>
    <xf numFmtId="0" fontId="32" fillId="0" borderId="0" xfId="0" applyFont="1" applyAlignment="1" applyProtection="1">
      <alignment horizontal="left" vertical="center" wrapText="1"/>
      <protection/>
    </xf>
    <xf numFmtId="0" fontId="0" fillId="0" borderId="0" xfId="0" applyFont="1" applyAlignment="1" applyProtection="1">
      <alignment vertical="center"/>
      <protection locked="0"/>
    </xf>
    <xf numFmtId="0" fontId="0" fillId="0" borderId="18" xfId="0" applyFont="1" applyBorder="1" applyAlignment="1" applyProtection="1">
      <alignment vertical="center"/>
      <protection/>
    </xf>
    <xf numFmtId="0" fontId="0" fillId="0" borderId="0" xfId="0" applyBorder="1" applyAlignment="1" applyProtection="1">
      <alignment vertical="center"/>
      <protection/>
    </xf>
    <xf numFmtId="0" fontId="33" fillId="0" borderId="0" xfId="0" applyFont="1" applyAlignment="1" applyProtection="1">
      <alignment vertical="center" wrapText="1"/>
      <protection/>
    </xf>
    <xf numFmtId="0" fontId="0" fillId="0" borderId="19" xfId="0" applyFont="1" applyBorder="1" applyAlignment="1" applyProtection="1">
      <alignment vertical="center"/>
      <protection/>
    </xf>
    <xf numFmtId="0" fontId="0" fillId="0" borderId="20" xfId="0" applyBorder="1" applyAlignment="1" applyProtection="1">
      <alignment vertical="center"/>
      <protection/>
    </xf>
    <xf numFmtId="0" fontId="0" fillId="0" borderId="20" xfId="0" applyFont="1" applyBorder="1" applyAlignment="1" applyProtection="1">
      <alignment vertical="center"/>
      <protection/>
    </xf>
    <xf numFmtId="0" fontId="0" fillId="0" borderId="21" xfId="0" applyFont="1" applyBorder="1" applyAlignment="1" applyProtection="1">
      <alignment vertical="center"/>
      <protection/>
    </xf>
    <xf numFmtId="0" fontId="0" fillId="0" borderId="0" xfId="0" applyAlignment="1">
      <alignment vertical="top"/>
    </xf>
    <xf numFmtId="0" fontId="34" fillId="0" borderId="23" xfId="0" applyFont="1" applyBorder="1" applyAlignment="1">
      <alignment vertical="center" wrapText="1"/>
    </xf>
    <xf numFmtId="0" fontId="34" fillId="0" borderId="24" xfId="0" applyFont="1" applyBorder="1" applyAlignment="1">
      <alignment vertical="center" wrapText="1"/>
    </xf>
    <xf numFmtId="0" fontId="34" fillId="0" borderId="25" xfId="0" applyFont="1" applyBorder="1" applyAlignment="1">
      <alignment vertical="center" wrapText="1"/>
    </xf>
    <xf numFmtId="0" fontId="34" fillId="0" borderId="26" xfId="0" applyFont="1" applyBorder="1" applyAlignment="1">
      <alignment horizontal="center" vertical="center" wrapText="1"/>
    </xf>
    <xf numFmtId="0" fontId="34" fillId="0" borderId="27" xfId="0" applyFont="1" applyBorder="1" applyAlignment="1">
      <alignment horizontal="center" vertical="center" wrapText="1"/>
    </xf>
    <xf numFmtId="0" fontId="34" fillId="0" borderId="26" xfId="0" applyFont="1" applyBorder="1" applyAlignment="1">
      <alignment vertical="center" wrapText="1"/>
    </xf>
    <xf numFmtId="0" fontId="34" fillId="0" borderId="27" xfId="0" applyFont="1" applyBorder="1" applyAlignment="1">
      <alignment vertical="center" wrapText="1"/>
    </xf>
    <xf numFmtId="0" fontId="36" fillId="0" borderId="0" xfId="0" applyFont="1" applyBorder="1" applyAlignment="1">
      <alignment horizontal="left" vertical="center" wrapText="1"/>
    </xf>
    <xf numFmtId="0" fontId="0" fillId="0" borderId="0" xfId="0" applyFont="1" applyBorder="1" applyAlignment="1">
      <alignment horizontal="left" vertical="center" wrapText="1"/>
    </xf>
    <xf numFmtId="0" fontId="37" fillId="0" borderId="26" xfId="0" applyFont="1" applyBorder="1" applyAlignment="1">
      <alignment vertical="center" wrapText="1"/>
    </xf>
    <xf numFmtId="0" fontId="0" fillId="0" borderId="0" xfId="0" applyFont="1" applyBorder="1" applyAlignment="1">
      <alignment vertical="center" wrapText="1"/>
    </xf>
    <xf numFmtId="0" fontId="0" fillId="0" borderId="0" xfId="0" applyFont="1" applyBorder="1" applyAlignment="1">
      <alignment horizontal="left" vertical="center"/>
    </xf>
    <xf numFmtId="0" fontId="0" fillId="0" borderId="0" xfId="0" applyFont="1" applyBorder="1" applyAlignment="1">
      <alignment vertical="center"/>
    </xf>
    <xf numFmtId="49" fontId="0" fillId="0" borderId="0" xfId="0" applyNumberFormat="1" applyFont="1" applyBorder="1" applyAlignment="1">
      <alignment vertical="center" wrapText="1"/>
    </xf>
    <xf numFmtId="0" fontId="34" fillId="0" borderId="28" xfId="0" applyFont="1" applyBorder="1" applyAlignment="1">
      <alignment vertical="center" wrapText="1"/>
    </xf>
    <xf numFmtId="0" fontId="38" fillId="0" borderId="29" xfId="0" applyFont="1" applyBorder="1" applyAlignment="1">
      <alignment vertical="center" wrapText="1"/>
    </xf>
    <xf numFmtId="0" fontId="34" fillId="0" borderId="30" xfId="0" applyFont="1" applyBorder="1" applyAlignment="1">
      <alignment vertical="center" wrapText="1"/>
    </xf>
    <xf numFmtId="0" fontId="34" fillId="0" borderId="0" xfId="0" applyFont="1" applyBorder="1" applyAlignment="1">
      <alignment vertical="top"/>
    </xf>
    <xf numFmtId="0" fontId="34" fillId="0" borderId="0" xfId="0" applyFont="1" applyAlignment="1">
      <alignment vertical="top"/>
    </xf>
    <xf numFmtId="0" fontId="34" fillId="0" borderId="23" xfId="0" applyFont="1" applyBorder="1" applyAlignment="1">
      <alignment horizontal="left" vertical="center"/>
    </xf>
    <xf numFmtId="0" fontId="34" fillId="0" borderId="24" xfId="0" applyFont="1" applyBorder="1" applyAlignment="1">
      <alignment horizontal="left" vertical="center"/>
    </xf>
    <xf numFmtId="0" fontId="34" fillId="0" borderId="25" xfId="0" applyFont="1" applyBorder="1" applyAlignment="1">
      <alignment horizontal="left" vertical="center"/>
    </xf>
    <xf numFmtId="0" fontId="34" fillId="0" borderId="26" xfId="0" applyFont="1" applyBorder="1" applyAlignment="1">
      <alignment horizontal="left" vertical="center"/>
    </xf>
    <xf numFmtId="0" fontId="34" fillId="0" borderId="27" xfId="0" applyFont="1" applyBorder="1" applyAlignment="1">
      <alignment horizontal="left" vertical="center"/>
    </xf>
    <xf numFmtId="0" fontId="36" fillId="0" borderId="0" xfId="0" applyFont="1" applyBorder="1" applyAlignment="1">
      <alignment horizontal="left" vertical="center"/>
    </xf>
    <xf numFmtId="0" fontId="39" fillId="0" borderId="0" xfId="0" applyFont="1" applyAlignment="1">
      <alignment horizontal="left" vertical="center"/>
    </xf>
    <xf numFmtId="0" fontId="36" fillId="0" borderId="29" xfId="0" applyFont="1" applyBorder="1" applyAlignment="1">
      <alignment horizontal="left" vertical="center"/>
    </xf>
    <xf numFmtId="0" fontId="36" fillId="0" borderId="29" xfId="0" applyFont="1" applyBorder="1" applyAlignment="1">
      <alignment horizontal="center" vertical="center"/>
    </xf>
    <xf numFmtId="0" fontId="39" fillId="0" borderId="29" xfId="0" applyFont="1" applyBorder="1" applyAlignment="1">
      <alignment horizontal="left" vertical="center"/>
    </xf>
    <xf numFmtId="0" fontId="40" fillId="0" borderId="0" xfId="0" applyFont="1" applyBorder="1" applyAlignment="1">
      <alignment horizontal="left" vertical="center"/>
    </xf>
    <xf numFmtId="0" fontId="37" fillId="0" borderId="0" xfId="0" applyFont="1" applyAlignment="1">
      <alignment horizontal="left" vertical="center"/>
    </xf>
    <xf numFmtId="0" fontId="30" fillId="0" borderId="0" xfId="0" applyFont="1" applyBorder="1" applyAlignment="1">
      <alignment horizontal="left" vertical="center"/>
    </xf>
    <xf numFmtId="0" fontId="0" fillId="0" borderId="0" xfId="0" applyFont="1" applyBorder="1" applyAlignment="1">
      <alignment horizontal="center" vertical="center"/>
    </xf>
    <xf numFmtId="0" fontId="0" fillId="0" borderId="0" xfId="0" applyFont="1" applyAlignment="1">
      <alignment horizontal="left" vertical="center"/>
    </xf>
    <xf numFmtId="0" fontId="37" fillId="0" borderId="26" xfId="0" applyFont="1" applyBorder="1" applyAlignment="1">
      <alignment horizontal="left" vertical="center"/>
    </xf>
    <xf numFmtId="0" fontId="0" fillId="0" borderId="0" xfId="0" applyFont="1" applyFill="1" applyBorder="1" applyAlignment="1">
      <alignment horizontal="left" vertical="center"/>
    </xf>
    <xf numFmtId="0" fontId="0" fillId="0" borderId="0" xfId="0" applyFont="1" applyFill="1" applyBorder="1" applyAlignment="1">
      <alignment horizontal="center" vertical="center"/>
    </xf>
    <xf numFmtId="0" fontId="34" fillId="0" borderId="28" xfId="0" applyFont="1" applyBorder="1" applyAlignment="1">
      <alignment horizontal="left" vertical="center"/>
    </xf>
    <xf numFmtId="0" fontId="38" fillId="0" borderId="29" xfId="0" applyFont="1" applyBorder="1" applyAlignment="1">
      <alignment horizontal="left" vertical="center"/>
    </xf>
    <xf numFmtId="0" fontId="34" fillId="0" borderId="30" xfId="0" applyFont="1" applyBorder="1" applyAlignment="1">
      <alignment horizontal="left" vertical="center"/>
    </xf>
    <xf numFmtId="0" fontId="34" fillId="0" borderId="0" xfId="0" applyFont="1" applyBorder="1" applyAlignment="1">
      <alignment horizontal="left" vertical="center"/>
    </xf>
    <xf numFmtId="0" fontId="38" fillId="0" borderId="0" xfId="0" applyFont="1" applyBorder="1" applyAlignment="1">
      <alignment horizontal="left" vertical="center"/>
    </xf>
    <xf numFmtId="0" fontId="39" fillId="0" borderId="0" xfId="0" applyFont="1" applyBorder="1" applyAlignment="1">
      <alignment horizontal="left" vertical="center"/>
    </xf>
    <xf numFmtId="0" fontId="37" fillId="0" borderId="29" xfId="0" applyFont="1" applyBorder="1" applyAlignment="1">
      <alignment horizontal="left" vertical="center"/>
    </xf>
    <xf numFmtId="0" fontId="34" fillId="0" borderId="0" xfId="0" applyFont="1" applyBorder="1" applyAlignment="1">
      <alignment horizontal="left" vertical="center" wrapText="1"/>
    </xf>
    <xf numFmtId="0" fontId="37" fillId="0" borderId="0" xfId="0" applyFont="1" applyBorder="1" applyAlignment="1">
      <alignment horizontal="left" vertical="center" wrapText="1"/>
    </xf>
    <xf numFmtId="0" fontId="37" fillId="0" borderId="0" xfId="0" applyFont="1" applyBorder="1" applyAlignment="1">
      <alignment horizontal="center" vertical="center" wrapText="1"/>
    </xf>
    <xf numFmtId="0" fontId="34" fillId="0" borderId="23" xfId="0" applyFont="1" applyBorder="1" applyAlignment="1">
      <alignment horizontal="left" vertical="center" wrapText="1"/>
    </xf>
    <xf numFmtId="0" fontId="34" fillId="0" borderId="24" xfId="0" applyFont="1" applyBorder="1" applyAlignment="1">
      <alignment horizontal="left" vertical="center" wrapText="1"/>
    </xf>
    <xf numFmtId="0" fontId="34" fillId="0" borderId="25" xfId="0" applyFont="1" applyBorder="1" applyAlignment="1">
      <alignment horizontal="left" vertical="center" wrapText="1"/>
    </xf>
    <xf numFmtId="0" fontId="34" fillId="0" borderId="26" xfId="0" applyFont="1" applyBorder="1" applyAlignment="1">
      <alignment horizontal="left" vertical="center" wrapText="1"/>
    </xf>
    <xf numFmtId="0" fontId="34" fillId="0" borderId="27" xfId="0" applyFont="1" applyBorder="1" applyAlignment="1">
      <alignment horizontal="left" vertical="center" wrapText="1"/>
    </xf>
    <xf numFmtId="0" fontId="39" fillId="0" borderId="26" xfId="0" applyFont="1" applyBorder="1" applyAlignment="1">
      <alignment horizontal="left" vertical="center" wrapText="1"/>
    </xf>
    <xf numFmtId="0" fontId="39" fillId="0" borderId="27" xfId="0" applyFont="1" applyBorder="1" applyAlignment="1">
      <alignment horizontal="left" vertical="center" wrapText="1"/>
    </xf>
    <xf numFmtId="0" fontId="37" fillId="0" borderId="26" xfId="0" applyFont="1" applyBorder="1" applyAlignment="1">
      <alignment horizontal="left" vertical="center" wrapText="1"/>
    </xf>
    <xf numFmtId="0" fontId="37" fillId="0" borderId="0" xfId="0" applyFont="1" applyBorder="1" applyAlignment="1">
      <alignment horizontal="left" vertical="center"/>
    </xf>
    <xf numFmtId="0" fontId="37" fillId="0" borderId="27" xfId="0" applyFont="1" applyBorder="1" applyAlignment="1">
      <alignment horizontal="left" vertical="center" wrapText="1"/>
    </xf>
    <xf numFmtId="0" fontId="37" fillId="0" borderId="27" xfId="0" applyFont="1" applyBorder="1" applyAlignment="1">
      <alignment horizontal="left" vertical="center"/>
    </xf>
    <xf numFmtId="0" fontId="37" fillId="0" borderId="28" xfId="0" applyFont="1" applyBorder="1" applyAlignment="1">
      <alignment horizontal="left" vertical="center" wrapText="1"/>
    </xf>
    <xf numFmtId="0" fontId="37" fillId="0" borderId="29" xfId="0" applyFont="1" applyBorder="1" applyAlignment="1">
      <alignment horizontal="left" vertical="center" wrapText="1"/>
    </xf>
    <xf numFmtId="0" fontId="37" fillId="0" borderId="30" xfId="0" applyFont="1" applyBorder="1" applyAlignment="1">
      <alignment horizontal="left" vertical="center" wrapText="1"/>
    </xf>
    <xf numFmtId="0" fontId="0" fillId="0" borderId="0" xfId="0" applyFont="1" applyBorder="1" applyAlignment="1">
      <alignment horizontal="left" vertical="top"/>
    </xf>
    <xf numFmtId="0" fontId="0" fillId="0" borderId="0" xfId="0" applyFont="1" applyBorder="1" applyAlignment="1">
      <alignment horizontal="center" vertical="top"/>
    </xf>
    <xf numFmtId="0" fontId="37" fillId="0" borderId="28" xfId="0" applyFont="1" applyBorder="1" applyAlignment="1">
      <alignment horizontal="left" vertical="center"/>
    </xf>
    <xf numFmtId="0" fontId="37" fillId="0" borderId="30" xfId="0" applyFont="1" applyBorder="1" applyAlignment="1">
      <alignment horizontal="left" vertical="center"/>
    </xf>
    <xf numFmtId="0" fontId="37" fillId="0" borderId="0" xfId="0" applyFont="1" applyBorder="1" applyAlignment="1">
      <alignment horizontal="center" vertical="center"/>
    </xf>
    <xf numFmtId="0" fontId="39" fillId="0" borderId="0" xfId="0" applyFont="1" applyAlignment="1">
      <alignment vertical="center"/>
    </xf>
    <xf numFmtId="0" fontId="36" fillId="0" borderId="0" xfId="0" applyFont="1" applyBorder="1" applyAlignment="1">
      <alignment vertical="center"/>
    </xf>
    <xf numFmtId="0" fontId="39" fillId="0" borderId="29" xfId="0" applyFont="1" applyBorder="1" applyAlignment="1">
      <alignment vertical="center"/>
    </xf>
    <xf numFmtId="0" fontId="36" fillId="0" borderId="29" xfId="0" applyFont="1" applyBorder="1" applyAlignment="1">
      <alignment vertical="center"/>
    </xf>
    <xf numFmtId="0" fontId="0" fillId="0" borderId="0" xfId="0" applyFont="1" applyBorder="1" applyAlignment="1">
      <alignment vertical="top"/>
    </xf>
    <xf numFmtId="49" fontId="0" fillId="0" borderId="0" xfId="0" applyNumberFormat="1" applyFont="1" applyBorder="1" applyAlignment="1">
      <alignment horizontal="left" vertical="center"/>
    </xf>
    <xf numFmtId="0" fontId="0" fillId="0" borderId="29" xfId="0" applyBorder="1" applyAlignment="1">
      <alignment vertical="top"/>
    </xf>
    <xf numFmtId="0" fontId="36" fillId="0" borderId="29" xfId="0" applyFont="1" applyBorder="1" applyAlignment="1">
      <alignment horizontal="left"/>
    </xf>
    <xf numFmtId="0" fontId="39" fillId="0" borderId="29" xfId="0" applyFont="1" applyBorder="1" applyAlignment="1">
      <alignment/>
    </xf>
    <xf numFmtId="0" fontId="34" fillId="0" borderId="26" xfId="0" applyFont="1" applyBorder="1" applyAlignment="1">
      <alignment vertical="top"/>
    </xf>
    <xf numFmtId="0" fontId="34" fillId="0" borderId="27" xfId="0" applyFont="1" applyBorder="1" applyAlignment="1">
      <alignment vertical="top"/>
    </xf>
    <xf numFmtId="0" fontId="34" fillId="0" borderId="28" xfId="0" applyFont="1" applyBorder="1" applyAlignment="1">
      <alignment vertical="top"/>
    </xf>
    <xf numFmtId="0" fontId="34" fillId="0" borderId="29" xfId="0" applyFont="1" applyBorder="1" applyAlignment="1">
      <alignment vertical="top"/>
    </xf>
    <xf numFmtId="0" fontId="34" fillId="0" borderId="30" xfId="0" applyFont="1" applyBorder="1" applyAlignment="1">
      <alignment vertical="top"/>
    </xf>
    <xf numFmtId="4" fontId="16" fillId="0" borderId="0" xfId="0" applyNumberFormat="1" applyFont="1" applyAlignment="1" applyProtection="1">
      <alignment vertical="center"/>
      <protection/>
    </xf>
    <xf numFmtId="0" fontId="2" fillId="0" borderId="0" xfId="0" applyFont="1" applyAlignment="1" applyProtection="1">
      <alignment vertical="center"/>
      <protection/>
    </xf>
    <xf numFmtId="164" fontId="2" fillId="0" borderId="0" xfId="0" applyNumberFormat="1" applyFont="1" applyAlignment="1" applyProtection="1">
      <alignment horizontal="left" vertical="center"/>
      <protection/>
    </xf>
    <xf numFmtId="0" fontId="14" fillId="0" borderId="0" xfId="0" applyFont="1" applyAlignment="1">
      <alignment horizontal="left" vertical="top" wrapText="1"/>
    </xf>
    <xf numFmtId="0" fontId="14" fillId="0" borderId="0" xfId="0" applyFont="1" applyAlignment="1">
      <alignment horizontal="left" vertical="center"/>
    </xf>
    <xf numFmtId="0" fontId="16" fillId="0" borderId="0" xfId="0" applyFont="1" applyAlignment="1">
      <alignment horizontal="left" vertical="center"/>
    </xf>
    <xf numFmtId="0" fontId="3" fillId="0" borderId="0" xfId="0" applyFont="1" applyAlignment="1" applyProtection="1">
      <alignment horizontal="left" vertical="center"/>
      <protection/>
    </xf>
    <xf numFmtId="0" fontId="0" fillId="0" borderId="0" xfId="0" applyProtection="1">
      <protection/>
    </xf>
    <xf numFmtId="0" fontId="4" fillId="0" borderId="0" xfId="0" applyFont="1" applyAlignment="1" applyProtection="1">
      <alignment horizontal="left" vertical="top" wrapText="1"/>
      <protection/>
    </xf>
    <xf numFmtId="49" fontId="3" fillId="2" borderId="0" xfId="0" applyNumberFormat="1" applyFont="1" applyFill="1" applyAlignment="1" applyProtection="1">
      <alignment horizontal="left" vertical="center"/>
      <protection locked="0"/>
    </xf>
    <xf numFmtId="49" fontId="3" fillId="0" borderId="0" xfId="0" applyNumberFormat="1" applyFont="1" applyAlignment="1" applyProtection="1">
      <alignment horizontal="left" vertical="center"/>
      <protection/>
    </xf>
    <xf numFmtId="0" fontId="3" fillId="0" borderId="0" xfId="0" applyFont="1" applyAlignment="1" applyProtection="1">
      <alignment horizontal="left" vertical="center" wrapText="1"/>
      <protection/>
    </xf>
    <xf numFmtId="4" fontId="15" fillId="0" borderId="5" xfId="0" applyNumberFormat="1" applyFont="1" applyBorder="1" applyAlignment="1" applyProtection="1">
      <alignment vertical="center"/>
      <protection/>
    </xf>
    <xf numFmtId="0" fontId="0" fillId="0" borderId="5" xfId="0" applyFont="1" applyBorder="1" applyAlignment="1" applyProtection="1">
      <alignment vertical="center"/>
      <protection/>
    </xf>
    <xf numFmtId="0" fontId="2" fillId="0" borderId="0" xfId="0" applyFont="1" applyAlignment="1" applyProtection="1">
      <alignment horizontal="right" vertical="center"/>
      <protection/>
    </xf>
    <xf numFmtId="4" fontId="25" fillId="0" borderId="0" xfId="0" applyNumberFormat="1" applyFont="1" applyAlignment="1" applyProtection="1">
      <alignment vertical="center"/>
      <protection/>
    </xf>
    <xf numFmtId="0" fontId="25" fillId="0" borderId="0" xfId="0" applyFont="1" applyAlignment="1" applyProtection="1">
      <alignment vertical="center"/>
      <protection/>
    </xf>
    <xf numFmtId="0" fontId="24" fillId="0" borderId="0" xfId="0" applyFont="1" applyAlignment="1" applyProtection="1">
      <alignment horizontal="left" vertical="center" wrapText="1"/>
      <protection/>
    </xf>
    <xf numFmtId="4" fontId="21" fillId="0" borderId="0" xfId="0" applyNumberFormat="1" applyFont="1" applyAlignment="1" applyProtection="1">
      <alignment horizontal="right" vertical="center"/>
      <protection/>
    </xf>
    <xf numFmtId="4" fontId="21" fillId="0" borderId="0" xfId="0" applyNumberFormat="1" applyFont="1" applyAlignment="1" applyProtection="1">
      <alignment vertical="center"/>
      <protection/>
    </xf>
    <xf numFmtId="0" fontId="0" fillId="0" borderId="0" xfId="0"/>
    <xf numFmtId="0" fontId="19" fillId="4" borderId="6" xfId="0" applyFont="1" applyFill="1" applyBorder="1" applyAlignment="1" applyProtection="1">
      <alignment horizontal="center" vertical="center"/>
      <protection/>
    </xf>
    <xf numFmtId="0" fontId="19" fillId="4" borderId="7" xfId="0" applyFont="1" applyFill="1" applyBorder="1" applyAlignment="1" applyProtection="1">
      <alignment horizontal="left" vertical="center"/>
      <protection/>
    </xf>
    <xf numFmtId="0" fontId="19" fillId="4" borderId="7" xfId="0" applyFont="1" applyFill="1" applyBorder="1" applyAlignment="1" applyProtection="1">
      <alignment horizontal="center" vertical="center"/>
      <protection/>
    </xf>
    <xf numFmtId="0" fontId="19" fillId="4" borderId="7" xfId="0" applyFont="1" applyFill="1" applyBorder="1" applyAlignment="1" applyProtection="1">
      <alignment horizontal="right" vertical="center"/>
      <protection/>
    </xf>
    <xf numFmtId="0" fontId="4" fillId="0" borderId="0" xfId="0" applyFont="1" applyAlignment="1" applyProtection="1">
      <alignment horizontal="left" vertical="center" wrapText="1"/>
      <protection/>
    </xf>
    <xf numFmtId="0" fontId="4"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3" fillId="0" borderId="0" xfId="0" applyFont="1" applyAlignment="1" applyProtection="1">
      <alignment vertical="center" wrapText="1"/>
      <protection/>
    </xf>
    <xf numFmtId="0" fontId="3" fillId="0" borderId="0" xfId="0" applyFont="1" applyAlignment="1" applyProtection="1">
      <alignment vertical="center"/>
      <protection/>
    </xf>
    <xf numFmtId="0" fontId="17" fillId="0" borderId="17" xfId="0" applyFont="1" applyBorder="1" applyAlignment="1">
      <alignment horizontal="center" vertical="center"/>
    </xf>
    <xf numFmtId="0" fontId="17" fillId="0" borderId="10" xfId="0" applyFont="1" applyBorder="1" applyAlignment="1">
      <alignment horizontal="left" vertical="center"/>
    </xf>
    <xf numFmtId="0" fontId="18" fillId="0" borderId="18" xfId="0" applyFont="1" applyBorder="1" applyAlignment="1">
      <alignment horizontal="left" vertical="center"/>
    </xf>
    <xf numFmtId="0" fontId="18" fillId="0" borderId="0" xfId="0" applyFont="1" applyBorder="1" applyAlignment="1">
      <alignment horizontal="left" vertical="center"/>
    </xf>
    <xf numFmtId="0" fontId="18" fillId="0" borderId="18" xfId="0" applyFont="1" applyBorder="1" applyAlignment="1" applyProtection="1">
      <alignment horizontal="left" vertical="center"/>
      <protection/>
    </xf>
    <xf numFmtId="0" fontId="18" fillId="0" borderId="0" xfId="0" applyFont="1" applyBorder="1" applyAlignment="1" applyProtection="1">
      <alignment horizontal="left" vertical="center"/>
      <protection/>
    </xf>
    <xf numFmtId="0" fontId="5" fillId="3" borderId="7"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4" fontId="5" fillId="3" borderId="7" xfId="0" applyNumberFormat="1" applyFont="1" applyFill="1" applyBorder="1" applyAlignment="1" applyProtection="1">
      <alignment vertical="center"/>
      <protection/>
    </xf>
    <xf numFmtId="0" fontId="0" fillId="3" borderId="13" xfId="0" applyFont="1" applyFill="1" applyBorder="1" applyAlignment="1" applyProtection="1">
      <alignment vertical="center"/>
      <protection/>
    </xf>
    <xf numFmtId="0" fontId="0" fillId="0" borderId="0" xfId="0" applyFont="1" applyAlignment="1" applyProtection="1">
      <alignment vertical="center"/>
      <protection/>
    </xf>
    <xf numFmtId="0" fontId="2" fillId="0" borderId="0" xfId="0" applyFont="1" applyAlignment="1" applyProtection="1">
      <alignment horizontal="left" vertical="center" wrapText="1"/>
      <protection/>
    </xf>
    <xf numFmtId="0" fontId="2" fillId="0" borderId="0" xfId="0" applyFont="1" applyAlignment="1" applyProtection="1">
      <alignment horizontal="left" vertical="center"/>
      <protection/>
    </xf>
    <xf numFmtId="0" fontId="2" fillId="0" borderId="0" xfId="0" applyFont="1" applyAlignment="1">
      <alignment horizontal="left" vertical="center" wrapText="1"/>
    </xf>
    <xf numFmtId="0" fontId="2" fillId="0" borderId="0" xfId="0" applyFont="1" applyAlignment="1">
      <alignment horizontal="left" vertical="center"/>
    </xf>
    <xf numFmtId="0" fontId="4" fillId="0" borderId="0" xfId="0" applyFont="1" applyAlignment="1">
      <alignment horizontal="left" vertical="center" wrapText="1"/>
    </xf>
    <xf numFmtId="0" fontId="0" fillId="0" borderId="0" xfId="0" applyFont="1" applyAlignment="1">
      <alignment vertical="center"/>
    </xf>
    <xf numFmtId="0" fontId="3" fillId="2" borderId="0" xfId="0" applyFont="1" applyFill="1" applyAlignment="1" applyProtection="1">
      <alignment horizontal="left" vertical="center"/>
      <protection locked="0"/>
    </xf>
    <xf numFmtId="0" fontId="3" fillId="0" borderId="0" xfId="0" applyFont="1" applyAlignment="1">
      <alignment horizontal="left" vertical="center"/>
    </xf>
    <xf numFmtId="0" fontId="3" fillId="0" borderId="0" xfId="0" applyFont="1" applyAlignment="1">
      <alignment horizontal="left" vertical="center" wrapText="1"/>
    </xf>
    <xf numFmtId="0" fontId="35" fillId="0" borderId="0" xfId="0" applyFont="1" applyBorder="1" applyAlignment="1">
      <alignment horizontal="center" vertical="center"/>
    </xf>
    <xf numFmtId="0" fontId="35" fillId="0" borderId="0" xfId="0" applyFont="1" applyBorder="1" applyAlignment="1">
      <alignment horizontal="center" vertical="center" wrapText="1"/>
    </xf>
    <xf numFmtId="0" fontId="36" fillId="0" borderId="29" xfId="0" applyFont="1" applyBorder="1" applyAlignment="1">
      <alignment horizontal="left"/>
    </xf>
    <xf numFmtId="0" fontId="0" fillId="0" borderId="0" xfId="0" applyFont="1" applyBorder="1" applyAlignment="1">
      <alignment horizontal="left" vertical="center"/>
    </xf>
    <xf numFmtId="0" fontId="0" fillId="0" borderId="0" xfId="0" applyFont="1" applyBorder="1" applyAlignment="1">
      <alignment horizontal="left" vertical="top"/>
    </xf>
    <xf numFmtId="0" fontId="0" fillId="0" borderId="0" xfId="0" applyFont="1" applyBorder="1" applyAlignment="1">
      <alignment horizontal="left" vertical="center" wrapText="1"/>
    </xf>
    <xf numFmtId="0" fontId="36" fillId="0" borderId="29" xfId="0" applyFont="1" applyBorder="1" applyAlignment="1">
      <alignment horizontal="left" wrapText="1"/>
    </xf>
    <xf numFmtId="49" fontId="0" fillId="0" borderId="0" xfId="0" applyNumberFormat="1" applyFont="1" applyBorder="1" applyAlignment="1">
      <alignment horizontal="left" vertical="center" wrapText="1"/>
    </xf>
  </cellXfs>
  <cellStyles count="7">
    <cellStyle name="Normal" xfId="0"/>
    <cellStyle name="Percent" xfId="15"/>
    <cellStyle name="Currency" xfId="16"/>
    <cellStyle name="Currency [0]" xfId="17"/>
    <cellStyle name="Comma" xfId="18"/>
    <cellStyle name="Comma [0]" xfId="19"/>
    <cellStyle name="Hypertextový odkaz"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M57"/>
  <sheetViews>
    <sheetView showGridLines="0" workbookViewId="0" topLeftCell="A1">
      <selection activeCell="M18" sqref="M18"/>
    </sheetView>
  </sheetViews>
  <sheetFormatPr defaultColWidth="9.140625" defaultRowHeight="12"/>
  <cols>
    <col min="1" max="1" width="8.28125" style="1" customWidth="1"/>
    <col min="2" max="2" width="1.7109375" style="1" customWidth="1"/>
    <col min="3" max="3" width="4.140625" style="1" customWidth="1"/>
    <col min="4" max="33" width="2.7109375" style="1" customWidth="1"/>
    <col min="34" max="34" width="3.28125" style="1" customWidth="1"/>
    <col min="35" max="35" width="31.7109375" style="1" customWidth="1"/>
    <col min="36" max="37" width="2.421875" style="1" customWidth="1"/>
    <col min="38" max="38" width="8.28125" style="1" customWidth="1"/>
    <col min="39" max="39" width="3.28125" style="1" customWidth="1"/>
    <col min="40" max="40" width="13.28125" style="1" customWidth="1"/>
    <col min="41" max="41" width="7.421875" style="1" customWidth="1"/>
    <col min="42" max="42" width="4.140625" style="1" customWidth="1"/>
    <col min="43" max="43" width="15.7109375" style="1" customWidth="1"/>
    <col min="44" max="44" width="13.7109375" style="1" customWidth="1"/>
    <col min="45" max="47" width="25.8515625" style="1" hidden="1" customWidth="1"/>
    <col min="48" max="49" width="21.7109375" style="1" hidden="1" customWidth="1"/>
    <col min="50" max="51" width="25.00390625" style="1" hidden="1" customWidth="1"/>
    <col min="52" max="52" width="21.7109375" style="1" hidden="1" customWidth="1"/>
    <col min="53" max="53" width="19.140625" style="1" hidden="1" customWidth="1"/>
    <col min="54" max="54" width="25.00390625" style="1" hidden="1" customWidth="1"/>
    <col min="55" max="55" width="21.7109375" style="1" hidden="1" customWidth="1"/>
    <col min="56" max="56" width="19.140625" style="1" hidden="1" customWidth="1"/>
    <col min="57" max="57" width="66.421875" style="1" customWidth="1"/>
    <col min="71" max="91" width="9.28125" style="1" hidden="1" customWidth="1"/>
  </cols>
  <sheetData>
    <row r="1" spans="1:74" ht="12">
      <c r="A1" s="14" t="s">
        <v>0</v>
      </c>
      <c r="AZ1" s="14" t="s">
        <v>1</v>
      </c>
      <c r="BA1" s="14" t="s">
        <v>2</v>
      </c>
      <c r="BB1" s="14" t="s">
        <v>3</v>
      </c>
      <c r="BT1" s="14" t="s">
        <v>4</v>
      </c>
      <c r="BU1" s="14" t="s">
        <v>4</v>
      </c>
      <c r="BV1" s="14" t="s">
        <v>5</v>
      </c>
    </row>
    <row r="2" spans="44:72" s="1" customFormat="1" ht="36.95" customHeight="1">
      <c r="AR2" s="292"/>
      <c r="AS2" s="292"/>
      <c r="AT2" s="292"/>
      <c r="AU2" s="292"/>
      <c r="AV2" s="292"/>
      <c r="AW2" s="292"/>
      <c r="AX2" s="292"/>
      <c r="AY2" s="292"/>
      <c r="AZ2" s="292"/>
      <c r="BA2" s="292"/>
      <c r="BB2" s="292"/>
      <c r="BC2" s="292"/>
      <c r="BD2" s="292"/>
      <c r="BE2" s="292"/>
      <c r="BS2" s="15" t="s">
        <v>6</v>
      </c>
      <c r="BT2" s="15" t="s">
        <v>7</v>
      </c>
    </row>
    <row r="3" spans="2:72" s="1" customFormat="1" ht="6.95" customHeight="1">
      <c r="B3" s="16"/>
      <c r="C3" s="17"/>
      <c r="D3" s="17"/>
      <c r="E3" s="17"/>
      <c r="F3" s="17"/>
      <c r="G3" s="17"/>
      <c r="H3" s="17"/>
      <c r="I3" s="17"/>
      <c r="J3" s="17"/>
      <c r="K3" s="17"/>
      <c r="L3" s="17"/>
      <c r="M3" s="17"/>
      <c r="N3" s="17"/>
      <c r="O3" s="17"/>
      <c r="P3" s="17"/>
      <c r="Q3" s="17"/>
      <c r="R3" s="17"/>
      <c r="S3" s="17"/>
      <c r="T3" s="17"/>
      <c r="U3" s="17"/>
      <c r="V3" s="17"/>
      <c r="W3" s="17"/>
      <c r="X3" s="17"/>
      <c r="Y3" s="17"/>
      <c r="Z3" s="17"/>
      <c r="AA3" s="17"/>
      <c r="AB3" s="17"/>
      <c r="AC3" s="17"/>
      <c r="AD3" s="17"/>
      <c r="AE3" s="17"/>
      <c r="AF3" s="17"/>
      <c r="AG3" s="17"/>
      <c r="AH3" s="17"/>
      <c r="AI3" s="17"/>
      <c r="AJ3" s="17"/>
      <c r="AK3" s="17"/>
      <c r="AL3" s="17"/>
      <c r="AM3" s="17"/>
      <c r="AN3" s="17"/>
      <c r="AO3" s="17"/>
      <c r="AP3" s="17"/>
      <c r="AQ3" s="17"/>
      <c r="AR3" s="18"/>
      <c r="BS3" s="15" t="s">
        <v>6</v>
      </c>
      <c r="BT3" s="15" t="s">
        <v>8</v>
      </c>
    </row>
    <row r="4" spans="2:71" s="1" customFormat="1" ht="24.95" customHeight="1">
      <c r="B4" s="19"/>
      <c r="C4" s="20"/>
      <c r="D4" s="21" t="s">
        <v>9</v>
      </c>
      <c r="E4" s="20"/>
      <c r="F4" s="20"/>
      <c r="G4" s="20"/>
      <c r="H4" s="20"/>
      <c r="I4" s="20"/>
      <c r="J4" s="20"/>
      <c r="K4" s="20"/>
      <c r="L4" s="20"/>
      <c r="M4" s="20"/>
      <c r="N4" s="20"/>
      <c r="O4" s="20"/>
      <c r="P4" s="20"/>
      <c r="Q4" s="20"/>
      <c r="R4" s="20"/>
      <c r="S4" s="20"/>
      <c r="T4" s="20"/>
      <c r="U4" s="20"/>
      <c r="V4" s="20"/>
      <c r="W4" s="20"/>
      <c r="X4" s="20"/>
      <c r="Y4" s="20"/>
      <c r="Z4" s="20"/>
      <c r="AA4" s="20"/>
      <c r="AB4" s="20"/>
      <c r="AC4" s="20"/>
      <c r="AD4" s="20"/>
      <c r="AE4" s="20"/>
      <c r="AF4" s="20"/>
      <c r="AG4" s="20"/>
      <c r="AH4" s="20"/>
      <c r="AI4" s="20"/>
      <c r="AJ4" s="20"/>
      <c r="AK4" s="20"/>
      <c r="AL4" s="20"/>
      <c r="AM4" s="20"/>
      <c r="AN4" s="20"/>
      <c r="AO4" s="20"/>
      <c r="AP4" s="20"/>
      <c r="AQ4" s="20"/>
      <c r="AR4" s="18"/>
      <c r="AS4" s="22" t="s">
        <v>10</v>
      </c>
      <c r="BE4" s="23" t="s">
        <v>11</v>
      </c>
      <c r="BS4" s="15" t="s">
        <v>12</v>
      </c>
    </row>
    <row r="5" spans="2:71" s="1" customFormat="1" ht="12" customHeight="1">
      <c r="B5" s="19"/>
      <c r="C5" s="20"/>
      <c r="D5" s="24" t="s">
        <v>13</v>
      </c>
      <c r="E5" s="20"/>
      <c r="F5" s="20"/>
      <c r="G5" s="20"/>
      <c r="H5" s="20"/>
      <c r="I5" s="20"/>
      <c r="J5" s="20"/>
      <c r="K5" s="278" t="s">
        <v>14</v>
      </c>
      <c r="L5" s="279"/>
      <c r="M5" s="279"/>
      <c r="N5" s="279"/>
      <c r="O5" s="279"/>
      <c r="P5" s="279"/>
      <c r="Q5" s="279"/>
      <c r="R5" s="279"/>
      <c r="S5" s="279"/>
      <c r="T5" s="279"/>
      <c r="U5" s="279"/>
      <c r="V5" s="279"/>
      <c r="W5" s="279"/>
      <c r="X5" s="279"/>
      <c r="Y5" s="279"/>
      <c r="Z5" s="279"/>
      <c r="AA5" s="279"/>
      <c r="AB5" s="279"/>
      <c r="AC5" s="279"/>
      <c r="AD5" s="279"/>
      <c r="AE5" s="279"/>
      <c r="AF5" s="279"/>
      <c r="AG5" s="279"/>
      <c r="AH5" s="279"/>
      <c r="AI5" s="279"/>
      <c r="AJ5" s="279"/>
      <c r="AK5" s="279"/>
      <c r="AL5" s="279"/>
      <c r="AM5" s="279"/>
      <c r="AN5" s="279"/>
      <c r="AO5" s="279"/>
      <c r="AP5" s="20"/>
      <c r="AQ5" s="20"/>
      <c r="AR5" s="18"/>
      <c r="BE5" s="275" t="s">
        <v>15</v>
      </c>
      <c r="BS5" s="15" t="s">
        <v>6</v>
      </c>
    </row>
    <row r="6" spans="2:71" s="1" customFormat="1" ht="36.95" customHeight="1">
      <c r="B6" s="19"/>
      <c r="C6" s="20"/>
      <c r="D6" s="26" t="s">
        <v>16</v>
      </c>
      <c r="E6" s="20"/>
      <c r="F6" s="20"/>
      <c r="G6" s="20"/>
      <c r="H6" s="20"/>
      <c r="I6" s="20"/>
      <c r="J6" s="20"/>
      <c r="K6" s="280" t="s">
        <v>17</v>
      </c>
      <c r="L6" s="279"/>
      <c r="M6" s="279"/>
      <c r="N6" s="279"/>
      <c r="O6" s="279"/>
      <c r="P6" s="279"/>
      <c r="Q6" s="279"/>
      <c r="R6" s="279"/>
      <c r="S6" s="279"/>
      <c r="T6" s="279"/>
      <c r="U6" s="279"/>
      <c r="V6" s="279"/>
      <c r="W6" s="279"/>
      <c r="X6" s="279"/>
      <c r="Y6" s="279"/>
      <c r="Z6" s="279"/>
      <c r="AA6" s="279"/>
      <c r="AB6" s="279"/>
      <c r="AC6" s="279"/>
      <c r="AD6" s="279"/>
      <c r="AE6" s="279"/>
      <c r="AF6" s="279"/>
      <c r="AG6" s="279"/>
      <c r="AH6" s="279"/>
      <c r="AI6" s="279"/>
      <c r="AJ6" s="279"/>
      <c r="AK6" s="279"/>
      <c r="AL6" s="279"/>
      <c r="AM6" s="279"/>
      <c r="AN6" s="279"/>
      <c r="AO6" s="279"/>
      <c r="AP6" s="20"/>
      <c r="AQ6" s="20"/>
      <c r="AR6" s="18"/>
      <c r="BE6" s="276"/>
      <c r="BS6" s="15" t="s">
        <v>6</v>
      </c>
    </row>
    <row r="7" spans="2:71" s="1" customFormat="1" ht="12" customHeight="1">
      <c r="B7" s="19"/>
      <c r="C7" s="20"/>
      <c r="D7" s="27" t="s">
        <v>18</v>
      </c>
      <c r="E7" s="20"/>
      <c r="F7" s="20"/>
      <c r="G7" s="20"/>
      <c r="H7" s="20"/>
      <c r="I7" s="20"/>
      <c r="J7" s="20"/>
      <c r="K7" s="25" t="s">
        <v>19</v>
      </c>
      <c r="L7" s="20"/>
      <c r="M7" s="20"/>
      <c r="N7" s="20"/>
      <c r="O7" s="20"/>
      <c r="P7" s="20"/>
      <c r="Q7" s="20"/>
      <c r="R7" s="20"/>
      <c r="S7" s="20"/>
      <c r="T7" s="20"/>
      <c r="U7" s="20"/>
      <c r="V7" s="20"/>
      <c r="W7" s="20"/>
      <c r="X7" s="20"/>
      <c r="Y7" s="20"/>
      <c r="Z7" s="20"/>
      <c r="AA7" s="20"/>
      <c r="AB7" s="20"/>
      <c r="AC7" s="20"/>
      <c r="AD7" s="20"/>
      <c r="AE7" s="20"/>
      <c r="AF7" s="20"/>
      <c r="AG7" s="20"/>
      <c r="AH7" s="20"/>
      <c r="AI7" s="20"/>
      <c r="AJ7" s="20"/>
      <c r="AK7" s="27" t="s">
        <v>20</v>
      </c>
      <c r="AL7" s="20"/>
      <c r="AM7" s="20"/>
      <c r="AN7" s="25" t="s">
        <v>21</v>
      </c>
      <c r="AO7" s="20"/>
      <c r="AP7" s="20"/>
      <c r="AQ7" s="20"/>
      <c r="AR7" s="18"/>
      <c r="BE7" s="276"/>
      <c r="BS7" s="15" t="s">
        <v>6</v>
      </c>
    </row>
    <row r="8" spans="2:71" s="1" customFormat="1" ht="12" customHeight="1">
      <c r="B8" s="19"/>
      <c r="C8" s="20"/>
      <c r="D8" s="27" t="s">
        <v>22</v>
      </c>
      <c r="E8" s="20"/>
      <c r="F8" s="20"/>
      <c r="G8" s="20"/>
      <c r="H8" s="20"/>
      <c r="I8" s="20"/>
      <c r="J8" s="20"/>
      <c r="K8" s="25" t="s">
        <v>23</v>
      </c>
      <c r="L8" s="20"/>
      <c r="M8" s="20"/>
      <c r="N8" s="20"/>
      <c r="O8" s="20"/>
      <c r="P8" s="20"/>
      <c r="Q8" s="20"/>
      <c r="R8" s="20"/>
      <c r="S8" s="20"/>
      <c r="T8" s="20"/>
      <c r="U8" s="20"/>
      <c r="V8" s="20"/>
      <c r="W8" s="20"/>
      <c r="X8" s="20"/>
      <c r="Y8" s="20"/>
      <c r="Z8" s="20"/>
      <c r="AA8" s="20"/>
      <c r="AB8" s="20"/>
      <c r="AC8" s="20"/>
      <c r="AD8" s="20"/>
      <c r="AE8" s="20"/>
      <c r="AF8" s="20"/>
      <c r="AG8" s="20"/>
      <c r="AH8" s="20"/>
      <c r="AI8" s="20"/>
      <c r="AJ8" s="20"/>
      <c r="AK8" s="27" t="s">
        <v>24</v>
      </c>
      <c r="AL8" s="20"/>
      <c r="AM8" s="20"/>
      <c r="AN8" s="28" t="s">
        <v>25</v>
      </c>
      <c r="AO8" s="20"/>
      <c r="AP8" s="20"/>
      <c r="AQ8" s="20"/>
      <c r="AR8" s="18"/>
      <c r="BE8" s="276"/>
      <c r="BS8" s="15" t="s">
        <v>6</v>
      </c>
    </row>
    <row r="9" spans="2:71" s="1" customFormat="1" ht="29.25" customHeight="1">
      <c r="B9" s="19"/>
      <c r="C9" s="20"/>
      <c r="D9" s="24" t="s">
        <v>26</v>
      </c>
      <c r="E9" s="20"/>
      <c r="F9" s="20"/>
      <c r="G9" s="20"/>
      <c r="H9" s="20"/>
      <c r="I9" s="20"/>
      <c r="J9" s="20"/>
      <c r="K9" s="29" t="s">
        <v>27</v>
      </c>
      <c r="L9" s="20"/>
      <c r="M9" s="20"/>
      <c r="N9" s="20"/>
      <c r="O9" s="20"/>
      <c r="P9" s="20"/>
      <c r="Q9" s="20"/>
      <c r="R9" s="20"/>
      <c r="S9" s="20"/>
      <c r="T9" s="20"/>
      <c r="U9" s="20"/>
      <c r="V9" s="20"/>
      <c r="W9" s="20"/>
      <c r="X9" s="20"/>
      <c r="Y9" s="20"/>
      <c r="Z9" s="20"/>
      <c r="AA9" s="20"/>
      <c r="AB9" s="20"/>
      <c r="AC9" s="20"/>
      <c r="AD9" s="20"/>
      <c r="AE9" s="20"/>
      <c r="AF9" s="20"/>
      <c r="AG9" s="20"/>
      <c r="AH9" s="20"/>
      <c r="AI9" s="20"/>
      <c r="AJ9" s="20"/>
      <c r="AK9" s="24" t="s">
        <v>28</v>
      </c>
      <c r="AL9" s="20"/>
      <c r="AM9" s="20"/>
      <c r="AN9" s="29" t="s">
        <v>29</v>
      </c>
      <c r="AO9" s="20"/>
      <c r="AP9" s="20"/>
      <c r="AQ9" s="20"/>
      <c r="AR9" s="18"/>
      <c r="BE9" s="276"/>
      <c r="BS9" s="15" t="s">
        <v>6</v>
      </c>
    </row>
    <row r="10" spans="2:71" s="1" customFormat="1" ht="12" customHeight="1">
      <c r="B10" s="19"/>
      <c r="C10" s="20"/>
      <c r="D10" s="27" t="s">
        <v>30</v>
      </c>
      <c r="E10" s="20"/>
      <c r="F10" s="20"/>
      <c r="G10" s="20"/>
      <c r="H10" s="20"/>
      <c r="I10" s="20"/>
      <c r="J10" s="20"/>
      <c r="K10" s="20"/>
      <c r="L10" s="20"/>
      <c r="M10" s="20"/>
      <c r="N10" s="20"/>
      <c r="O10" s="20"/>
      <c r="P10" s="20"/>
      <c r="Q10" s="20"/>
      <c r="R10" s="20"/>
      <c r="S10" s="20"/>
      <c r="T10" s="20"/>
      <c r="U10" s="20"/>
      <c r="V10" s="20"/>
      <c r="W10" s="20"/>
      <c r="X10" s="20"/>
      <c r="Y10" s="20"/>
      <c r="Z10" s="20"/>
      <c r="AA10" s="20"/>
      <c r="AB10" s="20"/>
      <c r="AC10" s="20"/>
      <c r="AD10" s="20"/>
      <c r="AE10" s="20"/>
      <c r="AF10" s="20"/>
      <c r="AG10" s="20"/>
      <c r="AH10" s="20"/>
      <c r="AI10" s="20"/>
      <c r="AJ10" s="20"/>
      <c r="AK10" s="27" t="s">
        <v>31</v>
      </c>
      <c r="AL10" s="20"/>
      <c r="AM10" s="20"/>
      <c r="AN10" s="25" t="s">
        <v>32</v>
      </c>
      <c r="AO10" s="20"/>
      <c r="AP10" s="20"/>
      <c r="AQ10" s="20"/>
      <c r="AR10" s="18"/>
      <c r="BE10" s="276"/>
      <c r="BS10" s="15" t="s">
        <v>6</v>
      </c>
    </row>
    <row r="11" spans="2:71" s="1" customFormat="1" ht="18.4" customHeight="1">
      <c r="B11" s="19"/>
      <c r="C11" s="20"/>
      <c r="D11" s="20"/>
      <c r="E11" s="25" t="s">
        <v>33</v>
      </c>
      <c r="F11" s="20"/>
      <c r="G11" s="20"/>
      <c r="H11" s="20"/>
      <c r="I11" s="20"/>
      <c r="J11" s="20"/>
      <c r="K11" s="20"/>
      <c r="L11" s="20"/>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27" t="s">
        <v>34</v>
      </c>
      <c r="AL11" s="20"/>
      <c r="AM11" s="20"/>
      <c r="AN11" s="25" t="s">
        <v>32</v>
      </c>
      <c r="AO11" s="20"/>
      <c r="AP11" s="20"/>
      <c r="AQ11" s="20"/>
      <c r="AR11" s="18"/>
      <c r="BE11" s="276"/>
      <c r="BS11" s="15" t="s">
        <v>6</v>
      </c>
    </row>
    <row r="12" spans="2:71" s="1" customFormat="1" ht="6.95" customHeight="1">
      <c r="B12" s="19"/>
      <c r="C12" s="20"/>
      <c r="D12" s="20"/>
      <c r="E12" s="20"/>
      <c r="F12" s="20"/>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18"/>
      <c r="BE12" s="276"/>
      <c r="BS12" s="15" t="s">
        <v>6</v>
      </c>
    </row>
    <row r="13" spans="2:71" s="1" customFormat="1" ht="12" customHeight="1">
      <c r="B13" s="19"/>
      <c r="C13" s="20"/>
      <c r="D13" s="27" t="s">
        <v>35</v>
      </c>
      <c r="E13" s="20"/>
      <c r="F13" s="20"/>
      <c r="G13" s="20"/>
      <c r="H13" s="20"/>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27" t="s">
        <v>31</v>
      </c>
      <c r="AL13" s="20"/>
      <c r="AM13" s="20"/>
      <c r="AN13" s="30" t="s">
        <v>36</v>
      </c>
      <c r="AO13" s="20"/>
      <c r="AP13" s="20"/>
      <c r="AQ13" s="20"/>
      <c r="AR13" s="18"/>
      <c r="BE13" s="276"/>
      <c r="BS13" s="15" t="s">
        <v>6</v>
      </c>
    </row>
    <row r="14" spans="2:71" ht="12.75">
      <c r="B14" s="19"/>
      <c r="C14" s="20"/>
      <c r="D14" s="20"/>
      <c r="E14" s="281"/>
      <c r="F14" s="282"/>
      <c r="G14" s="282"/>
      <c r="H14" s="282"/>
      <c r="I14" s="282"/>
      <c r="J14" s="282"/>
      <c r="K14" s="282"/>
      <c r="L14" s="282"/>
      <c r="M14" s="282"/>
      <c r="N14" s="282"/>
      <c r="O14" s="282"/>
      <c r="P14" s="282"/>
      <c r="Q14" s="282"/>
      <c r="R14" s="282"/>
      <c r="S14" s="282"/>
      <c r="T14" s="282"/>
      <c r="U14" s="282"/>
      <c r="V14" s="282"/>
      <c r="W14" s="282"/>
      <c r="X14" s="282"/>
      <c r="Y14" s="282"/>
      <c r="Z14" s="282"/>
      <c r="AA14" s="282"/>
      <c r="AB14" s="282"/>
      <c r="AC14" s="282"/>
      <c r="AD14" s="282"/>
      <c r="AE14" s="282"/>
      <c r="AF14" s="282"/>
      <c r="AG14" s="282"/>
      <c r="AH14" s="282"/>
      <c r="AI14" s="282"/>
      <c r="AJ14" s="282"/>
      <c r="AK14" s="27" t="s">
        <v>34</v>
      </c>
      <c r="AL14" s="20"/>
      <c r="AM14" s="20"/>
      <c r="AN14" s="30" t="s">
        <v>36</v>
      </c>
      <c r="AO14" s="20"/>
      <c r="AP14" s="20"/>
      <c r="AQ14" s="20"/>
      <c r="AR14" s="18"/>
      <c r="BE14" s="276"/>
      <c r="BS14" s="15" t="s">
        <v>6</v>
      </c>
    </row>
    <row r="15" spans="2:71" s="1" customFormat="1" ht="6.95" customHeight="1">
      <c r="B15" s="19"/>
      <c r="C15" s="20"/>
      <c r="D15" s="20"/>
      <c r="E15" s="20"/>
      <c r="F15" s="20"/>
      <c r="G15" s="20"/>
      <c r="H15" s="20"/>
      <c r="I15" s="20"/>
      <c r="J15" s="20"/>
      <c r="K15" s="20"/>
      <c r="L15" s="20"/>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18"/>
      <c r="BE15" s="276"/>
      <c r="BS15" s="15" t="s">
        <v>4</v>
      </c>
    </row>
    <row r="16" spans="2:71" s="1" customFormat="1" ht="12" customHeight="1">
      <c r="B16" s="19"/>
      <c r="C16" s="20"/>
      <c r="D16" s="27" t="s">
        <v>37</v>
      </c>
      <c r="E16" s="20"/>
      <c r="F16" s="20"/>
      <c r="G16" s="20"/>
      <c r="H16" s="20"/>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7" t="s">
        <v>31</v>
      </c>
      <c r="AL16" s="20"/>
      <c r="AM16" s="20"/>
      <c r="AN16" s="25" t="s">
        <v>38</v>
      </c>
      <c r="AO16" s="20"/>
      <c r="AP16" s="20"/>
      <c r="AQ16" s="20"/>
      <c r="AR16" s="18"/>
      <c r="BE16" s="276"/>
      <c r="BS16" s="15" t="s">
        <v>4</v>
      </c>
    </row>
    <row r="17" spans="2:71" s="1" customFormat="1" ht="18.4" customHeight="1">
      <c r="B17" s="19"/>
      <c r="C17" s="20"/>
      <c r="D17" s="20"/>
      <c r="E17" s="25" t="s">
        <v>39</v>
      </c>
      <c r="F17" s="20"/>
      <c r="G17" s="20"/>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7" t="s">
        <v>34</v>
      </c>
      <c r="AL17" s="20"/>
      <c r="AM17" s="20"/>
      <c r="AN17" s="25" t="s">
        <v>32</v>
      </c>
      <c r="AO17" s="20"/>
      <c r="AP17" s="20"/>
      <c r="AQ17" s="20"/>
      <c r="AR17" s="18"/>
      <c r="BE17" s="276"/>
      <c r="BS17" s="15" t="s">
        <v>40</v>
      </c>
    </row>
    <row r="18" spans="2:71" s="1" customFormat="1" ht="6.95" customHeight="1">
      <c r="B18" s="19"/>
      <c r="C18" s="20"/>
      <c r="D18" s="20"/>
      <c r="E18" s="20"/>
      <c r="F18" s="20"/>
      <c r="G18" s="20"/>
      <c r="H18" s="20"/>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18"/>
      <c r="BE18" s="276"/>
      <c r="BS18" s="15" t="s">
        <v>6</v>
      </c>
    </row>
    <row r="19" spans="2:71" s="1" customFormat="1" ht="12" customHeight="1">
      <c r="B19" s="19"/>
      <c r="C19" s="20"/>
      <c r="D19" s="27" t="s">
        <v>41</v>
      </c>
      <c r="E19" s="20"/>
      <c r="F19" s="20"/>
      <c r="G19" s="20"/>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7" t="s">
        <v>31</v>
      </c>
      <c r="AL19" s="20"/>
      <c r="AM19" s="20"/>
      <c r="AN19" s="25" t="s">
        <v>42</v>
      </c>
      <c r="AO19" s="20"/>
      <c r="AP19" s="20"/>
      <c r="AQ19" s="20"/>
      <c r="AR19" s="18"/>
      <c r="BE19" s="276"/>
      <c r="BS19" s="15" t="s">
        <v>6</v>
      </c>
    </row>
    <row r="20" spans="2:71" s="1" customFormat="1" ht="18.4" customHeight="1">
      <c r="B20" s="19"/>
      <c r="C20" s="20"/>
      <c r="D20" s="20"/>
      <c r="E20" s="25" t="s">
        <v>43</v>
      </c>
      <c r="F20" s="20"/>
      <c r="G20" s="20"/>
      <c r="H20" s="20"/>
      <c r="I20" s="20"/>
      <c r="J20" s="20"/>
      <c r="K20" s="20"/>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0"/>
      <c r="AK20" s="27" t="s">
        <v>34</v>
      </c>
      <c r="AL20" s="20"/>
      <c r="AM20" s="20"/>
      <c r="AN20" s="25" t="s">
        <v>32</v>
      </c>
      <c r="AO20" s="20"/>
      <c r="AP20" s="20"/>
      <c r="AQ20" s="20"/>
      <c r="AR20" s="18"/>
      <c r="BE20" s="276"/>
      <c r="BS20" s="15" t="s">
        <v>40</v>
      </c>
    </row>
    <row r="21" spans="2:57" s="1" customFormat="1" ht="6.95" customHeight="1">
      <c r="B21" s="19"/>
      <c r="C21" s="20"/>
      <c r="D21" s="20"/>
      <c r="E21" s="20"/>
      <c r="F21" s="20"/>
      <c r="G21" s="20"/>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18"/>
      <c r="BE21" s="276"/>
    </row>
    <row r="22" spans="2:57" s="1" customFormat="1" ht="12" customHeight="1">
      <c r="B22" s="19"/>
      <c r="C22" s="20"/>
      <c r="D22" s="27" t="s">
        <v>44</v>
      </c>
      <c r="E22" s="20"/>
      <c r="F22" s="20"/>
      <c r="G22" s="20"/>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18"/>
      <c r="BE22" s="276"/>
    </row>
    <row r="23" spans="2:57" s="1" customFormat="1" ht="47.25" customHeight="1">
      <c r="B23" s="19"/>
      <c r="C23" s="20"/>
      <c r="D23" s="20"/>
      <c r="E23" s="283" t="s">
        <v>45</v>
      </c>
      <c r="F23" s="283"/>
      <c r="G23" s="283"/>
      <c r="H23" s="283"/>
      <c r="I23" s="283"/>
      <c r="J23" s="283"/>
      <c r="K23" s="283"/>
      <c r="L23" s="283"/>
      <c r="M23" s="283"/>
      <c r="N23" s="283"/>
      <c r="O23" s="283"/>
      <c r="P23" s="283"/>
      <c r="Q23" s="283"/>
      <c r="R23" s="283"/>
      <c r="S23" s="283"/>
      <c r="T23" s="283"/>
      <c r="U23" s="283"/>
      <c r="V23" s="283"/>
      <c r="W23" s="283"/>
      <c r="X23" s="283"/>
      <c r="Y23" s="283"/>
      <c r="Z23" s="283"/>
      <c r="AA23" s="283"/>
      <c r="AB23" s="283"/>
      <c r="AC23" s="283"/>
      <c r="AD23" s="283"/>
      <c r="AE23" s="283"/>
      <c r="AF23" s="283"/>
      <c r="AG23" s="283"/>
      <c r="AH23" s="283"/>
      <c r="AI23" s="283"/>
      <c r="AJ23" s="283"/>
      <c r="AK23" s="283"/>
      <c r="AL23" s="283"/>
      <c r="AM23" s="283"/>
      <c r="AN23" s="283"/>
      <c r="AO23" s="20"/>
      <c r="AP23" s="20"/>
      <c r="AQ23" s="20"/>
      <c r="AR23" s="18"/>
      <c r="BE23" s="276"/>
    </row>
    <row r="24" spans="2:57" s="1" customFormat="1" ht="6.95" customHeight="1">
      <c r="B24" s="19"/>
      <c r="C24" s="20"/>
      <c r="D24" s="20"/>
      <c r="E24" s="20"/>
      <c r="F24" s="20"/>
      <c r="G24" s="20"/>
      <c r="H24" s="20"/>
      <c r="I24" s="20"/>
      <c r="J24" s="20"/>
      <c r="K24" s="20"/>
      <c r="L24" s="20"/>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18"/>
      <c r="BE24" s="276"/>
    </row>
    <row r="25" spans="2:57" s="1" customFormat="1" ht="6.95" customHeight="1">
      <c r="B25" s="19"/>
      <c r="C25" s="20"/>
      <c r="D25" s="32"/>
      <c r="E25" s="32"/>
      <c r="F25" s="32"/>
      <c r="G25" s="32"/>
      <c r="H25" s="32"/>
      <c r="I25" s="32"/>
      <c r="J25" s="32"/>
      <c r="K25" s="32"/>
      <c r="L25" s="32"/>
      <c r="M25" s="32"/>
      <c r="N25" s="32"/>
      <c r="O25" s="32"/>
      <c r="P25" s="32"/>
      <c r="Q25" s="32"/>
      <c r="R25" s="32"/>
      <c r="S25" s="32"/>
      <c r="T25" s="32"/>
      <c r="U25" s="32"/>
      <c r="V25" s="32"/>
      <c r="W25" s="32"/>
      <c r="X25" s="32"/>
      <c r="Y25" s="32"/>
      <c r="Z25" s="32"/>
      <c r="AA25" s="32"/>
      <c r="AB25" s="32"/>
      <c r="AC25" s="32"/>
      <c r="AD25" s="32"/>
      <c r="AE25" s="32"/>
      <c r="AF25" s="32"/>
      <c r="AG25" s="32"/>
      <c r="AH25" s="32"/>
      <c r="AI25" s="32"/>
      <c r="AJ25" s="32"/>
      <c r="AK25" s="32"/>
      <c r="AL25" s="32"/>
      <c r="AM25" s="32"/>
      <c r="AN25" s="32"/>
      <c r="AO25" s="32"/>
      <c r="AP25" s="20"/>
      <c r="AQ25" s="20"/>
      <c r="AR25" s="18"/>
      <c r="BE25" s="276"/>
    </row>
    <row r="26" spans="1:57" s="2" customFormat="1" ht="25.9" customHeight="1">
      <c r="A26" s="33"/>
      <c r="B26" s="34"/>
      <c r="C26" s="35"/>
      <c r="D26" s="36" t="s">
        <v>46</v>
      </c>
      <c r="E26" s="37"/>
      <c r="F26" s="37"/>
      <c r="G26" s="37"/>
      <c r="H26" s="37"/>
      <c r="I26" s="37"/>
      <c r="J26" s="37"/>
      <c r="K26" s="37"/>
      <c r="L26" s="37"/>
      <c r="M26" s="37"/>
      <c r="N26" s="37"/>
      <c r="O26" s="37"/>
      <c r="P26" s="37"/>
      <c r="Q26" s="37"/>
      <c r="R26" s="37"/>
      <c r="S26" s="37"/>
      <c r="T26" s="37"/>
      <c r="U26" s="37"/>
      <c r="V26" s="37"/>
      <c r="W26" s="37"/>
      <c r="X26" s="37"/>
      <c r="Y26" s="37"/>
      <c r="Z26" s="37"/>
      <c r="AA26" s="37"/>
      <c r="AB26" s="37"/>
      <c r="AC26" s="37"/>
      <c r="AD26" s="37"/>
      <c r="AE26" s="37"/>
      <c r="AF26" s="37"/>
      <c r="AG26" s="37"/>
      <c r="AH26" s="37"/>
      <c r="AI26" s="37"/>
      <c r="AJ26" s="37"/>
      <c r="AK26" s="284">
        <f>ROUND(AG54,2)</f>
        <v>0</v>
      </c>
      <c r="AL26" s="285"/>
      <c r="AM26" s="285"/>
      <c r="AN26" s="285"/>
      <c r="AO26" s="285"/>
      <c r="AP26" s="35"/>
      <c r="AQ26" s="35"/>
      <c r="AR26" s="38"/>
      <c r="BE26" s="276"/>
    </row>
    <row r="27" spans="1:57" s="2" customFormat="1" ht="6.95" customHeight="1">
      <c r="A27" s="33"/>
      <c r="B27" s="34"/>
      <c r="C27" s="35"/>
      <c r="D27" s="35"/>
      <c r="E27" s="35"/>
      <c r="F27" s="35"/>
      <c r="G27" s="35"/>
      <c r="H27" s="35"/>
      <c r="I27" s="35"/>
      <c r="J27" s="35"/>
      <c r="K27" s="35"/>
      <c r="L27" s="35"/>
      <c r="M27" s="35"/>
      <c r="N27" s="35"/>
      <c r="O27" s="35"/>
      <c r="P27" s="35"/>
      <c r="Q27" s="35"/>
      <c r="R27" s="35"/>
      <c r="S27" s="35"/>
      <c r="T27" s="35"/>
      <c r="U27" s="35"/>
      <c r="V27" s="35"/>
      <c r="W27" s="35"/>
      <c r="X27" s="35"/>
      <c r="Y27" s="35"/>
      <c r="Z27" s="35"/>
      <c r="AA27" s="35"/>
      <c r="AB27" s="35"/>
      <c r="AC27" s="35"/>
      <c r="AD27" s="35"/>
      <c r="AE27" s="35"/>
      <c r="AF27" s="35"/>
      <c r="AG27" s="35"/>
      <c r="AH27" s="35"/>
      <c r="AI27" s="35"/>
      <c r="AJ27" s="35"/>
      <c r="AK27" s="35"/>
      <c r="AL27" s="35"/>
      <c r="AM27" s="35"/>
      <c r="AN27" s="35"/>
      <c r="AO27" s="35"/>
      <c r="AP27" s="35"/>
      <c r="AQ27" s="35"/>
      <c r="AR27" s="38"/>
      <c r="BE27" s="276"/>
    </row>
    <row r="28" spans="1:57" s="2" customFormat="1" ht="12.75">
      <c r="A28" s="33"/>
      <c r="B28" s="34"/>
      <c r="C28" s="35"/>
      <c r="D28" s="35"/>
      <c r="E28" s="35"/>
      <c r="F28" s="35"/>
      <c r="G28" s="35"/>
      <c r="H28" s="35"/>
      <c r="I28" s="35"/>
      <c r="J28" s="35"/>
      <c r="K28" s="35"/>
      <c r="L28" s="286" t="s">
        <v>47</v>
      </c>
      <c r="M28" s="286"/>
      <c r="N28" s="286"/>
      <c r="O28" s="286"/>
      <c r="P28" s="286"/>
      <c r="Q28" s="35"/>
      <c r="R28" s="35"/>
      <c r="S28" s="35"/>
      <c r="T28" s="35"/>
      <c r="U28" s="35"/>
      <c r="V28" s="35"/>
      <c r="W28" s="286" t="s">
        <v>48</v>
      </c>
      <c r="X28" s="286"/>
      <c r="Y28" s="286"/>
      <c r="Z28" s="286"/>
      <c r="AA28" s="286"/>
      <c r="AB28" s="286"/>
      <c r="AC28" s="286"/>
      <c r="AD28" s="286"/>
      <c r="AE28" s="286"/>
      <c r="AF28" s="35"/>
      <c r="AG28" s="35"/>
      <c r="AH28" s="35"/>
      <c r="AI28" s="35"/>
      <c r="AJ28" s="35"/>
      <c r="AK28" s="286" t="s">
        <v>49</v>
      </c>
      <c r="AL28" s="286"/>
      <c r="AM28" s="286"/>
      <c r="AN28" s="286"/>
      <c r="AO28" s="286"/>
      <c r="AP28" s="35"/>
      <c r="AQ28" s="35"/>
      <c r="AR28" s="38"/>
      <c r="BE28" s="276"/>
    </row>
    <row r="29" spans="2:57" s="3" customFormat="1" ht="14.45" customHeight="1">
      <c r="B29" s="39"/>
      <c r="C29" s="40"/>
      <c r="D29" s="27" t="s">
        <v>50</v>
      </c>
      <c r="E29" s="40"/>
      <c r="F29" s="27" t="s">
        <v>51</v>
      </c>
      <c r="G29" s="40"/>
      <c r="H29" s="40"/>
      <c r="I29" s="40"/>
      <c r="J29" s="40"/>
      <c r="K29" s="40"/>
      <c r="L29" s="274">
        <v>0.21</v>
      </c>
      <c r="M29" s="273"/>
      <c r="N29" s="273"/>
      <c r="O29" s="273"/>
      <c r="P29" s="273"/>
      <c r="Q29" s="40"/>
      <c r="R29" s="40"/>
      <c r="S29" s="40"/>
      <c r="T29" s="40"/>
      <c r="U29" s="40"/>
      <c r="V29" s="40"/>
      <c r="W29" s="272">
        <f>ROUND(AZ54,2)</f>
        <v>0</v>
      </c>
      <c r="X29" s="273"/>
      <c r="Y29" s="273"/>
      <c r="Z29" s="273"/>
      <c r="AA29" s="273"/>
      <c r="AB29" s="273"/>
      <c r="AC29" s="273"/>
      <c r="AD29" s="273"/>
      <c r="AE29" s="273"/>
      <c r="AF29" s="40"/>
      <c r="AG29" s="40"/>
      <c r="AH29" s="40"/>
      <c r="AI29" s="40"/>
      <c r="AJ29" s="40"/>
      <c r="AK29" s="272">
        <f>ROUND(AV54,2)</f>
        <v>0</v>
      </c>
      <c r="AL29" s="273"/>
      <c r="AM29" s="273"/>
      <c r="AN29" s="273"/>
      <c r="AO29" s="273"/>
      <c r="AP29" s="40"/>
      <c r="AQ29" s="40"/>
      <c r="AR29" s="41"/>
      <c r="BE29" s="277"/>
    </row>
    <row r="30" spans="2:57" s="3" customFormat="1" ht="14.45" customHeight="1">
      <c r="B30" s="39"/>
      <c r="C30" s="40"/>
      <c r="D30" s="40"/>
      <c r="E30" s="40"/>
      <c r="F30" s="27" t="s">
        <v>52</v>
      </c>
      <c r="G30" s="40"/>
      <c r="H30" s="40"/>
      <c r="I30" s="40"/>
      <c r="J30" s="40"/>
      <c r="K30" s="40"/>
      <c r="L30" s="274">
        <v>0.15</v>
      </c>
      <c r="M30" s="273"/>
      <c r="N30" s="273"/>
      <c r="O30" s="273"/>
      <c r="P30" s="273"/>
      <c r="Q30" s="40"/>
      <c r="R30" s="40"/>
      <c r="S30" s="40"/>
      <c r="T30" s="40"/>
      <c r="U30" s="40"/>
      <c r="V30" s="40"/>
      <c r="W30" s="272">
        <f>ROUND(BA54,2)</f>
        <v>0</v>
      </c>
      <c r="X30" s="273"/>
      <c r="Y30" s="273"/>
      <c r="Z30" s="273"/>
      <c r="AA30" s="273"/>
      <c r="AB30" s="273"/>
      <c r="AC30" s="273"/>
      <c r="AD30" s="273"/>
      <c r="AE30" s="273"/>
      <c r="AF30" s="40"/>
      <c r="AG30" s="40"/>
      <c r="AH30" s="40"/>
      <c r="AI30" s="40"/>
      <c r="AJ30" s="40"/>
      <c r="AK30" s="272">
        <f>ROUND(AW54,2)</f>
        <v>0</v>
      </c>
      <c r="AL30" s="273"/>
      <c r="AM30" s="273"/>
      <c r="AN30" s="273"/>
      <c r="AO30" s="273"/>
      <c r="AP30" s="40"/>
      <c r="AQ30" s="40"/>
      <c r="AR30" s="41"/>
      <c r="BE30" s="277"/>
    </row>
    <row r="31" spans="2:57" s="3" customFormat="1" ht="14.45" customHeight="1" hidden="1">
      <c r="B31" s="39"/>
      <c r="C31" s="40"/>
      <c r="D31" s="40"/>
      <c r="E31" s="40"/>
      <c r="F31" s="27" t="s">
        <v>53</v>
      </c>
      <c r="G31" s="40"/>
      <c r="H31" s="40"/>
      <c r="I31" s="40"/>
      <c r="J31" s="40"/>
      <c r="K31" s="40"/>
      <c r="L31" s="274">
        <v>0.21</v>
      </c>
      <c r="M31" s="273"/>
      <c r="N31" s="273"/>
      <c r="O31" s="273"/>
      <c r="P31" s="273"/>
      <c r="Q31" s="40"/>
      <c r="R31" s="40"/>
      <c r="S31" s="40"/>
      <c r="T31" s="40"/>
      <c r="U31" s="40"/>
      <c r="V31" s="40"/>
      <c r="W31" s="272">
        <f>ROUND(BB54,2)</f>
        <v>0</v>
      </c>
      <c r="X31" s="273"/>
      <c r="Y31" s="273"/>
      <c r="Z31" s="273"/>
      <c r="AA31" s="273"/>
      <c r="AB31" s="273"/>
      <c r="AC31" s="273"/>
      <c r="AD31" s="273"/>
      <c r="AE31" s="273"/>
      <c r="AF31" s="40"/>
      <c r="AG31" s="40"/>
      <c r="AH31" s="40"/>
      <c r="AI31" s="40"/>
      <c r="AJ31" s="40"/>
      <c r="AK31" s="272">
        <v>0</v>
      </c>
      <c r="AL31" s="273"/>
      <c r="AM31" s="273"/>
      <c r="AN31" s="273"/>
      <c r="AO31" s="273"/>
      <c r="AP31" s="40"/>
      <c r="AQ31" s="40"/>
      <c r="AR31" s="41"/>
      <c r="BE31" s="277"/>
    </row>
    <row r="32" spans="2:57" s="3" customFormat="1" ht="14.45" customHeight="1" hidden="1">
      <c r="B32" s="39"/>
      <c r="C32" s="40"/>
      <c r="D32" s="40"/>
      <c r="E32" s="40"/>
      <c r="F32" s="27" t="s">
        <v>54</v>
      </c>
      <c r="G32" s="40"/>
      <c r="H32" s="40"/>
      <c r="I32" s="40"/>
      <c r="J32" s="40"/>
      <c r="K32" s="40"/>
      <c r="L32" s="274">
        <v>0.15</v>
      </c>
      <c r="M32" s="273"/>
      <c r="N32" s="273"/>
      <c r="O32" s="273"/>
      <c r="P32" s="273"/>
      <c r="Q32" s="40"/>
      <c r="R32" s="40"/>
      <c r="S32" s="40"/>
      <c r="T32" s="40"/>
      <c r="U32" s="40"/>
      <c r="V32" s="40"/>
      <c r="W32" s="272">
        <f>ROUND(BC54,2)</f>
        <v>0</v>
      </c>
      <c r="X32" s="273"/>
      <c r="Y32" s="273"/>
      <c r="Z32" s="273"/>
      <c r="AA32" s="273"/>
      <c r="AB32" s="273"/>
      <c r="AC32" s="273"/>
      <c r="AD32" s="273"/>
      <c r="AE32" s="273"/>
      <c r="AF32" s="40"/>
      <c r="AG32" s="40"/>
      <c r="AH32" s="40"/>
      <c r="AI32" s="40"/>
      <c r="AJ32" s="40"/>
      <c r="AK32" s="272">
        <v>0</v>
      </c>
      <c r="AL32" s="273"/>
      <c r="AM32" s="273"/>
      <c r="AN32" s="273"/>
      <c r="AO32" s="273"/>
      <c r="AP32" s="40"/>
      <c r="AQ32" s="40"/>
      <c r="AR32" s="41"/>
      <c r="BE32" s="277"/>
    </row>
    <row r="33" spans="2:44" s="3" customFormat="1" ht="14.45" customHeight="1" hidden="1">
      <c r="B33" s="39"/>
      <c r="C33" s="40"/>
      <c r="D33" s="40"/>
      <c r="E33" s="40"/>
      <c r="F33" s="27" t="s">
        <v>55</v>
      </c>
      <c r="G33" s="40"/>
      <c r="H33" s="40"/>
      <c r="I33" s="40"/>
      <c r="J33" s="40"/>
      <c r="K33" s="40"/>
      <c r="L33" s="274">
        <v>0</v>
      </c>
      <c r="M33" s="273"/>
      <c r="N33" s="273"/>
      <c r="O33" s="273"/>
      <c r="P33" s="273"/>
      <c r="Q33" s="40"/>
      <c r="R33" s="40"/>
      <c r="S33" s="40"/>
      <c r="T33" s="40"/>
      <c r="U33" s="40"/>
      <c r="V33" s="40"/>
      <c r="W33" s="272">
        <f>ROUND(BD54,2)</f>
        <v>0</v>
      </c>
      <c r="X33" s="273"/>
      <c r="Y33" s="273"/>
      <c r="Z33" s="273"/>
      <c r="AA33" s="273"/>
      <c r="AB33" s="273"/>
      <c r="AC33" s="273"/>
      <c r="AD33" s="273"/>
      <c r="AE33" s="273"/>
      <c r="AF33" s="40"/>
      <c r="AG33" s="40"/>
      <c r="AH33" s="40"/>
      <c r="AI33" s="40"/>
      <c r="AJ33" s="40"/>
      <c r="AK33" s="272">
        <v>0</v>
      </c>
      <c r="AL33" s="273"/>
      <c r="AM33" s="273"/>
      <c r="AN33" s="273"/>
      <c r="AO33" s="273"/>
      <c r="AP33" s="40"/>
      <c r="AQ33" s="40"/>
      <c r="AR33" s="41"/>
    </row>
    <row r="34" spans="1:57" s="2" customFormat="1" ht="6.95" customHeight="1">
      <c r="A34" s="33"/>
      <c r="B34" s="34"/>
      <c r="C34" s="35"/>
      <c r="D34" s="35"/>
      <c r="E34" s="35"/>
      <c r="F34" s="35"/>
      <c r="G34" s="35"/>
      <c r="H34" s="35"/>
      <c r="I34" s="35"/>
      <c r="J34" s="35"/>
      <c r="K34" s="35"/>
      <c r="L34" s="35"/>
      <c r="M34" s="35"/>
      <c r="N34" s="35"/>
      <c r="O34" s="35"/>
      <c r="P34" s="35"/>
      <c r="Q34" s="35"/>
      <c r="R34" s="35"/>
      <c r="S34" s="35"/>
      <c r="T34" s="35"/>
      <c r="U34" s="35"/>
      <c r="V34" s="35"/>
      <c r="W34" s="35"/>
      <c r="X34" s="35"/>
      <c r="Y34" s="35"/>
      <c r="Z34" s="35"/>
      <c r="AA34" s="35"/>
      <c r="AB34" s="35"/>
      <c r="AC34" s="35"/>
      <c r="AD34" s="35"/>
      <c r="AE34" s="35"/>
      <c r="AF34" s="35"/>
      <c r="AG34" s="35"/>
      <c r="AH34" s="35"/>
      <c r="AI34" s="35"/>
      <c r="AJ34" s="35"/>
      <c r="AK34" s="35"/>
      <c r="AL34" s="35"/>
      <c r="AM34" s="35"/>
      <c r="AN34" s="35"/>
      <c r="AO34" s="35"/>
      <c r="AP34" s="35"/>
      <c r="AQ34" s="35"/>
      <c r="AR34" s="38"/>
      <c r="BE34" s="33"/>
    </row>
    <row r="35" spans="1:57" s="2" customFormat="1" ht="25.9" customHeight="1">
      <c r="A35" s="33"/>
      <c r="B35" s="34"/>
      <c r="C35" s="42"/>
      <c r="D35" s="43" t="s">
        <v>56</v>
      </c>
      <c r="E35" s="44"/>
      <c r="F35" s="44"/>
      <c r="G35" s="44"/>
      <c r="H35" s="44"/>
      <c r="I35" s="44"/>
      <c r="J35" s="44"/>
      <c r="K35" s="44"/>
      <c r="L35" s="44"/>
      <c r="M35" s="44"/>
      <c r="N35" s="44"/>
      <c r="O35" s="44"/>
      <c r="P35" s="44"/>
      <c r="Q35" s="44"/>
      <c r="R35" s="44"/>
      <c r="S35" s="44"/>
      <c r="T35" s="45" t="s">
        <v>57</v>
      </c>
      <c r="U35" s="44"/>
      <c r="V35" s="44"/>
      <c r="W35" s="44"/>
      <c r="X35" s="308" t="s">
        <v>58</v>
      </c>
      <c r="Y35" s="309"/>
      <c r="Z35" s="309"/>
      <c r="AA35" s="309"/>
      <c r="AB35" s="309"/>
      <c r="AC35" s="44"/>
      <c r="AD35" s="44"/>
      <c r="AE35" s="44"/>
      <c r="AF35" s="44"/>
      <c r="AG35" s="44"/>
      <c r="AH35" s="44"/>
      <c r="AI35" s="44"/>
      <c r="AJ35" s="44"/>
      <c r="AK35" s="310">
        <f>SUM(AK26:AK33)</f>
        <v>0</v>
      </c>
      <c r="AL35" s="309"/>
      <c r="AM35" s="309"/>
      <c r="AN35" s="309"/>
      <c r="AO35" s="311"/>
      <c r="AP35" s="42"/>
      <c r="AQ35" s="42"/>
      <c r="AR35" s="38"/>
      <c r="BE35" s="33"/>
    </row>
    <row r="36" spans="1:57" s="2" customFormat="1" ht="6.95" customHeight="1">
      <c r="A36" s="33"/>
      <c r="B36" s="34"/>
      <c r="C36" s="35"/>
      <c r="D36" s="35"/>
      <c r="E36" s="35"/>
      <c r="F36" s="35"/>
      <c r="G36" s="35"/>
      <c r="H36" s="35"/>
      <c r="I36" s="35"/>
      <c r="J36" s="35"/>
      <c r="K36" s="35"/>
      <c r="L36" s="35"/>
      <c r="M36" s="35"/>
      <c r="N36" s="35"/>
      <c r="O36" s="35"/>
      <c r="P36" s="35"/>
      <c r="Q36" s="35"/>
      <c r="R36" s="35"/>
      <c r="S36" s="35"/>
      <c r="T36" s="35"/>
      <c r="U36" s="35"/>
      <c r="V36" s="35"/>
      <c r="W36" s="35"/>
      <c r="X36" s="35"/>
      <c r="Y36" s="35"/>
      <c r="Z36" s="35"/>
      <c r="AA36" s="35"/>
      <c r="AB36" s="35"/>
      <c r="AC36" s="35"/>
      <c r="AD36" s="35"/>
      <c r="AE36" s="35"/>
      <c r="AF36" s="35"/>
      <c r="AG36" s="35"/>
      <c r="AH36" s="35"/>
      <c r="AI36" s="35"/>
      <c r="AJ36" s="35"/>
      <c r="AK36" s="35"/>
      <c r="AL36" s="35"/>
      <c r="AM36" s="35"/>
      <c r="AN36" s="35"/>
      <c r="AO36" s="35"/>
      <c r="AP36" s="35"/>
      <c r="AQ36" s="35"/>
      <c r="AR36" s="38"/>
      <c r="BE36" s="33"/>
    </row>
    <row r="37" spans="1:57" s="2" customFormat="1" ht="6.95" customHeight="1">
      <c r="A37" s="33"/>
      <c r="B37" s="46"/>
      <c r="C37" s="47"/>
      <c r="D37" s="47"/>
      <c r="E37" s="47"/>
      <c r="F37" s="47"/>
      <c r="G37" s="47"/>
      <c r="H37" s="47"/>
      <c r="I37" s="47"/>
      <c r="J37" s="47"/>
      <c r="K37" s="47"/>
      <c r="L37" s="47"/>
      <c r="M37" s="47"/>
      <c r="N37" s="47"/>
      <c r="O37" s="47"/>
      <c r="P37" s="47"/>
      <c r="Q37" s="47"/>
      <c r="R37" s="47"/>
      <c r="S37" s="47"/>
      <c r="T37" s="47"/>
      <c r="U37" s="47"/>
      <c r="V37" s="47"/>
      <c r="W37" s="47"/>
      <c r="X37" s="47"/>
      <c r="Y37" s="47"/>
      <c r="Z37" s="47"/>
      <c r="AA37" s="47"/>
      <c r="AB37" s="47"/>
      <c r="AC37" s="47"/>
      <c r="AD37" s="47"/>
      <c r="AE37" s="47"/>
      <c r="AF37" s="47"/>
      <c r="AG37" s="47"/>
      <c r="AH37" s="47"/>
      <c r="AI37" s="47"/>
      <c r="AJ37" s="47"/>
      <c r="AK37" s="47"/>
      <c r="AL37" s="47"/>
      <c r="AM37" s="47"/>
      <c r="AN37" s="47"/>
      <c r="AO37" s="47"/>
      <c r="AP37" s="47"/>
      <c r="AQ37" s="47"/>
      <c r="AR37" s="38"/>
      <c r="BE37" s="33"/>
    </row>
    <row r="41" spans="1:57" s="2" customFormat="1" ht="6.95" customHeight="1">
      <c r="A41" s="33"/>
      <c r="B41" s="48"/>
      <c r="C41" s="49"/>
      <c r="D41" s="49"/>
      <c r="E41" s="49"/>
      <c r="F41" s="49"/>
      <c r="G41" s="49"/>
      <c r="H41" s="49"/>
      <c r="I41" s="49"/>
      <c r="J41" s="49"/>
      <c r="K41" s="49"/>
      <c r="L41" s="49"/>
      <c r="M41" s="49"/>
      <c r="N41" s="49"/>
      <c r="O41" s="49"/>
      <c r="P41" s="49"/>
      <c r="Q41" s="49"/>
      <c r="R41" s="49"/>
      <c r="S41" s="49"/>
      <c r="T41" s="49"/>
      <c r="U41" s="49"/>
      <c r="V41" s="49"/>
      <c r="W41" s="49"/>
      <c r="X41" s="49"/>
      <c r="Y41" s="49"/>
      <c r="Z41" s="49"/>
      <c r="AA41" s="49"/>
      <c r="AB41" s="49"/>
      <c r="AC41" s="49"/>
      <c r="AD41" s="49"/>
      <c r="AE41" s="49"/>
      <c r="AF41" s="49"/>
      <c r="AG41" s="49"/>
      <c r="AH41" s="49"/>
      <c r="AI41" s="49"/>
      <c r="AJ41" s="49"/>
      <c r="AK41" s="49"/>
      <c r="AL41" s="49"/>
      <c r="AM41" s="49"/>
      <c r="AN41" s="49"/>
      <c r="AO41" s="49"/>
      <c r="AP41" s="49"/>
      <c r="AQ41" s="49"/>
      <c r="AR41" s="38"/>
      <c r="BE41" s="33"/>
    </row>
    <row r="42" spans="1:57" s="2" customFormat="1" ht="24.95" customHeight="1">
      <c r="A42" s="33"/>
      <c r="B42" s="34"/>
      <c r="C42" s="21" t="s">
        <v>59</v>
      </c>
      <c r="D42" s="35"/>
      <c r="E42" s="35"/>
      <c r="F42" s="35"/>
      <c r="G42" s="35"/>
      <c r="H42" s="35"/>
      <c r="I42" s="35"/>
      <c r="J42" s="35"/>
      <c r="K42" s="35"/>
      <c r="L42" s="35"/>
      <c r="M42" s="35"/>
      <c r="N42" s="35"/>
      <c r="O42" s="35"/>
      <c r="P42" s="35"/>
      <c r="Q42" s="35"/>
      <c r="R42" s="35"/>
      <c r="S42" s="35"/>
      <c r="T42" s="35"/>
      <c r="U42" s="35"/>
      <c r="V42" s="35"/>
      <c r="W42" s="35"/>
      <c r="X42" s="35"/>
      <c r="Y42" s="35"/>
      <c r="Z42" s="35"/>
      <c r="AA42" s="35"/>
      <c r="AB42" s="35"/>
      <c r="AC42" s="35"/>
      <c r="AD42" s="35"/>
      <c r="AE42" s="35"/>
      <c r="AF42" s="35"/>
      <c r="AG42" s="35"/>
      <c r="AH42" s="35"/>
      <c r="AI42" s="35"/>
      <c r="AJ42" s="35"/>
      <c r="AK42" s="35"/>
      <c r="AL42" s="35"/>
      <c r="AM42" s="35"/>
      <c r="AN42" s="35"/>
      <c r="AO42" s="35"/>
      <c r="AP42" s="35"/>
      <c r="AQ42" s="35"/>
      <c r="AR42" s="38"/>
      <c r="BE42" s="33"/>
    </row>
    <row r="43" spans="1:57" s="2" customFormat="1" ht="6.95" customHeight="1">
      <c r="A43" s="33"/>
      <c r="B43" s="34"/>
      <c r="C43" s="35"/>
      <c r="D43" s="35"/>
      <c r="E43" s="35"/>
      <c r="F43" s="35"/>
      <c r="G43" s="35"/>
      <c r="H43" s="35"/>
      <c r="I43" s="35"/>
      <c r="J43" s="35"/>
      <c r="K43" s="35"/>
      <c r="L43" s="35"/>
      <c r="M43" s="35"/>
      <c r="N43" s="35"/>
      <c r="O43" s="35"/>
      <c r="P43" s="35"/>
      <c r="Q43" s="35"/>
      <c r="R43" s="35"/>
      <c r="S43" s="35"/>
      <c r="T43" s="35"/>
      <c r="U43" s="35"/>
      <c r="V43" s="35"/>
      <c r="W43" s="35"/>
      <c r="X43" s="35"/>
      <c r="Y43" s="35"/>
      <c r="Z43" s="35"/>
      <c r="AA43" s="35"/>
      <c r="AB43" s="35"/>
      <c r="AC43" s="35"/>
      <c r="AD43" s="35"/>
      <c r="AE43" s="35"/>
      <c r="AF43" s="35"/>
      <c r="AG43" s="35"/>
      <c r="AH43" s="35"/>
      <c r="AI43" s="35"/>
      <c r="AJ43" s="35"/>
      <c r="AK43" s="35"/>
      <c r="AL43" s="35"/>
      <c r="AM43" s="35"/>
      <c r="AN43" s="35"/>
      <c r="AO43" s="35"/>
      <c r="AP43" s="35"/>
      <c r="AQ43" s="35"/>
      <c r="AR43" s="38"/>
      <c r="BE43" s="33"/>
    </row>
    <row r="44" spans="2:44" s="4" customFormat="1" ht="12" customHeight="1">
      <c r="B44" s="50"/>
      <c r="C44" s="27" t="s">
        <v>13</v>
      </c>
      <c r="D44" s="51"/>
      <c r="E44" s="51"/>
      <c r="F44" s="51"/>
      <c r="G44" s="51"/>
      <c r="H44" s="51"/>
      <c r="I44" s="51"/>
      <c r="J44" s="51"/>
      <c r="K44" s="51"/>
      <c r="L44" s="51" t="str">
        <f>K5</f>
        <v>2018098CA_R01</v>
      </c>
      <c r="M44" s="51"/>
      <c r="N44" s="51"/>
      <c r="O44" s="51"/>
      <c r="P44" s="51"/>
      <c r="Q44" s="51"/>
      <c r="R44" s="51"/>
      <c r="S44" s="51"/>
      <c r="T44" s="51"/>
      <c r="U44" s="51"/>
      <c r="V44" s="51"/>
      <c r="W44" s="51"/>
      <c r="X44" s="51"/>
      <c r="Y44" s="51"/>
      <c r="Z44" s="51"/>
      <c r="AA44" s="51"/>
      <c r="AB44" s="51"/>
      <c r="AC44" s="51"/>
      <c r="AD44" s="51"/>
      <c r="AE44" s="51"/>
      <c r="AF44" s="51"/>
      <c r="AG44" s="51"/>
      <c r="AH44" s="51"/>
      <c r="AI44" s="51"/>
      <c r="AJ44" s="51"/>
      <c r="AK44" s="51"/>
      <c r="AL44" s="51"/>
      <c r="AM44" s="51"/>
      <c r="AN44" s="51"/>
      <c r="AO44" s="51"/>
      <c r="AP44" s="51"/>
      <c r="AQ44" s="51"/>
      <c r="AR44" s="52"/>
    </row>
    <row r="45" spans="2:44" s="5" customFormat="1" ht="36.95" customHeight="1">
      <c r="B45" s="53"/>
      <c r="C45" s="54" t="s">
        <v>16</v>
      </c>
      <c r="D45" s="55"/>
      <c r="E45" s="55"/>
      <c r="F45" s="55"/>
      <c r="G45" s="55"/>
      <c r="H45" s="55"/>
      <c r="I45" s="55"/>
      <c r="J45" s="55"/>
      <c r="K45" s="55"/>
      <c r="L45" s="297" t="str">
        <f>K6</f>
        <v>Novostavba pobytového zařízení v ulici Sokolovská v Sokolově</v>
      </c>
      <c r="M45" s="298"/>
      <c r="N45" s="298"/>
      <c r="O45" s="298"/>
      <c r="P45" s="298"/>
      <c r="Q45" s="298"/>
      <c r="R45" s="298"/>
      <c r="S45" s="298"/>
      <c r="T45" s="298"/>
      <c r="U45" s="298"/>
      <c r="V45" s="298"/>
      <c r="W45" s="298"/>
      <c r="X45" s="298"/>
      <c r="Y45" s="298"/>
      <c r="Z45" s="298"/>
      <c r="AA45" s="298"/>
      <c r="AB45" s="298"/>
      <c r="AC45" s="298"/>
      <c r="AD45" s="298"/>
      <c r="AE45" s="298"/>
      <c r="AF45" s="298"/>
      <c r="AG45" s="298"/>
      <c r="AH45" s="298"/>
      <c r="AI45" s="298"/>
      <c r="AJ45" s="298"/>
      <c r="AK45" s="298"/>
      <c r="AL45" s="298"/>
      <c r="AM45" s="298"/>
      <c r="AN45" s="298"/>
      <c r="AO45" s="298"/>
      <c r="AP45" s="55"/>
      <c r="AQ45" s="55"/>
      <c r="AR45" s="56"/>
    </row>
    <row r="46" spans="1:57" s="2" customFormat="1" ht="6.95" customHeight="1">
      <c r="A46" s="33"/>
      <c r="B46" s="34"/>
      <c r="C46" s="35"/>
      <c r="D46" s="35"/>
      <c r="E46" s="35"/>
      <c r="F46" s="35"/>
      <c r="G46" s="35"/>
      <c r="H46" s="35"/>
      <c r="I46" s="35"/>
      <c r="J46" s="35"/>
      <c r="K46" s="35"/>
      <c r="L46" s="35"/>
      <c r="M46" s="35"/>
      <c r="N46" s="35"/>
      <c r="O46" s="35"/>
      <c r="P46" s="35"/>
      <c r="Q46" s="35"/>
      <c r="R46" s="35"/>
      <c r="S46" s="35"/>
      <c r="T46" s="35"/>
      <c r="U46" s="35"/>
      <c r="V46" s="35"/>
      <c r="W46" s="35"/>
      <c r="X46" s="35"/>
      <c r="Y46" s="35"/>
      <c r="Z46" s="35"/>
      <c r="AA46" s="35"/>
      <c r="AB46" s="35"/>
      <c r="AC46" s="35"/>
      <c r="AD46" s="35"/>
      <c r="AE46" s="35"/>
      <c r="AF46" s="35"/>
      <c r="AG46" s="35"/>
      <c r="AH46" s="35"/>
      <c r="AI46" s="35"/>
      <c r="AJ46" s="35"/>
      <c r="AK46" s="35"/>
      <c r="AL46" s="35"/>
      <c r="AM46" s="35"/>
      <c r="AN46" s="35"/>
      <c r="AO46" s="35"/>
      <c r="AP46" s="35"/>
      <c r="AQ46" s="35"/>
      <c r="AR46" s="38"/>
      <c r="BE46" s="33"/>
    </row>
    <row r="47" spans="1:57" s="2" customFormat="1" ht="12" customHeight="1">
      <c r="A47" s="33"/>
      <c r="B47" s="34"/>
      <c r="C47" s="27" t="s">
        <v>22</v>
      </c>
      <c r="D47" s="35"/>
      <c r="E47" s="35"/>
      <c r="F47" s="35"/>
      <c r="G47" s="35"/>
      <c r="H47" s="35"/>
      <c r="I47" s="35"/>
      <c r="J47" s="35"/>
      <c r="K47" s="35"/>
      <c r="L47" s="57" t="str">
        <f>IF(K8="","",K8)</f>
        <v>Sokolov</v>
      </c>
      <c r="M47" s="35"/>
      <c r="N47" s="35"/>
      <c r="O47" s="35"/>
      <c r="P47" s="35"/>
      <c r="Q47" s="35"/>
      <c r="R47" s="35"/>
      <c r="S47" s="35"/>
      <c r="T47" s="35"/>
      <c r="U47" s="35"/>
      <c r="V47" s="35"/>
      <c r="W47" s="35"/>
      <c r="X47" s="35"/>
      <c r="Y47" s="35"/>
      <c r="Z47" s="35"/>
      <c r="AA47" s="35"/>
      <c r="AB47" s="35"/>
      <c r="AC47" s="35"/>
      <c r="AD47" s="35"/>
      <c r="AE47" s="35"/>
      <c r="AF47" s="35"/>
      <c r="AG47" s="35"/>
      <c r="AH47" s="35"/>
      <c r="AI47" s="27" t="s">
        <v>24</v>
      </c>
      <c r="AJ47" s="35"/>
      <c r="AK47" s="35"/>
      <c r="AL47" s="35"/>
      <c r="AM47" s="299" t="str">
        <f>IF(AN8="","",AN8)</f>
        <v>24. 9. 2020</v>
      </c>
      <c r="AN47" s="299"/>
      <c r="AO47" s="35"/>
      <c r="AP47" s="35"/>
      <c r="AQ47" s="35"/>
      <c r="AR47" s="38"/>
      <c r="BE47" s="33"/>
    </row>
    <row r="48" spans="1:57" s="2" customFormat="1" ht="6.95" customHeight="1">
      <c r="A48" s="33"/>
      <c r="B48" s="34"/>
      <c r="C48" s="35"/>
      <c r="D48" s="35"/>
      <c r="E48" s="35"/>
      <c r="F48" s="35"/>
      <c r="G48" s="35"/>
      <c r="H48" s="35"/>
      <c r="I48" s="35"/>
      <c r="J48" s="35"/>
      <c r="K48" s="35"/>
      <c r="L48" s="35"/>
      <c r="M48" s="35"/>
      <c r="N48" s="35"/>
      <c r="O48" s="35"/>
      <c r="P48" s="35"/>
      <c r="Q48" s="35"/>
      <c r="R48" s="35"/>
      <c r="S48" s="35"/>
      <c r="T48" s="35"/>
      <c r="U48" s="35"/>
      <c r="V48" s="35"/>
      <c r="W48" s="35"/>
      <c r="X48" s="35"/>
      <c r="Y48" s="35"/>
      <c r="Z48" s="35"/>
      <c r="AA48" s="35"/>
      <c r="AB48" s="35"/>
      <c r="AC48" s="35"/>
      <c r="AD48" s="35"/>
      <c r="AE48" s="35"/>
      <c r="AF48" s="35"/>
      <c r="AG48" s="35"/>
      <c r="AH48" s="35"/>
      <c r="AI48" s="35"/>
      <c r="AJ48" s="35"/>
      <c r="AK48" s="35"/>
      <c r="AL48" s="35"/>
      <c r="AM48" s="35"/>
      <c r="AN48" s="35"/>
      <c r="AO48" s="35"/>
      <c r="AP48" s="35"/>
      <c r="AQ48" s="35"/>
      <c r="AR48" s="38"/>
      <c r="BE48" s="33"/>
    </row>
    <row r="49" spans="1:57" s="2" customFormat="1" ht="25.7" customHeight="1">
      <c r="A49" s="33"/>
      <c r="B49" s="34"/>
      <c r="C49" s="27" t="s">
        <v>30</v>
      </c>
      <c r="D49" s="35"/>
      <c r="E49" s="35"/>
      <c r="F49" s="35"/>
      <c r="G49" s="35"/>
      <c r="H49" s="35"/>
      <c r="I49" s="35"/>
      <c r="J49" s="35"/>
      <c r="K49" s="35"/>
      <c r="L49" s="51" t="str">
        <f>IF(E11="","",E11)</f>
        <v xml:space="preserve"> </v>
      </c>
      <c r="M49" s="35"/>
      <c r="N49" s="35"/>
      <c r="O49" s="35"/>
      <c r="P49" s="35"/>
      <c r="Q49" s="35"/>
      <c r="R49" s="35"/>
      <c r="S49" s="35"/>
      <c r="T49" s="35"/>
      <c r="U49" s="35"/>
      <c r="V49" s="35"/>
      <c r="W49" s="35"/>
      <c r="X49" s="35"/>
      <c r="Y49" s="35"/>
      <c r="Z49" s="35"/>
      <c r="AA49" s="35"/>
      <c r="AB49" s="35"/>
      <c r="AC49" s="35"/>
      <c r="AD49" s="35"/>
      <c r="AE49" s="35"/>
      <c r="AF49" s="35"/>
      <c r="AG49" s="35"/>
      <c r="AH49" s="35"/>
      <c r="AI49" s="27" t="s">
        <v>37</v>
      </c>
      <c r="AJ49" s="35"/>
      <c r="AK49" s="35"/>
      <c r="AL49" s="35"/>
      <c r="AM49" s="300" t="str">
        <f>IF(E17="","",E17)</f>
        <v>Ing. arch. Václav Zůna, Nemocniční 1897/49, 352 01</v>
      </c>
      <c r="AN49" s="301"/>
      <c r="AO49" s="301"/>
      <c r="AP49" s="301"/>
      <c r="AQ49" s="35"/>
      <c r="AR49" s="38"/>
      <c r="AS49" s="302" t="s">
        <v>60</v>
      </c>
      <c r="AT49" s="303"/>
      <c r="AU49" s="59"/>
      <c r="AV49" s="59"/>
      <c r="AW49" s="59"/>
      <c r="AX49" s="59"/>
      <c r="AY49" s="59"/>
      <c r="AZ49" s="59"/>
      <c r="BA49" s="59"/>
      <c r="BB49" s="59"/>
      <c r="BC49" s="59"/>
      <c r="BD49" s="60"/>
      <c r="BE49" s="33"/>
    </row>
    <row r="50" spans="1:57" s="2" customFormat="1" ht="15.2" customHeight="1">
      <c r="A50" s="33"/>
      <c r="B50" s="34"/>
      <c r="C50" s="27" t="s">
        <v>35</v>
      </c>
      <c r="D50" s="35"/>
      <c r="E50" s="35"/>
      <c r="F50" s="35"/>
      <c r="G50" s="35"/>
      <c r="H50" s="35"/>
      <c r="I50" s="35"/>
      <c r="J50" s="35"/>
      <c r="K50" s="35"/>
      <c r="L50" s="51">
        <f>IF(E14="Vyplň údaj","",E14)</f>
        <v>0</v>
      </c>
      <c r="M50" s="35"/>
      <c r="N50" s="35"/>
      <c r="O50" s="35"/>
      <c r="P50" s="35"/>
      <c r="Q50" s="35"/>
      <c r="R50" s="35"/>
      <c r="S50" s="35"/>
      <c r="T50" s="35"/>
      <c r="U50" s="35"/>
      <c r="V50" s="35"/>
      <c r="W50" s="35"/>
      <c r="X50" s="35"/>
      <c r="Y50" s="35"/>
      <c r="Z50" s="35"/>
      <c r="AA50" s="35"/>
      <c r="AB50" s="35"/>
      <c r="AC50" s="35"/>
      <c r="AD50" s="35"/>
      <c r="AE50" s="35"/>
      <c r="AF50" s="35"/>
      <c r="AG50" s="35"/>
      <c r="AH50" s="35"/>
      <c r="AI50" s="27" t="s">
        <v>41</v>
      </c>
      <c r="AJ50" s="35"/>
      <c r="AK50" s="35"/>
      <c r="AL50" s="35"/>
      <c r="AM50" s="300" t="str">
        <f>IF(E20="","",E20)</f>
        <v>Jakub Vilingr</v>
      </c>
      <c r="AN50" s="301"/>
      <c r="AO50" s="301"/>
      <c r="AP50" s="301"/>
      <c r="AQ50" s="35"/>
      <c r="AR50" s="38"/>
      <c r="AS50" s="304"/>
      <c r="AT50" s="305"/>
      <c r="AU50" s="61"/>
      <c r="AV50" s="61"/>
      <c r="AW50" s="61"/>
      <c r="AX50" s="61"/>
      <c r="AY50" s="61"/>
      <c r="AZ50" s="61"/>
      <c r="BA50" s="61"/>
      <c r="BB50" s="61"/>
      <c r="BC50" s="61"/>
      <c r="BD50" s="62"/>
      <c r="BE50" s="33"/>
    </row>
    <row r="51" spans="1:57" s="2" customFormat="1" ht="10.9" customHeight="1">
      <c r="A51" s="33"/>
      <c r="B51" s="34"/>
      <c r="C51" s="35"/>
      <c r="D51" s="35"/>
      <c r="E51" s="35"/>
      <c r="F51" s="35"/>
      <c r="G51" s="35"/>
      <c r="H51" s="35"/>
      <c r="I51" s="35"/>
      <c r="J51" s="35"/>
      <c r="K51" s="35"/>
      <c r="L51" s="35"/>
      <c r="M51" s="35"/>
      <c r="N51" s="35"/>
      <c r="O51" s="35"/>
      <c r="P51" s="35"/>
      <c r="Q51" s="35"/>
      <c r="R51" s="35"/>
      <c r="S51" s="35"/>
      <c r="T51" s="35"/>
      <c r="U51" s="35"/>
      <c r="V51" s="35"/>
      <c r="W51" s="35"/>
      <c r="X51" s="35"/>
      <c r="Y51" s="35"/>
      <c r="Z51" s="35"/>
      <c r="AA51" s="35"/>
      <c r="AB51" s="35"/>
      <c r="AC51" s="35"/>
      <c r="AD51" s="35"/>
      <c r="AE51" s="35"/>
      <c r="AF51" s="35"/>
      <c r="AG51" s="35"/>
      <c r="AH51" s="35"/>
      <c r="AI51" s="35"/>
      <c r="AJ51" s="35"/>
      <c r="AK51" s="35"/>
      <c r="AL51" s="35"/>
      <c r="AM51" s="35"/>
      <c r="AN51" s="35"/>
      <c r="AO51" s="35"/>
      <c r="AP51" s="35"/>
      <c r="AQ51" s="35"/>
      <c r="AR51" s="38"/>
      <c r="AS51" s="306"/>
      <c r="AT51" s="307"/>
      <c r="AU51" s="63"/>
      <c r="AV51" s="63"/>
      <c r="AW51" s="63"/>
      <c r="AX51" s="63"/>
      <c r="AY51" s="63"/>
      <c r="AZ51" s="63"/>
      <c r="BA51" s="63"/>
      <c r="BB51" s="63"/>
      <c r="BC51" s="63"/>
      <c r="BD51" s="64"/>
      <c r="BE51" s="33"/>
    </row>
    <row r="52" spans="1:57" s="2" customFormat="1" ht="29.25" customHeight="1">
      <c r="A52" s="33"/>
      <c r="B52" s="34"/>
      <c r="C52" s="293" t="s">
        <v>61</v>
      </c>
      <c r="D52" s="294"/>
      <c r="E52" s="294"/>
      <c r="F52" s="294"/>
      <c r="G52" s="294"/>
      <c r="H52" s="65"/>
      <c r="I52" s="295" t="s">
        <v>62</v>
      </c>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6" t="s">
        <v>63</v>
      </c>
      <c r="AH52" s="294"/>
      <c r="AI52" s="294"/>
      <c r="AJ52" s="294"/>
      <c r="AK52" s="294"/>
      <c r="AL52" s="294"/>
      <c r="AM52" s="294"/>
      <c r="AN52" s="295" t="s">
        <v>64</v>
      </c>
      <c r="AO52" s="294"/>
      <c r="AP52" s="294"/>
      <c r="AQ52" s="66" t="s">
        <v>65</v>
      </c>
      <c r="AR52" s="38"/>
      <c r="AS52" s="67" t="s">
        <v>66</v>
      </c>
      <c r="AT52" s="68" t="s">
        <v>67</v>
      </c>
      <c r="AU52" s="68" t="s">
        <v>68</v>
      </c>
      <c r="AV52" s="68" t="s">
        <v>69</v>
      </c>
      <c r="AW52" s="68" t="s">
        <v>70</v>
      </c>
      <c r="AX52" s="68" t="s">
        <v>71</v>
      </c>
      <c r="AY52" s="68" t="s">
        <v>72</v>
      </c>
      <c r="AZ52" s="68" t="s">
        <v>73</v>
      </c>
      <c r="BA52" s="68" t="s">
        <v>74</v>
      </c>
      <c r="BB52" s="68" t="s">
        <v>75</v>
      </c>
      <c r="BC52" s="68" t="s">
        <v>76</v>
      </c>
      <c r="BD52" s="69" t="s">
        <v>77</v>
      </c>
      <c r="BE52" s="33"/>
    </row>
    <row r="53" spans="1:57" s="2" customFormat="1" ht="10.9" customHeight="1">
      <c r="A53" s="33"/>
      <c r="B53" s="34"/>
      <c r="C53" s="35"/>
      <c r="D53" s="35"/>
      <c r="E53" s="35"/>
      <c r="F53" s="35"/>
      <c r="G53" s="35"/>
      <c r="H53" s="35"/>
      <c r="I53" s="35"/>
      <c r="J53" s="35"/>
      <c r="K53" s="35"/>
      <c r="L53" s="35"/>
      <c r="M53" s="35"/>
      <c r="N53" s="35"/>
      <c r="O53" s="35"/>
      <c r="P53" s="35"/>
      <c r="Q53" s="35"/>
      <c r="R53" s="35"/>
      <c r="S53" s="35"/>
      <c r="T53" s="35"/>
      <c r="U53" s="35"/>
      <c r="V53" s="35"/>
      <c r="W53" s="35"/>
      <c r="X53" s="35"/>
      <c r="Y53" s="35"/>
      <c r="Z53" s="35"/>
      <c r="AA53" s="35"/>
      <c r="AB53" s="35"/>
      <c r="AC53" s="35"/>
      <c r="AD53" s="35"/>
      <c r="AE53" s="35"/>
      <c r="AF53" s="35"/>
      <c r="AG53" s="35"/>
      <c r="AH53" s="35"/>
      <c r="AI53" s="35"/>
      <c r="AJ53" s="35"/>
      <c r="AK53" s="35"/>
      <c r="AL53" s="35"/>
      <c r="AM53" s="35"/>
      <c r="AN53" s="35"/>
      <c r="AO53" s="35"/>
      <c r="AP53" s="35"/>
      <c r="AQ53" s="35"/>
      <c r="AR53" s="38"/>
      <c r="AS53" s="70"/>
      <c r="AT53" s="71"/>
      <c r="AU53" s="71"/>
      <c r="AV53" s="71"/>
      <c r="AW53" s="71"/>
      <c r="AX53" s="71"/>
      <c r="AY53" s="71"/>
      <c r="AZ53" s="71"/>
      <c r="BA53" s="71"/>
      <c r="BB53" s="71"/>
      <c r="BC53" s="71"/>
      <c r="BD53" s="72"/>
      <c r="BE53" s="33"/>
    </row>
    <row r="54" spans="2:90" s="6" customFormat="1" ht="32.45" customHeight="1">
      <c r="B54" s="73"/>
      <c r="C54" s="74" t="s">
        <v>78</v>
      </c>
      <c r="D54" s="75"/>
      <c r="E54" s="75"/>
      <c r="F54" s="75"/>
      <c r="G54" s="75"/>
      <c r="H54" s="75"/>
      <c r="I54" s="75"/>
      <c r="J54" s="75"/>
      <c r="K54" s="75"/>
      <c r="L54" s="75"/>
      <c r="M54" s="75"/>
      <c r="N54" s="75"/>
      <c r="O54" s="75"/>
      <c r="P54" s="75"/>
      <c r="Q54" s="75"/>
      <c r="R54" s="75"/>
      <c r="S54" s="75"/>
      <c r="T54" s="75"/>
      <c r="U54" s="75"/>
      <c r="V54" s="75"/>
      <c r="W54" s="75"/>
      <c r="X54" s="75"/>
      <c r="Y54" s="75"/>
      <c r="Z54" s="75"/>
      <c r="AA54" s="75"/>
      <c r="AB54" s="75"/>
      <c r="AC54" s="75"/>
      <c r="AD54" s="75"/>
      <c r="AE54" s="75"/>
      <c r="AF54" s="75"/>
      <c r="AG54" s="290">
        <f>ROUND(AG55,2)</f>
        <v>0</v>
      </c>
      <c r="AH54" s="290"/>
      <c r="AI54" s="290"/>
      <c r="AJ54" s="290"/>
      <c r="AK54" s="290"/>
      <c r="AL54" s="290"/>
      <c r="AM54" s="290"/>
      <c r="AN54" s="291">
        <f>SUM(AG54,AT54)</f>
        <v>0</v>
      </c>
      <c r="AO54" s="291"/>
      <c r="AP54" s="291"/>
      <c r="AQ54" s="77" t="s">
        <v>32</v>
      </c>
      <c r="AR54" s="78"/>
      <c r="AS54" s="79">
        <f>ROUND(AS55,2)</f>
        <v>0</v>
      </c>
      <c r="AT54" s="80">
        <f>ROUND(SUM(AV54:AW54),2)</f>
        <v>0</v>
      </c>
      <c r="AU54" s="81">
        <f>ROUND(AU55,5)</f>
        <v>0</v>
      </c>
      <c r="AV54" s="80">
        <f>ROUND(AZ54*L29,2)</f>
        <v>0</v>
      </c>
      <c r="AW54" s="80">
        <f>ROUND(BA54*L30,2)</f>
        <v>0</v>
      </c>
      <c r="AX54" s="80">
        <f>ROUND(BB54*L29,2)</f>
        <v>0</v>
      </c>
      <c r="AY54" s="80">
        <f>ROUND(BC54*L30,2)</f>
        <v>0</v>
      </c>
      <c r="AZ54" s="80">
        <f>ROUND(AZ55,2)</f>
        <v>0</v>
      </c>
      <c r="BA54" s="80">
        <f>ROUND(BA55,2)</f>
        <v>0</v>
      </c>
      <c r="BB54" s="80">
        <f>ROUND(BB55,2)</f>
        <v>0</v>
      </c>
      <c r="BC54" s="80">
        <f>ROUND(BC55,2)</f>
        <v>0</v>
      </c>
      <c r="BD54" s="82">
        <f>ROUND(BD55,2)</f>
        <v>0</v>
      </c>
      <c r="BS54" s="83" t="s">
        <v>79</v>
      </c>
      <c r="BT54" s="83" t="s">
        <v>80</v>
      </c>
      <c r="BU54" s="84" t="s">
        <v>81</v>
      </c>
      <c r="BV54" s="83" t="s">
        <v>82</v>
      </c>
      <c r="BW54" s="83" t="s">
        <v>5</v>
      </c>
      <c r="BX54" s="83" t="s">
        <v>83</v>
      </c>
      <c r="CL54" s="83" t="s">
        <v>19</v>
      </c>
    </row>
    <row r="55" spans="1:91" s="7" customFormat="1" ht="16.5" customHeight="1">
      <c r="A55" s="85" t="s">
        <v>84</v>
      </c>
      <c r="B55" s="86"/>
      <c r="C55" s="87"/>
      <c r="D55" s="289" t="s">
        <v>85</v>
      </c>
      <c r="E55" s="289"/>
      <c r="F55" s="289"/>
      <c r="G55" s="289"/>
      <c r="H55" s="289"/>
      <c r="I55" s="88"/>
      <c r="J55" s="289" t="s">
        <v>86</v>
      </c>
      <c r="K55" s="289"/>
      <c r="L55" s="289"/>
      <c r="M55" s="289"/>
      <c r="N55" s="289"/>
      <c r="O55" s="289"/>
      <c r="P55" s="289"/>
      <c r="Q55" s="289"/>
      <c r="R55" s="289"/>
      <c r="S55" s="289"/>
      <c r="T55" s="289"/>
      <c r="U55" s="289"/>
      <c r="V55" s="289"/>
      <c r="W55" s="289"/>
      <c r="X55" s="289"/>
      <c r="Y55" s="289"/>
      <c r="Z55" s="289"/>
      <c r="AA55" s="289"/>
      <c r="AB55" s="289"/>
      <c r="AC55" s="289"/>
      <c r="AD55" s="289"/>
      <c r="AE55" s="289"/>
      <c r="AF55" s="289"/>
      <c r="AG55" s="287">
        <f>'01 - D.2.1 - Gastrotechno...'!J30</f>
        <v>0</v>
      </c>
      <c r="AH55" s="288"/>
      <c r="AI55" s="288"/>
      <c r="AJ55" s="288"/>
      <c r="AK55" s="288"/>
      <c r="AL55" s="288"/>
      <c r="AM55" s="288"/>
      <c r="AN55" s="287">
        <f>SUM(AG55,AT55)</f>
        <v>0</v>
      </c>
      <c r="AO55" s="288"/>
      <c r="AP55" s="288"/>
      <c r="AQ55" s="89" t="s">
        <v>87</v>
      </c>
      <c r="AR55" s="90"/>
      <c r="AS55" s="91">
        <v>0</v>
      </c>
      <c r="AT55" s="92">
        <f>ROUND(SUM(AV55:AW55),2)</f>
        <v>0</v>
      </c>
      <c r="AU55" s="93">
        <f>'01 - D.2.1 - Gastrotechno...'!P100</f>
        <v>0</v>
      </c>
      <c r="AV55" s="92">
        <f>'01 - D.2.1 - Gastrotechno...'!J33</f>
        <v>0</v>
      </c>
      <c r="AW55" s="92">
        <f>'01 - D.2.1 - Gastrotechno...'!J34</f>
        <v>0</v>
      </c>
      <c r="AX55" s="92">
        <f>'01 - D.2.1 - Gastrotechno...'!J35</f>
        <v>0</v>
      </c>
      <c r="AY55" s="92">
        <f>'01 - D.2.1 - Gastrotechno...'!J36</f>
        <v>0</v>
      </c>
      <c r="AZ55" s="92">
        <f>'01 - D.2.1 - Gastrotechno...'!F33</f>
        <v>0</v>
      </c>
      <c r="BA55" s="92">
        <f>'01 - D.2.1 - Gastrotechno...'!F34</f>
        <v>0</v>
      </c>
      <c r="BB55" s="92">
        <f>'01 - D.2.1 - Gastrotechno...'!F35</f>
        <v>0</v>
      </c>
      <c r="BC55" s="92">
        <f>'01 - D.2.1 - Gastrotechno...'!F36</f>
        <v>0</v>
      </c>
      <c r="BD55" s="94">
        <f>'01 - D.2.1 - Gastrotechno...'!F37</f>
        <v>0</v>
      </c>
      <c r="BT55" s="95" t="s">
        <v>88</v>
      </c>
      <c r="BV55" s="95" t="s">
        <v>82</v>
      </c>
      <c r="BW55" s="95" t="s">
        <v>89</v>
      </c>
      <c r="BX55" s="95" t="s">
        <v>5</v>
      </c>
      <c r="CL55" s="95" t="s">
        <v>32</v>
      </c>
      <c r="CM55" s="95" t="s">
        <v>90</v>
      </c>
    </row>
    <row r="56" spans="1:57" s="2" customFormat="1" ht="30" customHeight="1">
      <c r="A56" s="33"/>
      <c r="B56" s="34"/>
      <c r="C56" s="35"/>
      <c r="D56" s="35"/>
      <c r="E56" s="35"/>
      <c r="F56" s="35"/>
      <c r="G56" s="35"/>
      <c r="H56" s="35"/>
      <c r="I56" s="35"/>
      <c r="J56" s="35"/>
      <c r="K56" s="35"/>
      <c r="L56" s="35"/>
      <c r="M56" s="35"/>
      <c r="N56" s="35"/>
      <c r="O56" s="35"/>
      <c r="P56" s="35"/>
      <c r="Q56" s="35"/>
      <c r="R56" s="35"/>
      <c r="S56" s="35"/>
      <c r="T56" s="35"/>
      <c r="U56" s="35"/>
      <c r="V56" s="35"/>
      <c r="W56" s="35"/>
      <c r="X56" s="35"/>
      <c r="Y56" s="35"/>
      <c r="Z56" s="35"/>
      <c r="AA56" s="35"/>
      <c r="AB56" s="35"/>
      <c r="AC56" s="35"/>
      <c r="AD56" s="35"/>
      <c r="AE56" s="35"/>
      <c r="AF56" s="35"/>
      <c r="AG56" s="35"/>
      <c r="AH56" s="35"/>
      <c r="AI56" s="35"/>
      <c r="AJ56" s="35"/>
      <c r="AK56" s="35"/>
      <c r="AL56" s="35"/>
      <c r="AM56" s="35"/>
      <c r="AN56" s="35"/>
      <c r="AO56" s="35"/>
      <c r="AP56" s="35"/>
      <c r="AQ56" s="35"/>
      <c r="AR56" s="38"/>
      <c r="AS56" s="33"/>
      <c r="AT56" s="33"/>
      <c r="AU56" s="33"/>
      <c r="AV56" s="33"/>
      <c r="AW56" s="33"/>
      <c r="AX56" s="33"/>
      <c r="AY56" s="33"/>
      <c r="AZ56" s="33"/>
      <c r="BA56" s="33"/>
      <c r="BB56" s="33"/>
      <c r="BC56" s="33"/>
      <c r="BD56" s="33"/>
      <c r="BE56" s="33"/>
    </row>
    <row r="57" spans="1:57" s="2" customFormat="1" ht="6.95" customHeight="1">
      <c r="A57" s="33"/>
      <c r="B57" s="46"/>
      <c r="C57" s="47"/>
      <c r="D57" s="47"/>
      <c r="E57" s="47"/>
      <c r="F57" s="47"/>
      <c r="G57" s="47"/>
      <c r="H57" s="47"/>
      <c r="I57" s="47"/>
      <c r="J57" s="47"/>
      <c r="K57" s="47"/>
      <c r="L57" s="47"/>
      <c r="M57" s="47"/>
      <c r="N57" s="47"/>
      <c r="O57" s="47"/>
      <c r="P57" s="47"/>
      <c r="Q57" s="47"/>
      <c r="R57" s="47"/>
      <c r="S57" s="47"/>
      <c r="T57" s="47"/>
      <c r="U57" s="47"/>
      <c r="V57" s="47"/>
      <c r="W57" s="47"/>
      <c r="X57" s="47"/>
      <c r="Y57" s="47"/>
      <c r="Z57" s="47"/>
      <c r="AA57" s="47"/>
      <c r="AB57" s="47"/>
      <c r="AC57" s="47"/>
      <c r="AD57" s="47"/>
      <c r="AE57" s="47"/>
      <c r="AF57" s="47"/>
      <c r="AG57" s="47"/>
      <c r="AH57" s="47"/>
      <c r="AI57" s="47"/>
      <c r="AJ57" s="47"/>
      <c r="AK57" s="47"/>
      <c r="AL57" s="47"/>
      <c r="AM57" s="47"/>
      <c r="AN57" s="47"/>
      <c r="AO57" s="47"/>
      <c r="AP57" s="47"/>
      <c r="AQ57" s="47"/>
      <c r="AR57" s="38"/>
      <c r="AS57" s="33"/>
      <c r="AT57" s="33"/>
      <c r="AU57" s="33"/>
      <c r="AV57" s="33"/>
      <c r="AW57" s="33"/>
      <c r="AX57" s="33"/>
      <c r="AY57" s="33"/>
      <c r="AZ57" s="33"/>
      <c r="BA57" s="33"/>
      <c r="BB57" s="33"/>
      <c r="BC57" s="33"/>
      <c r="BD57" s="33"/>
      <c r="BE57" s="33"/>
    </row>
  </sheetData>
  <sheetProtection password="B8F0" sheet="1" objects="1" scenarios="1"/>
  <mergeCells count="42">
    <mergeCell ref="AR2:BE2"/>
    <mergeCell ref="C52:G52"/>
    <mergeCell ref="I52:AF52"/>
    <mergeCell ref="AG52:AM52"/>
    <mergeCell ref="AN52:AP52"/>
    <mergeCell ref="L45:AO45"/>
    <mergeCell ref="AM47:AN47"/>
    <mergeCell ref="AM49:AP49"/>
    <mergeCell ref="AS49:AT51"/>
    <mergeCell ref="AM50:AP50"/>
    <mergeCell ref="W33:AE33"/>
    <mergeCell ref="AK33:AO33"/>
    <mergeCell ref="L33:P33"/>
    <mergeCell ref="X35:AB35"/>
    <mergeCell ref="AK35:AO35"/>
    <mergeCell ref="AK31:AO31"/>
    <mergeCell ref="AN55:AP55"/>
    <mergeCell ref="AG55:AM55"/>
    <mergeCell ref="D55:H55"/>
    <mergeCell ref="J55:AF55"/>
    <mergeCell ref="AG54:AM54"/>
    <mergeCell ref="AN54:AP54"/>
    <mergeCell ref="W32:AE32"/>
    <mergeCell ref="AK32:AO32"/>
    <mergeCell ref="L32:P32"/>
    <mergeCell ref="BE5:BE32"/>
    <mergeCell ref="K5:AO5"/>
    <mergeCell ref="K6:AO6"/>
    <mergeCell ref="E14:AJ14"/>
    <mergeCell ref="E23:AN23"/>
    <mergeCell ref="AK26:AO26"/>
    <mergeCell ref="L28:P28"/>
    <mergeCell ref="W28:AE28"/>
    <mergeCell ref="AK28:AO28"/>
    <mergeCell ref="W29:AE29"/>
    <mergeCell ref="AK29:AO29"/>
    <mergeCell ref="L29:P29"/>
    <mergeCell ref="W30:AE30"/>
    <mergeCell ref="AK30:AO30"/>
    <mergeCell ref="L30:P30"/>
    <mergeCell ref="W31:AE31"/>
    <mergeCell ref="L31:P31"/>
  </mergeCells>
  <hyperlinks>
    <hyperlink ref="A55" location="'01 - D.2.1 - Gastrotechno...'!C2" display="/"/>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350"/>
  <sheetViews>
    <sheetView showGridLines="0" tabSelected="1" workbookViewId="0" topLeftCell="A25">
      <selection activeCell="I113" sqref="I113"/>
    </sheetView>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1.421875" style="1" customWidth="1"/>
    <col min="9"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292"/>
      <c r="M2" s="292"/>
      <c r="N2" s="292"/>
      <c r="O2" s="292"/>
      <c r="P2" s="292"/>
      <c r="Q2" s="292"/>
      <c r="R2" s="292"/>
      <c r="S2" s="292"/>
      <c r="T2" s="292"/>
      <c r="U2" s="292"/>
      <c r="V2" s="292"/>
      <c r="AT2" s="15" t="s">
        <v>89</v>
      </c>
    </row>
    <row r="3" spans="2:46" s="1" customFormat="1" ht="6.95" customHeight="1">
      <c r="B3" s="96"/>
      <c r="C3" s="97"/>
      <c r="D3" s="97"/>
      <c r="E3" s="97"/>
      <c r="F3" s="97"/>
      <c r="G3" s="97"/>
      <c r="H3" s="97"/>
      <c r="I3" s="97"/>
      <c r="J3" s="97"/>
      <c r="K3" s="97"/>
      <c r="L3" s="18"/>
      <c r="AT3" s="15" t="s">
        <v>90</v>
      </c>
    </row>
    <row r="4" spans="2:46" s="1" customFormat="1" ht="24.95" customHeight="1">
      <c r="B4" s="18"/>
      <c r="D4" s="98" t="s">
        <v>91</v>
      </c>
      <c r="L4" s="18"/>
      <c r="M4" s="99" t="s">
        <v>10</v>
      </c>
      <c r="AT4" s="15" t="s">
        <v>4</v>
      </c>
    </row>
    <row r="5" spans="2:12" s="1" customFormat="1" ht="6.95" customHeight="1">
      <c r="B5" s="18"/>
      <c r="L5" s="18"/>
    </row>
    <row r="6" spans="2:12" s="1" customFormat="1" ht="12" customHeight="1">
      <c r="B6" s="18"/>
      <c r="D6" s="100" t="s">
        <v>16</v>
      </c>
      <c r="L6" s="18"/>
    </row>
    <row r="7" spans="2:12" s="1" customFormat="1" ht="16.5" customHeight="1">
      <c r="B7" s="18"/>
      <c r="E7" s="315" t="str">
        <f>'Rekapitulace stavby'!K6</f>
        <v>Novostavba pobytového zařízení v ulici Sokolovská v Sokolově</v>
      </c>
      <c r="F7" s="316"/>
      <c r="G7" s="316"/>
      <c r="H7" s="316"/>
      <c r="L7" s="18"/>
    </row>
    <row r="8" spans="1:31" s="2" customFormat="1" ht="12" customHeight="1">
      <c r="A8" s="33"/>
      <c r="B8" s="38"/>
      <c r="C8" s="33"/>
      <c r="D8" s="100" t="s">
        <v>92</v>
      </c>
      <c r="E8" s="33"/>
      <c r="F8" s="33"/>
      <c r="G8" s="33"/>
      <c r="H8" s="33"/>
      <c r="I8" s="33"/>
      <c r="J8" s="33"/>
      <c r="K8" s="33"/>
      <c r="L8" s="101"/>
      <c r="S8" s="33"/>
      <c r="T8" s="33"/>
      <c r="U8" s="33"/>
      <c r="V8" s="33"/>
      <c r="W8" s="33"/>
      <c r="X8" s="33"/>
      <c r="Y8" s="33"/>
      <c r="Z8" s="33"/>
      <c r="AA8" s="33"/>
      <c r="AB8" s="33"/>
      <c r="AC8" s="33"/>
      <c r="AD8" s="33"/>
      <c r="AE8" s="33"/>
    </row>
    <row r="9" spans="1:31" s="2" customFormat="1" ht="16.5" customHeight="1">
      <c r="A9" s="33"/>
      <c r="B9" s="38"/>
      <c r="C9" s="33"/>
      <c r="D9" s="33"/>
      <c r="E9" s="317" t="s">
        <v>93</v>
      </c>
      <c r="F9" s="318"/>
      <c r="G9" s="318"/>
      <c r="H9" s="318"/>
      <c r="I9" s="33"/>
      <c r="J9" s="33"/>
      <c r="K9" s="33"/>
      <c r="L9" s="101"/>
      <c r="S9" s="33"/>
      <c r="T9" s="33"/>
      <c r="U9" s="33"/>
      <c r="V9" s="33"/>
      <c r="W9" s="33"/>
      <c r="X9" s="33"/>
      <c r="Y9" s="33"/>
      <c r="Z9" s="33"/>
      <c r="AA9" s="33"/>
      <c r="AB9" s="33"/>
      <c r="AC9" s="33"/>
      <c r="AD9" s="33"/>
      <c r="AE9" s="33"/>
    </row>
    <row r="10" spans="1:31" s="2" customFormat="1" ht="12">
      <c r="A10" s="33"/>
      <c r="B10" s="38"/>
      <c r="C10" s="33"/>
      <c r="D10" s="33"/>
      <c r="E10" s="33"/>
      <c r="F10" s="33"/>
      <c r="G10" s="33"/>
      <c r="H10" s="33"/>
      <c r="I10" s="33"/>
      <c r="J10" s="33"/>
      <c r="K10" s="33"/>
      <c r="L10" s="101"/>
      <c r="S10" s="33"/>
      <c r="T10" s="33"/>
      <c r="U10" s="33"/>
      <c r="V10" s="33"/>
      <c r="W10" s="33"/>
      <c r="X10" s="33"/>
      <c r="Y10" s="33"/>
      <c r="Z10" s="33"/>
      <c r="AA10" s="33"/>
      <c r="AB10" s="33"/>
      <c r="AC10" s="33"/>
      <c r="AD10" s="33"/>
      <c r="AE10" s="33"/>
    </row>
    <row r="11" spans="1:31" s="2" customFormat="1" ht="12" customHeight="1">
      <c r="A11" s="33"/>
      <c r="B11" s="38"/>
      <c r="C11" s="33"/>
      <c r="D11" s="100" t="s">
        <v>18</v>
      </c>
      <c r="E11" s="33"/>
      <c r="F11" s="102" t="s">
        <v>32</v>
      </c>
      <c r="G11" s="33"/>
      <c r="H11" s="33"/>
      <c r="I11" s="100" t="s">
        <v>20</v>
      </c>
      <c r="J11" s="102" t="s">
        <v>32</v>
      </c>
      <c r="K11" s="33"/>
      <c r="L11" s="101"/>
      <c r="S11" s="33"/>
      <c r="T11" s="33"/>
      <c r="U11" s="33"/>
      <c r="V11" s="33"/>
      <c r="W11" s="33"/>
      <c r="X11" s="33"/>
      <c r="Y11" s="33"/>
      <c r="Z11" s="33"/>
      <c r="AA11" s="33"/>
      <c r="AB11" s="33"/>
      <c r="AC11" s="33"/>
      <c r="AD11" s="33"/>
      <c r="AE11" s="33"/>
    </row>
    <row r="12" spans="1:31" s="2" customFormat="1" ht="12" customHeight="1">
      <c r="A12" s="33"/>
      <c r="B12" s="38"/>
      <c r="C12" s="33"/>
      <c r="D12" s="100" t="s">
        <v>22</v>
      </c>
      <c r="E12" s="33"/>
      <c r="F12" s="102" t="s">
        <v>23</v>
      </c>
      <c r="G12" s="33"/>
      <c r="H12" s="33"/>
      <c r="I12" s="100" t="s">
        <v>24</v>
      </c>
      <c r="J12" s="103" t="str">
        <f>'Rekapitulace stavby'!AN8</f>
        <v>24. 9. 2020</v>
      </c>
      <c r="K12" s="33"/>
      <c r="L12" s="101"/>
      <c r="S12" s="33"/>
      <c r="T12" s="33"/>
      <c r="U12" s="33"/>
      <c r="V12" s="33"/>
      <c r="W12" s="33"/>
      <c r="X12" s="33"/>
      <c r="Y12" s="33"/>
      <c r="Z12" s="33"/>
      <c r="AA12" s="33"/>
      <c r="AB12" s="33"/>
      <c r="AC12" s="33"/>
      <c r="AD12" s="33"/>
      <c r="AE12" s="33"/>
    </row>
    <row r="13" spans="1:31" s="2" customFormat="1" ht="10.9" customHeight="1">
      <c r="A13" s="33"/>
      <c r="B13" s="38"/>
      <c r="C13" s="33"/>
      <c r="D13" s="33"/>
      <c r="E13" s="33"/>
      <c r="F13" s="33"/>
      <c r="G13" s="33"/>
      <c r="H13" s="33"/>
      <c r="I13" s="33"/>
      <c r="J13" s="33"/>
      <c r="K13" s="33"/>
      <c r="L13" s="101"/>
      <c r="S13" s="33"/>
      <c r="T13" s="33"/>
      <c r="U13" s="33"/>
      <c r="V13" s="33"/>
      <c r="W13" s="33"/>
      <c r="X13" s="33"/>
      <c r="Y13" s="33"/>
      <c r="Z13" s="33"/>
      <c r="AA13" s="33"/>
      <c r="AB13" s="33"/>
      <c r="AC13" s="33"/>
      <c r="AD13" s="33"/>
      <c r="AE13" s="33"/>
    </row>
    <row r="14" spans="1:31" s="2" customFormat="1" ht="12" customHeight="1">
      <c r="A14" s="33"/>
      <c r="B14" s="38"/>
      <c r="C14" s="33"/>
      <c r="D14" s="100" t="s">
        <v>30</v>
      </c>
      <c r="E14" s="33"/>
      <c r="F14" s="33"/>
      <c r="G14" s="33"/>
      <c r="H14" s="33"/>
      <c r="I14" s="100" t="s">
        <v>31</v>
      </c>
      <c r="J14" s="102" t="str">
        <f>IF('Rekapitulace stavby'!AN10="","",'Rekapitulace stavby'!AN10)</f>
        <v/>
      </c>
      <c r="K14" s="33"/>
      <c r="L14" s="101"/>
      <c r="S14" s="33"/>
      <c r="T14" s="33"/>
      <c r="U14" s="33"/>
      <c r="V14" s="33"/>
      <c r="W14" s="33"/>
      <c r="X14" s="33"/>
      <c r="Y14" s="33"/>
      <c r="Z14" s="33"/>
      <c r="AA14" s="33"/>
      <c r="AB14" s="33"/>
      <c r="AC14" s="33"/>
      <c r="AD14" s="33"/>
      <c r="AE14" s="33"/>
    </row>
    <row r="15" spans="1:31" s="2" customFormat="1" ht="18" customHeight="1">
      <c r="A15" s="33"/>
      <c r="B15" s="38"/>
      <c r="C15" s="33"/>
      <c r="D15" s="33"/>
      <c r="E15" s="102" t="str">
        <f>IF('Rekapitulace stavby'!E11="","",'Rekapitulace stavby'!E11)</f>
        <v xml:space="preserve"> </v>
      </c>
      <c r="F15" s="33"/>
      <c r="G15" s="33"/>
      <c r="H15" s="33"/>
      <c r="I15" s="100" t="s">
        <v>34</v>
      </c>
      <c r="J15" s="102" t="str">
        <f>IF('Rekapitulace stavby'!AN11="","",'Rekapitulace stavby'!AN11)</f>
        <v/>
      </c>
      <c r="K15" s="33"/>
      <c r="L15" s="101"/>
      <c r="S15" s="33"/>
      <c r="T15" s="33"/>
      <c r="U15" s="33"/>
      <c r="V15" s="33"/>
      <c r="W15" s="33"/>
      <c r="X15" s="33"/>
      <c r="Y15" s="33"/>
      <c r="Z15" s="33"/>
      <c r="AA15" s="33"/>
      <c r="AB15" s="33"/>
      <c r="AC15" s="33"/>
      <c r="AD15" s="33"/>
      <c r="AE15" s="33"/>
    </row>
    <row r="16" spans="1:31" s="2" customFormat="1" ht="6.95" customHeight="1">
      <c r="A16" s="33"/>
      <c r="B16" s="38"/>
      <c r="C16" s="33"/>
      <c r="D16" s="33"/>
      <c r="E16" s="33"/>
      <c r="F16" s="33"/>
      <c r="G16" s="33"/>
      <c r="H16" s="33"/>
      <c r="I16" s="33"/>
      <c r="J16" s="33"/>
      <c r="K16" s="33"/>
      <c r="L16" s="101"/>
      <c r="S16" s="33"/>
      <c r="T16" s="33"/>
      <c r="U16" s="33"/>
      <c r="V16" s="33"/>
      <c r="W16" s="33"/>
      <c r="X16" s="33"/>
      <c r="Y16" s="33"/>
      <c r="Z16" s="33"/>
      <c r="AA16" s="33"/>
      <c r="AB16" s="33"/>
      <c r="AC16" s="33"/>
      <c r="AD16" s="33"/>
      <c r="AE16" s="33"/>
    </row>
    <row r="17" spans="1:31" s="2" customFormat="1" ht="12" customHeight="1">
      <c r="A17" s="33"/>
      <c r="B17" s="38"/>
      <c r="C17" s="33"/>
      <c r="D17" s="100" t="s">
        <v>35</v>
      </c>
      <c r="E17" s="33"/>
      <c r="F17" s="33"/>
      <c r="G17" s="33"/>
      <c r="H17" s="33"/>
      <c r="I17" s="100" t="s">
        <v>31</v>
      </c>
      <c r="J17" s="28" t="str">
        <f>'Rekapitulace stavby'!AN13</f>
        <v>Vyplň údaj</v>
      </c>
      <c r="K17" s="33"/>
      <c r="L17" s="101"/>
      <c r="S17" s="33"/>
      <c r="T17" s="33"/>
      <c r="U17" s="33"/>
      <c r="V17" s="33"/>
      <c r="W17" s="33"/>
      <c r="X17" s="33"/>
      <c r="Y17" s="33"/>
      <c r="Z17" s="33"/>
      <c r="AA17" s="33"/>
      <c r="AB17" s="33"/>
      <c r="AC17" s="33"/>
      <c r="AD17" s="33"/>
      <c r="AE17" s="33"/>
    </row>
    <row r="18" spans="1:31" s="2" customFormat="1" ht="18" customHeight="1">
      <c r="A18" s="33"/>
      <c r="B18" s="38"/>
      <c r="C18" s="33"/>
      <c r="D18" s="33"/>
      <c r="E18" s="319">
        <f>'Rekapitulace stavby'!E14</f>
        <v>0</v>
      </c>
      <c r="F18" s="320"/>
      <c r="G18" s="320"/>
      <c r="H18" s="320"/>
      <c r="I18" s="100" t="s">
        <v>34</v>
      </c>
      <c r="J18" s="28" t="str">
        <f>'Rekapitulace stavby'!AN14</f>
        <v>Vyplň údaj</v>
      </c>
      <c r="K18" s="33"/>
      <c r="L18" s="101"/>
      <c r="S18" s="33"/>
      <c r="T18" s="33"/>
      <c r="U18" s="33"/>
      <c r="V18" s="33"/>
      <c r="W18" s="33"/>
      <c r="X18" s="33"/>
      <c r="Y18" s="33"/>
      <c r="Z18" s="33"/>
      <c r="AA18" s="33"/>
      <c r="AB18" s="33"/>
      <c r="AC18" s="33"/>
      <c r="AD18" s="33"/>
      <c r="AE18" s="33"/>
    </row>
    <row r="19" spans="1:31" s="2" customFormat="1" ht="6.95" customHeight="1">
      <c r="A19" s="33"/>
      <c r="B19" s="38"/>
      <c r="C19" s="33"/>
      <c r="D19" s="33"/>
      <c r="E19" s="33"/>
      <c r="F19" s="33"/>
      <c r="G19" s="33"/>
      <c r="H19" s="33"/>
      <c r="I19" s="33"/>
      <c r="J19" s="33"/>
      <c r="K19" s="33"/>
      <c r="L19" s="101"/>
      <c r="S19" s="33"/>
      <c r="T19" s="33"/>
      <c r="U19" s="33"/>
      <c r="V19" s="33"/>
      <c r="W19" s="33"/>
      <c r="X19" s="33"/>
      <c r="Y19" s="33"/>
      <c r="Z19" s="33"/>
      <c r="AA19" s="33"/>
      <c r="AB19" s="33"/>
      <c r="AC19" s="33"/>
      <c r="AD19" s="33"/>
      <c r="AE19" s="33"/>
    </row>
    <row r="20" spans="1:31" s="2" customFormat="1" ht="12" customHeight="1">
      <c r="A20" s="33"/>
      <c r="B20" s="38"/>
      <c r="C20" s="33"/>
      <c r="D20" s="100" t="s">
        <v>37</v>
      </c>
      <c r="E20" s="33"/>
      <c r="F20" s="33"/>
      <c r="G20" s="33"/>
      <c r="H20" s="33"/>
      <c r="I20" s="100" t="s">
        <v>31</v>
      </c>
      <c r="J20" s="102" t="s">
        <v>38</v>
      </c>
      <c r="K20" s="33"/>
      <c r="L20" s="101"/>
      <c r="S20" s="33"/>
      <c r="T20" s="33"/>
      <c r="U20" s="33"/>
      <c r="V20" s="33"/>
      <c r="W20" s="33"/>
      <c r="X20" s="33"/>
      <c r="Y20" s="33"/>
      <c r="Z20" s="33"/>
      <c r="AA20" s="33"/>
      <c r="AB20" s="33"/>
      <c r="AC20" s="33"/>
      <c r="AD20" s="33"/>
      <c r="AE20" s="33"/>
    </row>
    <row r="21" spans="1:31" s="2" customFormat="1" ht="18" customHeight="1">
      <c r="A21" s="33"/>
      <c r="B21" s="38"/>
      <c r="C21" s="33"/>
      <c r="D21" s="33"/>
      <c r="E21" s="102" t="s">
        <v>39</v>
      </c>
      <c r="F21" s="33"/>
      <c r="G21" s="33"/>
      <c r="H21" s="33"/>
      <c r="I21" s="100" t="s">
        <v>34</v>
      </c>
      <c r="J21" s="102" t="s">
        <v>32</v>
      </c>
      <c r="K21" s="33"/>
      <c r="L21" s="101"/>
      <c r="S21" s="33"/>
      <c r="T21" s="33"/>
      <c r="U21" s="33"/>
      <c r="V21" s="33"/>
      <c r="W21" s="33"/>
      <c r="X21" s="33"/>
      <c r="Y21" s="33"/>
      <c r="Z21" s="33"/>
      <c r="AA21" s="33"/>
      <c r="AB21" s="33"/>
      <c r="AC21" s="33"/>
      <c r="AD21" s="33"/>
      <c r="AE21" s="33"/>
    </row>
    <row r="22" spans="1:31" s="2" customFormat="1" ht="6.95" customHeight="1">
      <c r="A22" s="33"/>
      <c r="B22" s="38"/>
      <c r="C22" s="33"/>
      <c r="D22" s="33"/>
      <c r="E22" s="33"/>
      <c r="F22" s="33"/>
      <c r="G22" s="33"/>
      <c r="H22" s="33"/>
      <c r="I22" s="33"/>
      <c r="J22" s="33"/>
      <c r="K22" s="33"/>
      <c r="L22" s="101"/>
      <c r="S22" s="33"/>
      <c r="T22" s="33"/>
      <c r="U22" s="33"/>
      <c r="V22" s="33"/>
      <c r="W22" s="33"/>
      <c r="X22" s="33"/>
      <c r="Y22" s="33"/>
      <c r="Z22" s="33"/>
      <c r="AA22" s="33"/>
      <c r="AB22" s="33"/>
      <c r="AC22" s="33"/>
      <c r="AD22" s="33"/>
      <c r="AE22" s="33"/>
    </row>
    <row r="23" spans="1:31" s="2" customFormat="1" ht="12" customHeight="1">
      <c r="A23" s="33"/>
      <c r="B23" s="38"/>
      <c r="C23" s="33"/>
      <c r="D23" s="100" t="s">
        <v>41</v>
      </c>
      <c r="E23" s="33"/>
      <c r="F23" s="33"/>
      <c r="G23" s="33"/>
      <c r="H23" s="33"/>
      <c r="I23" s="100" t="s">
        <v>31</v>
      </c>
      <c r="J23" s="102" t="s">
        <v>42</v>
      </c>
      <c r="K23" s="33"/>
      <c r="L23" s="101"/>
      <c r="S23" s="33"/>
      <c r="T23" s="33"/>
      <c r="U23" s="33"/>
      <c r="V23" s="33"/>
      <c r="W23" s="33"/>
      <c r="X23" s="33"/>
      <c r="Y23" s="33"/>
      <c r="Z23" s="33"/>
      <c r="AA23" s="33"/>
      <c r="AB23" s="33"/>
      <c r="AC23" s="33"/>
      <c r="AD23" s="33"/>
      <c r="AE23" s="33"/>
    </row>
    <row r="24" spans="1:31" s="2" customFormat="1" ht="18" customHeight="1">
      <c r="A24" s="33"/>
      <c r="B24" s="38"/>
      <c r="C24" s="33"/>
      <c r="D24" s="33"/>
      <c r="E24" s="102" t="s">
        <v>43</v>
      </c>
      <c r="F24" s="33"/>
      <c r="G24" s="33"/>
      <c r="H24" s="33"/>
      <c r="I24" s="100" t="s">
        <v>34</v>
      </c>
      <c r="J24" s="102" t="s">
        <v>32</v>
      </c>
      <c r="K24" s="33"/>
      <c r="L24" s="101"/>
      <c r="S24" s="33"/>
      <c r="T24" s="33"/>
      <c r="U24" s="33"/>
      <c r="V24" s="33"/>
      <c r="W24" s="33"/>
      <c r="X24" s="33"/>
      <c r="Y24" s="33"/>
      <c r="Z24" s="33"/>
      <c r="AA24" s="33"/>
      <c r="AB24" s="33"/>
      <c r="AC24" s="33"/>
      <c r="AD24" s="33"/>
      <c r="AE24" s="33"/>
    </row>
    <row r="25" spans="1:31" s="2" customFormat="1" ht="6.95" customHeight="1">
      <c r="A25" s="33"/>
      <c r="B25" s="38"/>
      <c r="C25" s="33"/>
      <c r="D25" s="33"/>
      <c r="E25" s="33"/>
      <c r="F25" s="33"/>
      <c r="G25" s="33"/>
      <c r="H25" s="33"/>
      <c r="I25" s="33"/>
      <c r="J25" s="33"/>
      <c r="K25" s="33"/>
      <c r="L25" s="101"/>
      <c r="S25" s="33"/>
      <c r="T25" s="33"/>
      <c r="U25" s="33"/>
      <c r="V25" s="33"/>
      <c r="W25" s="33"/>
      <c r="X25" s="33"/>
      <c r="Y25" s="33"/>
      <c r="Z25" s="33"/>
      <c r="AA25" s="33"/>
      <c r="AB25" s="33"/>
      <c r="AC25" s="33"/>
      <c r="AD25" s="33"/>
      <c r="AE25" s="33"/>
    </row>
    <row r="26" spans="1:31" s="2" customFormat="1" ht="12" customHeight="1">
      <c r="A26" s="33"/>
      <c r="B26" s="38"/>
      <c r="C26" s="33"/>
      <c r="D26" s="100" t="s">
        <v>44</v>
      </c>
      <c r="E26" s="33"/>
      <c r="F26" s="33"/>
      <c r="G26" s="33"/>
      <c r="H26" s="33"/>
      <c r="I26" s="33"/>
      <c r="J26" s="33"/>
      <c r="K26" s="33"/>
      <c r="L26" s="101"/>
      <c r="S26" s="33"/>
      <c r="T26" s="33"/>
      <c r="U26" s="33"/>
      <c r="V26" s="33"/>
      <c r="W26" s="33"/>
      <c r="X26" s="33"/>
      <c r="Y26" s="33"/>
      <c r="Z26" s="33"/>
      <c r="AA26" s="33"/>
      <c r="AB26" s="33"/>
      <c r="AC26" s="33"/>
      <c r="AD26" s="33"/>
      <c r="AE26" s="33"/>
    </row>
    <row r="27" spans="1:31" s="8" customFormat="1" ht="47.25" customHeight="1">
      <c r="A27" s="104"/>
      <c r="B27" s="105"/>
      <c r="C27" s="104"/>
      <c r="D27" s="104"/>
      <c r="E27" s="321" t="s">
        <v>45</v>
      </c>
      <c r="F27" s="321"/>
      <c r="G27" s="321"/>
      <c r="H27" s="321"/>
      <c r="I27" s="104"/>
      <c r="J27" s="104"/>
      <c r="K27" s="104"/>
      <c r="L27" s="106"/>
      <c r="S27" s="104"/>
      <c r="T27" s="104"/>
      <c r="U27" s="104"/>
      <c r="V27" s="104"/>
      <c r="W27" s="104"/>
      <c r="X27" s="104"/>
      <c r="Y27" s="104"/>
      <c r="Z27" s="104"/>
      <c r="AA27" s="104"/>
      <c r="AB27" s="104"/>
      <c r="AC27" s="104"/>
      <c r="AD27" s="104"/>
      <c r="AE27" s="104"/>
    </row>
    <row r="28" spans="1:31" s="2" customFormat="1" ht="6.95" customHeight="1">
      <c r="A28" s="33"/>
      <c r="B28" s="38"/>
      <c r="C28" s="33"/>
      <c r="D28" s="33"/>
      <c r="E28" s="33"/>
      <c r="F28" s="33"/>
      <c r="G28" s="33"/>
      <c r="H28" s="33"/>
      <c r="I28" s="33"/>
      <c r="J28" s="33"/>
      <c r="K28" s="33"/>
      <c r="L28" s="101"/>
      <c r="S28" s="33"/>
      <c r="T28" s="33"/>
      <c r="U28" s="33"/>
      <c r="V28" s="33"/>
      <c r="W28" s="33"/>
      <c r="X28" s="33"/>
      <c r="Y28" s="33"/>
      <c r="Z28" s="33"/>
      <c r="AA28" s="33"/>
      <c r="AB28" s="33"/>
      <c r="AC28" s="33"/>
      <c r="AD28" s="33"/>
      <c r="AE28" s="33"/>
    </row>
    <row r="29" spans="1:31" s="2" customFormat="1" ht="6.95" customHeight="1">
      <c r="A29" s="33"/>
      <c r="B29" s="38"/>
      <c r="C29" s="33"/>
      <c r="D29" s="107"/>
      <c r="E29" s="107"/>
      <c r="F29" s="107"/>
      <c r="G29" s="107"/>
      <c r="H29" s="107"/>
      <c r="I29" s="107"/>
      <c r="J29" s="107"/>
      <c r="K29" s="107"/>
      <c r="L29" s="101"/>
      <c r="S29" s="33"/>
      <c r="T29" s="33"/>
      <c r="U29" s="33"/>
      <c r="V29" s="33"/>
      <c r="W29" s="33"/>
      <c r="X29" s="33"/>
      <c r="Y29" s="33"/>
      <c r="Z29" s="33"/>
      <c r="AA29" s="33"/>
      <c r="AB29" s="33"/>
      <c r="AC29" s="33"/>
      <c r="AD29" s="33"/>
      <c r="AE29" s="33"/>
    </row>
    <row r="30" spans="1:31" s="2" customFormat="1" ht="25.35" customHeight="1">
      <c r="A30" s="33"/>
      <c r="B30" s="38"/>
      <c r="C30" s="33"/>
      <c r="D30" s="108" t="s">
        <v>46</v>
      </c>
      <c r="E30" s="33"/>
      <c r="F30" s="33"/>
      <c r="G30" s="33"/>
      <c r="H30" s="33"/>
      <c r="I30" s="33"/>
      <c r="J30" s="109">
        <f>ROUND(J100,2)</f>
        <v>0</v>
      </c>
      <c r="K30" s="33"/>
      <c r="L30" s="101"/>
      <c r="S30" s="33"/>
      <c r="T30" s="33"/>
      <c r="U30" s="33"/>
      <c r="V30" s="33"/>
      <c r="W30" s="33"/>
      <c r="X30" s="33"/>
      <c r="Y30" s="33"/>
      <c r="Z30" s="33"/>
      <c r="AA30" s="33"/>
      <c r="AB30" s="33"/>
      <c r="AC30" s="33"/>
      <c r="AD30" s="33"/>
      <c r="AE30" s="33"/>
    </row>
    <row r="31" spans="1:31" s="2" customFormat="1" ht="6.95" customHeight="1">
      <c r="A31" s="33"/>
      <c r="B31" s="38"/>
      <c r="C31" s="33"/>
      <c r="D31" s="107"/>
      <c r="E31" s="107"/>
      <c r="F31" s="107"/>
      <c r="G31" s="107"/>
      <c r="H31" s="107"/>
      <c r="I31" s="107"/>
      <c r="J31" s="107"/>
      <c r="K31" s="107"/>
      <c r="L31" s="101"/>
      <c r="S31" s="33"/>
      <c r="T31" s="33"/>
      <c r="U31" s="33"/>
      <c r="V31" s="33"/>
      <c r="W31" s="33"/>
      <c r="X31" s="33"/>
      <c r="Y31" s="33"/>
      <c r="Z31" s="33"/>
      <c r="AA31" s="33"/>
      <c r="AB31" s="33"/>
      <c r="AC31" s="33"/>
      <c r="AD31" s="33"/>
      <c r="AE31" s="33"/>
    </row>
    <row r="32" spans="1:31" s="2" customFormat="1" ht="14.45" customHeight="1">
      <c r="A32" s="33"/>
      <c r="B32" s="38"/>
      <c r="C32" s="33"/>
      <c r="D32" s="33"/>
      <c r="E32" s="33"/>
      <c r="F32" s="110" t="s">
        <v>48</v>
      </c>
      <c r="G32" s="33"/>
      <c r="H32" s="33"/>
      <c r="I32" s="110" t="s">
        <v>47</v>
      </c>
      <c r="J32" s="110" t="s">
        <v>49</v>
      </c>
      <c r="K32" s="33"/>
      <c r="L32" s="101"/>
      <c r="S32" s="33"/>
      <c r="T32" s="33"/>
      <c r="U32" s="33"/>
      <c r="V32" s="33"/>
      <c r="W32" s="33"/>
      <c r="X32" s="33"/>
      <c r="Y32" s="33"/>
      <c r="Z32" s="33"/>
      <c r="AA32" s="33"/>
      <c r="AB32" s="33"/>
      <c r="AC32" s="33"/>
      <c r="AD32" s="33"/>
      <c r="AE32" s="33"/>
    </row>
    <row r="33" spans="1:31" s="2" customFormat="1" ht="14.45" customHeight="1">
      <c r="A33" s="33"/>
      <c r="B33" s="38"/>
      <c r="C33" s="33"/>
      <c r="D33" s="111" t="s">
        <v>50</v>
      </c>
      <c r="E33" s="100" t="s">
        <v>51</v>
      </c>
      <c r="F33" s="112">
        <f>ROUND((SUM(BE100:BE349)),2)</f>
        <v>0</v>
      </c>
      <c r="G33" s="33"/>
      <c r="H33" s="33"/>
      <c r="I33" s="113">
        <v>0.21</v>
      </c>
      <c r="J33" s="112">
        <f>ROUND(((SUM(BE100:BE349))*I33),2)</f>
        <v>0</v>
      </c>
      <c r="K33" s="33"/>
      <c r="L33" s="101"/>
      <c r="S33" s="33"/>
      <c r="T33" s="33"/>
      <c r="U33" s="33"/>
      <c r="V33" s="33"/>
      <c r="W33" s="33"/>
      <c r="X33" s="33"/>
      <c r="Y33" s="33"/>
      <c r="Z33" s="33"/>
      <c r="AA33" s="33"/>
      <c r="AB33" s="33"/>
      <c r="AC33" s="33"/>
      <c r="AD33" s="33"/>
      <c r="AE33" s="33"/>
    </row>
    <row r="34" spans="1:31" s="2" customFormat="1" ht="14.45" customHeight="1">
      <c r="A34" s="33"/>
      <c r="B34" s="38"/>
      <c r="C34" s="33"/>
      <c r="D34" s="33"/>
      <c r="E34" s="100" t="s">
        <v>52</v>
      </c>
      <c r="F34" s="112">
        <f>ROUND((SUM(BF100:BF349)),2)</f>
        <v>0</v>
      </c>
      <c r="G34" s="33"/>
      <c r="H34" s="33"/>
      <c r="I34" s="113">
        <v>0.15</v>
      </c>
      <c r="J34" s="112">
        <f>ROUND(((SUM(BF100:BF349))*I34),2)</f>
        <v>0</v>
      </c>
      <c r="K34" s="33"/>
      <c r="L34" s="101"/>
      <c r="S34" s="33"/>
      <c r="T34" s="33"/>
      <c r="U34" s="33"/>
      <c r="V34" s="33"/>
      <c r="W34" s="33"/>
      <c r="X34" s="33"/>
      <c r="Y34" s="33"/>
      <c r="Z34" s="33"/>
      <c r="AA34" s="33"/>
      <c r="AB34" s="33"/>
      <c r="AC34" s="33"/>
      <c r="AD34" s="33"/>
      <c r="AE34" s="33"/>
    </row>
    <row r="35" spans="1:31" s="2" customFormat="1" ht="14.45" customHeight="1" hidden="1">
      <c r="A35" s="33"/>
      <c r="B35" s="38"/>
      <c r="C35" s="33"/>
      <c r="D35" s="33"/>
      <c r="E35" s="100" t="s">
        <v>53</v>
      </c>
      <c r="F35" s="112">
        <f>ROUND((SUM(BG100:BG349)),2)</f>
        <v>0</v>
      </c>
      <c r="G35" s="33"/>
      <c r="H35" s="33"/>
      <c r="I35" s="113">
        <v>0.21</v>
      </c>
      <c r="J35" s="112">
        <f>0</f>
        <v>0</v>
      </c>
      <c r="K35" s="33"/>
      <c r="L35" s="101"/>
      <c r="S35" s="33"/>
      <c r="T35" s="33"/>
      <c r="U35" s="33"/>
      <c r="V35" s="33"/>
      <c r="W35" s="33"/>
      <c r="X35" s="33"/>
      <c r="Y35" s="33"/>
      <c r="Z35" s="33"/>
      <c r="AA35" s="33"/>
      <c r="AB35" s="33"/>
      <c r="AC35" s="33"/>
      <c r="AD35" s="33"/>
      <c r="AE35" s="33"/>
    </row>
    <row r="36" spans="1:31" s="2" customFormat="1" ht="14.45" customHeight="1" hidden="1">
      <c r="A36" s="33"/>
      <c r="B36" s="38"/>
      <c r="C36" s="33"/>
      <c r="D36" s="33"/>
      <c r="E36" s="100" t="s">
        <v>54</v>
      </c>
      <c r="F36" s="112">
        <f>ROUND((SUM(BH100:BH349)),2)</f>
        <v>0</v>
      </c>
      <c r="G36" s="33"/>
      <c r="H36" s="33"/>
      <c r="I36" s="113">
        <v>0.15</v>
      </c>
      <c r="J36" s="112">
        <f>0</f>
        <v>0</v>
      </c>
      <c r="K36" s="33"/>
      <c r="L36" s="101"/>
      <c r="S36" s="33"/>
      <c r="T36" s="33"/>
      <c r="U36" s="33"/>
      <c r="V36" s="33"/>
      <c r="W36" s="33"/>
      <c r="X36" s="33"/>
      <c r="Y36" s="33"/>
      <c r="Z36" s="33"/>
      <c r="AA36" s="33"/>
      <c r="AB36" s="33"/>
      <c r="AC36" s="33"/>
      <c r="AD36" s="33"/>
      <c r="AE36" s="33"/>
    </row>
    <row r="37" spans="1:31" s="2" customFormat="1" ht="14.45" customHeight="1" hidden="1">
      <c r="A37" s="33"/>
      <c r="B37" s="38"/>
      <c r="C37" s="33"/>
      <c r="D37" s="33"/>
      <c r="E37" s="100" t="s">
        <v>55</v>
      </c>
      <c r="F37" s="112">
        <f>ROUND((SUM(BI100:BI349)),2)</f>
        <v>0</v>
      </c>
      <c r="G37" s="33"/>
      <c r="H37" s="33"/>
      <c r="I37" s="113">
        <v>0</v>
      </c>
      <c r="J37" s="112">
        <f>0</f>
        <v>0</v>
      </c>
      <c r="K37" s="33"/>
      <c r="L37" s="101"/>
      <c r="S37" s="33"/>
      <c r="T37" s="33"/>
      <c r="U37" s="33"/>
      <c r="V37" s="33"/>
      <c r="W37" s="33"/>
      <c r="X37" s="33"/>
      <c r="Y37" s="33"/>
      <c r="Z37" s="33"/>
      <c r="AA37" s="33"/>
      <c r="AB37" s="33"/>
      <c r="AC37" s="33"/>
      <c r="AD37" s="33"/>
      <c r="AE37" s="33"/>
    </row>
    <row r="38" spans="1:31" s="2" customFormat="1" ht="6.95" customHeight="1">
      <c r="A38" s="33"/>
      <c r="B38" s="38"/>
      <c r="C38" s="33"/>
      <c r="D38" s="33"/>
      <c r="E38" s="33"/>
      <c r="F38" s="33"/>
      <c r="G38" s="33"/>
      <c r="H38" s="33"/>
      <c r="I38" s="33"/>
      <c r="J38" s="33"/>
      <c r="K38" s="33"/>
      <c r="L38" s="101"/>
      <c r="S38" s="33"/>
      <c r="T38" s="33"/>
      <c r="U38" s="33"/>
      <c r="V38" s="33"/>
      <c r="W38" s="33"/>
      <c r="X38" s="33"/>
      <c r="Y38" s="33"/>
      <c r="Z38" s="33"/>
      <c r="AA38" s="33"/>
      <c r="AB38" s="33"/>
      <c r="AC38" s="33"/>
      <c r="AD38" s="33"/>
      <c r="AE38" s="33"/>
    </row>
    <row r="39" spans="1:31" s="2" customFormat="1" ht="25.35" customHeight="1">
      <c r="A39" s="33"/>
      <c r="B39" s="38"/>
      <c r="C39" s="114"/>
      <c r="D39" s="115" t="s">
        <v>56</v>
      </c>
      <c r="E39" s="116"/>
      <c r="F39" s="116"/>
      <c r="G39" s="117" t="s">
        <v>57</v>
      </c>
      <c r="H39" s="118" t="s">
        <v>58</v>
      </c>
      <c r="I39" s="116"/>
      <c r="J39" s="119">
        <f>SUM(J30:J37)</f>
        <v>0</v>
      </c>
      <c r="K39" s="120"/>
      <c r="L39" s="101"/>
      <c r="S39" s="33"/>
      <c r="T39" s="33"/>
      <c r="U39" s="33"/>
      <c r="V39" s="33"/>
      <c r="W39" s="33"/>
      <c r="X39" s="33"/>
      <c r="Y39" s="33"/>
      <c r="Z39" s="33"/>
      <c r="AA39" s="33"/>
      <c r="AB39" s="33"/>
      <c r="AC39" s="33"/>
      <c r="AD39" s="33"/>
      <c r="AE39" s="33"/>
    </row>
    <row r="40" spans="1:31" s="2" customFormat="1" ht="14.45" customHeight="1">
      <c r="A40" s="33"/>
      <c r="B40" s="121"/>
      <c r="C40" s="122"/>
      <c r="D40" s="122"/>
      <c r="E40" s="122"/>
      <c r="F40" s="122"/>
      <c r="G40" s="122"/>
      <c r="H40" s="122"/>
      <c r="I40" s="122"/>
      <c r="J40" s="122"/>
      <c r="K40" s="122"/>
      <c r="L40" s="101"/>
      <c r="S40" s="33"/>
      <c r="T40" s="33"/>
      <c r="U40" s="33"/>
      <c r="V40" s="33"/>
      <c r="W40" s="33"/>
      <c r="X40" s="33"/>
      <c r="Y40" s="33"/>
      <c r="Z40" s="33"/>
      <c r="AA40" s="33"/>
      <c r="AB40" s="33"/>
      <c r="AC40" s="33"/>
      <c r="AD40" s="33"/>
      <c r="AE40" s="33"/>
    </row>
    <row r="44" spans="1:31" s="2" customFormat="1" ht="6.95" customHeight="1">
      <c r="A44" s="33"/>
      <c r="B44" s="123"/>
      <c r="C44" s="124"/>
      <c r="D44" s="124"/>
      <c r="E44" s="124"/>
      <c r="F44" s="124"/>
      <c r="G44" s="124"/>
      <c r="H44" s="124"/>
      <c r="I44" s="124"/>
      <c r="J44" s="124"/>
      <c r="K44" s="124"/>
      <c r="L44" s="101"/>
      <c r="S44" s="33"/>
      <c r="T44" s="33"/>
      <c r="U44" s="33"/>
      <c r="V44" s="33"/>
      <c r="W44" s="33"/>
      <c r="X44" s="33"/>
      <c r="Y44" s="33"/>
      <c r="Z44" s="33"/>
      <c r="AA44" s="33"/>
      <c r="AB44" s="33"/>
      <c r="AC44" s="33"/>
      <c r="AD44" s="33"/>
      <c r="AE44" s="33"/>
    </row>
    <row r="45" spans="1:31" s="2" customFormat="1" ht="24.95" customHeight="1">
      <c r="A45" s="33"/>
      <c r="B45" s="34"/>
      <c r="C45" s="21" t="s">
        <v>94</v>
      </c>
      <c r="D45" s="35"/>
      <c r="E45" s="35"/>
      <c r="F45" s="35"/>
      <c r="G45" s="35"/>
      <c r="H45" s="35"/>
      <c r="I45" s="35"/>
      <c r="J45" s="35"/>
      <c r="K45" s="35"/>
      <c r="L45" s="101"/>
      <c r="S45" s="33"/>
      <c r="T45" s="33"/>
      <c r="U45" s="33"/>
      <c r="V45" s="33"/>
      <c r="W45" s="33"/>
      <c r="X45" s="33"/>
      <c r="Y45" s="33"/>
      <c r="Z45" s="33"/>
      <c r="AA45" s="33"/>
      <c r="AB45" s="33"/>
      <c r="AC45" s="33"/>
      <c r="AD45" s="33"/>
      <c r="AE45" s="33"/>
    </row>
    <row r="46" spans="1:31" s="2" customFormat="1" ht="6.95" customHeight="1">
      <c r="A46" s="33"/>
      <c r="B46" s="34"/>
      <c r="C46" s="35"/>
      <c r="D46" s="35"/>
      <c r="E46" s="35"/>
      <c r="F46" s="35"/>
      <c r="G46" s="35"/>
      <c r="H46" s="35"/>
      <c r="I46" s="35"/>
      <c r="J46" s="35"/>
      <c r="K46" s="35"/>
      <c r="L46" s="101"/>
      <c r="S46" s="33"/>
      <c r="T46" s="33"/>
      <c r="U46" s="33"/>
      <c r="V46" s="33"/>
      <c r="W46" s="33"/>
      <c r="X46" s="33"/>
      <c r="Y46" s="33"/>
      <c r="Z46" s="33"/>
      <c r="AA46" s="33"/>
      <c r="AB46" s="33"/>
      <c r="AC46" s="33"/>
      <c r="AD46" s="33"/>
      <c r="AE46" s="33"/>
    </row>
    <row r="47" spans="1:31" s="2" customFormat="1" ht="12" customHeight="1">
      <c r="A47" s="33"/>
      <c r="B47" s="34"/>
      <c r="C47" s="27" t="s">
        <v>16</v>
      </c>
      <c r="D47" s="35"/>
      <c r="E47" s="35"/>
      <c r="F47" s="35"/>
      <c r="G47" s="35"/>
      <c r="H47" s="35"/>
      <c r="I47" s="35"/>
      <c r="J47" s="35"/>
      <c r="K47" s="35"/>
      <c r="L47" s="101"/>
      <c r="S47" s="33"/>
      <c r="T47" s="33"/>
      <c r="U47" s="33"/>
      <c r="V47" s="33"/>
      <c r="W47" s="33"/>
      <c r="X47" s="33"/>
      <c r="Y47" s="33"/>
      <c r="Z47" s="33"/>
      <c r="AA47" s="33"/>
      <c r="AB47" s="33"/>
      <c r="AC47" s="33"/>
      <c r="AD47" s="33"/>
      <c r="AE47" s="33"/>
    </row>
    <row r="48" spans="1:31" s="2" customFormat="1" ht="16.5" customHeight="1">
      <c r="A48" s="33"/>
      <c r="B48" s="34"/>
      <c r="C48" s="35"/>
      <c r="D48" s="35"/>
      <c r="E48" s="313" t="str">
        <f>E7</f>
        <v>Novostavba pobytového zařízení v ulici Sokolovská v Sokolově</v>
      </c>
      <c r="F48" s="314"/>
      <c r="G48" s="314"/>
      <c r="H48" s="314"/>
      <c r="I48" s="35"/>
      <c r="J48" s="35"/>
      <c r="K48" s="35"/>
      <c r="L48" s="101"/>
      <c r="S48" s="33"/>
      <c r="T48" s="33"/>
      <c r="U48" s="33"/>
      <c r="V48" s="33"/>
      <c r="W48" s="33"/>
      <c r="X48" s="33"/>
      <c r="Y48" s="33"/>
      <c r="Z48" s="33"/>
      <c r="AA48" s="33"/>
      <c r="AB48" s="33"/>
      <c r="AC48" s="33"/>
      <c r="AD48" s="33"/>
      <c r="AE48" s="33"/>
    </row>
    <row r="49" spans="1:31" s="2" customFormat="1" ht="12" customHeight="1">
      <c r="A49" s="33"/>
      <c r="B49" s="34"/>
      <c r="C49" s="27" t="s">
        <v>92</v>
      </c>
      <c r="D49" s="35"/>
      <c r="E49" s="35"/>
      <c r="F49" s="35"/>
      <c r="G49" s="35"/>
      <c r="H49" s="35"/>
      <c r="I49" s="35"/>
      <c r="J49" s="35"/>
      <c r="K49" s="35"/>
      <c r="L49" s="101"/>
      <c r="S49" s="33"/>
      <c r="T49" s="33"/>
      <c r="U49" s="33"/>
      <c r="V49" s="33"/>
      <c r="W49" s="33"/>
      <c r="X49" s="33"/>
      <c r="Y49" s="33"/>
      <c r="Z49" s="33"/>
      <c r="AA49" s="33"/>
      <c r="AB49" s="33"/>
      <c r="AC49" s="33"/>
      <c r="AD49" s="33"/>
      <c r="AE49" s="33"/>
    </row>
    <row r="50" spans="1:31" s="2" customFormat="1" ht="16.5" customHeight="1">
      <c r="A50" s="33"/>
      <c r="B50" s="34"/>
      <c r="C50" s="35"/>
      <c r="D50" s="35"/>
      <c r="E50" s="297" t="str">
        <f>E9</f>
        <v>01 - D.2.1 - Gastrotechnologie</v>
      </c>
      <c r="F50" s="312"/>
      <c r="G50" s="312"/>
      <c r="H50" s="312"/>
      <c r="I50" s="35"/>
      <c r="J50" s="35"/>
      <c r="K50" s="35"/>
      <c r="L50" s="101"/>
      <c r="S50" s="33"/>
      <c r="T50" s="33"/>
      <c r="U50" s="33"/>
      <c r="V50" s="33"/>
      <c r="W50" s="33"/>
      <c r="X50" s="33"/>
      <c r="Y50" s="33"/>
      <c r="Z50" s="33"/>
      <c r="AA50" s="33"/>
      <c r="AB50" s="33"/>
      <c r="AC50" s="33"/>
      <c r="AD50" s="33"/>
      <c r="AE50" s="33"/>
    </row>
    <row r="51" spans="1:31" s="2" customFormat="1" ht="6.95" customHeight="1">
      <c r="A51" s="33"/>
      <c r="B51" s="34"/>
      <c r="C51" s="35"/>
      <c r="D51" s="35"/>
      <c r="E51" s="35"/>
      <c r="F51" s="35"/>
      <c r="G51" s="35"/>
      <c r="H51" s="35"/>
      <c r="I51" s="35"/>
      <c r="J51" s="35"/>
      <c r="K51" s="35"/>
      <c r="L51" s="101"/>
      <c r="S51" s="33"/>
      <c r="T51" s="33"/>
      <c r="U51" s="33"/>
      <c r="V51" s="33"/>
      <c r="W51" s="33"/>
      <c r="X51" s="33"/>
      <c r="Y51" s="33"/>
      <c r="Z51" s="33"/>
      <c r="AA51" s="33"/>
      <c r="AB51" s="33"/>
      <c r="AC51" s="33"/>
      <c r="AD51" s="33"/>
      <c r="AE51" s="33"/>
    </row>
    <row r="52" spans="1:31" s="2" customFormat="1" ht="12" customHeight="1">
      <c r="A52" s="33"/>
      <c r="B52" s="34"/>
      <c r="C52" s="27" t="s">
        <v>22</v>
      </c>
      <c r="D52" s="35"/>
      <c r="E52" s="35"/>
      <c r="F52" s="25" t="str">
        <f>F12</f>
        <v>Sokolov</v>
      </c>
      <c r="G52" s="35"/>
      <c r="H52" s="35"/>
      <c r="I52" s="27" t="s">
        <v>24</v>
      </c>
      <c r="J52" s="58" t="str">
        <f>IF(J12="","",J12)</f>
        <v>24. 9. 2020</v>
      </c>
      <c r="K52" s="35"/>
      <c r="L52" s="101"/>
      <c r="S52" s="33"/>
      <c r="T52" s="33"/>
      <c r="U52" s="33"/>
      <c r="V52" s="33"/>
      <c r="W52" s="33"/>
      <c r="X52" s="33"/>
      <c r="Y52" s="33"/>
      <c r="Z52" s="33"/>
      <c r="AA52" s="33"/>
      <c r="AB52" s="33"/>
      <c r="AC52" s="33"/>
      <c r="AD52" s="33"/>
      <c r="AE52" s="33"/>
    </row>
    <row r="53" spans="1:31" s="2" customFormat="1" ht="6.95" customHeight="1">
      <c r="A53" s="33"/>
      <c r="B53" s="34"/>
      <c r="C53" s="35"/>
      <c r="D53" s="35"/>
      <c r="E53" s="35"/>
      <c r="F53" s="35"/>
      <c r="G53" s="35"/>
      <c r="H53" s="35"/>
      <c r="I53" s="35"/>
      <c r="J53" s="35"/>
      <c r="K53" s="35"/>
      <c r="L53" s="101"/>
      <c r="S53" s="33"/>
      <c r="T53" s="33"/>
      <c r="U53" s="33"/>
      <c r="V53" s="33"/>
      <c r="W53" s="33"/>
      <c r="X53" s="33"/>
      <c r="Y53" s="33"/>
      <c r="Z53" s="33"/>
      <c r="AA53" s="33"/>
      <c r="AB53" s="33"/>
      <c r="AC53" s="33"/>
      <c r="AD53" s="33"/>
      <c r="AE53" s="33"/>
    </row>
    <row r="54" spans="1:31" s="2" customFormat="1" ht="40.15" customHeight="1">
      <c r="A54" s="33"/>
      <c r="B54" s="34"/>
      <c r="C54" s="27" t="s">
        <v>30</v>
      </c>
      <c r="D54" s="35"/>
      <c r="E54" s="35"/>
      <c r="F54" s="25" t="str">
        <f>E15</f>
        <v xml:space="preserve"> </v>
      </c>
      <c r="G54" s="35"/>
      <c r="H54" s="35"/>
      <c r="I54" s="27" t="s">
        <v>37</v>
      </c>
      <c r="J54" s="31" t="str">
        <f>E21</f>
        <v>Ing. arch. Václav Zůna, Nemocniční 1897/49, 352 01</v>
      </c>
      <c r="K54" s="35"/>
      <c r="L54" s="101"/>
      <c r="S54" s="33"/>
      <c r="T54" s="33"/>
      <c r="U54" s="33"/>
      <c r="V54" s="33"/>
      <c r="W54" s="33"/>
      <c r="X54" s="33"/>
      <c r="Y54" s="33"/>
      <c r="Z54" s="33"/>
      <c r="AA54" s="33"/>
      <c r="AB54" s="33"/>
      <c r="AC54" s="33"/>
      <c r="AD54" s="33"/>
      <c r="AE54" s="33"/>
    </row>
    <row r="55" spans="1:31" s="2" customFormat="1" ht="15.2" customHeight="1">
      <c r="A55" s="33"/>
      <c r="B55" s="34"/>
      <c r="C55" s="27" t="s">
        <v>35</v>
      </c>
      <c r="D55" s="35"/>
      <c r="E55" s="35"/>
      <c r="F55" s="25">
        <f>IF(E18="","",E18)</f>
        <v>0</v>
      </c>
      <c r="G55" s="35"/>
      <c r="H55" s="35"/>
      <c r="I55" s="27" t="s">
        <v>41</v>
      </c>
      <c r="J55" s="31" t="str">
        <f>E24</f>
        <v>Jakub Vilingr</v>
      </c>
      <c r="K55" s="35"/>
      <c r="L55" s="101"/>
      <c r="S55" s="33"/>
      <c r="T55" s="33"/>
      <c r="U55" s="33"/>
      <c r="V55" s="33"/>
      <c r="W55" s="33"/>
      <c r="X55" s="33"/>
      <c r="Y55" s="33"/>
      <c r="Z55" s="33"/>
      <c r="AA55" s="33"/>
      <c r="AB55" s="33"/>
      <c r="AC55" s="33"/>
      <c r="AD55" s="33"/>
      <c r="AE55" s="33"/>
    </row>
    <row r="56" spans="1:31" s="2" customFormat="1" ht="10.35" customHeight="1">
      <c r="A56" s="33"/>
      <c r="B56" s="34"/>
      <c r="C56" s="35"/>
      <c r="D56" s="35"/>
      <c r="E56" s="35"/>
      <c r="F56" s="35"/>
      <c r="G56" s="35"/>
      <c r="H56" s="35"/>
      <c r="I56" s="35"/>
      <c r="J56" s="35"/>
      <c r="K56" s="35"/>
      <c r="L56" s="101"/>
      <c r="S56" s="33"/>
      <c r="T56" s="33"/>
      <c r="U56" s="33"/>
      <c r="V56" s="33"/>
      <c r="W56" s="33"/>
      <c r="X56" s="33"/>
      <c r="Y56" s="33"/>
      <c r="Z56" s="33"/>
      <c r="AA56" s="33"/>
      <c r="AB56" s="33"/>
      <c r="AC56" s="33"/>
      <c r="AD56" s="33"/>
      <c r="AE56" s="33"/>
    </row>
    <row r="57" spans="1:31" s="2" customFormat="1" ht="29.25" customHeight="1">
      <c r="A57" s="33"/>
      <c r="B57" s="34"/>
      <c r="C57" s="125" t="s">
        <v>95</v>
      </c>
      <c r="D57" s="126"/>
      <c r="E57" s="126"/>
      <c r="F57" s="126"/>
      <c r="G57" s="126"/>
      <c r="H57" s="126"/>
      <c r="I57" s="126"/>
      <c r="J57" s="127" t="s">
        <v>96</v>
      </c>
      <c r="K57" s="126"/>
      <c r="L57" s="101"/>
      <c r="S57" s="33"/>
      <c r="T57" s="33"/>
      <c r="U57" s="33"/>
      <c r="V57" s="33"/>
      <c r="W57" s="33"/>
      <c r="X57" s="33"/>
      <c r="Y57" s="33"/>
      <c r="Z57" s="33"/>
      <c r="AA57" s="33"/>
      <c r="AB57" s="33"/>
      <c r="AC57" s="33"/>
      <c r="AD57" s="33"/>
      <c r="AE57" s="33"/>
    </row>
    <row r="58" spans="1:31" s="2" customFormat="1" ht="10.35" customHeight="1">
      <c r="A58" s="33"/>
      <c r="B58" s="34"/>
      <c r="C58" s="35"/>
      <c r="D58" s="35"/>
      <c r="E58" s="35"/>
      <c r="F58" s="35"/>
      <c r="G58" s="35"/>
      <c r="H58" s="35"/>
      <c r="I58" s="35"/>
      <c r="J58" s="35"/>
      <c r="K58" s="35"/>
      <c r="L58" s="101"/>
      <c r="S58" s="33"/>
      <c r="T58" s="33"/>
      <c r="U58" s="33"/>
      <c r="V58" s="33"/>
      <c r="W58" s="33"/>
      <c r="X58" s="33"/>
      <c r="Y58" s="33"/>
      <c r="Z58" s="33"/>
      <c r="AA58" s="33"/>
      <c r="AB58" s="33"/>
      <c r="AC58" s="33"/>
      <c r="AD58" s="33"/>
      <c r="AE58" s="33"/>
    </row>
    <row r="59" spans="1:47" s="2" customFormat="1" ht="22.9" customHeight="1">
      <c r="A59" s="33"/>
      <c r="B59" s="34"/>
      <c r="C59" s="128" t="s">
        <v>78</v>
      </c>
      <c r="D59" s="35"/>
      <c r="E59" s="35"/>
      <c r="F59" s="35"/>
      <c r="G59" s="35"/>
      <c r="H59" s="35"/>
      <c r="I59" s="35"/>
      <c r="J59" s="76">
        <f>J100</f>
        <v>0</v>
      </c>
      <c r="K59" s="35"/>
      <c r="L59" s="101"/>
      <c r="S59" s="33"/>
      <c r="T59" s="33"/>
      <c r="U59" s="33"/>
      <c r="V59" s="33"/>
      <c r="W59" s="33"/>
      <c r="X59" s="33"/>
      <c r="Y59" s="33"/>
      <c r="Z59" s="33"/>
      <c r="AA59" s="33"/>
      <c r="AB59" s="33"/>
      <c r="AC59" s="33"/>
      <c r="AD59" s="33"/>
      <c r="AE59" s="33"/>
      <c r="AU59" s="15" t="s">
        <v>97</v>
      </c>
    </row>
    <row r="60" spans="2:12" s="9" customFormat="1" ht="24.95" customHeight="1">
      <c r="B60" s="129"/>
      <c r="C60" s="130"/>
      <c r="D60" s="131" t="s">
        <v>98</v>
      </c>
      <c r="E60" s="132"/>
      <c r="F60" s="132"/>
      <c r="G60" s="132"/>
      <c r="H60" s="132"/>
      <c r="I60" s="132"/>
      <c r="J60" s="133">
        <f>J101</f>
        <v>0</v>
      </c>
      <c r="K60" s="130"/>
      <c r="L60" s="134"/>
    </row>
    <row r="61" spans="2:12" s="10" customFormat="1" ht="19.9" customHeight="1">
      <c r="B61" s="135"/>
      <c r="C61" s="136"/>
      <c r="D61" s="137" t="s">
        <v>99</v>
      </c>
      <c r="E61" s="138"/>
      <c r="F61" s="138"/>
      <c r="G61" s="138"/>
      <c r="H61" s="138"/>
      <c r="I61" s="138"/>
      <c r="J61" s="139">
        <f>J102</f>
        <v>0</v>
      </c>
      <c r="K61" s="136"/>
      <c r="L61" s="140"/>
    </row>
    <row r="62" spans="2:12" s="10" customFormat="1" ht="14.85" customHeight="1">
      <c r="B62" s="135"/>
      <c r="C62" s="136"/>
      <c r="D62" s="137" t="s">
        <v>100</v>
      </c>
      <c r="E62" s="138"/>
      <c r="F62" s="138"/>
      <c r="G62" s="138"/>
      <c r="H62" s="138"/>
      <c r="I62" s="138"/>
      <c r="J62" s="139">
        <f>J103</f>
        <v>0</v>
      </c>
      <c r="K62" s="136"/>
      <c r="L62" s="140"/>
    </row>
    <row r="63" spans="2:12" s="10" customFormat="1" ht="14.85" customHeight="1">
      <c r="B63" s="135"/>
      <c r="C63" s="136"/>
      <c r="D63" s="137" t="s">
        <v>101</v>
      </c>
      <c r="E63" s="138"/>
      <c r="F63" s="138"/>
      <c r="G63" s="138"/>
      <c r="H63" s="138"/>
      <c r="I63" s="138"/>
      <c r="J63" s="139">
        <f>J119</f>
        <v>0</v>
      </c>
      <c r="K63" s="136"/>
      <c r="L63" s="140"/>
    </row>
    <row r="64" spans="2:12" s="10" customFormat="1" ht="14.85" customHeight="1">
      <c r="B64" s="135"/>
      <c r="C64" s="136"/>
      <c r="D64" s="137" t="s">
        <v>102</v>
      </c>
      <c r="E64" s="138"/>
      <c r="F64" s="138"/>
      <c r="G64" s="138"/>
      <c r="H64" s="138"/>
      <c r="I64" s="138"/>
      <c r="J64" s="139">
        <f>J135</f>
        <v>0</v>
      </c>
      <c r="K64" s="136"/>
      <c r="L64" s="140"/>
    </row>
    <row r="65" spans="2:12" s="10" customFormat="1" ht="14.85" customHeight="1">
      <c r="B65" s="135"/>
      <c r="C65" s="136"/>
      <c r="D65" s="137" t="s">
        <v>103</v>
      </c>
      <c r="E65" s="138"/>
      <c r="F65" s="138"/>
      <c r="G65" s="138"/>
      <c r="H65" s="138"/>
      <c r="I65" s="138"/>
      <c r="J65" s="139">
        <f>J148</f>
        <v>0</v>
      </c>
      <c r="K65" s="136"/>
      <c r="L65" s="140"/>
    </row>
    <row r="66" spans="2:12" s="10" customFormat="1" ht="14.85" customHeight="1">
      <c r="B66" s="135"/>
      <c r="C66" s="136"/>
      <c r="D66" s="137" t="s">
        <v>104</v>
      </c>
      <c r="E66" s="138"/>
      <c r="F66" s="138"/>
      <c r="G66" s="138"/>
      <c r="H66" s="138"/>
      <c r="I66" s="138"/>
      <c r="J66" s="139">
        <f>J154</f>
        <v>0</v>
      </c>
      <c r="K66" s="136"/>
      <c r="L66" s="140"/>
    </row>
    <row r="67" spans="2:12" s="10" customFormat="1" ht="14.85" customHeight="1">
      <c r="B67" s="135"/>
      <c r="C67" s="136"/>
      <c r="D67" s="137" t="s">
        <v>105</v>
      </c>
      <c r="E67" s="138"/>
      <c r="F67" s="138"/>
      <c r="G67" s="138"/>
      <c r="H67" s="138"/>
      <c r="I67" s="138"/>
      <c r="J67" s="139">
        <f>J158</f>
        <v>0</v>
      </c>
      <c r="K67" s="136"/>
      <c r="L67" s="140"/>
    </row>
    <row r="68" spans="2:12" s="10" customFormat="1" ht="14.85" customHeight="1">
      <c r="B68" s="135"/>
      <c r="C68" s="136"/>
      <c r="D68" s="137" t="s">
        <v>106</v>
      </c>
      <c r="E68" s="138"/>
      <c r="F68" s="138"/>
      <c r="G68" s="138"/>
      <c r="H68" s="138"/>
      <c r="I68" s="138"/>
      <c r="J68" s="139">
        <f>J192</f>
        <v>0</v>
      </c>
      <c r="K68" s="136"/>
      <c r="L68" s="140"/>
    </row>
    <row r="69" spans="2:12" s="10" customFormat="1" ht="14.85" customHeight="1">
      <c r="B69" s="135"/>
      <c r="C69" s="136"/>
      <c r="D69" s="137" t="s">
        <v>107</v>
      </c>
      <c r="E69" s="138"/>
      <c r="F69" s="138"/>
      <c r="G69" s="138"/>
      <c r="H69" s="138"/>
      <c r="I69" s="138"/>
      <c r="J69" s="139">
        <f>J202</f>
        <v>0</v>
      </c>
      <c r="K69" s="136"/>
      <c r="L69" s="140"/>
    </row>
    <row r="70" spans="2:12" s="10" customFormat="1" ht="14.85" customHeight="1">
      <c r="B70" s="135"/>
      <c r="C70" s="136"/>
      <c r="D70" s="137" t="s">
        <v>108</v>
      </c>
      <c r="E70" s="138"/>
      <c r="F70" s="138"/>
      <c r="G70" s="138"/>
      <c r="H70" s="138"/>
      <c r="I70" s="138"/>
      <c r="J70" s="139">
        <f>J215</f>
        <v>0</v>
      </c>
      <c r="K70" s="136"/>
      <c r="L70" s="140"/>
    </row>
    <row r="71" spans="2:12" s="10" customFormat="1" ht="14.85" customHeight="1">
      <c r="B71" s="135"/>
      <c r="C71" s="136"/>
      <c r="D71" s="137" t="s">
        <v>109</v>
      </c>
      <c r="E71" s="138"/>
      <c r="F71" s="138"/>
      <c r="G71" s="138"/>
      <c r="H71" s="138"/>
      <c r="I71" s="138"/>
      <c r="J71" s="139">
        <f>J225</f>
        <v>0</v>
      </c>
      <c r="K71" s="136"/>
      <c r="L71" s="140"/>
    </row>
    <row r="72" spans="2:12" s="10" customFormat="1" ht="14.85" customHeight="1">
      <c r="B72" s="135"/>
      <c r="C72" s="136"/>
      <c r="D72" s="137" t="s">
        <v>110</v>
      </c>
      <c r="E72" s="138"/>
      <c r="F72" s="138"/>
      <c r="G72" s="138"/>
      <c r="H72" s="138"/>
      <c r="I72" s="138"/>
      <c r="J72" s="139">
        <f>J235</f>
        <v>0</v>
      </c>
      <c r="K72" s="136"/>
      <c r="L72" s="140"/>
    </row>
    <row r="73" spans="2:12" s="10" customFormat="1" ht="14.85" customHeight="1">
      <c r="B73" s="135"/>
      <c r="C73" s="136"/>
      <c r="D73" s="137" t="s">
        <v>111</v>
      </c>
      <c r="E73" s="138"/>
      <c r="F73" s="138"/>
      <c r="G73" s="138"/>
      <c r="H73" s="138"/>
      <c r="I73" s="138"/>
      <c r="J73" s="139">
        <f>J251</f>
        <v>0</v>
      </c>
      <c r="K73" s="136"/>
      <c r="L73" s="140"/>
    </row>
    <row r="74" spans="2:12" s="10" customFormat="1" ht="14.85" customHeight="1">
      <c r="B74" s="135"/>
      <c r="C74" s="136"/>
      <c r="D74" s="137" t="s">
        <v>112</v>
      </c>
      <c r="E74" s="138"/>
      <c r="F74" s="138"/>
      <c r="G74" s="138"/>
      <c r="H74" s="138"/>
      <c r="I74" s="138"/>
      <c r="J74" s="139">
        <f>J278</f>
        <v>0</v>
      </c>
      <c r="K74" s="136"/>
      <c r="L74" s="140"/>
    </row>
    <row r="75" spans="2:12" s="10" customFormat="1" ht="14.85" customHeight="1">
      <c r="B75" s="135"/>
      <c r="C75" s="136"/>
      <c r="D75" s="137" t="s">
        <v>113</v>
      </c>
      <c r="E75" s="138"/>
      <c r="F75" s="138"/>
      <c r="G75" s="138"/>
      <c r="H75" s="138"/>
      <c r="I75" s="138"/>
      <c r="J75" s="139">
        <f>J300</f>
        <v>0</v>
      </c>
      <c r="K75" s="136"/>
      <c r="L75" s="140"/>
    </row>
    <row r="76" spans="2:12" s="10" customFormat="1" ht="14.85" customHeight="1">
      <c r="B76" s="135"/>
      <c r="C76" s="136"/>
      <c r="D76" s="137" t="s">
        <v>114</v>
      </c>
      <c r="E76" s="138"/>
      <c r="F76" s="138"/>
      <c r="G76" s="138"/>
      <c r="H76" s="138"/>
      <c r="I76" s="138"/>
      <c r="J76" s="139">
        <f>J306</f>
        <v>0</v>
      </c>
      <c r="K76" s="136"/>
      <c r="L76" s="140"/>
    </row>
    <row r="77" spans="2:12" s="10" customFormat="1" ht="14.85" customHeight="1">
      <c r="B77" s="135"/>
      <c r="C77" s="136"/>
      <c r="D77" s="137" t="s">
        <v>115</v>
      </c>
      <c r="E77" s="138"/>
      <c r="F77" s="138"/>
      <c r="G77" s="138"/>
      <c r="H77" s="138"/>
      <c r="I77" s="138"/>
      <c r="J77" s="139">
        <f>J316</f>
        <v>0</v>
      </c>
      <c r="K77" s="136"/>
      <c r="L77" s="140"/>
    </row>
    <row r="78" spans="2:12" s="10" customFormat="1" ht="14.85" customHeight="1">
      <c r="B78" s="135"/>
      <c r="C78" s="136"/>
      <c r="D78" s="137" t="s">
        <v>116</v>
      </c>
      <c r="E78" s="138"/>
      <c r="F78" s="138"/>
      <c r="G78" s="138"/>
      <c r="H78" s="138"/>
      <c r="I78" s="138"/>
      <c r="J78" s="139">
        <f>J326</f>
        <v>0</v>
      </c>
      <c r="K78" s="136"/>
      <c r="L78" s="140"/>
    </row>
    <row r="79" spans="2:12" s="10" customFormat="1" ht="14.85" customHeight="1">
      <c r="B79" s="135"/>
      <c r="C79" s="136"/>
      <c r="D79" s="137" t="s">
        <v>117</v>
      </c>
      <c r="E79" s="138"/>
      <c r="F79" s="138"/>
      <c r="G79" s="138"/>
      <c r="H79" s="138"/>
      <c r="I79" s="138"/>
      <c r="J79" s="139">
        <f>J336</f>
        <v>0</v>
      </c>
      <c r="K79" s="136"/>
      <c r="L79" s="140"/>
    </row>
    <row r="80" spans="2:12" s="10" customFormat="1" ht="14.85" customHeight="1">
      <c r="B80" s="135"/>
      <c r="C80" s="136"/>
      <c r="D80" s="137" t="s">
        <v>118</v>
      </c>
      <c r="E80" s="138"/>
      <c r="F80" s="138"/>
      <c r="G80" s="138"/>
      <c r="H80" s="138"/>
      <c r="I80" s="138"/>
      <c r="J80" s="139">
        <f>J346</f>
        <v>0</v>
      </c>
      <c r="K80" s="136"/>
      <c r="L80" s="140"/>
    </row>
    <row r="81" spans="1:31" s="2" customFormat="1" ht="21.75" customHeight="1">
      <c r="A81" s="33"/>
      <c r="B81" s="34"/>
      <c r="C81" s="35"/>
      <c r="D81" s="35"/>
      <c r="E81" s="35"/>
      <c r="F81" s="35"/>
      <c r="G81" s="35"/>
      <c r="H81" s="35"/>
      <c r="I81" s="35"/>
      <c r="J81" s="35"/>
      <c r="K81" s="35"/>
      <c r="L81" s="101"/>
      <c r="S81" s="33"/>
      <c r="T81" s="33"/>
      <c r="U81" s="33"/>
      <c r="V81" s="33"/>
      <c r="W81" s="33"/>
      <c r="X81" s="33"/>
      <c r="Y81" s="33"/>
      <c r="Z81" s="33"/>
      <c r="AA81" s="33"/>
      <c r="AB81" s="33"/>
      <c r="AC81" s="33"/>
      <c r="AD81" s="33"/>
      <c r="AE81" s="33"/>
    </row>
    <row r="82" spans="1:31" s="2" customFormat="1" ht="6.95" customHeight="1">
      <c r="A82" s="33"/>
      <c r="B82" s="46"/>
      <c r="C82" s="47"/>
      <c r="D82" s="47"/>
      <c r="E82" s="47"/>
      <c r="F82" s="47"/>
      <c r="G82" s="47"/>
      <c r="H82" s="47"/>
      <c r="I82" s="47"/>
      <c r="J82" s="47"/>
      <c r="K82" s="47"/>
      <c r="L82" s="101"/>
      <c r="S82" s="33"/>
      <c r="T82" s="33"/>
      <c r="U82" s="33"/>
      <c r="V82" s="33"/>
      <c r="W82" s="33"/>
      <c r="X82" s="33"/>
      <c r="Y82" s="33"/>
      <c r="Z82" s="33"/>
      <c r="AA82" s="33"/>
      <c r="AB82" s="33"/>
      <c r="AC82" s="33"/>
      <c r="AD82" s="33"/>
      <c r="AE82" s="33"/>
    </row>
    <row r="86" spans="1:31" s="2" customFormat="1" ht="6.95" customHeight="1">
      <c r="A86" s="33"/>
      <c r="B86" s="48"/>
      <c r="C86" s="49"/>
      <c r="D86" s="49"/>
      <c r="E86" s="49"/>
      <c r="F86" s="49"/>
      <c r="G86" s="49"/>
      <c r="H86" s="49"/>
      <c r="I86" s="49"/>
      <c r="J86" s="49"/>
      <c r="K86" s="49"/>
      <c r="L86" s="101"/>
      <c r="S86" s="33"/>
      <c r="T86" s="33"/>
      <c r="U86" s="33"/>
      <c r="V86" s="33"/>
      <c r="W86" s="33"/>
      <c r="X86" s="33"/>
      <c r="Y86" s="33"/>
      <c r="Z86" s="33"/>
      <c r="AA86" s="33"/>
      <c r="AB86" s="33"/>
      <c r="AC86" s="33"/>
      <c r="AD86" s="33"/>
      <c r="AE86" s="33"/>
    </row>
    <row r="87" spans="1:31" s="2" customFormat="1" ht="24.95" customHeight="1">
      <c r="A87" s="33"/>
      <c r="B87" s="34"/>
      <c r="C87" s="21" t="s">
        <v>119</v>
      </c>
      <c r="D87" s="35"/>
      <c r="E87" s="35"/>
      <c r="F87" s="35"/>
      <c r="G87" s="35"/>
      <c r="H87" s="35"/>
      <c r="I87" s="35"/>
      <c r="J87" s="35"/>
      <c r="K87" s="35"/>
      <c r="L87" s="101"/>
      <c r="S87" s="33"/>
      <c r="T87" s="33"/>
      <c r="U87" s="33"/>
      <c r="V87" s="33"/>
      <c r="W87" s="33"/>
      <c r="X87" s="33"/>
      <c r="Y87" s="33"/>
      <c r="Z87" s="33"/>
      <c r="AA87" s="33"/>
      <c r="AB87" s="33"/>
      <c r="AC87" s="33"/>
      <c r="AD87" s="33"/>
      <c r="AE87" s="33"/>
    </row>
    <row r="88" spans="1:31" s="2" customFormat="1" ht="6.95" customHeight="1">
      <c r="A88" s="33"/>
      <c r="B88" s="34"/>
      <c r="C88" s="35"/>
      <c r="D88" s="35"/>
      <c r="E88" s="35"/>
      <c r="F88" s="35"/>
      <c r="G88" s="35"/>
      <c r="H88" s="35"/>
      <c r="I88" s="35"/>
      <c r="J88" s="35"/>
      <c r="K88" s="35"/>
      <c r="L88" s="101"/>
      <c r="S88" s="33"/>
      <c r="T88" s="33"/>
      <c r="U88" s="33"/>
      <c r="V88" s="33"/>
      <c r="W88" s="33"/>
      <c r="X88" s="33"/>
      <c r="Y88" s="33"/>
      <c r="Z88" s="33"/>
      <c r="AA88" s="33"/>
      <c r="AB88" s="33"/>
      <c r="AC88" s="33"/>
      <c r="AD88" s="33"/>
      <c r="AE88" s="33"/>
    </row>
    <row r="89" spans="1:31" s="2" customFormat="1" ht="12" customHeight="1">
      <c r="A89" s="33"/>
      <c r="B89" s="34"/>
      <c r="C89" s="27" t="s">
        <v>16</v>
      </c>
      <c r="D89" s="35"/>
      <c r="E89" s="35"/>
      <c r="F89" s="35"/>
      <c r="G89" s="35"/>
      <c r="H89" s="35"/>
      <c r="I89" s="35"/>
      <c r="J89" s="35"/>
      <c r="K89" s="35"/>
      <c r="L89" s="101"/>
      <c r="S89" s="33"/>
      <c r="T89" s="33"/>
      <c r="U89" s="33"/>
      <c r="V89" s="33"/>
      <c r="W89" s="33"/>
      <c r="X89" s="33"/>
      <c r="Y89" s="33"/>
      <c r="Z89" s="33"/>
      <c r="AA89" s="33"/>
      <c r="AB89" s="33"/>
      <c r="AC89" s="33"/>
      <c r="AD89" s="33"/>
      <c r="AE89" s="33"/>
    </row>
    <row r="90" spans="1:31" s="2" customFormat="1" ht="16.5" customHeight="1">
      <c r="A90" s="33"/>
      <c r="B90" s="34"/>
      <c r="C90" s="35"/>
      <c r="D90" s="35"/>
      <c r="E90" s="313" t="str">
        <f>E7</f>
        <v>Novostavba pobytového zařízení v ulici Sokolovská v Sokolově</v>
      </c>
      <c r="F90" s="314"/>
      <c r="G90" s="314"/>
      <c r="H90" s="314"/>
      <c r="I90" s="35"/>
      <c r="J90" s="35"/>
      <c r="K90" s="35"/>
      <c r="L90" s="101"/>
      <c r="S90" s="33"/>
      <c r="T90" s="33"/>
      <c r="U90" s="33"/>
      <c r="V90" s="33"/>
      <c r="W90" s="33"/>
      <c r="X90" s="33"/>
      <c r="Y90" s="33"/>
      <c r="Z90" s="33"/>
      <c r="AA90" s="33"/>
      <c r="AB90" s="33"/>
      <c r="AC90" s="33"/>
      <c r="AD90" s="33"/>
      <c r="AE90" s="33"/>
    </row>
    <row r="91" spans="1:31" s="2" customFormat="1" ht="12" customHeight="1">
      <c r="A91" s="33"/>
      <c r="B91" s="34"/>
      <c r="C91" s="27" t="s">
        <v>92</v>
      </c>
      <c r="D91" s="35"/>
      <c r="E91" s="35"/>
      <c r="F91" s="35"/>
      <c r="G91" s="35"/>
      <c r="H91" s="35"/>
      <c r="I91" s="35"/>
      <c r="J91" s="35"/>
      <c r="K91" s="35"/>
      <c r="L91" s="101"/>
      <c r="S91" s="33"/>
      <c r="T91" s="33"/>
      <c r="U91" s="33"/>
      <c r="V91" s="33"/>
      <c r="W91" s="33"/>
      <c r="X91" s="33"/>
      <c r="Y91" s="33"/>
      <c r="Z91" s="33"/>
      <c r="AA91" s="33"/>
      <c r="AB91" s="33"/>
      <c r="AC91" s="33"/>
      <c r="AD91" s="33"/>
      <c r="AE91" s="33"/>
    </row>
    <row r="92" spans="1:31" s="2" customFormat="1" ht="16.5" customHeight="1">
      <c r="A92" s="33"/>
      <c r="B92" s="34"/>
      <c r="C92" s="35"/>
      <c r="D92" s="35"/>
      <c r="E92" s="297" t="str">
        <f>E9</f>
        <v>01 - D.2.1 - Gastrotechnologie</v>
      </c>
      <c r="F92" s="312"/>
      <c r="G92" s="312"/>
      <c r="H92" s="312"/>
      <c r="I92" s="35"/>
      <c r="J92" s="35"/>
      <c r="K92" s="35"/>
      <c r="L92" s="101"/>
      <c r="S92" s="33"/>
      <c r="T92" s="33"/>
      <c r="U92" s="33"/>
      <c r="V92" s="33"/>
      <c r="W92" s="33"/>
      <c r="X92" s="33"/>
      <c r="Y92" s="33"/>
      <c r="Z92" s="33"/>
      <c r="AA92" s="33"/>
      <c r="AB92" s="33"/>
      <c r="AC92" s="33"/>
      <c r="AD92" s="33"/>
      <c r="AE92" s="33"/>
    </row>
    <row r="93" spans="1:31" s="2" customFormat="1" ht="6.95" customHeight="1">
      <c r="A93" s="33"/>
      <c r="B93" s="34"/>
      <c r="C93" s="35"/>
      <c r="D93" s="35"/>
      <c r="E93" s="35"/>
      <c r="F93" s="35"/>
      <c r="G93" s="35"/>
      <c r="H93" s="35"/>
      <c r="I93" s="35"/>
      <c r="J93" s="35"/>
      <c r="K93" s="35"/>
      <c r="L93" s="101"/>
      <c r="S93" s="33"/>
      <c r="T93" s="33"/>
      <c r="U93" s="33"/>
      <c r="V93" s="33"/>
      <c r="W93" s="33"/>
      <c r="X93" s="33"/>
      <c r="Y93" s="33"/>
      <c r="Z93" s="33"/>
      <c r="AA93" s="33"/>
      <c r="AB93" s="33"/>
      <c r="AC93" s="33"/>
      <c r="AD93" s="33"/>
      <c r="AE93" s="33"/>
    </row>
    <row r="94" spans="1:31" s="2" customFormat="1" ht="12" customHeight="1">
      <c r="A94" s="33"/>
      <c r="B94" s="34"/>
      <c r="C94" s="27" t="s">
        <v>22</v>
      </c>
      <c r="D94" s="35"/>
      <c r="E94" s="35"/>
      <c r="F94" s="25" t="str">
        <f>F12</f>
        <v>Sokolov</v>
      </c>
      <c r="G94" s="35"/>
      <c r="H94" s="35"/>
      <c r="I94" s="27" t="s">
        <v>24</v>
      </c>
      <c r="J94" s="58" t="str">
        <f>IF(J12="","",J12)</f>
        <v>24. 9. 2020</v>
      </c>
      <c r="K94" s="35"/>
      <c r="L94" s="101"/>
      <c r="S94" s="33"/>
      <c r="T94" s="33"/>
      <c r="U94" s="33"/>
      <c r="V94" s="33"/>
      <c r="W94" s="33"/>
      <c r="X94" s="33"/>
      <c r="Y94" s="33"/>
      <c r="Z94" s="33"/>
      <c r="AA94" s="33"/>
      <c r="AB94" s="33"/>
      <c r="AC94" s="33"/>
      <c r="AD94" s="33"/>
      <c r="AE94" s="33"/>
    </row>
    <row r="95" spans="1:31" s="2" customFormat="1" ht="6.95" customHeight="1">
      <c r="A95" s="33"/>
      <c r="B95" s="34"/>
      <c r="C95" s="35"/>
      <c r="D95" s="35"/>
      <c r="E95" s="35"/>
      <c r="F95" s="35"/>
      <c r="G95" s="35"/>
      <c r="H95" s="35"/>
      <c r="I95" s="35"/>
      <c r="J95" s="35"/>
      <c r="K95" s="35"/>
      <c r="L95" s="101"/>
      <c r="S95" s="33"/>
      <c r="T95" s="33"/>
      <c r="U95" s="33"/>
      <c r="V95" s="33"/>
      <c r="W95" s="33"/>
      <c r="X95" s="33"/>
      <c r="Y95" s="33"/>
      <c r="Z95" s="33"/>
      <c r="AA95" s="33"/>
      <c r="AB95" s="33"/>
      <c r="AC95" s="33"/>
      <c r="AD95" s="33"/>
      <c r="AE95" s="33"/>
    </row>
    <row r="96" spans="1:31" s="2" customFormat="1" ht="40.15" customHeight="1">
      <c r="A96" s="33"/>
      <c r="B96" s="34"/>
      <c r="C96" s="27" t="s">
        <v>30</v>
      </c>
      <c r="D96" s="35"/>
      <c r="E96" s="35"/>
      <c r="F96" s="25" t="str">
        <f>E15</f>
        <v xml:space="preserve"> </v>
      </c>
      <c r="G96" s="35"/>
      <c r="H96" s="35"/>
      <c r="I96" s="27" t="s">
        <v>37</v>
      </c>
      <c r="J96" s="31" t="str">
        <f>E21</f>
        <v>Ing. arch. Václav Zůna, Nemocniční 1897/49, 352 01</v>
      </c>
      <c r="K96" s="35"/>
      <c r="L96" s="101"/>
      <c r="S96" s="33"/>
      <c r="T96" s="33"/>
      <c r="U96" s="33"/>
      <c r="V96" s="33"/>
      <c r="W96" s="33"/>
      <c r="X96" s="33"/>
      <c r="Y96" s="33"/>
      <c r="Z96" s="33"/>
      <c r="AA96" s="33"/>
      <c r="AB96" s="33"/>
      <c r="AC96" s="33"/>
      <c r="AD96" s="33"/>
      <c r="AE96" s="33"/>
    </row>
    <row r="97" spans="1:31" s="2" customFormat="1" ht="15.2" customHeight="1">
      <c r="A97" s="33"/>
      <c r="B97" s="34"/>
      <c r="C97" s="27" t="s">
        <v>35</v>
      </c>
      <c r="D97" s="35"/>
      <c r="E97" s="35"/>
      <c r="F97" s="25">
        <f>IF(E18="","",E18)</f>
        <v>0</v>
      </c>
      <c r="G97" s="35"/>
      <c r="H97" s="35"/>
      <c r="I97" s="27" t="s">
        <v>41</v>
      </c>
      <c r="J97" s="31" t="str">
        <f>E24</f>
        <v>Jakub Vilingr</v>
      </c>
      <c r="K97" s="35"/>
      <c r="L97" s="101"/>
      <c r="S97" s="33"/>
      <c r="T97" s="33"/>
      <c r="U97" s="33"/>
      <c r="V97" s="33"/>
      <c r="W97" s="33"/>
      <c r="X97" s="33"/>
      <c r="Y97" s="33"/>
      <c r="Z97" s="33"/>
      <c r="AA97" s="33"/>
      <c r="AB97" s="33"/>
      <c r="AC97" s="33"/>
      <c r="AD97" s="33"/>
      <c r="AE97" s="33"/>
    </row>
    <row r="98" spans="1:31" s="2" customFormat="1" ht="10.35" customHeight="1">
      <c r="A98" s="33"/>
      <c r="B98" s="34"/>
      <c r="C98" s="35"/>
      <c r="D98" s="35"/>
      <c r="E98" s="35"/>
      <c r="F98" s="35"/>
      <c r="G98" s="35"/>
      <c r="H98" s="35"/>
      <c r="I98" s="35"/>
      <c r="J98" s="35"/>
      <c r="K98" s="35"/>
      <c r="L98" s="101"/>
      <c r="S98" s="33"/>
      <c r="T98" s="33"/>
      <c r="U98" s="33"/>
      <c r="V98" s="33"/>
      <c r="W98" s="33"/>
      <c r="X98" s="33"/>
      <c r="Y98" s="33"/>
      <c r="Z98" s="33"/>
      <c r="AA98" s="33"/>
      <c r="AB98" s="33"/>
      <c r="AC98" s="33"/>
      <c r="AD98" s="33"/>
      <c r="AE98" s="33"/>
    </row>
    <row r="99" spans="1:31" s="11" customFormat="1" ht="29.25" customHeight="1">
      <c r="A99" s="141"/>
      <c r="B99" s="142"/>
      <c r="C99" s="143" t="s">
        <v>120</v>
      </c>
      <c r="D99" s="144" t="s">
        <v>65</v>
      </c>
      <c r="E99" s="144" t="s">
        <v>61</v>
      </c>
      <c r="F99" s="144" t="s">
        <v>62</v>
      </c>
      <c r="G99" s="144" t="s">
        <v>121</v>
      </c>
      <c r="H99" s="144" t="s">
        <v>122</v>
      </c>
      <c r="I99" s="144" t="s">
        <v>123</v>
      </c>
      <c r="J99" s="144" t="s">
        <v>96</v>
      </c>
      <c r="K99" s="145" t="s">
        <v>124</v>
      </c>
      <c r="L99" s="146"/>
      <c r="M99" s="67" t="s">
        <v>32</v>
      </c>
      <c r="N99" s="68" t="s">
        <v>50</v>
      </c>
      <c r="O99" s="68" t="s">
        <v>125</v>
      </c>
      <c r="P99" s="68" t="s">
        <v>126</v>
      </c>
      <c r="Q99" s="68" t="s">
        <v>127</v>
      </c>
      <c r="R99" s="68" t="s">
        <v>128</v>
      </c>
      <c r="S99" s="68" t="s">
        <v>129</v>
      </c>
      <c r="T99" s="69" t="s">
        <v>130</v>
      </c>
      <c r="U99" s="141"/>
      <c r="V99" s="141"/>
      <c r="W99" s="141"/>
      <c r="X99" s="141"/>
      <c r="Y99" s="141"/>
      <c r="Z99" s="141"/>
      <c r="AA99" s="141"/>
      <c r="AB99" s="141"/>
      <c r="AC99" s="141"/>
      <c r="AD99" s="141"/>
      <c r="AE99" s="141"/>
    </row>
    <row r="100" spans="1:63" s="2" customFormat="1" ht="22.9" customHeight="1">
      <c r="A100" s="33"/>
      <c r="B100" s="34"/>
      <c r="C100" s="74" t="s">
        <v>131</v>
      </c>
      <c r="D100" s="35"/>
      <c r="E100" s="35"/>
      <c r="F100" s="35"/>
      <c r="G100" s="35"/>
      <c r="H100" s="35"/>
      <c r="I100" s="35"/>
      <c r="J100" s="147">
        <f>BK100</f>
        <v>0</v>
      </c>
      <c r="K100" s="35"/>
      <c r="L100" s="38"/>
      <c r="M100" s="70"/>
      <c r="N100" s="148"/>
      <c r="O100" s="71"/>
      <c r="P100" s="149">
        <f>P101</f>
        <v>0</v>
      </c>
      <c r="Q100" s="71"/>
      <c r="R100" s="149">
        <f>R101</f>
        <v>0</v>
      </c>
      <c r="S100" s="71"/>
      <c r="T100" s="150">
        <f>T101</f>
        <v>0</v>
      </c>
      <c r="U100" s="33"/>
      <c r="V100" s="33"/>
      <c r="W100" s="33"/>
      <c r="X100" s="33"/>
      <c r="Y100" s="33"/>
      <c r="Z100" s="33"/>
      <c r="AA100" s="33"/>
      <c r="AB100" s="33"/>
      <c r="AC100" s="33"/>
      <c r="AD100" s="33"/>
      <c r="AE100" s="33"/>
      <c r="AT100" s="15" t="s">
        <v>79</v>
      </c>
      <c r="AU100" s="15" t="s">
        <v>97</v>
      </c>
      <c r="BK100" s="151">
        <f>BK101</f>
        <v>0</v>
      </c>
    </row>
    <row r="101" spans="2:63" s="12" customFormat="1" ht="25.9" customHeight="1">
      <c r="B101" s="152"/>
      <c r="C101" s="153"/>
      <c r="D101" s="154" t="s">
        <v>79</v>
      </c>
      <c r="E101" s="155" t="s">
        <v>132</v>
      </c>
      <c r="F101" s="155" t="s">
        <v>133</v>
      </c>
      <c r="G101" s="153"/>
      <c r="H101" s="153"/>
      <c r="I101" s="156"/>
      <c r="J101" s="157">
        <f>BK101</f>
        <v>0</v>
      </c>
      <c r="K101" s="153"/>
      <c r="L101" s="158"/>
      <c r="M101" s="159"/>
      <c r="N101" s="160"/>
      <c r="O101" s="160"/>
      <c r="P101" s="161">
        <f>P102</f>
        <v>0</v>
      </c>
      <c r="Q101" s="160"/>
      <c r="R101" s="161">
        <f>R102</f>
        <v>0</v>
      </c>
      <c r="S101" s="160"/>
      <c r="T101" s="162">
        <f>T102</f>
        <v>0</v>
      </c>
      <c r="AR101" s="163" t="s">
        <v>90</v>
      </c>
      <c r="AT101" s="164" t="s">
        <v>79</v>
      </c>
      <c r="AU101" s="164" t="s">
        <v>80</v>
      </c>
      <c r="AY101" s="163" t="s">
        <v>134</v>
      </c>
      <c r="BK101" s="165">
        <f>BK102</f>
        <v>0</v>
      </c>
    </row>
    <row r="102" spans="2:63" s="12" customFormat="1" ht="22.9" customHeight="1">
      <c r="B102" s="152"/>
      <c r="C102" s="153"/>
      <c r="D102" s="154" t="s">
        <v>79</v>
      </c>
      <c r="E102" s="166" t="s">
        <v>135</v>
      </c>
      <c r="F102" s="166" t="s">
        <v>136</v>
      </c>
      <c r="G102" s="153"/>
      <c r="H102" s="153"/>
      <c r="I102" s="156"/>
      <c r="J102" s="167">
        <f>BK102</f>
        <v>0</v>
      </c>
      <c r="K102" s="153"/>
      <c r="L102" s="158"/>
      <c r="M102" s="159"/>
      <c r="N102" s="160"/>
      <c r="O102" s="160"/>
      <c r="P102" s="161">
        <f>P103+P119+P135+P148+P154+P158+P192+P202+P215+P225+P235+P251+P278+P300+P306+P316+P326+P336+P346</f>
        <v>0</v>
      </c>
      <c r="Q102" s="160"/>
      <c r="R102" s="161">
        <f>R103+R119+R135+R148+R154+R158+R192+R202+R215+R225+R235+R251+R278+R300+R306+R316+R326+R336+R346</f>
        <v>0</v>
      </c>
      <c r="S102" s="160"/>
      <c r="T102" s="162">
        <f>T103+T119+T135+T148+T154+T158+T192+T202+T215+T225+T235+T251+T278+T300+T306+T316+T326+T336+T346</f>
        <v>0</v>
      </c>
      <c r="AR102" s="163" t="s">
        <v>90</v>
      </c>
      <c r="AT102" s="164" t="s">
        <v>79</v>
      </c>
      <c r="AU102" s="164" t="s">
        <v>88</v>
      </c>
      <c r="AY102" s="163" t="s">
        <v>134</v>
      </c>
      <c r="BK102" s="165">
        <f>BK103+BK119+BK135+BK148+BK154+BK158+BK192+BK202+BK215+BK225+BK235+BK251+BK278+BK300+BK306+BK316+BK326+BK336+BK346</f>
        <v>0</v>
      </c>
    </row>
    <row r="103" spans="2:63" s="12" customFormat="1" ht="20.85" customHeight="1">
      <c r="B103" s="152"/>
      <c r="C103" s="153"/>
      <c r="D103" s="154" t="s">
        <v>79</v>
      </c>
      <c r="E103" s="166" t="s">
        <v>137</v>
      </c>
      <c r="F103" s="166" t="s">
        <v>138</v>
      </c>
      <c r="G103" s="153"/>
      <c r="H103" s="153"/>
      <c r="I103" s="156"/>
      <c r="J103" s="167">
        <f>BK103</f>
        <v>0</v>
      </c>
      <c r="K103" s="153"/>
      <c r="L103" s="158"/>
      <c r="M103" s="159"/>
      <c r="N103" s="160"/>
      <c r="O103" s="160"/>
      <c r="P103" s="161">
        <f>SUM(P104:P118)</f>
        <v>0</v>
      </c>
      <c r="Q103" s="160"/>
      <c r="R103" s="161">
        <f>SUM(R104:R118)</f>
        <v>0</v>
      </c>
      <c r="S103" s="160"/>
      <c r="T103" s="162">
        <f>SUM(T104:T118)</f>
        <v>0</v>
      </c>
      <c r="AR103" s="163" t="s">
        <v>88</v>
      </c>
      <c r="AT103" s="164" t="s">
        <v>79</v>
      </c>
      <c r="AU103" s="164" t="s">
        <v>90</v>
      </c>
      <c r="AY103" s="163" t="s">
        <v>134</v>
      </c>
      <c r="BK103" s="165">
        <f>SUM(BK104:BK118)</f>
        <v>0</v>
      </c>
    </row>
    <row r="104" spans="1:65" s="2" customFormat="1" ht="14.45" customHeight="1">
      <c r="A104" s="33"/>
      <c r="B104" s="34"/>
      <c r="C104" s="168" t="s">
        <v>88</v>
      </c>
      <c r="D104" s="168" t="s">
        <v>139</v>
      </c>
      <c r="E104" s="169" t="s">
        <v>140</v>
      </c>
      <c r="F104" s="170" t="s">
        <v>141</v>
      </c>
      <c r="G104" s="171" t="s">
        <v>142</v>
      </c>
      <c r="H104" s="172">
        <v>1</v>
      </c>
      <c r="I104" s="173"/>
      <c r="J104" s="174">
        <f>ROUND(I104*H104,2)</f>
        <v>0</v>
      </c>
      <c r="K104" s="170" t="s">
        <v>32</v>
      </c>
      <c r="L104" s="38"/>
      <c r="M104" s="175" t="s">
        <v>32</v>
      </c>
      <c r="N104" s="176" t="s">
        <v>51</v>
      </c>
      <c r="O104" s="63"/>
      <c r="P104" s="177">
        <f>O104*H104</f>
        <v>0</v>
      </c>
      <c r="Q104" s="177">
        <v>0</v>
      </c>
      <c r="R104" s="177">
        <f>Q104*H104</f>
        <v>0</v>
      </c>
      <c r="S104" s="177">
        <v>0</v>
      </c>
      <c r="T104" s="178">
        <f>S104*H104</f>
        <v>0</v>
      </c>
      <c r="U104" s="33"/>
      <c r="V104" s="33"/>
      <c r="W104" s="33"/>
      <c r="X104" s="33"/>
      <c r="Y104" s="33"/>
      <c r="Z104" s="33"/>
      <c r="AA104" s="33"/>
      <c r="AB104" s="33"/>
      <c r="AC104" s="33"/>
      <c r="AD104" s="33"/>
      <c r="AE104" s="33"/>
      <c r="AR104" s="179" t="s">
        <v>143</v>
      </c>
      <c r="AT104" s="179" t="s">
        <v>139</v>
      </c>
      <c r="AU104" s="179" t="s">
        <v>144</v>
      </c>
      <c r="AY104" s="15" t="s">
        <v>134</v>
      </c>
      <c r="BE104" s="180">
        <f>IF(N104="základní",J104,0)</f>
        <v>0</v>
      </c>
      <c r="BF104" s="180">
        <f>IF(N104="snížená",J104,0)</f>
        <v>0</v>
      </c>
      <c r="BG104" s="180">
        <f>IF(N104="zákl. přenesená",J104,0)</f>
        <v>0</v>
      </c>
      <c r="BH104" s="180">
        <f>IF(N104="sníž. přenesená",J104,0)</f>
        <v>0</v>
      </c>
      <c r="BI104" s="180">
        <f>IF(N104="nulová",J104,0)</f>
        <v>0</v>
      </c>
      <c r="BJ104" s="15" t="s">
        <v>88</v>
      </c>
      <c r="BK104" s="180">
        <f>ROUND(I104*H104,2)</f>
        <v>0</v>
      </c>
      <c r="BL104" s="15" t="s">
        <v>143</v>
      </c>
      <c r="BM104" s="179" t="s">
        <v>90</v>
      </c>
    </row>
    <row r="105" spans="1:47" s="2" customFormat="1" ht="12">
      <c r="A105" s="33"/>
      <c r="B105" s="34"/>
      <c r="C105" s="35"/>
      <c r="D105" s="181" t="s">
        <v>145</v>
      </c>
      <c r="E105" s="35"/>
      <c r="F105" s="182" t="s">
        <v>141</v>
      </c>
      <c r="G105" s="35"/>
      <c r="H105" s="35"/>
      <c r="I105" s="183"/>
      <c r="J105" s="35"/>
      <c r="K105" s="35"/>
      <c r="L105" s="38"/>
      <c r="M105" s="184"/>
      <c r="N105" s="185"/>
      <c r="O105" s="63"/>
      <c r="P105" s="63"/>
      <c r="Q105" s="63"/>
      <c r="R105" s="63"/>
      <c r="S105" s="63"/>
      <c r="T105" s="64"/>
      <c r="U105" s="33"/>
      <c r="V105" s="33"/>
      <c r="W105" s="33"/>
      <c r="X105" s="33"/>
      <c r="Y105" s="33"/>
      <c r="Z105" s="33"/>
      <c r="AA105" s="33"/>
      <c r="AB105" s="33"/>
      <c r="AC105" s="33"/>
      <c r="AD105" s="33"/>
      <c r="AE105" s="33"/>
      <c r="AT105" s="15" t="s">
        <v>145</v>
      </c>
      <c r="AU105" s="15" t="s">
        <v>144</v>
      </c>
    </row>
    <row r="106" spans="1:47" s="2" customFormat="1" ht="19.5">
      <c r="A106" s="33"/>
      <c r="B106" s="34"/>
      <c r="C106" s="35"/>
      <c r="D106" s="181" t="s">
        <v>146</v>
      </c>
      <c r="E106" s="35"/>
      <c r="F106" s="186" t="s">
        <v>147</v>
      </c>
      <c r="G106" s="35"/>
      <c r="H106" s="35"/>
      <c r="I106" s="183"/>
      <c r="J106" s="35"/>
      <c r="K106" s="35"/>
      <c r="L106" s="38"/>
      <c r="M106" s="184"/>
      <c r="N106" s="185"/>
      <c r="O106" s="63"/>
      <c r="P106" s="63"/>
      <c r="Q106" s="63"/>
      <c r="R106" s="63"/>
      <c r="S106" s="63"/>
      <c r="T106" s="64"/>
      <c r="U106" s="33"/>
      <c r="V106" s="33"/>
      <c r="W106" s="33"/>
      <c r="X106" s="33"/>
      <c r="Y106" s="33"/>
      <c r="Z106" s="33"/>
      <c r="AA106" s="33"/>
      <c r="AB106" s="33"/>
      <c r="AC106" s="33"/>
      <c r="AD106" s="33"/>
      <c r="AE106" s="33"/>
      <c r="AT106" s="15" t="s">
        <v>146</v>
      </c>
      <c r="AU106" s="15" t="s">
        <v>144</v>
      </c>
    </row>
    <row r="107" spans="1:65" s="2" customFormat="1" ht="14.45" customHeight="1">
      <c r="A107" s="33"/>
      <c r="B107" s="34"/>
      <c r="C107" s="168" t="s">
        <v>90</v>
      </c>
      <c r="D107" s="168" t="s">
        <v>139</v>
      </c>
      <c r="E107" s="169" t="s">
        <v>148</v>
      </c>
      <c r="F107" s="170" t="s">
        <v>149</v>
      </c>
      <c r="G107" s="171" t="s">
        <v>142</v>
      </c>
      <c r="H107" s="172">
        <v>1</v>
      </c>
      <c r="I107" s="173"/>
      <c r="J107" s="174">
        <f>ROUND(I107*H107,2)</f>
        <v>0</v>
      </c>
      <c r="K107" s="170" t="s">
        <v>32</v>
      </c>
      <c r="L107" s="38"/>
      <c r="M107" s="175" t="s">
        <v>32</v>
      </c>
      <c r="N107" s="176" t="s">
        <v>51</v>
      </c>
      <c r="O107" s="63"/>
      <c r="P107" s="177">
        <f>O107*H107</f>
        <v>0</v>
      </c>
      <c r="Q107" s="177">
        <v>0</v>
      </c>
      <c r="R107" s="177">
        <f>Q107*H107</f>
        <v>0</v>
      </c>
      <c r="S107" s="177">
        <v>0</v>
      </c>
      <c r="T107" s="178">
        <f>S107*H107</f>
        <v>0</v>
      </c>
      <c r="U107" s="33"/>
      <c r="V107" s="33"/>
      <c r="W107" s="33"/>
      <c r="X107" s="33"/>
      <c r="Y107" s="33"/>
      <c r="Z107" s="33"/>
      <c r="AA107" s="33"/>
      <c r="AB107" s="33"/>
      <c r="AC107" s="33"/>
      <c r="AD107" s="33"/>
      <c r="AE107" s="33"/>
      <c r="AR107" s="179" t="s">
        <v>143</v>
      </c>
      <c r="AT107" s="179" t="s">
        <v>139</v>
      </c>
      <c r="AU107" s="179" t="s">
        <v>144</v>
      </c>
      <c r="AY107" s="15" t="s">
        <v>134</v>
      </c>
      <c r="BE107" s="180">
        <f>IF(N107="základní",J107,0)</f>
        <v>0</v>
      </c>
      <c r="BF107" s="180">
        <f>IF(N107="snížená",J107,0)</f>
        <v>0</v>
      </c>
      <c r="BG107" s="180">
        <f>IF(N107="zákl. přenesená",J107,0)</f>
        <v>0</v>
      </c>
      <c r="BH107" s="180">
        <f>IF(N107="sníž. přenesená",J107,0)</f>
        <v>0</v>
      </c>
      <c r="BI107" s="180">
        <f>IF(N107="nulová",J107,0)</f>
        <v>0</v>
      </c>
      <c r="BJ107" s="15" t="s">
        <v>88</v>
      </c>
      <c r="BK107" s="180">
        <f>ROUND(I107*H107,2)</f>
        <v>0</v>
      </c>
      <c r="BL107" s="15" t="s">
        <v>143</v>
      </c>
      <c r="BM107" s="179" t="s">
        <v>143</v>
      </c>
    </row>
    <row r="108" spans="1:47" s="2" customFormat="1" ht="12">
      <c r="A108" s="33"/>
      <c r="B108" s="34"/>
      <c r="C108" s="35"/>
      <c r="D108" s="181" t="s">
        <v>145</v>
      </c>
      <c r="E108" s="35"/>
      <c r="F108" s="182" t="s">
        <v>149</v>
      </c>
      <c r="G108" s="35"/>
      <c r="H108" s="35"/>
      <c r="I108" s="183"/>
      <c r="J108" s="35"/>
      <c r="K108" s="35"/>
      <c r="L108" s="38"/>
      <c r="M108" s="184"/>
      <c r="N108" s="185"/>
      <c r="O108" s="63"/>
      <c r="P108" s="63"/>
      <c r="Q108" s="63"/>
      <c r="R108" s="63"/>
      <c r="S108" s="63"/>
      <c r="T108" s="64"/>
      <c r="U108" s="33"/>
      <c r="V108" s="33"/>
      <c r="W108" s="33"/>
      <c r="X108" s="33"/>
      <c r="Y108" s="33"/>
      <c r="Z108" s="33"/>
      <c r="AA108" s="33"/>
      <c r="AB108" s="33"/>
      <c r="AC108" s="33"/>
      <c r="AD108" s="33"/>
      <c r="AE108" s="33"/>
      <c r="AT108" s="15" t="s">
        <v>145</v>
      </c>
      <c r="AU108" s="15" t="s">
        <v>144</v>
      </c>
    </row>
    <row r="109" spans="1:47" s="2" customFormat="1" ht="19.5">
      <c r="A109" s="33"/>
      <c r="B109" s="34"/>
      <c r="C109" s="35"/>
      <c r="D109" s="181" t="s">
        <v>146</v>
      </c>
      <c r="E109" s="35"/>
      <c r="F109" s="186" t="s">
        <v>150</v>
      </c>
      <c r="G109" s="35"/>
      <c r="H109" s="35"/>
      <c r="I109" s="183"/>
      <c r="J109" s="35"/>
      <c r="K109" s="35"/>
      <c r="L109" s="38"/>
      <c r="M109" s="184"/>
      <c r="N109" s="185"/>
      <c r="O109" s="63"/>
      <c r="P109" s="63"/>
      <c r="Q109" s="63"/>
      <c r="R109" s="63"/>
      <c r="S109" s="63"/>
      <c r="T109" s="64"/>
      <c r="U109" s="33"/>
      <c r="V109" s="33"/>
      <c r="W109" s="33"/>
      <c r="X109" s="33"/>
      <c r="Y109" s="33"/>
      <c r="Z109" s="33"/>
      <c r="AA109" s="33"/>
      <c r="AB109" s="33"/>
      <c r="AC109" s="33"/>
      <c r="AD109" s="33"/>
      <c r="AE109" s="33"/>
      <c r="AT109" s="15" t="s">
        <v>146</v>
      </c>
      <c r="AU109" s="15" t="s">
        <v>144</v>
      </c>
    </row>
    <row r="110" spans="1:65" s="2" customFormat="1" ht="14.45" customHeight="1">
      <c r="A110" s="33"/>
      <c r="B110" s="34"/>
      <c r="C110" s="168" t="s">
        <v>144</v>
      </c>
      <c r="D110" s="168" t="s">
        <v>139</v>
      </c>
      <c r="E110" s="169" t="s">
        <v>151</v>
      </c>
      <c r="F110" s="170" t="s">
        <v>152</v>
      </c>
      <c r="G110" s="171" t="s">
        <v>142</v>
      </c>
      <c r="H110" s="172">
        <v>1</v>
      </c>
      <c r="I110" s="173"/>
      <c r="J110" s="174">
        <f>ROUND(I110*H110,2)</f>
        <v>0</v>
      </c>
      <c r="K110" s="170" t="s">
        <v>32</v>
      </c>
      <c r="L110" s="38"/>
      <c r="M110" s="175" t="s">
        <v>32</v>
      </c>
      <c r="N110" s="176" t="s">
        <v>51</v>
      </c>
      <c r="O110" s="63"/>
      <c r="P110" s="177">
        <f>O110*H110</f>
        <v>0</v>
      </c>
      <c r="Q110" s="177">
        <v>0</v>
      </c>
      <c r="R110" s="177">
        <f>Q110*H110</f>
        <v>0</v>
      </c>
      <c r="S110" s="177">
        <v>0</v>
      </c>
      <c r="T110" s="178">
        <f>S110*H110</f>
        <v>0</v>
      </c>
      <c r="U110" s="33"/>
      <c r="V110" s="33"/>
      <c r="W110" s="33"/>
      <c r="X110" s="33"/>
      <c r="Y110" s="33"/>
      <c r="Z110" s="33"/>
      <c r="AA110" s="33"/>
      <c r="AB110" s="33"/>
      <c r="AC110" s="33"/>
      <c r="AD110" s="33"/>
      <c r="AE110" s="33"/>
      <c r="AR110" s="179" t="s">
        <v>143</v>
      </c>
      <c r="AT110" s="179" t="s">
        <v>139</v>
      </c>
      <c r="AU110" s="179" t="s">
        <v>144</v>
      </c>
      <c r="AY110" s="15" t="s">
        <v>134</v>
      </c>
      <c r="BE110" s="180">
        <f>IF(N110="základní",J110,0)</f>
        <v>0</v>
      </c>
      <c r="BF110" s="180">
        <f>IF(N110="snížená",J110,0)</f>
        <v>0</v>
      </c>
      <c r="BG110" s="180">
        <f>IF(N110="zákl. přenesená",J110,0)</f>
        <v>0</v>
      </c>
      <c r="BH110" s="180">
        <f>IF(N110="sníž. přenesená",J110,0)</f>
        <v>0</v>
      </c>
      <c r="BI110" s="180">
        <f>IF(N110="nulová",J110,0)</f>
        <v>0</v>
      </c>
      <c r="BJ110" s="15" t="s">
        <v>88</v>
      </c>
      <c r="BK110" s="180">
        <f>ROUND(I110*H110,2)</f>
        <v>0</v>
      </c>
      <c r="BL110" s="15" t="s">
        <v>143</v>
      </c>
      <c r="BM110" s="179" t="s">
        <v>153</v>
      </c>
    </row>
    <row r="111" spans="1:47" s="2" customFormat="1" ht="12">
      <c r="A111" s="33"/>
      <c r="B111" s="34"/>
      <c r="C111" s="35"/>
      <c r="D111" s="181" t="s">
        <v>145</v>
      </c>
      <c r="E111" s="35"/>
      <c r="F111" s="182" t="s">
        <v>152</v>
      </c>
      <c r="G111" s="35"/>
      <c r="H111" s="35"/>
      <c r="I111" s="183"/>
      <c r="J111" s="35"/>
      <c r="K111" s="35"/>
      <c r="L111" s="38"/>
      <c r="M111" s="184"/>
      <c r="N111" s="185"/>
      <c r="O111" s="63"/>
      <c r="P111" s="63"/>
      <c r="Q111" s="63"/>
      <c r="R111" s="63"/>
      <c r="S111" s="63"/>
      <c r="T111" s="64"/>
      <c r="U111" s="33"/>
      <c r="V111" s="33"/>
      <c r="W111" s="33"/>
      <c r="X111" s="33"/>
      <c r="Y111" s="33"/>
      <c r="Z111" s="33"/>
      <c r="AA111" s="33"/>
      <c r="AB111" s="33"/>
      <c r="AC111" s="33"/>
      <c r="AD111" s="33"/>
      <c r="AE111" s="33"/>
      <c r="AT111" s="15" t="s">
        <v>145</v>
      </c>
      <c r="AU111" s="15" t="s">
        <v>144</v>
      </c>
    </row>
    <row r="112" spans="1:47" s="2" customFormat="1" ht="19.5">
      <c r="A112" s="33"/>
      <c r="B112" s="34"/>
      <c r="C112" s="35"/>
      <c r="D112" s="181" t="s">
        <v>146</v>
      </c>
      <c r="E112" s="35"/>
      <c r="F112" s="186" t="s">
        <v>154</v>
      </c>
      <c r="G112" s="35"/>
      <c r="H112" s="35"/>
      <c r="I112" s="183"/>
      <c r="J112" s="35"/>
      <c r="K112" s="35"/>
      <c r="L112" s="38"/>
      <c r="M112" s="184"/>
      <c r="N112" s="185"/>
      <c r="O112" s="63"/>
      <c r="P112" s="63"/>
      <c r="Q112" s="63"/>
      <c r="R112" s="63"/>
      <c r="S112" s="63"/>
      <c r="T112" s="64"/>
      <c r="U112" s="33"/>
      <c r="V112" s="33"/>
      <c r="W112" s="33"/>
      <c r="X112" s="33"/>
      <c r="Y112" s="33"/>
      <c r="Z112" s="33"/>
      <c r="AA112" s="33"/>
      <c r="AB112" s="33"/>
      <c r="AC112" s="33"/>
      <c r="AD112" s="33"/>
      <c r="AE112" s="33"/>
      <c r="AT112" s="15" t="s">
        <v>146</v>
      </c>
      <c r="AU112" s="15" t="s">
        <v>144</v>
      </c>
    </row>
    <row r="113" spans="1:65" s="2" customFormat="1" ht="24.2" customHeight="1">
      <c r="A113" s="33"/>
      <c r="B113" s="34"/>
      <c r="C113" s="168" t="s">
        <v>143</v>
      </c>
      <c r="D113" s="168" t="s">
        <v>139</v>
      </c>
      <c r="E113" s="169" t="s">
        <v>155</v>
      </c>
      <c r="F113" s="170" t="s">
        <v>156</v>
      </c>
      <c r="G113" s="171" t="s">
        <v>142</v>
      </c>
      <c r="H113" s="172">
        <v>1</v>
      </c>
      <c r="I113" s="173"/>
      <c r="J113" s="174">
        <f>ROUND(I113*H113,2)</f>
        <v>0</v>
      </c>
      <c r="K113" s="170" t="s">
        <v>32</v>
      </c>
      <c r="L113" s="38"/>
      <c r="M113" s="175" t="s">
        <v>32</v>
      </c>
      <c r="N113" s="176" t="s">
        <v>51</v>
      </c>
      <c r="O113" s="63"/>
      <c r="P113" s="177">
        <f>O113*H113</f>
        <v>0</v>
      </c>
      <c r="Q113" s="177">
        <v>0</v>
      </c>
      <c r="R113" s="177">
        <f>Q113*H113</f>
        <v>0</v>
      </c>
      <c r="S113" s="177">
        <v>0</v>
      </c>
      <c r="T113" s="178">
        <f>S113*H113</f>
        <v>0</v>
      </c>
      <c r="U113" s="33"/>
      <c r="V113" s="33"/>
      <c r="W113" s="33"/>
      <c r="X113" s="33"/>
      <c r="Y113" s="33"/>
      <c r="Z113" s="33"/>
      <c r="AA113" s="33"/>
      <c r="AB113" s="33"/>
      <c r="AC113" s="33"/>
      <c r="AD113" s="33"/>
      <c r="AE113" s="33"/>
      <c r="AR113" s="179" t="s">
        <v>143</v>
      </c>
      <c r="AT113" s="179" t="s">
        <v>139</v>
      </c>
      <c r="AU113" s="179" t="s">
        <v>144</v>
      </c>
      <c r="AY113" s="15" t="s">
        <v>134</v>
      </c>
      <c r="BE113" s="180">
        <f>IF(N113="základní",J113,0)</f>
        <v>0</v>
      </c>
      <c r="BF113" s="180">
        <f>IF(N113="snížená",J113,0)</f>
        <v>0</v>
      </c>
      <c r="BG113" s="180">
        <f>IF(N113="zákl. přenesená",J113,0)</f>
        <v>0</v>
      </c>
      <c r="BH113" s="180">
        <f>IF(N113="sníž. přenesená",J113,0)</f>
        <v>0</v>
      </c>
      <c r="BI113" s="180">
        <f>IF(N113="nulová",J113,0)</f>
        <v>0</v>
      </c>
      <c r="BJ113" s="15" t="s">
        <v>88</v>
      </c>
      <c r="BK113" s="180">
        <f>ROUND(I113*H113,2)</f>
        <v>0</v>
      </c>
      <c r="BL113" s="15" t="s">
        <v>143</v>
      </c>
      <c r="BM113" s="179" t="s">
        <v>157</v>
      </c>
    </row>
    <row r="114" spans="1:47" s="2" customFormat="1" ht="12">
      <c r="A114" s="33"/>
      <c r="B114" s="34"/>
      <c r="C114" s="35"/>
      <c r="D114" s="181" t="s">
        <v>145</v>
      </c>
      <c r="E114" s="35"/>
      <c r="F114" s="182" t="s">
        <v>158</v>
      </c>
      <c r="G114" s="35"/>
      <c r="H114" s="35"/>
      <c r="I114" s="183"/>
      <c r="J114" s="35"/>
      <c r="K114" s="35"/>
      <c r="L114" s="38"/>
      <c r="M114" s="184"/>
      <c r="N114" s="185"/>
      <c r="O114" s="63"/>
      <c r="P114" s="63"/>
      <c r="Q114" s="63"/>
      <c r="R114" s="63"/>
      <c r="S114" s="63"/>
      <c r="T114" s="64"/>
      <c r="U114" s="33"/>
      <c r="V114" s="33"/>
      <c r="W114" s="33"/>
      <c r="X114" s="33"/>
      <c r="Y114" s="33"/>
      <c r="Z114" s="33"/>
      <c r="AA114" s="33"/>
      <c r="AB114" s="33"/>
      <c r="AC114" s="33"/>
      <c r="AD114" s="33"/>
      <c r="AE114" s="33"/>
      <c r="AT114" s="15" t="s">
        <v>145</v>
      </c>
      <c r="AU114" s="15" t="s">
        <v>144</v>
      </c>
    </row>
    <row r="115" spans="1:47" s="2" customFormat="1" ht="19.5">
      <c r="A115" s="33"/>
      <c r="B115" s="34"/>
      <c r="C115" s="35"/>
      <c r="D115" s="181" t="s">
        <v>146</v>
      </c>
      <c r="E115" s="35"/>
      <c r="F115" s="186" t="s">
        <v>159</v>
      </c>
      <c r="G115" s="35"/>
      <c r="H115" s="35"/>
      <c r="I115" s="183"/>
      <c r="J115" s="35"/>
      <c r="K115" s="35"/>
      <c r="L115" s="38"/>
      <c r="M115" s="184"/>
      <c r="N115" s="185"/>
      <c r="O115" s="63"/>
      <c r="P115" s="63"/>
      <c r="Q115" s="63"/>
      <c r="R115" s="63"/>
      <c r="S115" s="63"/>
      <c r="T115" s="64"/>
      <c r="U115" s="33"/>
      <c r="V115" s="33"/>
      <c r="W115" s="33"/>
      <c r="X115" s="33"/>
      <c r="Y115" s="33"/>
      <c r="Z115" s="33"/>
      <c r="AA115" s="33"/>
      <c r="AB115" s="33"/>
      <c r="AC115" s="33"/>
      <c r="AD115" s="33"/>
      <c r="AE115" s="33"/>
      <c r="AT115" s="15" t="s">
        <v>146</v>
      </c>
      <c r="AU115" s="15" t="s">
        <v>144</v>
      </c>
    </row>
    <row r="116" spans="1:65" s="2" customFormat="1" ht="14.45" customHeight="1">
      <c r="A116" s="33"/>
      <c r="B116" s="34"/>
      <c r="C116" s="168" t="s">
        <v>160</v>
      </c>
      <c r="D116" s="168" t="s">
        <v>139</v>
      </c>
      <c r="E116" s="169" t="s">
        <v>161</v>
      </c>
      <c r="F116" s="170" t="s">
        <v>162</v>
      </c>
      <c r="G116" s="171" t="s">
        <v>142</v>
      </c>
      <c r="H116" s="172">
        <v>1</v>
      </c>
      <c r="I116" s="173"/>
      <c r="J116" s="174">
        <f>ROUND(I116*H116,2)</f>
        <v>0</v>
      </c>
      <c r="K116" s="170" t="s">
        <v>32</v>
      </c>
      <c r="L116" s="38"/>
      <c r="M116" s="175" t="s">
        <v>32</v>
      </c>
      <c r="N116" s="176" t="s">
        <v>51</v>
      </c>
      <c r="O116" s="63"/>
      <c r="P116" s="177">
        <f>O116*H116</f>
        <v>0</v>
      </c>
      <c r="Q116" s="177">
        <v>0</v>
      </c>
      <c r="R116" s="177">
        <f>Q116*H116</f>
        <v>0</v>
      </c>
      <c r="S116" s="177">
        <v>0</v>
      </c>
      <c r="T116" s="178">
        <f>S116*H116</f>
        <v>0</v>
      </c>
      <c r="U116" s="33"/>
      <c r="V116" s="33"/>
      <c r="W116" s="33"/>
      <c r="X116" s="33"/>
      <c r="Y116" s="33"/>
      <c r="Z116" s="33"/>
      <c r="AA116" s="33"/>
      <c r="AB116" s="33"/>
      <c r="AC116" s="33"/>
      <c r="AD116" s="33"/>
      <c r="AE116" s="33"/>
      <c r="AR116" s="179" t="s">
        <v>143</v>
      </c>
      <c r="AT116" s="179" t="s">
        <v>139</v>
      </c>
      <c r="AU116" s="179" t="s">
        <v>144</v>
      </c>
      <c r="AY116" s="15" t="s">
        <v>134</v>
      </c>
      <c r="BE116" s="180">
        <f>IF(N116="základní",J116,0)</f>
        <v>0</v>
      </c>
      <c r="BF116" s="180">
        <f>IF(N116="snížená",J116,0)</f>
        <v>0</v>
      </c>
      <c r="BG116" s="180">
        <f>IF(N116="zákl. přenesená",J116,0)</f>
        <v>0</v>
      </c>
      <c r="BH116" s="180">
        <f>IF(N116="sníž. přenesená",J116,0)</f>
        <v>0</v>
      </c>
      <c r="BI116" s="180">
        <f>IF(N116="nulová",J116,0)</f>
        <v>0</v>
      </c>
      <c r="BJ116" s="15" t="s">
        <v>88</v>
      </c>
      <c r="BK116" s="180">
        <f>ROUND(I116*H116,2)</f>
        <v>0</v>
      </c>
      <c r="BL116" s="15" t="s">
        <v>143</v>
      </c>
      <c r="BM116" s="179" t="s">
        <v>163</v>
      </c>
    </row>
    <row r="117" spans="1:47" s="2" customFormat="1" ht="12">
      <c r="A117" s="33"/>
      <c r="B117" s="34"/>
      <c r="C117" s="35"/>
      <c r="D117" s="181" t="s">
        <v>145</v>
      </c>
      <c r="E117" s="35"/>
      <c r="F117" s="182" t="s">
        <v>162</v>
      </c>
      <c r="G117" s="35"/>
      <c r="H117" s="35"/>
      <c r="I117" s="183"/>
      <c r="J117" s="35"/>
      <c r="K117" s="35"/>
      <c r="L117" s="38"/>
      <c r="M117" s="184"/>
      <c r="N117" s="185"/>
      <c r="O117" s="63"/>
      <c r="P117" s="63"/>
      <c r="Q117" s="63"/>
      <c r="R117" s="63"/>
      <c r="S117" s="63"/>
      <c r="T117" s="64"/>
      <c r="U117" s="33"/>
      <c r="V117" s="33"/>
      <c r="W117" s="33"/>
      <c r="X117" s="33"/>
      <c r="Y117" s="33"/>
      <c r="Z117" s="33"/>
      <c r="AA117" s="33"/>
      <c r="AB117" s="33"/>
      <c r="AC117" s="33"/>
      <c r="AD117" s="33"/>
      <c r="AE117" s="33"/>
      <c r="AT117" s="15" t="s">
        <v>145</v>
      </c>
      <c r="AU117" s="15" t="s">
        <v>144</v>
      </c>
    </row>
    <row r="118" spans="1:47" s="2" customFormat="1" ht="19.5">
      <c r="A118" s="33"/>
      <c r="B118" s="34"/>
      <c r="C118" s="35"/>
      <c r="D118" s="181" t="s">
        <v>146</v>
      </c>
      <c r="E118" s="35"/>
      <c r="F118" s="186" t="s">
        <v>164</v>
      </c>
      <c r="G118" s="35"/>
      <c r="H118" s="35"/>
      <c r="I118" s="183"/>
      <c r="J118" s="35"/>
      <c r="K118" s="35"/>
      <c r="L118" s="38"/>
      <c r="M118" s="184"/>
      <c r="N118" s="185"/>
      <c r="O118" s="63"/>
      <c r="P118" s="63"/>
      <c r="Q118" s="63"/>
      <c r="R118" s="63"/>
      <c r="S118" s="63"/>
      <c r="T118" s="64"/>
      <c r="U118" s="33"/>
      <c r="V118" s="33"/>
      <c r="W118" s="33"/>
      <c r="X118" s="33"/>
      <c r="Y118" s="33"/>
      <c r="Z118" s="33"/>
      <c r="AA118" s="33"/>
      <c r="AB118" s="33"/>
      <c r="AC118" s="33"/>
      <c r="AD118" s="33"/>
      <c r="AE118" s="33"/>
      <c r="AT118" s="15" t="s">
        <v>146</v>
      </c>
      <c r="AU118" s="15" t="s">
        <v>144</v>
      </c>
    </row>
    <row r="119" spans="2:63" s="12" customFormat="1" ht="20.85" customHeight="1">
      <c r="B119" s="152"/>
      <c r="C119" s="153"/>
      <c r="D119" s="154" t="s">
        <v>79</v>
      </c>
      <c r="E119" s="166" t="s">
        <v>165</v>
      </c>
      <c r="F119" s="166" t="s">
        <v>166</v>
      </c>
      <c r="G119" s="153"/>
      <c r="H119" s="153"/>
      <c r="I119" s="156"/>
      <c r="J119" s="167">
        <f>BK119</f>
        <v>0</v>
      </c>
      <c r="K119" s="153"/>
      <c r="L119" s="158"/>
      <c r="M119" s="159"/>
      <c r="N119" s="160"/>
      <c r="O119" s="160"/>
      <c r="P119" s="161">
        <f>SUM(P120:P134)</f>
        <v>0</v>
      </c>
      <c r="Q119" s="160"/>
      <c r="R119" s="161">
        <f>SUM(R120:R134)</f>
        <v>0</v>
      </c>
      <c r="S119" s="160"/>
      <c r="T119" s="162">
        <f>SUM(T120:T134)</f>
        <v>0</v>
      </c>
      <c r="AR119" s="163" t="s">
        <v>88</v>
      </c>
      <c r="AT119" s="164" t="s">
        <v>79</v>
      </c>
      <c r="AU119" s="164" t="s">
        <v>90</v>
      </c>
      <c r="AY119" s="163" t="s">
        <v>134</v>
      </c>
      <c r="BK119" s="165">
        <f>SUM(BK120:BK134)</f>
        <v>0</v>
      </c>
    </row>
    <row r="120" spans="1:65" s="2" customFormat="1" ht="24.2" customHeight="1">
      <c r="A120" s="33"/>
      <c r="B120" s="34"/>
      <c r="C120" s="168" t="s">
        <v>153</v>
      </c>
      <c r="D120" s="168" t="s">
        <v>139</v>
      </c>
      <c r="E120" s="169" t="s">
        <v>167</v>
      </c>
      <c r="F120" s="170" t="s">
        <v>156</v>
      </c>
      <c r="G120" s="171" t="s">
        <v>142</v>
      </c>
      <c r="H120" s="172">
        <v>3</v>
      </c>
      <c r="I120" s="173"/>
      <c r="J120" s="174">
        <f>ROUND(I120*H120,2)</f>
        <v>0</v>
      </c>
      <c r="K120" s="170" t="s">
        <v>32</v>
      </c>
      <c r="L120" s="38"/>
      <c r="M120" s="175" t="s">
        <v>32</v>
      </c>
      <c r="N120" s="176" t="s">
        <v>51</v>
      </c>
      <c r="O120" s="63"/>
      <c r="P120" s="177">
        <f>O120*H120</f>
        <v>0</v>
      </c>
      <c r="Q120" s="177">
        <v>0</v>
      </c>
      <c r="R120" s="177">
        <f>Q120*H120</f>
        <v>0</v>
      </c>
      <c r="S120" s="177">
        <v>0</v>
      </c>
      <c r="T120" s="178">
        <f>S120*H120</f>
        <v>0</v>
      </c>
      <c r="U120" s="33"/>
      <c r="V120" s="33"/>
      <c r="W120" s="33"/>
      <c r="X120" s="33"/>
      <c r="Y120" s="33"/>
      <c r="Z120" s="33"/>
      <c r="AA120" s="33"/>
      <c r="AB120" s="33"/>
      <c r="AC120" s="33"/>
      <c r="AD120" s="33"/>
      <c r="AE120" s="33"/>
      <c r="AR120" s="179" t="s">
        <v>143</v>
      </c>
      <c r="AT120" s="179" t="s">
        <v>139</v>
      </c>
      <c r="AU120" s="179" t="s">
        <v>144</v>
      </c>
      <c r="AY120" s="15" t="s">
        <v>134</v>
      </c>
      <c r="BE120" s="180">
        <f>IF(N120="základní",J120,0)</f>
        <v>0</v>
      </c>
      <c r="BF120" s="180">
        <f>IF(N120="snížená",J120,0)</f>
        <v>0</v>
      </c>
      <c r="BG120" s="180">
        <f>IF(N120="zákl. přenesená",J120,0)</f>
        <v>0</v>
      </c>
      <c r="BH120" s="180">
        <f>IF(N120="sníž. přenesená",J120,0)</f>
        <v>0</v>
      </c>
      <c r="BI120" s="180">
        <f>IF(N120="nulová",J120,0)</f>
        <v>0</v>
      </c>
      <c r="BJ120" s="15" t="s">
        <v>88</v>
      </c>
      <c r="BK120" s="180">
        <f>ROUND(I120*H120,2)</f>
        <v>0</v>
      </c>
      <c r="BL120" s="15" t="s">
        <v>143</v>
      </c>
      <c r="BM120" s="179" t="s">
        <v>168</v>
      </c>
    </row>
    <row r="121" spans="1:47" s="2" customFormat="1" ht="12">
      <c r="A121" s="33"/>
      <c r="B121" s="34"/>
      <c r="C121" s="35"/>
      <c r="D121" s="181" t="s">
        <v>145</v>
      </c>
      <c r="E121" s="35"/>
      <c r="F121" s="182" t="s">
        <v>158</v>
      </c>
      <c r="G121" s="35"/>
      <c r="H121" s="35"/>
      <c r="I121" s="183"/>
      <c r="J121" s="35"/>
      <c r="K121" s="35"/>
      <c r="L121" s="38"/>
      <c r="M121" s="184"/>
      <c r="N121" s="185"/>
      <c r="O121" s="63"/>
      <c r="P121" s="63"/>
      <c r="Q121" s="63"/>
      <c r="R121" s="63"/>
      <c r="S121" s="63"/>
      <c r="T121" s="64"/>
      <c r="U121" s="33"/>
      <c r="V121" s="33"/>
      <c r="W121" s="33"/>
      <c r="X121" s="33"/>
      <c r="Y121" s="33"/>
      <c r="Z121" s="33"/>
      <c r="AA121" s="33"/>
      <c r="AB121" s="33"/>
      <c r="AC121" s="33"/>
      <c r="AD121" s="33"/>
      <c r="AE121" s="33"/>
      <c r="AT121" s="15" t="s">
        <v>145</v>
      </c>
      <c r="AU121" s="15" t="s">
        <v>144</v>
      </c>
    </row>
    <row r="122" spans="1:47" s="2" customFormat="1" ht="19.5">
      <c r="A122" s="33"/>
      <c r="B122" s="34"/>
      <c r="C122" s="35"/>
      <c r="D122" s="181" t="s">
        <v>146</v>
      </c>
      <c r="E122" s="35"/>
      <c r="F122" s="186" t="s">
        <v>169</v>
      </c>
      <c r="G122" s="35"/>
      <c r="H122" s="35"/>
      <c r="I122" s="183"/>
      <c r="J122" s="35"/>
      <c r="K122" s="35"/>
      <c r="L122" s="38"/>
      <c r="M122" s="184"/>
      <c r="N122" s="185"/>
      <c r="O122" s="63"/>
      <c r="P122" s="63"/>
      <c r="Q122" s="63"/>
      <c r="R122" s="63"/>
      <c r="S122" s="63"/>
      <c r="T122" s="64"/>
      <c r="U122" s="33"/>
      <c r="V122" s="33"/>
      <c r="W122" s="33"/>
      <c r="X122" s="33"/>
      <c r="Y122" s="33"/>
      <c r="Z122" s="33"/>
      <c r="AA122" s="33"/>
      <c r="AB122" s="33"/>
      <c r="AC122" s="33"/>
      <c r="AD122" s="33"/>
      <c r="AE122" s="33"/>
      <c r="AT122" s="15" t="s">
        <v>146</v>
      </c>
      <c r="AU122" s="15" t="s">
        <v>144</v>
      </c>
    </row>
    <row r="123" spans="1:65" s="2" customFormat="1" ht="14.45" customHeight="1">
      <c r="A123" s="33"/>
      <c r="B123" s="34"/>
      <c r="C123" s="168" t="s">
        <v>170</v>
      </c>
      <c r="D123" s="168" t="s">
        <v>139</v>
      </c>
      <c r="E123" s="169" t="s">
        <v>171</v>
      </c>
      <c r="F123" s="170" t="s">
        <v>172</v>
      </c>
      <c r="G123" s="171" t="s">
        <v>142</v>
      </c>
      <c r="H123" s="172">
        <v>1</v>
      </c>
      <c r="I123" s="173"/>
      <c r="J123" s="174">
        <f>ROUND(I123*H123,2)</f>
        <v>0</v>
      </c>
      <c r="K123" s="170" t="s">
        <v>32</v>
      </c>
      <c r="L123" s="38"/>
      <c r="M123" s="175" t="s">
        <v>32</v>
      </c>
      <c r="N123" s="176" t="s">
        <v>51</v>
      </c>
      <c r="O123" s="63"/>
      <c r="P123" s="177">
        <f>O123*H123</f>
        <v>0</v>
      </c>
      <c r="Q123" s="177">
        <v>0</v>
      </c>
      <c r="R123" s="177">
        <f>Q123*H123</f>
        <v>0</v>
      </c>
      <c r="S123" s="177">
        <v>0</v>
      </c>
      <c r="T123" s="178">
        <f>S123*H123</f>
        <v>0</v>
      </c>
      <c r="U123" s="33"/>
      <c r="V123" s="33"/>
      <c r="W123" s="33"/>
      <c r="X123" s="33"/>
      <c r="Y123" s="33"/>
      <c r="Z123" s="33"/>
      <c r="AA123" s="33"/>
      <c r="AB123" s="33"/>
      <c r="AC123" s="33"/>
      <c r="AD123" s="33"/>
      <c r="AE123" s="33"/>
      <c r="AR123" s="179" t="s">
        <v>143</v>
      </c>
      <c r="AT123" s="179" t="s">
        <v>139</v>
      </c>
      <c r="AU123" s="179" t="s">
        <v>144</v>
      </c>
      <c r="AY123" s="15" t="s">
        <v>134</v>
      </c>
      <c r="BE123" s="180">
        <f>IF(N123="základní",J123,0)</f>
        <v>0</v>
      </c>
      <c r="BF123" s="180">
        <f>IF(N123="snížená",J123,0)</f>
        <v>0</v>
      </c>
      <c r="BG123" s="180">
        <f>IF(N123="zákl. přenesená",J123,0)</f>
        <v>0</v>
      </c>
      <c r="BH123" s="180">
        <f>IF(N123="sníž. přenesená",J123,0)</f>
        <v>0</v>
      </c>
      <c r="BI123" s="180">
        <f>IF(N123="nulová",J123,0)</f>
        <v>0</v>
      </c>
      <c r="BJ123" s="15" t="s">
        <v>88</v>
      </c>
      <c r="BK123" s="180">
        <f>ROUND(I123*H123,2)</f>
        <v>0</v>
      </c>
      <c r="BL123" s="15" t="s">
        <v>143</v>
      </c>
      <c r="BM123" s="179" t="s">
        <v>173</v>
      </c>
    </row>
    <row r="124" spans="1:47" s="2" customFormat="1" ht="12">
      <c r="A124" s="33"/>
      <c r="B124" s="34"/>
      <c r="C124" s="35"/>
      <c r="D124" s="181" t="s">
        <v>145</v>
      </c>
      <c r="E124" s="35"/>
      <c r="F124" s="182" t="s">
        <v>174</v>
      </c>
      <c r="G124" s="35"/>
      <c r="H124" s="35"/>
      <c r="I124" s="183"/>
      <c r="J124" s="35"/>
      <c r="K124" s="35"/>
      <c r="L124" s="38"/>
      <c r="M124" s="184"/>
      <c r="N124" s="185"/>
      <c r="O124" s="63"/>
      <c r="P124" s="63"/>
      <c r="Q124" s="63"/>
      <c r="R124" s="63"/>
      <c r="S124" s="63"/>
      <c r="T124" s="64"/>
      <c r="U124" s="33"/>
      <c r="V124" s="33"/>
      <c r="W124" s="33"/>
      <c r="X124" s="33"/>
      <c r="Y124" s="33"/>
      <c r="Z124" s="33"/>
      <c r="AA124" s="33"/>
      <c r="AB124" s="33"/>
      <c r="AC124" s="33"/>
      <c r="AD124" s="33"/>
      <c r="AE124" s="33"/>
      <c r="AT124" s="15" t="s">
        <v>145</v>
      </c>
      <c r="AU124" s="15" t="s">
        <v>144</v>
      </c>
    </row>
    <row r="125" spans="1:47" s="2" customFormat="1" ht="19.5">
      <c r="A125" s="33"/>
      <c r="B125" s="34"/>
      <c r="C125" s="35"/>
      <c r="D125" s="181" t="s">
        <v>146</v>
      </c>
      <c r="E125" s="35"/>
      <c r="F125" s="186" t="s">
        <v>169</v>
      </c>
      <c r="G125" s="35"/>
      <c r="H125" s="35"/>
      <c r="I125" s="183"/>
      <c r="J125" s="35"/>
      <c r="K125" s="35"/>
      <c r="L125" s="38"/>
      <c r="M125" s="184"/>
      <c r="N125" s="185"/>
      <c r="O125" s="63"/>
      <c r="P125" s="63"/>
      <c r="Q125" s="63"/>
      <c r="R125" s="63"/>
      <c r="S125" s="63"/>
      <c r="T125" s="64"/>
      <c r="U125" s="33"/>
      <c r="V125" s="33"/>
      <c r="W125" s="33"/>
      <c r="X125" s="33"/>
      <c r="Y125" s="33"/>
      <c r="Z125" s="33"/>
      <c r="AA125" s="33"/>
      <c r="AB125" s="33"/>
      <c r="AC125" s="33"/>
      <c r="AD125" s="33"/>
      <c r="AE125" s="33"/>
      <c r="AT125" s="15" t="s">
        <v>146</v>
      </c>
      <c r="AU125" s="15" t="s">
        <v>144</v>
      </c>
    </row>
    <row r="126" spans="1:65" s="2" customFormat="1" ht="14.45" customHeight="1">
      <c r="A126" s="33"/>
      <c r="B126" s="34"/>
      <c r="C126" s="168" t="s">
        <v>157</v>
      </c>
      <c r="D126" s="168" t="s">
        <v>139</v>
      </c>
      <c r="E126" s="169" t="s">
        <v>175</v>
      </c>
      <c r="F126" s="170" t="s">
        <v>176</v>
      </c>
      <c r="G126" s="171" t="s">
        <v>142</v>
      </c>
      <c r="H126" s="172">
        <v>1</v>
      </c>
      <c r="I126" s="173"/>
      <c r="J126" s="174">
        <f>ROUND(I126*H126,2)</f>
        <v>0</v>
      </c>
      <c r="K126" s="170" t="s">
        <v>32</v>
      </c>
      <c r="L126" s="38"/>
      <c r="M126" s="175" t="s">
        <v>32</v>
      </c>
      <c r="N126" s="176" t="s">
        <v>51</v>
      </c>
      <c r="O126" s="63"/>
      <c r="P126" s="177">
        <f>O126*H126</f>
        <v>0</v>
      </c>
      <c r="Q126" s="177">
        <v>0</v>
      </c>
      <c r="R126" s="177">
        <f>Q126*H126</f>
        <v>0</v>
      </c>
      <c r="S126" s="177">
        <v>0</v>
      </c>
      <c r="T126" s="178">
        <f>S126*H126</f>
        <v>0</v>
      </c>
      <c r="U126" s="33"/>
      <c r="V126" s="33"/>
      <c r="W126" s="33"/>
      <c r="X126" s="33"/>
      <c r="Y126" s="33"/>
      <c r="Z126" s="33"/>
      <c r="AA126" s="33"/>
      <c r="AB126" s="33"/>
      <c r="AC126" s="33"/>
      <c r="AD126" s="33"/>
      <c r="AE126" s="33"/>
      <c r="AR126" s="179" t="s">
        <v>143</v>
      </c>
      <c r="AT126" s="179" t="s">
        <v>139</v>
      </c>
      <c r="AU126" s="179" t="s">
        <v>144</v>
      </c>
      <c r="AY126" s="15" t="s">
        <v>134</v>
      </c>
      <c r="BE126" s="180">
        <f>IF(N126="základní",J126,0)</f>
        <v>0</v>
      </c>
      <c r="BF126" s="180">
        <f>IF(N126="snížená",J126,0)</f>
        <v>0</v>
      </c>
      <c r="BG126" s="180">
        <f>IF(N126="zákl. přenesená",J126,0)</f>
        <v>0</v>
      </c>
      <c r="BH126" s="180">
        <f>IF(N126="sníž. přenesená",J126,0)</f>
        <v>0</v>
      </c>
      <c r="BI126" s="180">
        <f>IF(N126="nulová",J126,0)</f>
        <v>0</v>
      </c>
      <c r="BJ126" s="15" t="s">
        <v>88</v>
      </c>
      <c r="BK126" s="180">
        <f>ROUND(I126*H126,2)</f>
        <v>0</v>
      </c>
      <c r="BL126" s="15" t="s">
        <v>143</v>
      </c>
      <c r="BM126" s="179" t="s">
        <v>177</v>
      </c>
    </row>
    <row r="127" spans="1:47" s="2" customFormat="1" ht="12">
      <c r="A127" s="33"/>
      <c r="B127" s="34"/>
      <c r="C127" s="35"/>
      <c r="D127" s="181" t="s">
        <v>145</v>
      </c>
      <c r="E127" s="35"/>
      <c r="F127" s="182" t="s">
        <v>176</v>
      </c>
      <c r="G127" s="35"/>
      <c r="H127" s="35"/>
      <c r="I127" s="183"/>
      <c r="J127" s="35"/>
      <c r="K127" s="35"/>
      <c r="L127" s="38"/>
      <c r="M127" s="184"/>
      <c r="N127" s="185"/>
      <c r="O127" s="63"/>
      <c r="P127" s="63"/>
      <c r="Q127" s="63"/>
      <c r="R127" s="63"/>
      <c r="S127" s="63"/>
      <c r="T127" s="64"/>
      <c r="U127" s="33"/>
      <c r="V127" s="33"/>
      <c r="W127" s="33"/>
      <c r="X127" s="33"/>
      <c r="Y127" s="33"/>
      <c r="Z127" s="33"/>
      <c r="AA127" s="33"/>
      <c r="AB127" s="33"/>
      <c r="AC127" s="33"/>
      <c r="AD127" s="33"/>
      <c r="AE127" s="33"/>
      <c r="AT127" s="15" t="s">
        <v>145</v>
      </c>
      <c r="AU127" s="15" t="s">
        <v>144</v>
      </c>
    </row>
    <row r="128" spans="1:47" s="2" customFormat="1" ht="19.5">
      <c r="A128" s="33"/>
      <c r="B128" s="34"/>
      <c r="C128" s="35"/>
      <c r="D128" s="181" t="s">
        <v>146</v>
      </c>
      <c r="E128" s="35"/>
      <c r="F128" s="186" t="s">
        <v>178</v>
      </c>
      <c r="G128" s="35"/>
      <c r="H128" s="35"/>
      <c r="I128" s="183"/>
      <c r="J128" s="35"/>
      <c r="K128" s="35"/>
      <c r="L128" s="38"/>
      <c r="M128" s="184"/>
      <c r="N128" s="185"/>
      <c r="O128" s="63"/>
      <c r="P128" s="63"/>
      <c r="Q128" s="63"/>
      <c r="R128" s="63"/>
      <c r="S128" s="63"/>
      <c r="T128" s="64"/>
      <c r="U128" s="33"/>
      <c r="V128" s="33"/>
      <c r="W128" s="33"/>
      <c r="X128" s="33"/>
      <c r="Y128" s="33"/>
      <c r="Z128" s="33"/>
      <c r="AA128" s="33"/>
      <c r="AB128" s="33"/>
      <c r="AC128" s="33"/>
      <c r="AD128" s="33"/>
      <c r="AE128" s="33"/>
      <c r="AT128" s="15" t="s">
        <v>146</v>
      </c>
      <c r="AU128" s="15" t="s">
        <v>144</v>
      </c>
    </row>
    <row r="129" spans="1:65" s="2" customFormat="1" ht="14.45" customHeight="1">
      <c r="A129" s="33"/>
      <c r="B129" s="34"/>
      <c r="C129" s="168" t="s">
        <v>179</v>
      </c>
      <c r="D129" s="168" t="s">
        <v>139</v>
      </c>
      <c r="E129" s="169" t="s">
        <v>180</v>
      </c>
      <c r="F129" s="170" t="s">
        <v>141</v>
      </c>
      <c r="G129" s="171" t="s">
        <v>142</v>
      </c>
      <c r="H129" s="172">
        <v>5</v>
      </c>
      <c r="I129" s="173"/>
      <c r="J129" s="174">
        <f>ROUND(I129*H129,2)</f>
        <v>0</v>
      </c>
      <c r="K129" s="170" t="s">
        <v>32</v>
      </c>
      <c r="L129" s="38"/>
      <c r="M129" s="175" t="s">
        <v>32</v>
      </c>
      <c r="N129" s="176" t="s">
        <v>51</v>
      </c>
      <c r="O129" s="63"/>
      <c r="P129" s="177">
        <f>O129*H129</f>
        <v>0</v>
      </c>
      <c r="Q129" s="177">
        <v>0</v>
      </c>
      <c r="R129" s="177">
        <f>Q129*H129</f>
        <v>0</v>
      </c>
      <c r="S129" s="177">
        <v>0</v>
      </c>
      <c r="T129" s="178">
        <f>S129*H129</f>
        <v>0</v>
      </c>
      <c r="U129" s="33"/>
      <c r="V129" s="33"/>
      <c r="W129" s="33"/>
      <c r="X129" s="33"/>
      <c r="Y129" s="33"/>
      <c r="Z129" s="33"/>
      <c r="AA129" s="33"/>
      <c r="AB129" s="33"/>
      <c r="AC129" s="33"/>
      <c r="AD129" s="33"/>
      <c r="AE129" s="33"/>
      <c r="AR129" s="179" t="s">
        <v>143</v>
      </c>
      <c r="AT129" s="179" t="s">
        <v>139</v>
      </c>
      <c r="AU129" s="179" t="s">
        <v>144</v>
      </c>
      <c r="AY129" s="15" t="s">
        <v>134</v>
      </c>
      <c r="BE129" s="180">
        <f>IF(N129="základní",J129,0)</f>
        <v>0</v>
      </c>
      <c r="BF129" s="180">
        <f>IF(N129="snížená",J129,0)</f>
        <v>0</v>
      </c>
      <c r="BG129" s="180">
        <f>IF(N129="zákl. přenesená",J129,0)</f>
        <v>0</v>
      </c>
      <c r="BH129" s="180">
        <f>IF(N129="sníž. přenesená",J129,0)</f>
        <v>0</v>
      </c>
      <c r="BI129" s="180">
        <f>IF(N129="nulová",J129,0)</f>
        <v>0</v>
      </c>
      <c r="BJ129" s="15" t="s">
        <v>88</v>
      </c>
      <c r="BK129" s="180">
        <f>ROUND(I129*H129,2)</f>
        <v>0</v>
      </c>
      <c r="BL129" s="15" t="s">
        <v>143</v>
      </c>
      <c r="BM129" s="179" t="s">
        <v>181</v>
      </c>
    </row>
    <row r="130" spans="1:47" s="2" customFormat="1" ht="12">
      <c r="A130" s="33"/>
      <c r="B130" s="34"/>
      <c r="C130" s="35"/>
      <c r="D130" s="181" t="s">
        <v>145</v>
      </c>
      <c r="E130" s="35"/>
      <c r="F130" s="182" t="s">
        <v>141</v>
      </c>
      <c r="G130" s="35"/>
      <c r="H130" s="35"/>
      <c r="I130" s="183"/>
      <c r="J130" s="35"/>
      <c r="K130" s="35"/>
      <c r="L130" s="38"/>
      <c r="M130" s="184"/>
      <c r="N130" s="185"/>
      <c r="O130" s="63"/>
      <c r="P130" s="63"/>
      <c r="Q130" s="63"/>
      <c r="R130" s="63"/>
      <c r="S130" s="63"/>
      <c r="T130" s="64"/>
      <c r="U130" s="33"/>
      <c r="V130" s="33"/>
      <c r="W130" s="33"/>
      <c r="X130" s="33"/>
      <c r="Y130" s="33"/>
      <c r="Z130" s="33"/>
      <c r="AA130" s="33"/>
      <c r="AB130" s="33"/>
      <c r="AC130" s="33"/>
      <c r="AD130" s="33"/>
      <c r="AE130" s="33"/>
      <c r="AT130" s="15" t="s">
        <v>145</v>
      </c>
      <c r="AU130" s="15" t="s">
        <v>144</v>
      </c>
    </row>
    <row r="131" spans="1:47" s="2" customFormat="1" ht="19.5">
      <c r="A131" s="33"/>
      <c r="B131" s="34"/>
      <c r="C131" s="35"/>
      <c r="D131" s="181" t="s">
        <v>146</v>
      </c>
      <c r="E131" s="35"/>
      <c r="F131" s="186" t="s">
        <v>182</v>
      </c>
      <c r="G131" s="35"/>
      <c r="H131" s="35"/>
      <c r="I131" s="183"/>
      <c r="J131" s="35"/>
      <c r="K131" s="35"/>
      <c r="L131" s="38"/>
      <c r="M131" s="184"/>
      <c r="N131" s="185"/>
      <c r="O131" s="63"/>
      <c r="P131" s="63"/>
      <c r="Q131" s="63"/>
      <c r="R131" s="63"/>
      <c r="S131" s="63"/>
      <c r="T131" s="64"/>
      <c r="U131" s="33"/>
      <c r="V131" s="33"/>
      <c r="W131" s="33"/>
      <c r="X131" s="33"/>
      <c r="Y131" s="33"/>
      <c r="Z131" s="33"/>
      <c r="AA131" s="33"/>
      <c r="AB131" s="33"/>
      <c r="AC131" s="33"/>
      <c r="AD131" s="33"/>
      <c r="AE131" s="33"/>
      <c r="AT131" s="15" t="s">
        <v>146</v>
      </c>
      <c r="AU131" s="15" t="s">
        <v>144</v>
      </c>
    </row>
    <row r="132" spans="1:65" s="2" customFormat="1" ht="14.45" customHeight="1">
      <c r="A132" s="33"/>
      <c r="B132" s="34"/>
      <c r="C132" s="168" t="s">
        <v>163</v>
      </c>
      <c r="D132" s="168" t="s">
        <v>139</v>
      </c>
      <c r="E132" s="169" t="s">
        <v>183</v>
      </c>
      <c r="F132" s="170" t="s">
        <v>184</v>
      </c>
      <c r="G132" s="171" t="s">
        <v>142</v>
      </c>
      <c r="H132" s="172">
        <v>1</v>
      </c>
      <c r="I132" s="173"/>
      <c r="J132" s="174">
        <f>ROUND(I132*H132,2)</f>
        <v>0</v>
      </c>
      <c r="K132" s="170" t="s">
        <v>32</v>
      </c>
      <c r="L132" s="38"/>
      <c r="M132" s="175" t="s">
        <v>32</v>
      </c>
      <c r="N132" s="176" t="s">
        <v>51</v>
      </c>
      <c r="O132" s="63"/>
      <c r="P132" s="177">
        <f>O132*H132</f>
        <v>0</v>
      </c>
      <c r="Q132" s="177">
        <v>0</v>
      </c>
      <c r="R132" s="177">
        <f>Q132*H132</f>
        <v>0</v>
      </c>
      <c r="S132" s="177">
        <v>0</v>
      </c>
      <c r="T132" s="178">
        <f>S132*H132</f>
        <v>0</v>
      </c>
      <c r="U132" s="33"/>
      <c r="V132" s="33"/>
      <c r="W132" s="33"/>
      <c r="X132" s="33"/>
      <c r="Y132" s="33"/>
      <c r="Z132" s="33"/>
      <c r="AA132" s="33"/>
      <c r="AB132" s="33"/>
      <c r="AC132" s="33"/>
      <c r="AD132" s="33"/>
      <c r="AE132" s="33"/>
      <c r="AR132" s="179" t="s">
        <v>143</v>
      </c>
      <c r="AT132" s="179" t="s">
        <v>139</v>
      </c>
      <c r="AU132" s="179" t="s">
        <v>144</v>
      </c>
      <c r="AY132" s="15" t="s">
        <v>134</v>
      </c>
      <c r="BE132" s="180">
        <f>IF(N132="základní",J132,0)</f>
        <v>0</v>
      </c>
      <c r="BF132" s="180">
        <f>IF(N132="snížená",J132,0)</f>
        <v>0</v>
      </c>
      <c r="BG132" s="180">
        <f>IF(N132="zákl. přenesená",J132,0)</f>
        <v>0</v>
      </c>
      <c r="BH132" s="180">
        <f>IF(N132="sníž. přenesená",J132,0)</f>
        <v>0</v>
      </c>
      <c r="BI132" s="180">
        <f>IF(N132="nulová",J132,0)</f>
        <v>0</v>
      </c>
      <c r="BJ132" s="15" t="s">
        <v>88</v>
      </c>
      <c r="BK132" s="180">
        <f>ROUND(I132*H132,2)</f>
        <v>0</v>
      </c>
      <c r="BL132" s="15" t="s">
        <v>143</v>
      </c>
      <c r="BM132" s="179" t="s">
        <v>185</v>
      </c>
    </row>
    <row r="133" spans="1:47" s="2" customFormat="1" ht="12">
      <c r="A133" s="33"/>
      <c r="B133" s="34"/>
      <c r="C133" s="35"/>
      <c r="D133" s="181" t="s">
        <v>145</v>
      </c>
      <c r="E133" s="35"/>
      <c r="F133" s="182" t="s">
        <v>184</v>
      </c>
      <c r="G133" s="35"/>
      <c r="H133" s="35"/>
      <c r="I133" s="183"/>
      <c r="J133" s="35"/>
      <c r="K133" s="35"/>
      <c r="L133" s="38"/>
      <c r="M133" s="184"/>
      <c r="N133" s="185"/>
      <c r="O133" s="63"/>
      <c r="P133" s="63"/>
      <c r="Q133" s="63"/>
      <c r="R133" s="63"/>
      <c r="S133" s="63"/>
      <c r="T133" s="64"/>
      <c r="U133" s="33"/>
      <c r="V133" s="33"/>
      <c r="W133" s="33"/>
      <c r="X133" s="33"/>
      <c r="Y133" s="33"/>
      <c r="Z133" s="33"/>
      <c r="AA133" s="33"/>
      <c r="AB133" s="33"/>
      <c r="AC133" s="33"/>
      <c r="AD133" s="33"/>
      <c r="AE133" s="33"/>
      <c r="AT133" s="15" t="s">
        <v>145</v>
      </c>
      <c r="AU133" s="15" t="s">
        <v>144</v>
      </c>
    </row>
    <row r="134" spans="1:47" s="2" customFormat="1" ht="19.5">
      <c r="A134" s="33"/>
      <c r="B134" s="34"/>
      <c r="C134" s="35"/>
      <c r="D134" s="181" t="s">
        <v>146</v>
      </c>
      <c r="E134" s="35"/>
      <c r="F134" s="186" t="s">
        <v>186</v>
      </c>
      <c r="G134" s="35"/>
      <c r="H134" s="35"/>
      <c r="I134" s="183"/>
      <c r="J134" s="35"/>
      <c r="K134" s="35"/>
      <c r="L134" s="38"/>
      <c r="M134" s="184"/>
      <c r="N134" s="185"/>
      <c r="O134" s="63"/>
      <c r="P134" s="63"/>
      <c r="Q134" s="63"/>
      <c r="R134" s="63"/>
      <c r="S134" s="63"/>
      <c r="T134" s="64"/>
      <c r="U134" s="33"/>
      <c r="V134" s="33"/>
      <c r="W134" s="33"/>
      <c r="X134" s="33"/>
      <c r="Y134" s="33"/>
      <c r="Z134" s="33"/>
      <c r="AA134" s="33"/>
      <c r="AB134" s="33"/>
      <c r="AC134" s="33"/>
      <c r="AD134" s="33"/>
      <c r="AE134" s="33"/>
      <c r="AT134" s="15" t="s">
        <v>146</v>
      </c>
      <c r="AU134" s="15" t="s">
        <v>144</v>
      </c>
    </row>
    <row r="135" spans="2:63" s="12" customFormat="1" ht="20.85" customHeight="1">
      <c r="B135" s="152"/>
      <c r="C135" s="153"/>
      <c r="D135" s="154" t="s">
        <v>79</v>
      </c>
      <c r="E135" s="166" t="s">
        <v>187</v>
      </c>
      <c r="F135" s="166" t="s">
        <v>188</v>
      </c>
      <c r="G135" s="153"/>
      <c r="H135" s="153"/>
      <c r="I135" s="156"/>
      <c r="J135" s="167">
        <f>BK135</f>
        <v>0</v>
      </c>
      <c r="K135" s="153"/>
      <c r="L135" s="158"/>
      <c r="M135" s="159"/>
      <c r="N135" s="160"/>
      <c r="O135" s="160"/>
      <c r="P135" s="161">
        <f>SUM(P136:P147)</f>
        <v>0</v>
      </c>
      <c r="Q135" s="160"/>
      <c r="R135" s="161">
        <f>SUM(R136:R147)</f>
        <v>0</v>
      </c>
      <c r="S135" s="160"/>
      <c r="T135" s="162">
        <f>SUM(T136:T147)</f>
        <v>0</v>
      </c>
      <c r="AR135" s="163" t="s">
        <v>88</v>
      </c>
      <c r="AT135" s="164" t="s">
        <v>79</v>
      </c>
      <c r="AU135" s="164" t="s">
        <v>90</v>
      </c>
      <c r="AY135" s="163" t="s">
        <v>134</v>
      </c>
      <c r="BK135" s="165">
        <f>SUM(BK136:BK147)</f>
        <v>0</v>
      </c>
    </row>
    <row r="136" spans="1:65" s="2" customFormat="1" ht="14.45" customHeight="1">
      <c r="A136" s="33"/>
      <c r="B136" s="34"/>
      <c r="C136" s="168" t="s">
        <v>189</v>
      </c>
      <c r="D136" s="168" t="s">
        <v>139</v>
      </c>
      <c r="E136" s="169" t="s">
        <v>190</v>
      </c>
      <c r="F136" s="170" t="s">
        <v>191</v>
      </c>
      <c r="G136" s="171" t="s">
        <v>142</v>
      </c>
      <c r="H136" s="172">
        <v>1</v>
      </c>
      <c r="I136" s="173"/>
      <c r="J136" s="174">
        <f>ROUND(I136*H136,2)</f>
        <v>0</v>
      </c>
      <c r="K136" s="170" t="s">
        <v>32</v>
      </c>
      <c r="L136" s="38"/>
      <c r="M136" s="175" t="s">
        <v>32</v>
      </c>
      <c r="N136" s="176" t="s">
        <v>51</v>
      </c>
      <c r="O136" s="63"/>
      <c r="P136" s="177">
        <f>O136*H136</f>
        <v>0</v>
      </c>
      <c r="Q136" s="177">
        <v>0</v>
      </c>
      <c r="R136" s="177">
        <f>Q136*H136</f>
        <v>0</v>
      </c>
      <c r="S136" s="177">
        <v>0</v>
      </c>
      <c r="T136" s="178">
        <f>S136*H136</f>
        <v>0</v>
      </c>
      <c r="U136" s="33"/>
      <c r="V136" s="33"/>
      <c r="W136" s="33"/>
      <c r="X136" s="33"/>
      <c r="Y136" s="33"/>
      <c r="Z136" s="33"/>
      <c r="AA136" s="33"/>
      <c r="AB136" s="33"/>
      <c r="AC136" s="33"/>
      <c r="AD136" s="33"/>
      <c r="AE136" s="33"/>
      <c r="AR136" s="179" t="s">
        <v>143</v>
      </c>
      <c r="AT136" s="179" t="s">
        <v>139</v>
      </c>
      <c r="AU136" s="179" t="s">
        <v>144</v>
      </c>
      <c r="AY136" s="15" t="s">
        <v>134</v>
      </c>
      <c r="BE136" s="180">
        <f>IF(N136="základní",J136,0)</f>
        <v>0</v>
      </c>
      <c r="BF136" s="180">
        <f>IF(N136="snížená",J136,0)</f>
        <v>0</v>
      </c>
      <c r="BG136" s="180">
        <f>IF(N136="zákl. přenesená",J136,0)</f>
        <v>0</v>
      </c>
      <c r="BH136" s="180">
        <f>IF(N136="sníž. přenesená",J136,0)</f>
        <v>0</v>
      </c>
      <c r="BI136" s="180">
        <f>IF(N136="nulová",J136,0)</f>
        <v>0</v>
      </c>
      <c r="BJ136" s="15" t="s">
        <v>88</v>
      </c>
      <c r="BK136" s="180">
        <f>ROUND(I136*H136,2)</f>
        <v>0</v>
      </c>
      <c r="BL136" s="15" t="s">
        <v>143</v>
      </c>
      <c r="BM136" s="179" t="s">
        <v>192</v>
      </c>
    </row>
    <row r="137" spans="1:47" s="2" customFormat="1" ht="12">
      <c r="A137" s="33"/>
      <c r="B137" s="34"/>
      <c r="C137" s="35"/>
      <c r="D137" s="181" t="s">
        <v>145</v>
      </c>
      <c r="E137" s="35"/>
      <c r="F137" s="182" t="s">
        <v>191</v>
      </c>
      <c r="G137" s="35"/>
      <c r="H137" s="35"/>
      <c r="I137" s="183"/>
      <c r="J137" s="35"/>
      <c r="K137" s="35"/>
      <c r="L137" s="38"/>
      <c r="M137" s="184"/>
      <c r="N137" s="185"/>
      <c r="O137" s="63"/>
      <c r="P137" s="63"/>
      <c r="Q137" s="63"/>
      <c r="R137" s="63"/>
      <c r="S137" s="63"/>
      <c r="T137" s="64"/>
      <c r="U137" s="33"/>
      <c r="V137" s="33"/>
      <c r="W137" s="33"/>
      <c r="X137" s="33"/>
      <c r="Y137" s="33"/>
      <c r="Z137" s="33"/>
      <c r="AA137" s="33"/>
      <c r="AB137" s="33"/>
      <c r="AC137" s="33"/>
      <c r="AD137" s="33"/>
      <c r="AE137" s="33"/>
      <c r="AT137" s="15" t="s">
        <v>145</v>
      </c>
      <c r="AU137" s="15" t="s">
        <v>144</v>
      </c>
    </row>
    <row r="138" spans="1:47" s="2" customFormat="1" ht="19.5">
      <c r="A138" s="33"/>
      <c r="B138" s="34"/>
      <c r="C138" s="35"/>
      <c r="D138" s="181" t="s">
        <v>146</v>
      </c>
      <c r="E138" s="35"/>
      <c r="F138" s="186" t="s">
        <v>193</v>
      </c>
      <c r="G138" s="35"/>
      <c r="H138" s="35"/>
      <c r="I138" s="183"/>
      <c r="J138" s="35"/>
      <c r="K138" s="35"/>
      <c r="L138" s="38"/>
      <c r="M138" s="184"/>
      <c r="N138" s="185"/>
      <c r="O138" s="63"/>
      <c r="P138" s="63"/>
      <c r="Q138" s="63"/>
      <c r="R138" s="63"/>
      <c r="S138" s="63"/>
      <c r="T138" s="64"/>
      <c r="U138" s="33"/>
      <c r="V138" s="33"/>
      <c r="W138" s="33"/>
      <c r="X138" s="33"/>
      <c r="Y138" s="33"/>
      <c r="Z138" s="33"/>
      <c r="AA138" s="33"/>
      <c r="AB138" s="33"/>
      <c r="AC138" s="33"/>
      <c r="AD138" s="33"/>
      <c r="AE138" s="33"/>
      <c r="AT138" s="15" t="s">
        <v>146</v>
      </c>
      <c r="AU138" s="15" t="s">
        <v>144</v>
      </c>
    </row>
    <row r="139" spans="1:65" s="2" customFormat="1" ht="24.2" customHeight="1">
      <c r="A139" s="33"/>
      <c r="B139" s="34"/>
      <c r="C139" s="168" t="s">
        <v>168</v>
      </c>
      <c r="D139" s="168" t="s">
        <v>139</v>
      </c>
      <c r="E139" s="169" t="s">
        <v>194</v>
      </c>
      <c r="F139" s="170" t="s">
        <v>195</v>
      </c>
      <c r="G139" s="171" t="s">
        <v>142</v>
      </c>
      <c r="H139" s="172">
        <v>1</v>
      </c>
      <c r="I139" s="173"/>
      <c r="J139" s="174">
        <f>ROUND(I139*H139,2)</f>
        <v>0</v>
      </c>
      <c r="K139" s="170" t="s">
        <v>32</v>
      </c>
      <c r="L139" s="38"/>
      <c r="M139" s="175" t="s">
        <v>32</v>
      </c>
      <c r="N139" s="176" t="s">
        <v>51</v>
      </c>
      <c r="O139" s="63"/>
      <c r="P139" s="177">
        <f>O139*H139</f>
        <v>0</v>
      </c>
      <c r="Q139" s="177">
        <v>0</v>
      </c>
      <c r="R139" s="177">
        <f>Q139*H139</f>
        <v>0</v>
      </c>
      <c r="S139" s="177">
        <v>0</v>
      </c>
      <c r="T139" s="178">
        <f>S139*H139</f>
        <v>0</v>
      </c>
      <c r="U139" s="33"/>
      <c r="V139" s="33"/>
      <c r="W139" s="33"/>
      <c r="X139" s="33"/>
      <c r="Y139" s="33"/>
      <c r="Z139" s="33"/>
      <c r="AA139" s="33"/>
      <c r="AB139" s="33"/>
      <c r="AC139" s="33"/>
      <c r="AD139" s="33"/>
      <c r="AE139" s="33"/>
      <c r="AR139" s="179" t="s">
        <v>143</v>
      </c>
      <c r="AT139" s="179" t="s">
        <v>139</v>
      </c>
      <c r="AU139" s="179" t="s">
        <v>144</v>
      </c>
      <c r="AY139" s="15" t="s">
        <v>134</v>
      </c>
      <c r="BE139" s="180">
        <f>IF(N139="základní",J139,0)</f>
        <v>0</v>
      </c>
      <c r="BF139" s="180">
        <f>IF(N139="snížená",J139,0)</f>
        <v>0</v>
      </c>
      <c r="BG139" s="180">
        <f>IF(N139="zákl. přenesená",J139,0)</f>
        <v>0</v>
      </c>
      <c r="BH139" s="180">
        <f>IF(N139="sníž. přenesená",J139,0)</f>
        <v>0</v>
      </c>
      <c r="BI139" s="180">
        <f>IF(N139="nulová",J139,0)</f>
        <v>0</v>
      </c>
      <c r="BJ139" s="15" t="s">
        <v>88</v>
      </c>
      <c r="BK139" s="180">
        <f>ROUND(I139*H139,2)</f>
        <v>0</v>
      </c>
      <c r="BL139" s="15" t="s">
        <v>143</v>
      </c>
      <c r="BM139" s="179" t="s">
        <v>196</v>
      </c>
    </row>
    <row r="140" spans="1:47" s="2" customFormat="1" ht="12">
      <c r="A140" s="33"/>
      <c r="B140" s="34"/>
      <c r="C140" s="35"/>
      <c r="D140" s="181" t="s">
        <v>145</v>
      </c>
      <c r="E140" s="35"/>
      <c r="F140" s="182" t="s">
        <v>197</v>
      </c>
      <c r="G140" s="35"/>
      <c r="H140" s="35"/>
      <c r="I140" s="183"/>
      <c r="J140" s="35"/>
      <c r="K140" s="35"/>
      <c r="L140" s="38"/>
      <c r="M140" s="184"/>
      <c r="N140" s="185"/>
      <c r="O140" s="63"/>
      <c r="P140" s="63"/>
      <c r="Q140" s="63"/>
      <c r="R140" s="63"/>
      <c r="S140" s="63"/>
      <c r="T140" s="64"/>
      <c r="U140" s="33"/>
      <c r="V140" s="33"/>
      <c r="W140" s="33"/>
      <c r="X140" s="33"/>
      <c r="Y140" s="33"/>
      <c r="Z140" s="33"/>
      <c r="AA140" s="33"/>
      <c r="AB140" s="33"/>
      <c r="AC140" s="33"/>
      <c r="AD140" s="33"/>
      <c r="AE140" s="33"/>
      <c r="AT140" s="15" t="s">
        <v>145</v>
      </c>
      <c r="AU140" s="15" t="s">
        <v>144</v>
      </c>
    </row>
    <row r="141" spans="1:47" s="2" customFormat="1" ht="19.5">
      <c r="A141" s="33"/>
      <c r="B141" s="34"/>
      <c r="C141" s="35"/>
      <c r="D141" s="181" t="s">
        <v>146</v>
      </c>
      <c r="E141" s="35"/>
      <c r="F141" s="186" t="s">
        <v>198</v>
      </c>
      <c r="G141" s="35"/>
      <c r="H141" s="35"/>
      <c r="I141" s="183"/>
      <c r="J141" s="35"/>
      <c r="K141" s="35"/>
      <c r="L141" s="38"/>
      <c r="M141" s="184"/>
      <c r="N141" s="185"/>
      <c r="O141" s="63"/>
      <c r="P141" s="63"/>
      <c r="Q141" s="63"/>
      <c r="R141" s="63"/>
      <c r="S141" s="63"/>
      <c r="T141" s="64"/>
      <c r="U141" s="33"/>
      <c r="V141" s="33"/>
      <c r="W141" s="33"/>
      <c r="X141" s="33"/>
      <c r="Y141" s="33"/>
      <c r="Z141" s="33"/>
      <c r="AA141" s="33"/>
      <c r="AB141" s="33"/>
      <c r="AC141" s="33"/>
      <c r="AD141" s="33"/>
      <c r="AE141" s="33"/>
      <c r="AT141" s="15" t="s">
        <v>146</v>
      </c>
      <c r="AU141" s="15" t="s">
        <v>144</v>
      </c>
    </row>
    <row r="142" spans="1:65" s="2" customFormat="1" ht="24.2" customHeight="1">
      <c r="A142" s="33"/>
      <c r="B142" s="34"/>
      <c r="C142" s="168" t="s">
        <v>199</v>
      </c>
      <c r="D142" s="168" t="s">
        <v>139</v>
      </c>
      <c r="E142" s="169" t="s">
        <v>200</v>
      </c>
      <c r="F142" s="170" t="s">
        <v>201</v>
      </c>
      <c r="G142" s="171" t="s">
        <v>142</v>
      </c>
      <c r="H142" s="172">
        <v>2</v>
      </c>
      <c r="I142" s="173"/>
      <c r="J142" s="174">
        <f>ROUND(I142*H142,2)</f>
        <v>0</v>
      </c>
      <c r="K142" s="170" t="s">
        <v>32</v>
      </c>
      <c r="L142" s="38"/>
      <c r="M142" s="175" t="s">
        <v>32</v>
      </c>
      <c r="N142" s="176" t="s">
        <v>51</v>
      </c>
      <c r="O142" s="63"/>
      <c r="P142" s="177">
        <f>O142*H142</f>
        <v>0</v>
      </c>
      <c r="Q142" s="177">
        <v>0</v>
      </c>
      <c r="R142" s="177">
        <f>Q142*H142</f>
        <v>0</v>
      </c>
      <c r="S142" s="177">
        <v>0</v>
      </c>
      <c r="T142" s="178">
        <f>S142*H142</f>
        <v>0</v>
      </c>
      <c r="U142" s="33"/>
      <c r="V142" s="33"/>
      <c r="W142" s="33"/>
      <c r="X142" s="33"/>
      <c r="Y142" s="33"/>
      <c r="Z142" s="33"/>
      <c r="AA142" s="33"/>
      <c r="AB142" s="33"/>
      <c r="AC142" s="33"/>
      <c r="AD142" s="33"/>
      <c r="AE142" s="33"/>
      <c r="AR142" s="179" t="s">
        <v>143</v>
      </c>
      <c r="AT142" s="179" t="s">
        <v>139</v>
      </c>
      <c r="AU142" s="179" t="s">
        <v>144</v>
      </c>
      <c r="AY142" s="15" t="s">
        <v>134</v>
      </c>
      <c r="BE142" s="180">
        <f>IF(N142="základní",J142,0)</f>
        <v>0</v>
      </c>
      <c r="BF142" s="180">
        <f>IF(N142="snížená",J142,0)</f>
        <v>0</v>
      </c>
      <c r="BG142" s="180">
        <f>IF(N142="zákl. přenesená",J142,0)</f>
        <v>0</v>
      </c>
      <c r="BH142" s="180">
        <f>IF(N142="sníž. přenesená",J142,0)</f>
        <v>0</v>
      </c>
      <c r="BI142" s="180">
        <f>IF(N142="nulová",J142,0)</f>
        <v>0</v>
      </c>
      <c r="BJ142" s="15" t="s">
        <v>88</v>
      </c>
      <c r="BK142" s="180">
        <f>ROUND(I142*H142,2)</f>
        <v>0</v>
      </c>
      <c r="BL142" s="15" t="s">
        <v>143</v>
      </c>
      <c r="BM142" s="179" t="s">
        <v>202</v>
      </c>
    </row>
    <row r="143" spans="1:47" s="2" customFormat="1" ht="12">
      <c r="A143" s="33"/>
      <c r="B143" s="34"/>
      <c r="C143" s="35"/>
      <c r="D143" s="181" t="s">
        <v>145</v>
      </c>
      <c r="E143" s="35"/>
      <c r="F143" s="182" t="s">
        <v>203</v>
      </c>
      <c r="G143" s="35"/>
      <c r="H143" s="35"/>
      <c r="I143" s="183"/>
      <c r="J143" s="35"/>
      <c r="K143" s="35"/>
      <c r="L143" s="38"/>
      <c r="M143" s="184"/>
      <c r="N143" s="185"/>
      <c r="O143" s="63"/>
      <c r="P143" s="63"/>
      <c r="Q143" s="63"/>
      <c r="R143" s="63"/>
      <c r="S143" s="63"/>
      <c r="T143" s="64"/>
      <c r="U143" s="33"/>
      <c r="V143" s="33"/>
      <c r="W143" s="33"/>
      <c r="X143" s="33"/>
      <c r="Y143" s="33"/>
      <c r="Z143" s="33"/>
      <c r="AA143" s="33"/>
      <c r="AB143" s="33"/>
      <c r="AC143" s="33"/>
      <c r="AD143" s="33"/>
      <c r="AE143" s="33"/>
      <c r="AT143" s="15" t="s">
        <v>145</v>
      </c>
      <c r="AU143" s="15" t="s">
        <v>144</v>
      </c>
    </row>
    <row r="144" spans="1:47" s="2" customFormat="1" ht="19.5">
      <c r="A144" s="33"/>
      <c r="B144" s="34"/>
      <c r="C144" s="35"/>
      <c r="D144" s="181" t="s">
        <v>146</v>
      </c>
      <c r="E144" s="35"/>
      <c r="F144" s="186" t="s">
        <v>204</v>
      </c>
      <c r="G144" s="35"/>
      <c r="H144" s="35"/>
      <c r="I144" s="183"/>
      <c r="J144" s="35"/>
      <c r="K144" s="35"/>
      <c r="L144" s="38"/>
      <c r="M144" s="184"/>
      <c r="N144" s="185"/>
      <c r="O144" s="63"/>
      <c r="P144" s="63"/>
      <c r="Q144" s="63"/>
      <c r="R144" s="63"/>
      <c r="S144" s="63"/>
      <c r="T144" s="64"/>
      <c r="U144" s="33"/>
      <c r="V144" s="33"/>
      <c r="W144" s="33"/>
      <c r="X144" s="33"/>
      <c r="Y144" s="33"/>
      <c r="Z144" s="33"/>
      <c r="AA144" s="33"/>
      <c r="AB144" s="33"/>
      <c r="AC144" s="33"/>
      <c r="AD144" s="33"/>
      <c r="AE144" s="33"/>
      <c r="AT144" s="15" t="s">
        <v>146</v>
      </c>
      <c r="AU144" s="15" t="s">
        <v>144</v>
      </c>
    </row>
    <row r="145" spans="1:65" s="2" customFormat="1" ht="14.45" customHeight="1">
      <c r="A145" s="33"/>
      <c r="B145" s="34"/>
      <c r="C145" s="168" t="s">
        <v>173</v>
      </c>
      <c r="D145" s="168" t="s">
        <v>139</v>
      </c>
      <c r="E145" s="169" t="s">
        <v>205</v>
      </c>
      <c r="F145" s="170" t="s">
        <v>176</v>
      </c>
      <c r="G145" s="171" t="s">
        <v>142</v>
      </c>
      <c r="H145" s="172">
        <v>2</v>
      </c>
      <c r="I145" s="173"/>
      <c r="J145" s="174">
        <f>ROUND(I145*H145,2)</f>
        <v>0</v>
      </c>
      <c r="K145" s="170" t="s">
        <v>32</v>
      </c>
      <c r="L145" s="38"/>
      <c r="M145" s="175" t="s">
        <v>32</v>
      </c>
      <c r="N145" s="176" t="s">
        <v>51</v>
      </c>
      <c r="O145" s="63"/>
      <c r="P145" s="177">
        <f>O145*H145</f>
        <v>0</v>
      </c>
      <c r="Q145" s="177">
        <v>0</v>
      </c>
      <c r="R145" s="177">
        <f>Q145*H145</f>
        <v>0</v>
      </c>
      <c r="S145" s="177">
        <v>0</v>
      </c>
      <c r="T145" s="178">
        <f>S145*H145</f>
        <v>0</v>
      </c>
      <c r="U145" s="33"/>
      <c r="V145" s="33"/>
      <c r="W145" s="33"/>
      <c r="X145" s="33"/>
      <c r="Y145" s="33"/>
      <c r="Z145" s="33"/>
      <c r="AA145" s="33"/>
      <c r="AB145" s="33"/>
      <c r="AC145" s="33"/>
      <c r="AD145" s="33"/>
      <c r="AE145" s="33"/>
      <c r="AR145" s="179" t="s">
        <v>143</v>
      </c>
      <c r="AT145" s="179" t="s">
        <v>139</v>
      </c>
      <c r="AU145" s="179" t="s">
        <v>144</v>
      </c>
      <c r="AY145" s="15" t="s">
        <v>134</v>
      </c>
      <c r="BE145" s="180">
        <f>IF(N145="základní",J145,0)</f>
        <v>0</v>
      </c>
      <c r="BF145" s="180">
        <f>IF(N145="snížená",J145,0)</f>
        <v>0</v>
      </c>
      <c r="BG145" s="180">
        <f>IF(N145="zákl. přenesená",J145,0)</f>
        <v>0</v>
      </c>
      <c r="BH145" s="180">
        <f>IF(N145="sníž. přenesená",J145,0)</f>
        <v>0</v>
      </c>
      <c r="BI145" s="180">
        <f>IF(N145="nulová",J145,0)</f>
        <v>0</v>
      </c>
      <c r="BJ145" s="15" t="s">
        <v>88</v>
      </c>
      <c r="BK145" s="180">
        <f>ROUND(I145*H145,2)</f>
        <v>0</v>
      </c>
      <c r="BL145" s="15" t="s">
        <v>143</v>
      </c>
      <c r="BM145" s="179" t="s">
        <v>206</v>
      </c>
    </row>
    <row r="146" spans="1:47" s="2" customFormat="1" ht="12">
      <c r="A146" s="33"/>
      <c r="B146" s="34"/>
      <c r="C146" s="35"/>
      <c r="D146" s="181" t="s">
        <v>145</v>
      </c>
      <c r="E146" s="35"/>
      <c r="F146" s="182" t="s">
        <v>176</v>
      </c>
      <c r="G146" s="35"/>
      <c r="H146" s="35"/>
      <c r="I146" s="183"/>
      <c r="J146" s="35"/>
      <c r="K146" s="35"/>
      <c r="L146" s="38"/>
      <c r="M146" s="184"/>
      <c r="N146" s="185"/>
      <c r="O146" s="63"/>
      <c r="P146" s="63"/>
      <c r="Q146" s="63"/>
      <c r="R146" s="63"/>
      <c r="S146" s="63"/>
      <c r="T146" s="64"/>
      <c r="U146" s="33"/>
      <c r="V146" s="33"/>
      <c r="W146" s="33"/>
      <c r="X146" s="33"/>
      <c r="Y146" s="33"/>
      <c r="Z146" s="33"/>
      <c r="AA146" s="33"/>
      <c r="AB146" s="33"/>
      <c r="AC146" s="33"/>
      <c r="AD146" s="33"/>
      <c r="AE146" s="33"/>
      <c r="AT146" s="15" t="s">
        <v>145</v>
      </c>
      <c r="AU146" s="15" t="s">
        <v>144</v>
      </c>
    </row>
    <row r="147" spans="1:47" s="2" customFormat="1" ht="19.5">
      <c r="A147" s="33"/>
      <c r="B147" s="34"/>
      <c r="C147" s="35"/>
      <c r="D147" s="181" t="s">
        <v>146</v>
      </c>
      <c r="E147" s="35"/>
      <c r="F147" s="186" t="s">
        <v>178</v>
      </c>
      <c r="G147" s="35"/>
      <c r="H147" s="35"/>
      <c r="I147" s="183"/>
      <c r="J147" s="35"/>
      <c r="K147" s="35"/>
      <c r="L147" s="38"/>
      <c r="M147" s="184"/>
      <c r="N147" s="185"/>
      <c r="O147" s="63"/>
      <c r="P147" s="63"/>
      <c r="Q147" s="63"/>
      <c r="R147" s="63"/>
      <c r="S147" s="63"/>
      <c r="T147" s="64"/>
      <c r="U147" s="33"/>
      <c r="V147" s="33"/>
      <c r="W147" s="33"/>
      <c r="X147" s="33"/>
      <c r="Y147" s="33"/>
      <c r="Z147" s="33"/>
      <c r="AA147" s="33"/>
      <c r="AB147" s="33"/>
      <c r="AC147" s="33"/>
      <c r="AD147" s="33"/>
      <c r="AE147" s="33"/>
      <c r="AT147" s="15" t="s">
        <v>146</v>
      </c>
      <c r="AU147" s="15" t="s">
        <v>144</v>
      </c>
    </row>
    <row r="148" spans="2:63" s="12" customFormat="1" ht="20.85" customHeight="1">
      <c r="B148" s="152"/>
      <c r="C148" s="153"/>
      <c r="D148" s="154" t="s">
        <v>79</v>
      </c>
      <c r="E148" s="166" t="s">
        <v>207</v>
      </c>
      <c r="F148" s="166" t="s">
        <v>208</v>
      </c>
      <c r="G148" s="153"/>
      <c r="H148" s="153"/>
      <c r="I148" s="156"/>
      <c r="J148" s="167">
        <f>BK148</f>
        <v>0</v>
      </c>
      <c r="K148" s="153"/>
      <c r="L148" s="158"/>
      <c r="M148" s="159"/>
      <c r="N148" s="160"/>
      <c r="O148" s="160"/>
      <c r="P148" s="161">
        <f>SUM(P149:P153)</f>
        <v>0</v>
      </c>
      <c r="Q148" s="160"/>
      <c r="R148" s="161">
        <f>SUM(R149:R153)</f>
        <v>0</v>
      </c>
      <c r="S148" s="160"/>
      <c r="T148" s="162">
        <f>SUM(T149:T153)</f>
        <v>0</v>
      </c>
      <c r="AR148" s="163" t="s">
        <v>88</v>
      </c>
      <c r="AT148" s="164" t="s">
        <v>79</v>
      </c>
      <c r="AU148" s="164" t="s">
        <v>90</v>
      </c>
      <c r="AY148" s="163" t="s">
        <v>134</v>
      </c>
      <c r="BK148" s="165">
        <f>SUM(BK149:BK153)</f>
        <v>0</v>
      </c>
    </row>
    <row r="149" spans="1:65" s="2" customFormat="1" ht="14.45" customHeight="1">
      <c r="A149" s="33"/>
      <c r="B149" s="34"/>
      <c r="C149" s="168" t="s">
        <v>8</v>
      </c>
      <c r="D149" s="168" t="s">
        <v>139</v>
      </c>
      <c r="E149" s="169" t="s">
        <v>209</v>
      </c>
      <c r="F149" s="170" t="s">
        <v>210</v>
      </c>
      <c r="G149" s="171" t="s">
        <v>142</v>
      </c>
      <c r="H149" s="172">
        <v>1</v>
      </c>
      <c r="I149" s="173"/>
      <c r="J149" s="174">
        <f>ROUND(I149*H149,2)</f>
        <v>0</v>
      </c>
      <c r="K149" s="170" t="s">
        <v>32</v>
      </c>
      <c r="L149" s="38"/>
      <c r="M149" s="175" t="s">
        <v>32</v>
      </c>
      <c r="N149" s="176" t="s">
        <v>51</v>
      </c>
      <c r="O149" s="63"/>
      <c r="P149" s="177">
        <f>O149*H149</f>
        <v>0</v>
      </c>
      <c r="Q149" s="177">
        <v>0</v>
      </c>
      <c r="R149" s="177">
        <f>Q149*H149</f>
        <v>0</v>
      </c>
      <c r="S149" s="177">
        <v>0</v>
      </c>
      <c r="T149" s="178">
        <f>S149*H149</f>
        <v>0</v>
      </c>
      <c r="U149" s="33"/>
      <c r="V149" s="33"/>
      <c r="W149" s="33"/>
      <c r="X149" s="33"/>
      <c r="Y149" s="33"/>
      <c r="Z149" s="33"/>
      <c r="AA149" s="33"/>
      <c r="AB149" s="33"/>
      <c r="AC149" s="33"/>
      <c r="AD149" s="33"/>
      <c r="AE149" s="33"/>
      <c r="AR149" s="179" t="s">
        <v>143</v>
      </c>
      <c r="AT149" s="179" t="s">
        <v>139</v>
      </c>
      <c r="AU149" s="179" t="s">
        <v>144</v>
      </c>
      <c r="AY149" s="15" t="s">
        <v>134</v>
      </c>
      <c r="BE149" s="180">
        <f>IF(N149="základní",J149,0)</f>
        <v>0</v>
      </c>
      <c r="BF149" s="180">
        <f>IF(N149="snížená",J149,0)</f>
        <v>0</v>
      </c>
      <c r="BG149" s="180">
        <f>IF(N149="zákl. přenesená",J149,0)</f>
        <v>0</v>
      </c>
      <c r="BH149" s="180">
        <f>IF(N149="sníž. přenesená",J149,0)</f>
        <v>0</v>
      </c>
      <c r="BI149" s="180">
        <f>IF(N149="nulová",J149,0)</f>
        <v>0</v>
      </c>
      <c r="BJ149" s="15" t="s">
        <v>88</v>
      </c>
      <c r="BK149" s="180">
        <f>ROUND(I149*H149,2)</f>
        <v>0</v>
      </c>
      <c r="BL149" s="15" t="s">
        <v>143</v>
      </c>
      <c r="BM149" s="179" t="s">
        <v>211</v>
      </c>
    </row>
    <row r="150" spans="1:47" s="2" customFormat="1" ht="12">
      <c r="A150" s="33"/>
      <c r="B150" s="34"/>
      <c r="C150" s="35"/>
      <c r="D150" s="181" t="s">
        <v>145</v>
      </c>
      <c r="E150" s="35"/>
      <c r="F150" s="182" t="s">
        <v>210</v>
      </c>
      <c r="G150" s="35"/>
      <c r="H150" s="35"/>
      <c r="I150" s="183"/>
      <c r="J150" s="35"/>
      <c r="K150" s="35"/>
      <c r="L150" s="38"/>
      <c r="M150" s="184"/>
      <c r="N150" s="185"/>
      <c r="O150" s="63"/>
      <c r="P150" s="63"/>
      <c r="Q150" s="63"/>
      <c r="R150" s="63"/>
      <c r="S150" s="63"/>
      <c r="T150" s="64"/>
      <c r="U150" s="33"/>
      <c r="V150" s="33"/>
      <c r="W150" s="33"/>
      <c r="X150" s="33"/>
      <c r="Y150" s="33"/>
      <c r="Z150" s="33"/>
      <c r="AA150" s="33"/>
      <c r="AB150" s="33"/>
      <c r="AC150" s="33"/>
      <c r="AD150" s="33"/>
      <c r="AE150" s="33"/>
      <c r="AT150" s="15" t="s">
        <v>145</v>
      </c>
      <c r="AU150" s="15" t="s">
        <v>144</v>
      </c>
    </row>
    <row r="151" spans="1:47" s="2" customFormat="1" ht="19.5">
      <c r="A151" s="33"/>
      <c r="B151" s="34"/>
      <c r="C151" s="35"/>
      <c r="D151" s="181" t="s">
        <v>146</v>
      </c>
      <c r="E151" s="35"/>
      <c r="F151" s="186" t="s">
        <v>212</v>
      </c>
      <c r="G151" s="35"/>
      <c r="H151" s="35"/>
      <c r="I151" s="183"/>
      <c r="J151" s="35"/>
      <c r="K151" s="35"/>
      <c r="L151" s="38"/>
      <c r="M151" s="184"/>
      <c r="N151" s="185"/>
      <c r="O151" s="63"/>
      <c r="P151" s="63"/>
      <c r="Q151" s="63"/>
      <c r="R151" s="63"/>
      <c r="S151" s="63"/>
      <c r="T151" s="64"/>
      <c r="U151" s="33"/>
      <c r="V151" s="33"/>
      <c r="W151" s="33"/>
      <c r="X151" s="33"/>
      <c r="Y151" s="33"/>
      <c r="Z151" s="33"/>
      <c r="AA151" s="33"/>
      <c r="AB151" s="33"/>
      <c r="AC151" s="33"/>
      <c r="AD151" s="33"/>
      <c r="AE151" s="33"/>
      <c r="AT151" s="15" t="s">
        <v>146</v>
      </c>
      <c r="AU151" s="15" t="s">
        <v>144</v>
      </c>
    </row>
    <row r="152" spans="1:65" s="2" customFormat="1" ht="14.45" customHeight="1">
      <c r="A152" s="33"/>
      <c r="B152" s="34"/>
      <c r="C152" s="168" t="s">
        <v>177</v>
      </c>
      <c r="D152" s="168" t="s">
        <v>139</v>
      </c>
      <c r="E152" s="169" t="s">
        <v>213</v>
      </c>
      <c r="F152" s="170" t="s">
        <v>214</v>
      </c>
      <c r="G152" s="171" t="s">
        <v>142</v>
      </c>
      <c r="H152" s="172">
        <v>1</v>
      </c>
      <c r="I152" s="173"/>
      <c r="J152" s="174">
        <f>ROUND(I152*H152,2)</f>
        <v>0</v>
      </c>
      <c r="K152" s="170" t="s">
        <v>32</v>
      </c>
      <c r="L152" s="38"/>
      <c r="M152" s="175" t="s">
        <v>32</v>
      </c>
      <c r="N152" s="176" t="s">
        <v>51</v>
      </c>
      <c r="O152" s="63"/>
      <c r="P152" s="177">
        <f>O152*H152</f>
        <v>0</v>
      </c>
      <c r="Q152" s="177">
        <v>0</v>
      </c>
      <c r="R152" s="177">
        <f>Q152*H152</f>
        <v>0</v>
      </c>
      <c r="S152" s="177">
        <v>0</v>
      </c>
      <c r="T152" s="178">
        <f>S152*H152</f>
        <v>0</v>
      </c>
      <c r="U152" s="33"/>
      <c r="V152" s="33"/>
      <c r="W152" s="33"/>
      <c r="X152" s="33"/>
      <c r="Y152" s="33"/>
      <c r="Z152" s="33"/>
      <c r="AA152" s="33"/>
      <c r="AB152" s="33"/>
      <c r="AC152" s="33"/>
      <c r="AD152" s="33"/>
      <c r="AE152" s="33"/>
      <c r="AR152" s="179" t="s">
        <v>143</v>
      </c>
      <c r="AT152" s="179" t="s">
        <v>139</v>
      </c>
      <c r="AU152" s="179" t="s">
        <v>144</v>
      </c>
      <c r="AY152" s="15" t="s">
        <v>134</v>
      </c>
      <c r="BE152" s="180">
        <f>IF(N152="základní",J152,0)</f>
        <v>0</v>
      </c>
      <c r="BF152" s="180">
        <f>IF(N152="snížená",J152,0)</f>
        <v>0</v>
      </c>
      <c r="BG152" s="180">
        <f>IF(N152="zákl. přenesená",J152,0)</f>
        <v>0</v>
      </c>
      <c r="BH152" s="180">
        <f>IF(N152="sníž. přenesená",J152,0)</f>
        <v>0</v>
      </c>
      <c r="BI152" s="180">
        <f>IF(N152="nulová",J152,0)</f>
        <v>0</v>
      </c>
      <c r="BJ152" s="15" t="s">
        <v>88</v>
      </c>
      <c r="BK152" s="180">
        <f>ROUND(I152*H152,2)</f>
        <v>0</v>
      </c>
      <c r="BL152" s="15" t="s">
        <v>143</v>
      </c>
      <c r="BM152" s="179" t="s">
        <v>215</v>
      </c>
    </row>
    <row r="153" spans="1:47" s="2" customFormat="1" ht="12">
      <c r="A153" s="33"/>
      <c r="B153" s="34"/>
      <c r="C153" s="35"/>
      <c r="D153" s="181" t="s">
        <v>145</v>
      </c>
      <c r="E153" s="35"/>
      <c r="F153" s="182" t="s">
        <v>214</v>
      </c>
      <c r="G153" s="35"/>
      <c r="H153" s="35"/>
      <c r="I153" s="183"/>
      <c r="J153" s="35"/>
      <c r="K153" s="35"/>
      <c r="L153" s="38"/>
      <c r="M153" s="184"/>
      <c r="N153" s="185"/>
      <c r="O153" s="63"/>
      <c r="P153" s="63"/>
      <c r="Q153" s="63"/>
      <c r="R153" s="63"/>
      <c r="S153" s="63"/>
      <c r="T153" s="64"/>
      <c r="U153" s="33"/>
      <c r="V153" s="33"/>
      <c r="W153" s="33"/>
      <c r="X153" s="33"/>
      <c r="Y153" s="33"/>
      <c r="Z153" s="33"/>
      <c r="AA153" s="33"/>
      <c r="AB153" s="33"/>
      <c r="AC153" s="33"/>
      <c r="AD153" s="33"/>
      <c r="AE153" s="33"/>
      <c r="AT153" s="15" t="s">
        <v>145</v>
      </c>
      <c r="AU153" s="15" t="s">
        <v>144</v>
      </c>
    </row>
    <row r="154" spans="2:63" s="12" customFormat="1" ht="20.85" customHeight="1">
      <c r="B154" s="152"/>
      <c r="C154" s="153"/>
      <c r="D154" s="154" t="s">
        <v>79</v>
      </c>
      <c r="E154" s="166" t="s">
        <v>216</v>
      </c>
      <c r="F154" s="166" t="s">
        <v>217</v>
      </c>
      <c r="G154" s="153"/>
      <c r="H154" s="153"/>
      <c r="I154" s="156"/>
      <c r="J154" s="167">
        <f>BK154</f>
        <v>0</v>
      </c>
      <c r="K154" s="153"/>
      <c r="L154" s="158"/>
      <c r="M154" s="159"/>
      <c r="N154" s="160"/>
      <c r="O154" s="160"/>
      <c r="P154" s="161">
        <f>SUM(P155:P157)</f>
        <v>0</v>
      </c>
      <c r="Q154" s="160"/>
      <c r="R154" s="161">
        <f>SUM(R155:R157)</f>
        <v>0</v>
      </c>
      <c r="S154" s="160"/>
      <c r="T154" s="162">
        <f>SUM(T155:T157)</f>
        <v>0</v>
      </c>
      <c r="AR154" s="163" t="s">
        <v>88</v>
      </c>
      <c r="AT154" s="164" t="s">
        <v>79</v>
      </c>
      <c r="AU154" s="164" t="s">
        <v>90</v>
      </c>
      <c r="AY154" s="163" t="s">
        <v>134</v>
      </c>
      <c r="BK154" s="165">
        <f>SUM(BK155:BK157)</f>
        <v>0</v>
      </c>
    </row>
    <row r="155" spans="1:65" s="2" customFormat="1" ht="24.2" customHeight="1">
      <c r="A155" s="33"/>
      <c r="B155" s="34"/>
      <c r="C155" s="168" t="s">
        <v>218</v>
      </c>
      <c r="D155" s="168" t="s">
        <v>139</v>
      </c>
      <c r="E155" s="169" t="s">
        <v>219</v>
      </c>
      <c r="F155" s="170" t="s">
        <v>156</v>
      </c>
      <c r="G155" s="171" t="s">
        <v>142</v>
      </c>
      <c r="H155" s="172">
        <v>1</v>
      </c>
      <c r="I155" s="173"/>
      <c r="J155" s="174">
        <f>ROUND(I155*H155,2)</f>
        <v>0</v>
      </c>
      <c r="K155" s="170" t="s">
        <v>32</v>
      </c>
      <c r="L155" s="38"/>
      <c r="M155" s="175" t="s">
        <v>32</v>
      </c>
      <c r="N155" s="176" t="s">
        <v>51</v>
      </c>
      <c r="O155" s="63"/>
      <c r="P155" s="177">
        <f>O155*H155</f>
        <v>0</v>
      </c>
      <c r="Q155" s="177">
        <v>0</v>
      </c>
      <c r="R155" s="177">
        <f>Q155*H155</f>
        <v>0</v>
      </c>
      <c r="S155" s="177">
        <v>0</v>
      </c>
      <c r="T155" s="178">
        <f>S155*H155</f>
        <v>0</v>
      </c>
      <c r="U155" s="33"/>
      <c r="V155" s="33"/>
      <c r="W155" s="33"/>
      <c r="X155" s="33"/>
      <c r="Y155" s="33"/>
      <c r="Z155" s="33"/>
      <c r="AA155" s="33"/>
      <c r="AB155" s="33"/>
      <c r="AC155" s="33"/>
      <c r="AD155" s="33"/>
      <c r="AE155" s="33"/>
      <c r="AR155" s="179" t="s">
        <v>143</v>
      </c>
      <c r="AT155" s="179" t="s">
        <v>139</v>
      </c>
      <c r="AU155" s="179" t="s">
        <v>144</v>
      </c>
      <c r="AY155" s="15" t="s">
        <v>134</v>
      </c>
      <c r="BE155" s="180">
        <f>IF(N155="základní",J155,0)</f>
        <v>0</v>
      </c>
      <c r="BF155" s="180">
        <f>IF(N155="snížená",J155,0)</f>
        <v>0</v>
      </c>
      <c r="BG155" s="180">
        <f>IF(N155="zákl. přenesená",J155,0)</f>
        <v>0</v>
      </c>
      <c r="BH155" s="180">
        <f>IF(N155="sníž. přenesená",J155,0)</f>
        <v>0</v>
      </c>
      <c r="BI155" s="180">
        <f>IF(N155="nulová",J155,0)</f>
        <v>0</v>
      </c>
      <c r="BJ155" s="15" t="s">
        <v>88</v>
      </c>
      <c r="BK155" s="180">
        <f>ROUND(I155*H155,2)</f>
        <v>0</v>
      </c>
      <c r="BL155" s="15" t="s">
        <v>143</v>
      </c>
      <c r="BM155" s="179" t="s">
        <v>220</v>
      </c>
    </row>
    <row r="156" spans="1:47" s="2" customFormat="1" ht="12">
      <c r="A156" s="33"/>
      <c r="B156" s="34"/>
      <c r="C156" s="35"/>
      <c r="D156" s="181" t="s">
        <v>145</v>
      </c>
      <c r="E156" s="35"/>
      <c r="F156" s="182" t="s">
        <v>158</v>
      </c>
      <c r="G156" s="35"/>
      <c r="H156" s="35"/>
      <c r="I156" s="183"/>
      <c r="J156" s="35"/>
      <c r="K156" s="35"/>
      <c r="L156" s="38"/>
      <c r="M156" s="184"/>
      <c r="N156" s="185"/>
      <c r="O156" s="63"/>
      <c r="P156" s="63"/>
      <c r="Q156" s="63"/>
      <c r="R156" s="63"/>
      <c r="S156" s="63"/>
      <c r="T156" s="64"/>
      <c r="U156" s="33"/>
      <c r="V156" s="33"/>
      <c r="W156" s="33"/>
      <c r="X156" s="33"/>
      <c r="Y156" s="33"/>
      <c r="Z156" s="33"/>
      <c r="AA156" s="33"/>
      <c r="AB156" s="33"/>
      <c r="AC156" s="33"/>
      <c r="AD156" s="33"/>
      <c r="AE156" s="33"/>
      <c r="AT156" s="15" t="s">
        <v>145</v>
      </c>
      <c r="AU156" s="15" t="s">
        <v>144</v>
      </c>
    </row>
    <row r="157" spans="1:47" s="2" customFormat="1" ht="19.5">
      <c r="A157" s="33"/>
      <c r="B157" s="34"/>
      <c r="C157" s="35"/>
      <c r="D157" s="181" t="s">
        <v>146</v>
      </c>
      <c r="E157" s="35"/>
      <c r="F157" s="186" t="s">
        <v>159</v>
      </c>
      <c r="G157" s="35"/>
      <c r="H157" s="35"/>
      <c r="I157" s="183"/>
      <c r="J157" s="35"/>
      <c r="K157" s="35"/>
      <c r="L157" s="38"/>
      <c r="M157" s="184"/>
      <c r="N157" s="185"/>
      <c r="O157" s="63"/>
      <c r="P157" s="63"/>
      <c r="Q157" s="63"/>
      <c r="R157" s="63"/>
      <c r="S157" s="63"/>
      <c r="T157" s="64"/>
      <c r="U157" s="33"/>
      <c r="V157" s="33"/>
      <c r="W157" s="33"/>
      <c r="X157" s="33"/>
      <c r="Y157" s="33"/>
      <c r="Z157" s="33"/>
      <c r="AA157" s="33"/>
      <c r="AB157" s="33"/>
      <c r="AC157" s="33"/>
      <c r="AD157" s="33"/>
      <c r="AE157" s="33"/>
      <c r="AT157" s="15" t="s">
        <v>146</v>
      </c>
      <c r="AU157" s="15" t="s">
        <v>144</v>
      </c>
    </row>
    <row r="158" spans="2:63" s="12" customFormat="1" ht="20.85" customHeight="1">
      <c r="B158" s="152"/>
      <c r="C158" s="153"/>
      <c r="D158" s="154" t="s">
        <v>79</v>
      </c>
      <c r="E158" s="166" t="s">
        <v>221</v>
      </c>
      <c r="F158" s="166" t="s">
        <v>222</v>
      </c>
      <c r="G158" s="153"/>
      <c r="H158" s="153"/>
      <c r="I158" s="156"/>
      <c r="J158" s="167">
        <f>BK158</f>
        <v>0</v>
      </c>
      <c r="K158" s="153"/>
      <c r="L158" s="158"/>
      <c r="M158" s="159"/>
      <c r="N158" s="160"/>
      <c r="O158" s="160"/>
      <c r="P158" s="161">
        <f>SUM(P159:P191)</f>
        <v>0</v>
      </c>
      <c r="Q158" s="160"/>
      <c r="R158" s="161">
        <f>SUM(R159:R191)</f>
        <v>0</v>
      </c>
      <c r="S158" s="160"/>
      <c r="T158" s="162">
        <f>SUM(T159:T191)</f>
        <v>0</v>
      </c>
      <c r="AR158" s="163" t="s">
        <v>88</v>
      </c>
      <c r="AT158" s="164" t="s">
        <v>79</v>
      </c>
      <c r="AU158" s="164" t="s">
        <v>90</v>
      </c>
      <c r="AY158" s="163" t="s">
        <v>134</v>
      </c>
      <c r="BK158" s="165">
        <f>SUM(BK159:BK191)</f>
        <v>0</v>
      </c>
    </row>
    <row r="159" spans="1:65" s="2" customFormat="1" ht="14.45" customHeight="1">
      <c r="A159" s="33"/>
      <c r="B159" s="34"/>
      <c r="C159" s="168" t="s">
        <v>181</v>
      </c>
      <c r="D159" s="168" t="s">
        <v>139</v>
      </c>
      <c r="E159" s="169" t="s">
        <v>223</v>
      </c>
      <c r="F159" s="170" t="s">
        <v>224</v>
      </c>
      <c r="G159" s="171" t="s">
        <v>142</v>
      </c>
      <c r="H159" s="172">
        <v>2</v>
      </c>
      <c r="I159" s="173"/>
      <c r="J159" s="174">
        <f>ROUND(I159*H159,2)</f>
        <v>0</v>
      </c>
      <c r="K159" s="170" t="s">
        <v>32</v>
      </c>
      <c r="L159" s="38"/>
      <c r="M159" s="175" t="s">
        <v>32</v>
      </c>
      <c r="N159" s="176" t="s">
        <v>51</v>
      </c>
      <c r="O159" s="63"/>
      <c r="P159" s="177">
        <f>O159*H159</f>
        <v>0</v>
      </c>
      <c r="Q159" s="177">
        <v>0</v>
      </c>
      <c r="R159" s="177">
        <f>Q159*H159</f>
        <v>0</v>
      </c>
      <c r="S159" s="177">
        <v>0</v>
      </c>
      <c r="T159" s="178">
        <f>S159*H159</f>
        <v>0</v>
      </c>
      <c r="U159" s="33"/>
      <c r="V159" s="33"/>
      <c r="W159" s="33"/>
      <c r="X159" s="33"/>
      <c r="Y159" s="33"/>
      <c r="Z159" s="33"/>
      <c r="AA159" s="33"/>
      <c r="AB159" s="33"/>
      <c r="AC159" s="33"/>
      <c r="AD159" s="33"/>
      <c r="AE159" s="33"/>
      <c r="AR159" s="179" t="s">
        <v>143</v>
      </c>
      <c r="AT159" s="179" t="s">
        <v>139</v>
      </c>
      <c r="AU159" s="179" t="s">
        <v>144</v>
      </c>
      <c r="AY159" s="15" t="s">
        <v>134</v>
      </c>
      <c r="BE159" s="180">
        <f>IF(N159="základní",J159,0)</f>
        <v>0</v>
      </c>
      <c r="BF159" s="180">
        <f>IF(N159="snížená",J159,0)</f>
        <v>0</v>
      </c>
      <c r="BG159" s="180">
        <f>IF(N159="zákl. přenesená",J159,0)</f>
        <v>0</v>
      </c>
      <c r="BH159" s="180">
        <f>IF(N159="sníž. přenesená",J159,0)</f>
        <v>0</v>
      </c>
      <c r="BI159" s="180">
        <f>IF(N159="nulová",J159,0)</f>
        <v>0</v>
      </c>
      <c r="BJ159" s="15" t="s">
        <v>88</v>
      </c>
      <c r="BK159" s="180">
        <f>ROUND(I159*H159,2)</f>
        <v>0</v>
      </c>
      <c r="BL159" s="15" t="s">
        <v>143</v>
      </c>
      <c r="BM159" s="179" t="s">
        <v>225</v>
      </c>
    </row>
    <row r="160" spans="1:47" s="2" customFormat="1" ht="12">
      <c r="A160" s="33"/>
      <c r="B160" s="34"/>
      <c r="C160" s="35"/>
      <c r="D160" s="181" t="s">
        <v>145</v>
      </c>
      <c r="E160" s="35"/>
      <c r="F160" s="182" t="s">
        <v>226</v>
      </c>
      <c r="G160" s="35"/>
      <c r="H160" s="35"/>
      <c r="I160" s="183"/>
      <c r="J160" s="35"/>
      <c r="K160" s="35"/>
      <c r="L160" s="38"/>
      <c r="M160" s="184"/>
      <c r="N160" s="185"/>
      <c r="O160" s="63"/>
      <c r="P160" s="63"/>
      <c r="Q160" s="63"/>
      <c r="R160" s="63"/>
      <c r="S160" s="63"/>
      <c r="T160" s="64"/>
      <c r="U160" s="33"/>
      <c r="V160" s="33"/>
      <c r="W160" s="33"/>
      <c r="X160" s="33"/>
      <c r="Y160" s="33"/>
      <c r="Z160" s="33"/>
      <c r="AA160" s="33"/>
      <c r="AB160" s="33"/>
      <c r="AC160" s="33"/>
      <c r="AD160" s="33"/>
      <c r="AE160" s="33"/>
      <c r="AT160" s="15" t="s">
        <v>145</v>
      </c>
      <c r="AU160" s="15" t="s">
        <v>144</v>
      </c>
    </row>
    <row r="161" spans="1:47" s="2" customFormat="1" ht="19.5">
      <c r="A161" s="33"/>
      <c r="B161" s="34"/>
      <c r="C161" s="35"/>
      <c r="D161" s="181" t="s">
        <v>146</v>
      </c>
      <c r="E161" s="35"/>
      <c r="F161" s="186" t="s">
        <v>227</v>
      </c>
      <c r="G161" s="35"/>
      <c r="H161" s="35"/>
      <c r="I161" s="183"/>
      <c r="J161" s="35"/>
      <c r="K161" s="35"/>
      <c r="L161" s="38"/>
      <c r="M161" s="184"/>
      <c r="N161" s="185"/>
      <c r="O161" s="63"/>
      <c r="P161" s="63"/>
      <c r="Q161" s="63"/>
      <c r="R161" s="63"/>
      <c r="S161" s="63"/>
      <c r="T161" s="64"/>
      <c r="U161" s="33"/>
      <c r="V161" s="33"/>
      <c r="W161" s="33"/>
      <c r="X161" s="33"/>
      <c r="Y161" s="33"/>
      <c r="Z161" s="33"/>
      <c r="AA161" s="33"/>
      <c r="AB161" s="33"/>
      <c r="AC161" s="33"/>
      <c r="AD161" s="33"/>
      <c r="AE161" s="33"/>
      <c r="AT161" s="15" t="s">
        <v>146</v>
      </c>
      <c r="AU161" s="15" t="s">
        <v>144</v>
      </c>
    </row>
    <row r="162" spans="1:65" s="2" customFormat="1" ht="14.45" customHeight="1">
      <c r="A162" s="33"/>
      <c r="B162" s="34"/>
      <c r="C162" s="168" t="s">
        <v>228</v>
      </c>
      <c r="D162" s="168" t="s">
        <v>139</v>
      </c>
      <c r="E162" s="169" t="s">
        <v>229</v>
      </c>
      <c r="F162" s="170" t="s">
        <v>675</v>
      </c>
      <c r="G162" s="171" t="s">
        <v>142</v>
      </c>
      <c r="H162" s="172">
        <v>1</v>
      </c>
      <c r="I162" s="173"/>
      <c r="J162" s="174">
        <f>ROUND(I162*H162,2)</f>
        <v>0</v>
      </c>
      <c r="K162" s="170" t="s">
        <v>32</v>
      </c>
      <c r="L162" s="38"/>
      <c r="M162" s="175" t="s">
        <v>32</v>
      </c>
      <c r="N162" s="176" t="s">
        <v>51</v>
      </c>
      <c r="O162" s="63"/>
      <c r="P162" s="177">
        <f>O162*H162</f>
        <v>0</v>
      </c>
      <c r="Q162" s="177">
        <v>0</v>
      </c>
      <c r="R162" s="177">
        <f>Q162*H162</f>
        <v>0</v>
      </c>
      <c r="S162" s="177">
        <v>0</v>
      </c>
      <c r="T162" s="178">
        <f>S162*H162</f>
        <v>0</v>
      </c>
      <c r="U162" s="33"/>
      <c r="V162" s="33"/>
      <c r="W162" s="33"/>
      <c r="X162" s="33"/>
      <c r="Y162" s="33"/>
      <c r="Z162" s="33"/>
      <c r="AA162" s="33"/>
      <c r="AB162" s="33"/>
      <c r="AC162" s="33"/>
      <c r="AD162" s="33"/>
      <c r="AE162" s="33"/>
      <c r="AR162" s="179" t="s">
        <v>143</v>
      </c>
      <c r="AT162" s="179" t="s">
        <v>139</v>
      </c>
      <c r="AU162" s="179" t="s">
        <v>144</v>
      </c>
      <c r="AY162" s="15" t="s">
        <v>134</v>
      </c>
      <c r="BE162" s="180">
        <f>IF(N162="základní",J162,0)</f>
        <v>0</v>
      </c>
      <c r="BF162" s="180">
        <f>IF(N162="snížená",J162,0)</f>
        <v>0</v>
      </c>
      <c r="BG162" s="180">
        <f>IF(N162="zákl. přenesená",J162,0)</f>
        <v>0</v>
      </c>
      <c r="BH162" s="180">
        <f>IF(N162="sníž. přenesená",J162,0)</f>
        <v>0</v>
      </c>
      <c r="BI162" s="180">
        <f>IF(N162="nulová",J162,0)</f>
        <v>0</v>
      </c>
      <c r="BJ162" s="15" t="s">
        <v>88</v>
      </c>
      <c r="BK162" s="180">
        <f>ROUND(I162*H162,2)</f>
        <v>0</v>
      </c>
      <c r="BL162" s="15" t="s">
        <v>143</v>
      </c>
      <c r="BM162" s="179" t="s">
        <v>230</v>
      </c>
    </row>
    <row r="163" spans="1:47" s="2" customFormat="1" ht="12">
      <c r="A163" s="33"/>
      <c r="B163" s="34"/>
      <c r="C163" s="35"/>
      <c r="D163" s="181" t="s">
        <v>145</v>
      </c>
      <c r="E163" s="35"/>
      <c r="F163" s="182" t="s">
        <v>676</v>
      </c>
      <c r="G163" s="35"/>
      <c r="H163" s="35"/>
      <c r="I163" s="183"/>
      <c r="J163" s="35"/>
      <c r="K163" s="35"/>
      <c r="L163" s="38"/>
      <c r="M163" s="184"/>
      <c r="N163" s="185"/>
      <c r="O163" s="63"/>
      <c r="P163" s="63"/>
      <c r="Q163" s="63"/>
      <c r="R163" s="63"/>
      <c r="S163" s="63"/>
      <c r="T163" s="64"/>
      <c r="U163" s="33"/>
      <c r="V163" s="33"/>
      <c r="W163" s="33"/>
      <c r="X163" s="33"/>
      <c r="Y163" s="33"/>
      <c r="Z163" s="33"/>
      <c r="AA163" s="33"/>
      <c r="AB163" s="33"/>
      <c r="AC163" s="33"/>
      <c r="AD163" s="33"/>
      <c r="AE163" s="33"/>
      <c r="AT163" s="15" t="s">
        <v>145</v>
      </c>
      <c r="AU163" s="15" t="s">
        <v>144</v>
      </c>
    </row>
    <row r="164" spans="1:47" s="2" customFormat="1" ht="58.5">
      <c r="A164" s="33"/>
      <c r="B164" s="34"/>
      <c r="C164" s="35"/>
      <c r="D164" s="181" t="s">
        <v>146</v>
      </c>
      <c r="E164" s="35"/>
      <c r="F164" s="186" t="s">
        <v>680</v>
      </c>
      <c r="G164" s="35"/>
      <c r="H164" s="35"/>
      <c r="I164" s="183"/>
      <c r="J164" s="35"/>
      <c r="K164" s="35"/>
      <c r="L164" s="38"/>
      <c r="M164" s="184"/>
      <c r="N164" s="185"/>
      <c r="O164" s="63"/>
      <c r="P164" s="63"/>
      <c r="Q164" s="63"/>
      <c r="R164" s="63"/>
      <c r="S164" s="63"/>
      <c r="T164" s="64"/>
      <c r="U164" s="33"/>
      <c r="V164" s="33"/>
      <c r="W164" s="33"/>
      <c r="X164" s="33"/>
      <c r="Y164" s="33"/>
      <c r="Z164" s="33"/>
      <c r="AA164" s="33"/>
      <c r="AB164" s="33"/>
      <c r="AC164" s="33"/>
      <c r="AD164" s="33"/>
      <c r="AE164" s="33"/>
      <c r="AT164" s="15" t="s">
        <v>146</v>
      </c>
      <c r="AU164" s="15" t="s">
        <v>144</v>
      </c>
    </row>
    <row r="165" spans="1:65" s="2" customFormat="1" ht="14.45" customHeight="1">
      <c r="A165" s="33"/>
      <c r="B165" s="34"/>
      <c r="C165" s="168" t="s">
        <v>185</v>
      </c>
      <c r="D165" s="168" t="s">
        <v>139</v>
      </c>
      <c r="E165" s="169" t="s">
        <v>231</v>
      </c>
      <c r="F165" s="170" t="s">
        <v>232</v>
      </c>
      <c r="G165" s="171" t="s">
        <v>142</v>
      </c>
      <c r="H165" s="172">
        <v>1</v>
      </c>
      <c r="I165" s="173"/>
      <c r="J165" s="174">
        <f>ROUND(I165*H165,2)</f>
        <v>0</v>
      </c>
      <c r="K165" s="170" t="s">
        <v>32</v>
      </c>
      <c r="L165" s="38"/>
      <c r="M165" s="175" t="s">
        <v>32</v>
      </c>
      <c r="N165" s="176" t="s">
        <v>51</v>
      </c>
      <c r="O165" s="63"/>
      <c r="P165" s="177">
        <f>O165*H165</f>
        <v>0</v>
      </c>
      <c r="Q165" s="177">
        <v>0</v>
      </c>
      <c r="R165" s="177">
        <f>Q165*H165</f>
        <v>0</v>
      </c>
      <c r="S165" s="177">
        <v>0</v>
      </c>
      <c r="T165" s="178">
        <f>S165*H165</f>
        <v>0</v>
      </c>
      <c r="U165" s="33"/>
      <c r="V165" s="33"/>
      <c r="W165" s="33"/>
      <c r="X165" s="33"/>
      <c r="Y165" s="33"/>
      <c r="Z165" s="33"/>
      <c r="AA165" s="33"/>
      <c r="AB165" s="33"/>
      <c r="AC165" s="33"/>
      <c r="AD165" s="33"/>
      <c r="AE165" s="33"/>
      <c r="AR165" s="179" t="s">
        <v>143</v>
      </c>
      <c r="AT165" s="179" t="s">
        <v>139</v>
      </c>
      <c r="AU165" s="179" t="s">
        <v>144</v>
      </c>
      <c r="AY165" s="15" t="s">
        <v>134</v>
      </c>
      <c r="BE165" s="180">
        <f>IF(N165="základní",J165,0)</f>
        <v>0</v>
      </c>
      <c r="BF165" s="180">
        <f>IF(N165="snížená",J165,0)</f>
        <v>0</v>
      </c>
      <c r="BG165" s="180">
        <f>IF(N165="zákl. přenesená",J165,0)</f>
        <v>0</v>
      </c>
      <c r="BH165" s="180">
        <f>IF(N165="sníž. přenesená",J165,0)</f>
        <v>0</v>
      </c>
      <c r="BI165" s="180">
        <f>IF(N165="nulová",J165,0)</f>
        <v>0</v>
      </c>
      <c r="BJ165" s="15" t="s">
        <v>88</v>
      </c>
      <c r="BK165" s="180">
        <f>ROUND(I165*H165,2)</f>
        <v>0</v>
      </c>
      <c r="BL165" s="15" t="s">
        <v>143</v>
      </c>
      <c r="BM165" s="179" t="s">
        <v>233</v>
      </c>
    </row>
    <row r="166" spans="1:47" s="2" customFormat="1" ht="12">
      <c r="A166" s="33"/>
      <c r="B166" s="34"/>
      <c r="C166" s="35"/>
      <c r="D166" s="181" t="s">
        <v>145</v>
      </c>
      <c r="E166" s="35"/>
      <c r="F166" s="182" t="s">
        <v>232</v>
      </c>
      <c r="G166" s="35"/>
      <c r="H166" s="35"/>
      <c r="I166" s="183"/>
      <c r="J166" s="35"/>
      <c r="K166" s="35"/>
      <c r="L166" s="38"/>
      <c r="M166" s="184"/>
      <c r="N166" s="185"/>
      <c r="O166" s="63"/>
      <c r="P166" s="63"/>
      <c r="Q166" s="63"/>
      <c r="R166" s="63"/>
      <c r="S166" s="63"/>
      <c r="T166" s="64"/>
      <c r="U166" s="33"/>
      <c r="V166" s="33"/>
      <c r="W166" s="33"/>
      <c r="X166" s="33"/>
      <c r="Y166" s="33"/>
      <c r="Z166" s="33"/>
      <c r="AA166" s="33"/>
      <c r="AB166" s="33"/>
      <c r="AC166" s="33"/>
      <c r="AD166" s="33"/>
      <c r="AE166" s="33"/>
      <c r="AT166" s="15" t="s">
        <v>145</v>
      </c>
      <c r="AU166" s="15" t="s">
        <v>144</v>
      </c>
    </row>
    <row r="167" spans="1:65" s="2" customFormat="1" ht="14.45" customHeight="1">
      <c r="A167" s="33"/>
      <c r="B167" s="34"/>
      <c r="C167" s="168" t="s">
        <v>7</v>
      </c>
      <c r="D167" s="168" t="s">
        <v>139</v>
      </c>
      <c r="E167" s="169" t="s">
        <v>234</v>
      </c>
      <c r="F167" s="170" t="s">
        <v>235</v>
      </c>
      <c r="G167" s="171" t="s">
        <v>142</v>
      </c>
      <c r="H167" s="172">
        <v>1</v>
      </c>
      <c r="I167" s="173"/>
      <c r="J167" s="174">
        <f>ROUND(I167*H167,2)</f>
        <v>0</v>
      </c>
      <c r="K167" s="170" t="s">
        <v>32</v>
      </c>
      <c r="L167" s="38"/>
      <c r="M167" s="175" t="s">
        <v>32</v>
      </c>
      <c r="N167" s="176" t="s">
        <v>51</v>
      </c>
      <c r="O167" s="63"/>
      <c r="P167" s="177">
        <f>O167*H167</f>
        <v>0</v>
      </c>
      <c r="Q167" s="177">
        <v>0</v>
      </c>
      <c r="R167" s="177">
        <f>Q167*H167</f>
        <v>0</v>
      </c>
      <c r="S167" s="177">
        <v>0</v>
      </c>
      <c r="T167" s="178">
        <f>S167*H167</f>
        <v>0</v>
      </c>
      <c r="U167" s="33"/>
      <c r="V167" s="33"/>
      <c r="W167" s="33"/>
      <c r="X167" s="33"/>
      <c r="Y167" s="33"/>
      <c r="Z167" s="33"/>
      <c r="AA167" s="33"/>
      <c r="AB167" s="33"/>
      <c r="AC167" s="33"/>
      <c r="AD167" s="33"/>
      <c r="AE167" s="33"/>
      <c r="AR167" s="179" t="s">
        <v>143</v>
      </c>
      <c r="AT167" s="179" t="s">
        <v>139</v>
      </c>
      <c r="AU167" s="179" t="s">
        <v>144</v>
      </c>
      <c r="AY167" s="15" t="s">
        <v>134</v>
      </c>
      <c r="BE167" s="180">
        <f>IF(N167="základní",J167,0)</f>
        <v>0</v>
      </c>
      <c r="BF167" s="180">
        <f>IF(N167="snížená",J167,0)</f>
        <v>0</v>
      </c>
      <c r="BG167" s="180">
        <f>IF(N167="zákl. přenesená",J167,0)</f>
        <v>0</v>
      </c>
      <c r="BH167" s="180">
        <f>IF(N167="sníž. přenesená",J167,0)</f>
        <v>0</v>
      </c>
      <c r="BI167" s="180">
        <f>IF(N167="nulová",J167,0)</f>
        <v>0</v>
      </c>
      <c r="BJ167" s="15" t="s">
        <v>88</v>
      </c>
      <c r="BK167" s="180">
        <f>ROUND(I167*H167,2)</f>
        <v>0</v>
      </c>
      <c r="BL167" s="15" t="s">
        <v>143</v>
      </c>
      <c r="BM167" s="179" t="s">
        <v>236</v>
      </c>
    </row>
    <row r="168" spans="1:47" s="2" customFormat="1" ht="12">
      <c r="A168" s="33"/>
      <c r="B168" s="34"/>
      <c r="C168" s="35"/>
      <c r="D168" s="181" t="s">
        <v>145</v>
      </c>
      <c r="E168" s="35"/>
      <c r="F168" s="182" t="s">
        <v>235</v>
      </c>
      <c r="G168" s="35"/>
      <c r="H168" s="35"/>
      <c r="I168" s="183"/>
      <c r="J168" s="35"/>
      <c r="K168" s="35"/>
      <c r="L168" s="38"/>
      <c r="M168" s="184"/>
      <c r="N168" s="185"/>
      <c r="O168" s="63"/>
      <c r="P168" s="63"/>
      <c r="Q168" s="63"/>
      <c r="R168" s="63"/>
      <c r="S168" s="63"/>
      <c r="T168" s="64"/>
      <c r="U168" s="33"/>
      <c r="V168" s="33"/>
      <c r="W168" s="33"/>
      <c r="X168" s="33"/>
      <c r="Y168" s="33"/>
      <c r="Z168" s="33"/>
      <c r="AA168" s="33"/>
      <c r="AB168" s="33"/>
      <c r="AC168" s="33"/>
      <c r="AD168" s="33"/>
      <c r="AE168" s="33"/>
      <c r="AT168" s="15" t="s">
        <v>145</v>
      </c>
      <c r="AU168" s="15" t="s">
        <v>144</v>
      </c>
    </row>
    <row r="169" spans="1:65" s="2" customFormat="1" ht="14.45" customHeight="1">
      <c r="A169" s="33"/>
      <c r="B169" s="34"/>
      <c r="C169" s="168" t="s">
        <v>192</v>
      </c>
      <c r="D169" s="168" t="s">
        <v>139</v>
      </c>
      <c r="E169" s="169" t="s">
        <v>237</v>
      </c>
      <c r="F169" s="170" t="s">
        <v>238</v>
      </c>
      <c r="G169" s="171" t="s">
        <v>142</v>
      </c>
      <c r="H169" s="172">
        <v>1</v>
      </c>
      <c r="I169" s="173"/>
      <c r="J169" s="174">
        <f>ROUND(I169*H169,2)</f>
        <v>0</v>
      </c>
      <c r="K169" s="170" t="s">
        <v>32</v>
      </c>
      <c r="L169" s="38"/>
      <c r="M169" s="175" t="s">
        <v>32</v>
      </c>
      <c r="N169" s="176" t="s">
        <v>51</v>
      </c>
      <c r="O169" s="63"/>
      <c r="P169" s="177">
        <f>O169*H169</f>
        <v>0</v>
      </c>
      <c r="Q169" s="177">
        <v>0</v>
      </c>
      <c r="R169" s="177">
        <f>Q169*H169</f>
        <v>0</v>
      </c>
      <c r="S169" s="177">
        <v>0</v>
      </c>
      <c r="T169" s="178">
        <f>S169*H169</f>
        <v>0</v>
      </c>
      <c r="U169" s="33"/>
      <c r="V169" s="33"/>
      <c r="W169" s="33"/>
      <c r="X169" s="33"/>
      <c r="Y169" s="33"/>
      <c r="Z169" s="33"/>
      <c r="AA169" s="33"/>
      <c r="AB169" s="33"/>
      <c r="AC169" s="33"/>
      <c r="AD169" s="33"/>
      <c r="AE169" s="33"/>
      <c r="AR169" s="179" t="s">
        <v>143</v>
      </c>
      <c r="AT169" s="179" t="s">
        <v>139</v>
      </c>
      <c r="AU169" s="179" t="s">
        <v>144</v>
      </c>
      <c r="AY169" s="15" t="s">
        <v>134</v>
      </c>
      <c r="BE169" s="180">
        <f>IF(N169="základní",J169,0)</f>
        <v>0</v>
      </c>
      <c r="BF169" s="180">
        <f>IF(N169="snížená",J169,0)</f>
        <v>0</v>
      </c>
      <c r="BG169" s="180">
        <f>IF(N169="zákl. přenesená",J169,0)</f>
        <v>0</v>
      </c>
      <c r="BH169" s="180">
        <f>IF(N169="sníž. přenesená",J169,0)</f>
        <v>0</v>
      </c>
      <c r="BI169" s="180">
        <f>IF(N169="nulová",J169,0)</f>
        <v>0</v>
      </c>
      <c r="BJ169" s="15" t="s">
        <v>88</v>
      </c>
      <c r="BK169" s="180">
        <f>ROUND(I169*H169,2)</f>
        <v>0</v>
      </c>
      <c r="BL169" s="15" t="s">
        <v>143</v>
      </c>
      <c r="BM169" s="179" t="s">
        <v>239</v>
      </c>
    </row>
    <row r="170" spans="1:47" s="2" customFormat="1" ht="12">
      <c r="A170" s="33"/>
      <c r="B170" s="34"/>
      <c r="C170" s="35"/>
      <c r="D170" s="181" t="s">
        <v>145</v>
      </c>
      <c r="E170" s="35"/>
      <c r="F170" s="182" t="s">
        <v>238</v>
      </c>
      <c r="G170" s="35"/>
      <c r="H170" s="35"/>
      <c r="I170" s="183"/>
      <c r="J170" s="35"/>
      <c r="K170" s="35"/>
      <c r="L170" s="38"/>
      <c r="M170" s="184"/>
      <c r="N170" s="185"/>
      <c r="O170" s="63"/>
      <c r="P170" s="63"/>
      <c r="Q170" s="63"/>
      <c r="R170" s="63"/>
      <c r="S170" s="63"/>
      <c r="T170" s="64"/>
      <c r="U170" s="33"/>
      <c r="V170" s="33"/>
      <c r="W170" s="33"/>
      <c r="X170" s="33"/>
      <c r="Y170" s="33"/>
      <c r="Z170" s="33"/>
      <c r="AA170" s="33"/>
      <c r="AB170" s="33"/>
      <c r="AC170" s="33"/>
      <c r="AD170" s="33"/>
      <c r="AE170" s="33"/>
      <c r="AT170" s="15" t="s">
        <v>145</v>
      </c>
      <c r="AU170" s="15" t="s">
        <v>144</v>
      </c>
    </row>
    <row r="171" spans="1:47" s="2" customFormat="1" ht="58.5">
      <c r="A171" s="33"/>
      <c r="B171" s="34"/>
      <c r="C171" s="35"/>
      <c r="D171" s="181" t="s">
        <v>146</v>
      </c>
      <c r="E171" s="35"/>
      <c r="F171" s="186" t="s">
        <v>681</v>
      </c>
      <c r="G171" s="35"/>
      <c r="H171" s="35"/>
      <c r="I171" s="183"/>
      <c r="J171" s="35"/>
      <c r="K171" s="35"/>
      <c r="L171" s="38"/>
      <c r="M171" s="184"/>
      <c r="N171" s="185"/>
      <c r="O171" s="63"/>
      <c r="P171" s="63"/>
      <c r="Q171" s="63"/>
      <c r="R171" s="63"/>
      <c r="S171" s="63"/>
      <c r="T171" s="64"/>
      <c r="U171" s="33"/>
      <c r="V171" s="33"/>
      <c r="W171" s="33"/>
      <c r="X171" s="33"/>
      <c r="Y171" s="33"/>
      <c r="Z171" s="33"/>
      <c r="AA171" s="33"/>
      <c r="AB171" s="33"/>
      <c r="AC171" s="33"/>
      <c r="AD171" s="33"/>
      <c r="AE171" s="33"/>
      <c r="AT171" s="15" t="s">
        <v>146</v>
      </c>
      <c r="AU171" s="15" t="s">
        <v>144</v>
      </c>
    </row>
    <row r="172" spans="1:65" s="2" customFormat="1" ht="14.45" customHeight="1">
      <c r="A172" s="33"/>
      <c r="B172" s="34"/>
      <c r="C172" s="168" t="s">
        <v>240</v>
      </c>
      <c r="D172" s="168" t="s">
        <v>139</v>
      </c>
      <c r="E172" s="169" t="s">
        <v>241</v>
      </c>
      <c r="F172" s="170" t="s">
        <v>242</v>
      </c>
      <c r="G172" s="171" t="s">
        <v>142</v>
      </c>
      <c r="H172" s="172">
        <v>1</v>
      </c>
      <c r="I172" s="173"/>
      <c r="J172" s="174">
        <f>ROUND(I172*H172,2)</f>
        <v>0</v>
      </c>
      <c r="K172" s="170" t="s">
        <v>32</v>
      </c>
      <c r="L172" s="38"/>
      <c r="M172" s="175" t="s">
        <v>32</v>
      </c>
      <c r="N172" s="176" t="s">
        <v>51</v>
      </c>
      <c r="O172" s="63"/>
      <c r="P172" s="177">
        <f>O172*H172</f>
        <v>0</v>
      </c>
      <c r="Q172" s="177">
        <v>0</v>
      </c>
      <c r="R172" s="177">
        <f>Q172*H172</f>
        <v>0</v>
      </c>
      <c r="S172" s="177">
        <v>0</v>
      </c>
      <c r="T172" s="178">
        <f>S172*H172</f>
        <v>0</v>
      </c>
      <c r="U172" s="33"/>
      <c r="V172" s="33"/>
      <c r="W172" s="33"/>
      <c r="X172" s="33"/>
      <c r="Y172" s="33"/>
      <c r="Z172" s="33"/>
      <c r="AA172" s="33"/>
      <c r="AB172" s="33"/>
      <c r="AC172" s="33"/>
      <c r="AD172" s="33"/>
      <c r="AE172" s="33"/>
      <c r="AR172" s="179" t="s">
        <v>143</v>
      </c>
      <c r="AT172" s="179" t="s">
        <v>139</v>
      </c>
      <c r="AU172" s="179" t="s">
        <v>144</v>
      </c>
      <c r="AY172" s="15" t="s">
        <v>134</v>
      </c>
      <c r="BE172" s="180">
        <f>IF(N172="základní",J172,0)</f>
        <v>0</v>
      </c>
      <c r="BF172" s="180">
        <f>IF(N172="snížená",J172,0)</f>
        <v>0</v>
      </c>
      <c r="BG172" s="180">
        <f>IF(N172="zákl. přenesená",J172,0)</f>
        <v>0</v>
      </c>
      <c r="BH172" s="180">
        <f>IF(N172="sníž. přenesená",J172,0)</f>
        <v>0</v>
      </c>
      <c r="BI172" s="180">
        <f>IF(N172="nulová",J172,0)</f>
        <v>0</v>
      </c>
      <c r="BJ172" s="15" t="s">
        <v>88</v>
      </c>
      <c r="BK172" s="180">
        <f>ROUND(I172*H172,2)</f>
        <v>0</v>
      </c>
      <c r="BL172" s="15" t="s">
        <v>143</v>
      </c>
      <c r="BM172" s="179" t="s">
        <v>243</v>
      </c>
    </row>
    <row r="173" spans="1:47" s="2" customFormat="1" ht="12">
      <c r="A173" s="33"/>
      <c r="B173" s="34"/>
      <c r="C173" s="35"/>
      <c r="D173" s="181" t="s">
        <v>145</v>
      </c>
      <c r="E173" s="35"/>
      <c r="F173" s="182" t="s">
        <v>242</v>
      </c>
      <c r="G173" s="35"/>
      <c r="H173" s="35"/>
      <c r="I173" s="183"/>
      <c r="J173" s="35"/>
      <c r="K173" s="35"/>
      <c r="L173" s="38"/>
      <c r="M173" s="184"/>
      <c r="N173" s="185"/>
      <c r="O173" s="63"/>
      <c r="P173" s="63"/>
      <c r="Q173" s="63"/>
      <c r="R173" s="63"/>
      <c r="S173" s="63"/>
      <c r="T173" s="64"/>
      <c r="U173" s="33"/>
      <c r="V173" s="33"/>
      <c r="W173" s="33"/>
      <c r="X173" s="33"/>
      <c r="Y173" s="33"/>
      <c r="Z173" s="33"/>
      <c r="AA173" s="33"/>
      <c r="AB173" s="33"/>
      <c r="AC173" s="33"/>
      <c r="AD173" s="33"/>
      <c r="AE173" s="33"/>
      <c r="AT173" s="15" t="s">
        <v>145</v>
      </c>
      <c r="AU173" s="15" t="s">
        <v>144</v>
      </c>
    </row>
    <row r="174" spans="1:47" s="2" customFormat="1" ht="58.5">
      <c r="A174" s="33"/>
      <c r="B174" s="34"/>
      <c r="C174" s="35"/>
      <c r="D174" s="181" t="s">
        <v>146</v>
      </c>
      <c r="E174" s="35"/>
      <c r="F174" s="186" t="s">
        <v>682</v>
      </c>
      <c r="G174" s="35"/>
      <c r="H174" s="35"/>
      <c r="I174" s="183"/>
      <c r="J174" s="35"/>
      <c r="K174" s="35"/>
      <c r="L174" s="38"/>
      <c r="M174" s="184"/>
      <c r="N174" s="185"/>
      <c r="O174" s="63"/>
      <c r="P174" s="63"/>
      <c r="Q174" s="63"/>
      <c r="R174" s="63"/>
      <c r="S174" s="63"/>
      <c r="T174" s="64"/>
      <c r="U174" s="33"/>
      <c r="V174" s="33"/>
      <c r="W174" s="33"/>
      <c r="X174" s="33"/>
      <c r="Y174" s="33"/>
      <c r="Z174" s="33"/>
      <c r="AA174" s="33"/>
      <c r="AB174" s="33"/>
      <c r="AC174" s="33"/>
      <c r="AD174" s="33"/>
      <c r="AE174" s="33"/>
      <c r="AT174" s="15" t="s">
        <v>146</v>
      </c>
      <c r="AU174" s="15" t="s">
        <v>144</v>
      </c>
    </row>
    <row r="175" spans="1:65" s="2" customFormat="1" ht="14.45" customHeight="1">
      <c r="A175" s="33"/>
      <c r="B175" s="34"/>
      <c r="C175" s="168" t="s">
        <v>196</v>
      </c>
      <c r="D175" s="168" t="s">
        <v>139</v>
      </c>
      <c r="E175" s="169" t="s">
        <v>244</v>
      </c>
      <c r="F175" s="170" t="s">
        <v>245</v>
      </c>
      <c r="G175" s="171" t="s">
        <v>142</v>
      </c>
      <c r="H175" s="172">
        <v>1</v>
      </c>
      <c r="I175" s="173"/>
      <c r="J175" s="174">
        <f>ROUND(I175*H175,2)</f>
        <v>0</v>
      </c>
      <c r="K175" s="170" t="s">
        <v>32</v>
      </c>
      <c r="L175" s="38"/>
      <c r="M175" s="175" t="s">
        <v>32</v>
      </c>
      <c r="N175" s="176" t="s">
        <v>51</v>
      </c>
      <c r="O175" s="63"/>
      <c r="P175" s="177">
        <f>O175*H175</f>
        <v>0</v>
      </c>
      <c r="Q175" s="177">
        <v>0</v>
      </c>
      <c r="R175" s="177">
        <f>Q175*H175</f>
        <v>0</v>
      </c>
      <c r="S175" s="177">
        <v>0</v>
      </c>
      <c r="T175" s="178">
        <f>S175*H175</f>
        <v>0</v>
      </c>
      <c r="U175" s="33"/>
      <c r="V175" s="33"/>
      <c r="W175" s="33"/>
      <c r="X175" s="33"/>
      <c r="Y175" s="33"/>
      <c r="Z175" s="33"/>
      <c r="AA175" s="33"/>
      <c r="AB175" s="33"/>
      <c r="AC175" s="33"/>
      <c r="AD175" s="33"/>
      <c r="AE175" s="33"/>
      <c r="AR175" s="179" t="s">
        <v>143</v>
      </c>
      <c r="AT175" s="179" t="s">
        <v>139</v>
      </c>
      <c r="AU175" s="179" t="s">
        <v>144</v>
      </c>
      <c r="AY175" s="15" t="s">
        <v>134</v>
      </c>
      <c r="BE175" s="180">
        <f>IF(N175="základní",J175,0)</f>
        <v>0</v>
      </c>
      <c r="BF175" s="180">
        <f>IF(N175="snížená",J175,0)</f>
        <v>0</v>
      </c>
      <c r="BG175" s="180">
        <f>IF(N175="zákl. přenesená",J175,0)</f>
        <v>0</v>
      </c>
      <c r="BH175" s="180">
        <f>IF(N175="sníž. přenesená",J175,0)</f>
        <v>0</v>
      </c>
      <c r="BI175" s="180">
        <f>IF(N175="nulová",J175,0)</f>
        <v>0</v>
      </c>
      <c r="BJ175" s="15" t="s">
        <v>88</v>
      </c>
      <c r="BK175" s="180">
        <f>ROUND(I175*H175,2)</f>
        <v>0</v>
      </c>
      <c r="BL175" s="15" t="s">
        <v>143</v>
      </c>
      <c r="BM175" s="179" t="s">
        <v>246</v>
      </c>
    </row>
    <row r="176" spans="1:47" s="2" customFormat="1" ht="12">
      <c r="A176" s="33"/>
      <c r="B176" s="34"/>
      <c r="C176" s="35"/>
      <c r="D176" s="181" t="s">
        <v>145</v>
      </c>
      <c r="E176" s="35"/>
      <c r="F176" s="182" t="s">
        <v>245</v>
      </c>
      <c r="G176" s="35"/>
      <c r="H176" s="35"/>
      <c r="I176" s="183"/>
      <c r="J176" s="35"/>
      <c r="K176" s="35"/>
      <c r="L176" s="38"/>
      <c r="M176" s="184"/>
      <c r="N176" s="185"/>
      <c r="O176" s="63"/>
      <c r="P176" s="63"/>
      <c r="Q176" s="63"/>
      <c r="R176" s="63"/>
      <c r="S176" s="63"/>
      <c r="T176" s="64"/>
      <c r="U176" s="33"/>
      <c r="V176" s="33"/>
      <c r="W176" s="33"/>
      <c r="X176" s="33"/>
      <c r="Y176" s="33"/>
      <c r="Z176" s="33"/>
      <c r="AA176" s="33"/>
      <c r="AB176" s="33"/>
      <c r="AC176" s="33"/>
      <c r="AD176" s="33"/>
      <c r="AE176" s="33"/>
      <c r="AT176" s="15" t="s">
        <v>145</v>
      </c>
      <c r="AU176" s="15" t="s">
        <v>144</v>
      </c>
    </row>
    <row r="177" spans="1:47" s="2" customFormat="1" ht="29.25">
      <c r="A177" s="33"/>
      <c r="B177" s="34"/>
      <c r="C177" s="35"/>
      <c r="D177" s="181" t="s">
        <v>146</v>
      </c>
      <c r="E177" s="35"/>
      <c r="F177" s="186" t="s">
        <v>247</v>
      </c>
      <c r="G177" s="35"/>
      <c r="H177" s="35"/>
      <c r="I177" s="183"/>
      <c r="J177" s="35"/>
      <c r="K177" s="35"/>
      <c r="L177" s="38"/>
      <c r="M177" s="184"/>
      <c r="N177" s="185"/>
      <c r="O177" s="63"/>
      <c r="P177" s="63"/>
      <c r="Q177" s="63"/>
      <c r="R177" s="63"/>
      <c r="S177" s="63"/>
      <c r="T177" s="64"/>
      <c r="U177" s="33"/>
      <c r="V177" s="33"/>
      <c r="W177" s="33"/>
      <c r="X177" s="33"/>
      <c r="Y177" s="33"/>
      <c r="Z177" s="33"/>
      <c r="AA177" s="33"/>
      <c r="AB177" s="33"/>
      <c r="AC177" s="33"/>
      <c r="AD177" s="33"/>
      <c r="AE177" s="33"/>
      <c r="AT177" s="15" t="s">
        <v>146</v>
      </c>
      <c r="AU177" s="15" t="s">
        <v>144</v>
      </c>
    </row>
    <row r="178" spans="1:65" s="2" customFormat="1" ht="14.45" customHeight="1">
      <c r="A178" s="33"/>
      <c r="B178" s="34"/>
      <c r="C178" s="168" t="s">
        <v>248</v>
      </c>
      <c r="D178" s="168" t="s">
        <v>139</v>
      </c>
      <c r="E178" s="169" t="s">
        <v>249</v>
      </c>
      <c r="F178" s="170" t="s">
        <v>250</v>
      </c>
      <c r="G178" s="171" t="s">
        <v>142</v>
      </c>
      <c r="H178" s="172">
        <v>1</v>
      </c>
      <c r="I178" s="173"/>
      <c r="J178" s="174">
        <f>ROUND(I178*H178,2)</f>
        <v>0</v>
      </c>
      <c r="K178" s="170" t="s">
        <v>32</v>
      </c>
      <c r="L178" s="38"/>
      <c r="M178" s="175" t="s">
        <v>32</v>
      </c>
      <c r="N178" s="176" t="s">
        <v>51</v>
      </c>
      <c r="O178" s="63"/>
      <c r="P178" s="177">
        <f>O178*H178</f>
        <v>0</v>
      </c>
      <c r="Q178" s="177">
        <v>0</v>
      </c>
      <c r="R178" s="177">
        <f>Q178*H178</f>
        <v>0</v>
      </c>
      <c r="S178" s="177">
        <v>0</v>
      </c>
      <c r="T178" s="178">
        <f>S178*H178</f>
        <v>0</v>
      </c>
      <c r="U178" s="33"/>
      <c r="V178" s="33"/>
      <c r="W178" s="33"/>
      <c r="X178" s="33"/>
      <c r="Y178" s="33"/>
      <c r="Z178" s="33"/>
      <c r="AA178" s="33"/>
      <c r="AB178" s="33"/>
      <c r="AC178" s="33"/>
      <c r="AD178" s="33"/>
      <c r="AE178" s="33"/>
      <c r="AR178" s="179" t="s">
        <v>143</v>
      </c>
      <c r="AT178" s="179" t="s">
        <v>139</v>
      </c>
      <c r="AU178" s="179" t="s">
        <v>144</v>
      </c>
      <c r="AY178" s="15" t="s">
        <v>134</v>
      </c>
      <c r="BE178" s="180">
        <f>IF(N178="základní",J178,0)</f>
        <v>0</v>
      </c>
      <c r="BF178" s="180">
        <f>IF(N178="snížená",J178,0)</f>
        <v>0</v>
      </c>
      <c r="BG178" s="180">
        <f>IF(N178="zákl. přenesená",J178,0)</f>
        <v>0</v>
      </c>
      <c r="BH178" s="180">
        <f>IF(N178="sníž. přenesená",J178,0)</f>
        <v>0</v>
      </c>
      <c r="BI178" s="180">
        <f>IF(N178="nulová",J178,0)</f>
        <v>0</v>
      </c>
      <c r="BJ178" s="15" t="s">
        <v>88</v>
      </c>
      <c r="BK178" s="180">
        <f>ROUND(I178*H178,2)</f>
        <v>0</v>
      </c>
      <c r="BL178" s="15" t="s">
        <v>143</v>
      </c>
      <c r="BM178" s="179" t="s">
        <v>251</v>
      </c>
    </row>
    <row r="179" spans="1:47" s="2" customFormat="1" ht="12">
      <c r="A179" s="33"/>
      <c r="B179" s="34"/>
      <c r="C179" s="35"/>
      <c r="D179" s="181" t="s">
        <v>145</v>
      </c>
      <c r="E179" s="35"/>
      <c r="F179" s="182" t="s">
        <v>250</v>
      </c>
      <c r="G179" s="35"/>
      <c r="H179" s="35"/>
      <c r="I179" s="183"/>
      <c r="J179" s="35"/>
      <c r="K179" s="35"/>
      <c r="L179" s="38"/>
      <c r="M179" s="184"/>
      <c r="N179" s="185"/>
      <c r="O179" s="63"/>
      <c r="P179" s="63"/>
      <c r="Q179" s="63"/>
      <c r="R179" s="63"/>
      <c r="S179" s="63"/>
      <c r="T179" s="64"/>
      <c r="U179" s="33"/>
      <c r="V179" s="33"/>
      <c r="W179" s="33"/>
      <c r="X179" s="33"/>
      <c r="Y179" s="33"/>
      <c r="Z179" s="33"/>
      <c r="AA179" s="33"/>
      <c r="AB179" s="33"/>
      <c r="AC179" s="33"/>
      <c r="AD179" s="33"/>
      <c r="AE179" s="33"/>
      <c r="AT179" s="15" t="s">
        <v>145</v>
      </c>
      <c r="AU179" s="15" t="s">
        <v>144</v>
      </c>
    </row>
    <row r="180" spans="1:47" s="2" customFormat="1" ht="48.75">
      <c r="A180" s="33"/>
      <c r="B180" s="34"/>
      <c r="C180" s="35"/>
      <c r="D180" s="181" t="s">
        <v>146</v>
      </c>
      <c r="E180" s="35"/>
      <c r="F180" s="186" t="s">
        <v>683</v>
      </c>
      <c r="G180" s="35"/>
      <c r="H180" s="35"/>
      <c r="I180" s="183"/>
      <c r="J180" s="35"/>
      <c r="K180" s="35"/>
      <c r="L180" s="38"/>
      <c r="M180" s="184"/>
      <c r="N180" s="185"/>
      <c r="O180" s="63"/>
      <c r="P180" s="63"/>
      <c r="Q180" s="63"/>
      <c r="R180" s="63"/>
      <c r="S180" s="63"/>
      <c r="T180" s="64"/>
      <c r="U180" s="33"/>
      <c r="V180" s="33"/>
      <c r="W180" s="33"/>
      <c r="X180" s="33"/>
      <c r="Y180" s="33"/>
      <c r="Z180" s="33"/>
      <c r="AA180" s="33"/>
      <c r="AB180" s="33"/>
      <c r="AC180" s="33"/>
      <c r="AD180" s="33"/>
      <c r="AE180" s="33"/>
      <c r="AT180" s="15" t="s">
        <v>146</v>
      </c>
      <c r="AU180" s="15" t="s">
        <v>144</v>
      </c>
    </row>
    <row r="181" spans="1:65" s="2" customFormat="1" ht="14.45" customHeight="1">
      <c r="A181" s="33"/>
      <c r="B181" s="34"/>
      <c r="C181" s="168" t="s">
        <v>202</v>
      </c>
      <c r="D181" s="168" t="s">
        <v>139</v>
      </c>
      <c r="E181" s="169" t="s">
        <v>252</v>
      </c>
      <c r="F181" s="170" t="s">
        <v>253</v>
      </c>
      <c r="G181" s="171" t="s">
        <v>142</v>
      </c>
      <c r="H181" s="172">
        <v>1</v>
      </c>
      <c r="I181" s="173"/>
      <c r="J181" s="174">
        <f>ROUND(I181*H181,2)</f>
        <v>0</v>
      </c>
      <c r="K181" s="170" t="s">
        <v>32</v>
      </c>
      <c r="L181" s="38"/>
      <c r="M181" s="175" t="s">
        <v>32</v>
      </c>
      <c r="N181" s="176" t="s">
        <v>51</v>
      </c>
      <c r="O181" s="63"/>
      <c r="P181" s="177">
        <f>O181*H181</f>
        <v>0</v>
      </c>
      <c r="Q181" s="177">
        <v>0</v>
      </c>
      <c r="R181" s="177">
        <f>Q181*H181</f>
        <v>0</v>
      </c>
      <c r="S181" s="177">
        <v>0</v>
      </c>
      <c r="T181" s="178">
        <f>S181*H181</f>
        <v>0</v>
      </c>
      <c r="U181" s="33"/>
      <c r="V181" s="33"/>
      <c r="W181" s="33"/>
      <c r="X181" s="33"/>
      <c r="Y181" s="33"/>
      <c r="Z181" s="33"/>
      <c r="AA181" s="33"/>
      <c r="AB181" s="33"/>
      <c r="AC181" s="33"/>
      <c r="AD181" s="33"/>
      <c r="AE181" s="33"/>
      <c r="AR181" s="179" t="s">
        <v>143</v>
      </c>
      <c r="AT181" s="179" t="s">
        <v>139</v>
      </c>
      <c r="AU181" s="179" t="s">
        <v>144</v>
      </c>
      <c r="AY181" s="15" t="s">
        <v>134</v>
      </c>
      <c r="BE181" s="180">
        <f>IF(N181="základní",J181,0)</f>
        <v>0</v>
      </c>
      <c r="BF181" s="180">
        <f>IF(N181="snížená",J181,0)</f>
        <v>0</v>
      </c>
      <c r="BG181" s="180">
        <f>IF(N181="zákl. přenesená",J181,0)</f>
        <v>0</v>
      </c>
      <c r="BH181" s="180">
        <f>IF(N181="sníž. přenesená",J181,0)</f>
        <v>0</v>
      </c>
      <c r="BI181" s="180">
        <f>IF(N181="nulová",J181,0)</f>
        <v>0</v>
      </c>
      <c r="BJ181" s="15" t="s">
        <v>88</v>
      </c>
      <c r="BK181" s="180">
        <f>ROUND(I181*H181,2)</f>
        <v>0</v>
      </c>
      <c r="BL181" s="15" t="s">
        <v>143</v>
      </c>
      <c r="BM181" s="179" t="s">
        <v>254</v>
      </c>
    </row>
    <row r="182" spans="1:47" s="2" customFormat="1" ht="12">
      <c r="A182" s="33"/>
      <c r="B182" s="34"/>
      <c r="C182" s="35"/>
      <c r="D182" s="181" t="s">
        <v>145</v>
      </c>
      <c r="E182" s="35"/>
      <c r="F182" s="182" t="s">
        <v>253</v>
      </c>
      <c r="G182" s="35"/>
      <c r="H182" s="35"/>
      <c r="I182" s="183"/>
      <c r="J182" s="35"/>
      <c r="K182" s="35"/>
      <c r="L182" s="38"/>
      <c r="M182" s="184"/>
      <c r="N182" s="185"/>
      <c r="O182" s="63"/>
      <c r="P182" s="63"/>
      <c r="Q182" s="63"/>
      <c r="R182" s="63"/>
      <c r="S182" s="63"/>
      <c r="T182" s="64"/>
      <c r="U182" s="33"/>
      <c r="V182" s="33"/>
      <c r="W182" s="33"/>
      <c r="X182" s="33"/>
      <c r="Y182" s="33"/>
      <c r="Z182" s="33"/>
      <c r="AA182" s="33"/>
      <c r="AB182" s="33"/>
      <c r="AC182" s="33"/>
      <c r="AD182" s="33"/>
      <c r="AE182" s="33"/>
      <c r="AT182" s="15" t="s">
        <v>145</v>
      </c>
      <c r="AU182" s="15" t="s">
        <v>144</v>
      </c>
    </row>
    <row r="183" spans="1:47" s="2" customFormat="1" ht="48.75">
      <c r="A183" s="33"/>
      <c r="B183" s="34"/>
      <c r="C183" s="35"/>
      <c r="D183" s="181" t="s">
        <v>146</v>
      </c>
      <c r="E183" s="35"/>
      <c r="F183" s="186" t="s">
        <v>684</v>
      </c>
      <c r="G183" s="35"/>
      <c r="H183" s="35"/>
      <c r="I183" s="183"/>
      <c r="J183" s="35"/>
      <c r="K183" s="35"/>
      <c r="L183" s="38"/>
      <c r="M183" s="184"/>
      <c r="N183" s="185"/>
      <c r="O183" s="63"/>
      <c r="P183" s="63"/>
      <c r="Q183" s="63"/>
      <c r="R183" s="63"/>
      <c r="S183" s="63"/>
      <c r="T183" s="64"/>
      <c r="U183" s="33"/>
      <c r="V183" s="33"/>
      <c r="W183" s="33"/>
      <c r="X183" s="33"/>
      <c r="Y183" s="33"/>
      <c r="Z183" s="33"/>
      <c r="AA183" s="33"/>
      <c r="AB183" s="33"/>
      <c r="AC183" s="33"/>
      <c r="AD183" s="33"/>
      <c r="AE183" s="33"/>
      <c r="AT183" s="15" t="s">
        <v>146</v>
      </c>
      <c r="AU183" s="15" t="s">
        <v>144</v>
      </c>
    </row>
    <row r="184" spans="1:65" s="2" customFormat="1" ht="14.45" customHeight="1">
      <c r="A184" s="33"/>
      <c r="B184" s="34"/>
      <c r="C184" s="168" t="s">
        <v>255</v>
      </c>
      <c r="D184" s="168" t="s">
        <v>139</v>
      </c>
      <c r="E184" s="169" t="s">
        <v>256</v>
      </c>
      <c r="F184" s="170" t="s">
        <v>257</v>
      </c>
      <c r="G184" s="171" t="s">
        <v>142</v>
      </c>
      <c r="H184" s="172">
        <v>1</v>
      </c>
      <c r="I184" s="173"/>
      <c r="J184" s="174">
        <f>ROUND(I184*H184,2)</f>
        <v>0</v>
      </c>
      <c r="K184" s="170" t="s">
        <v>32</v>
      </c>
      <c r="L184" s="38"/>
      <c r="M184" s="175" t="s">
        <v>32</v>
      </c>
      <c r="N184" s="176" t="s">
        <v>51</v>
      </c>
      <c r="O184" s="63"/>
      <c r="P184" s="177">
        <f>O184*H184</f>
        <v>0</v>
      </c>
      <c r="Q184" s="177">
        <v>0</v>
      </c>
      <c r="R184" s="177">
        <f>Q184*H184</f>
        <v>0</v>
      </c>
      <c r="S184" s="177">
        <v>0</v>
      </c>
      <c r="T184" s="178">
        <f>S184*H184</f>
        <v>0</v>
      </c>
      <c r="U184" s="33"/>
      <c r="V184" s="33"/>
      <c r="W184" s="33"/>
      <c r="X184" s="33"/>
      <c r="Y184" s="33"/>
      <c r="Z184" s="33"/>
      <c r="AA184" s="33"/>
      <c r="AB184" s="33"/>
      <c r="AC184" s="33"/>
      <c r="AD184" s="33"/>
      <c r="AE184" s="33"/>
      <c r="AR184" s="179" t="s">
        <v>143</v>
      </c>
      <c r="AT184" s="179" t="s">
        <v>139</v>
      </c>
      <c r="AU184" s="179" t="s">
        <v>144</v>
      </c>
      <c r="AY184" s="15" t="s">
        <v>134</v>
      </c>
      <c r="BE184" s="180">
        <f>IF(N184="základní",J184,0)</f>
        <v>0</v>
      </c>
      <c r="BF184" s="180">
        <f>IF(N184="snížená",J184,0)</f>
        <v>0</v>
      </c>
      <c r="BG184" s="180">
        <f>IF(N184="zákl. přenesená",J184,0)</f>
        <v>0</v>
      </c>
      <c r="BH184" s="180">
        <f>IF(N184="sníž. přenesená",J184,0)</f>
        <v>0</v>
      </c>
      <c r="BI184" s="180">
        <f>IF(N184="nulová",J184,0)</f>
        <v>0</v>
      </c>
      <c r="BJ184" s="15" t="s">
        <v>88</v>
      </c>
      <c r="BK184" s="180">
        <f>ROUND(I184*H184,2)</f>
        <v>0</v>
      </c>
      <c r="BL184" s="15" t="s">
        <v>143</v>
      </c>
      <c r="BM184" s="179" t="s">
        <v>258</v>
      </c>
    </row>
    <row r="185" spans="1:47" s="2" customFormat="1" ht="12">
      <c r="A185" s="33"/>
      <c r="B185" s="34"/>
      <c r="C185" s="35"/>
      <c r="D185" s="181" t="s">
        <v>145</v>
      </c>
      <c r="E185" s="35"/>
      <c r="F185" s="182" t="s">
        <v>257</v>
      </c>
      <c r="G185" s="35"/>
      <c r="H185" s="35"/>
      <c r="I185" s="183"/>
      <c r="J185" s="35"/>
      <c r="K185" s="35"/>
      <c r="L185" s="38"/>
      <c r="M185" s="184"/>
      <c r="N185" s="185"/>
      <c r="O185" s="63"/>
      <c r="P185" s="63"/>
      <c r="Q185" s="63"/>
      <c r="R185" s="63"/>
      <c r="S185" s="63"/>
      <c r="T185" s="64"/>
      <c r="U185" s="33"/>
      <c r="V185" s="33"/>
      <c r="W185" s="33"/>
      <c r="X185" s="33"/>
      <c r="Y185" s="33"/>
      <c r="Z185" s="33"/>
      <c r="AA185" s="33"/>
      <c r="AB185" s="33"/>
      <c r="AC185" s="33"/>
      <c r="AD185" s="33"/>
      <c r="AE185" s="33"/>
      <c r="AT185" s="15" t="s">
        <v>145</v>
      </c>
      <c r="AU185" s="15" t="s">
        <v>144</v>
      </c>
    </row>
    <row r="186" spans="1:47" s="2" customFormat="1" ht="48.75">
      <c r="A186" s="33"/>
      <c r="B186" s="34"/>
      <c r="C186" s="35"/>
      <c r="D186" s="181" t="s">
        <v>146</v>
      </c>
      <c r="E186" s="35"/>
      <c r="F186" s="186" t="s">
        <v>685</v>
      </c>
      <c r="G186" s="35"/>
      <c r="H186" s="35"/>
      <c r="I186" s="183"/>
      <c r="J186" s="35"/>
      <c r="K186" s="35"/>
      <c r="L186" s="38"/>
      <c r="M186" s="184"/>
      <c r="N186" s="185"/>
      <c r="O186" s="63"/>
      <c r="P186" s="63"/>
      <c r="Q186" s="63"/>
      <c r="R186" s="63"/>
      <c r="S186" s="63"/>
      <c r="T186" s="64"/>
      <c r="U186" s="33"/>
      <c r="V186" s="33"/>
      <c r="W186" s="33"/>
      <c r="X186" s="33"/>
      <c r="Y186" s="33"/>
      <c r="Z186" s="33"/>
      <c r="AA186" s="33"/>
      <c r="AB186" s="33"/>
      <c r="AC186" s="33"/>
      <c r="AD186" s="33"/>
      <c r="AE186" s="33"/>
      <c r="AT186" s="15" t="s">
        <v>146</v>
      </c>
      <c r="AU186" s="15" t="s">
        <v>144</v>
      </c>
    </row>
    <row r="187" spans="1:65" s="2" customFormat="1" ht="14.45" customHeight="1">
      <c r="A187" s="33"/>
      <c r="B187" s="34"/>
      <c r="C187" s="168" t="s">
        <v>206</v>
      </c>
      <c r="D187" s="168" t="s">
        <v>139</v>
      </c>
      <c r="E187" s="169" t="s">
        <v>259</v>
      </c>
      <c r="F187" s="170" t="s">
        <v>260</v>
      </c>
      <c r="G187" s="171" t="s">
        <v>142</v>
      </c>
      <c r="H187" s="172">
        <v>1</v>
      </c>
      <c r="I187" s="173"/>
      <c r="J187" s="174">
        <f>ROUND(I187*H187,2)</f>
        <v>0</v>
      </c>
      <c r="K187" s="170" t="s">
        <v>32</v>
      </c>
      <c r="L187" s="38"/>
      <c r="M187" s="175" t="s">
        <v>32</v>
      </c>
      <c r="N187" s="176" t="s">
        <v>51</v>
      </c>
      <c r="O187" s="63"/>
      <c r="P187" s="177">
        <f>O187*H187</f>
        <v>0</v>
      </c>
      <c r="Q187" s="177">
        <v>0</v>
      </c>
      <c r="R187" s="177">
        <f>Q187*H187</f>
        <v>0</v>
      </c>
      <c r="S187" s="177">
        <v>0</v>
      </c>
      <c r="T187" s="178">
        <f>S187*H187</f>
        <v>0</v>
      </c>
      <c r="U187" s="33"/>
      <c r="V187" s="33"/>
      <c r="W187" s="33"/>
      <c r="X187" s="33"/>
      <c r="Y187" s="33"/>
      <c r="Z187" s="33"/>
      <c r="AA187" s="33"/>
      <c r="AB187" s="33"/>
      <c r="AC187" s="33"/>
      <c r="AD187" s="33"/>
      <c r="AE187" s="33"/>
      <c r="AR187" s="179" t="s">
        <v>143</v>
      </c>
      <c r="AT187" s="179" t="s">
        <v>139</v>
      </c>
      <c r="AU187" s="179" t="s">
        <v>144</v>
      </c>
      <c r="AY187" s="15" t="s">
        <v>134</v>
      </c>
      <c r="BE187" s="180">
        <f>IF(N187="základní",J187,0)</f>
        <v>0</v>
      </c>
      <c r="BF187" s="180">
        <f>IF(N187="snížená",J187,0)</f>
        <v>0</v>
      </c>
      <c r="BG187" s="180">
        <f>IF(N187="zákl. přenesená",J187,0)</f>
        <v>0</v>
      </c>
      <c r="BH187" s="180">
        <f>IF(N187="sníž. přenesená",J187,0)</f>
        <v>0</v>
      </c>
      <c r="BI187" s="180">
        <f>IF(N187="nulová",J187,0)</f>
        <v>0</v>
      </c>
      <c r="BJ187" s="15" t="s">
        <v>88</v>
      </c>
      <c r="BK187" s="180">
        <f>ROUND(I187*H187,2)</f>
        <v>0</v>
      </c>
      <c r="BL187" s="15" t="s">
        <v>143</v>
      </c>
      <c r="BM187" s="179" t="s">
        <v>261</v>
      </c>
    </row>
    <row r="188" spans="1:47" s="2" customFormat="1" ht="12">
      <c r="A188" s="33"/>
      <c r="B188" s="34"/>
      <c r="C188" s="35"/>
      <c r="D188" s="181" t="s">
        <v>145</v>
      </c>
      <c r="E188" s="35"/>
      <c r="F188" s="182" t="s">
        <v>260</v>
      </c>
      <c r="G188" s="35"/>
      <c r="H188" s="35"/>
      <c r="I188" s="183"/>
      <c r="J188" s="35"/>
      <c r="K188" s="35"/>
      <c r="L188" s="38"/>
      <c r="M188" s="184"/>
      <c r="N188" s="185"/>
      <c r="O188" s="63"/>
      <c r="P188" s="63"/>
      <c r="Q188" s="63"/>
      <c r="R188" s="63"/>
      <c r="S188" s="63"/>
      <c r="T188" s="64"/>
      <c r="U188" s="33"/>
      <c r="V188" s="33"/>
      <c r="W188" s="33"/>
      <c r="X188" s="33"/>
      <c r="Y188" s="33"/>
      <c r="Z188" s="33"/>
      <c r="AA188" s="33"/>
      <c r="AB188" s="33"/>
      <c r="AC188" s="33"/>
      <c r="AD188" s="33"/>
      <c r="AE188" s="33"/>
      <c r="AT188" s="15" t="s">
        <v>145</v>
      </c>
      <c r="AU188" s="15" t="s">
        <v>144</v>
      </c>
    </row>
    <row r="189" spans="1:65" s="2" customFormat="1" ht="14.45" customHeight="1">
      <c r="A189" s="33"/>
      <c r="B189" s="34"/>
      <c r="C189" s="168" t="s">
        <v>262</v>
      </c>
      <c r="D189" s="168" t="s">
        <v>139</v>
      </c>
      <c r="E189" s="169" t="s">
        <v>263</v>
      </c>
      <c r="F189" s="170" t="s">
        <v>264</v>
      </c>
      <c r="G189" s="171" t="s">
        <v>142</v>
      </c>
      <c r="H189" s="172">
        <v>1</v>
      </c>
      <c r="I189" s="173"/>
      <c r="J189" s="174">
        <f>ROUND(I189*H189,2)</f>
        <v>0</v>
      </c>
      <c r="K189" s="170" t="s">
        <v>32</v>
      </c>
      <c r="L189" s="38"/>
      <c r="M189" s="175" t="s">
        <v>32</v>
      </c>
      <c r="N189" s="176" t="s">
        <v>51</v>
      </c>
      <c r="O189" s="63"/>
      <c r="P189" s="177">
        <f>O189*H189</f>
        <v>0</v>
      </c>
      <c r="Q189" s="177">
        <v>0</v>
      </c>
      <c r="R189" s="177">
        <f>Q189*H189</f>
        <v>0</v>
      </c>
      <c r="S189" s="177">
        <v>0</v>
      </c>
      <c r="T189" s="178">
        <f>S189*H189</f>
        <v>0</v>
      </c>
      <c r="U189" s="33"/>
      <c r="V189" s="33"/>
      <c r="W189" s="33"/>
      <c r="X189" s="33"/>
      <c r="Y189" s="33"/>
      <c r="Z189" s="33"/>
      <c r="AA189" s="33"/>
      <c r="AB189" s="33"/>
      <c r="AC189" s="33"/>
      <c r="AD189" s="33"/>
      <c r="AE189" s="33"/>
      <c r="AR189" s="179" t="s">
        <v>143</v>
      </c>
      <c r="AT189" s="179" t="s">
        <v>139</v>
      </c>
      <c r="AU189" s="179" t="s">
        <v>144</v>
      </c>
      <c r="AY189" s="15" t="s">
        <v>134</v>
      </c>
      <c r="BE189" s="180">
        <f>IF(N189="základní",J189,0)</f>
        <v>0</v>
      </c>
      <c r="BF189" s="180">
        <f>IF(N189="snížená",J189,0)</f>
        <v>0</v>
      </c>
      <c r="BG189" s="180">
        <f>IF(N189="zákl. přenesená",J189,0)</f>
        <v>0</v>
      </c>
      <c r="BH189" s="180">
        <f>IF(N189="sníž. přenesená",J189,0)</f>
        <v>0</v>
      </c>
      <c r="BI189" s="180">
        <f>IF(N189="nulová",J189,0)</f>
        <v>0</v>
      </c>
      <c r="BJ189" s="15" t="s">
        <v>88</v>
      </c>
      <c r="BK189" s="180">
        <f>ROUND(I189*H189,2)</f>
        <v>0</v>
      </c>
      <c r="BL189" s="15" t="s">
        <v>143</v>
      </c>
      <c r="BM189" s="179" t="s">
        <v>265</v>
      </c>
    </row>
    <row r="190" spans="1:47" s="2" customFormat="1" ht="12">
      <c r="A190" s="33"/>
      <c r="B190" s="34"/>
      <c r="C190" s="35"/>
      <c r="D190" s="181" t="s">
        <v>145</v>
      </c>
      <c r="E190" s="35"/>
      <c r="F190" s="182" t="s">
        <v>264</v>
      </c>
      <c r="G190" s="35"/>
      <c r="H190" s="35"/>
      <c r="I190" s="183"/>
      <c r="J190" s="35"/>
      <c r="K190" s="35"/>
      <c r="L190" s="38"/>
      <c r="M190" s="184"/>
      <c r="N190" s="185"/>
      <c r="O190" s="63"/>
      <c r="P190" s="63"/>
      <c r="Q190" s="63"/>
      <c r="R190" s="63"/>
      <c r="S190" s="63"/>
      <c r="T190" s="64"/>
      <c r="U190" s="33"/>
      <c r="V190" s="33"/>
      <c r="W190" s="33"/>
      <c r="X190" s="33"/>
      <c r="Y190" s="33"/>
      <c r="Z190" s="33"/>
      <c r="AA190" s="33"/>
      <c r="AB190" s="33"/>
      <c r="AC190" s="33"/>
      <c r="AD190" s="33"/>
      <c r="AE190" s="33"/>
      <c r="AT190" s="15" t="s">
        <v>145</v>
      </c>
      <c r="AU190" s="15" t="s">
        <v>144</v>
      </c>
    </row>
    <row r="191" spans="1:47" s="2" customFormat="1" ht="19.5">
      <c r="A191" s="33"/>
      <c r="B191" s="34"/>
      <c r="C191" s="35"/>
      <c r="D191" s="181" t="s">
        <v>146</v>
      </c>
      <c r="E191" s="35"/>
      <c r="F191" s="186" t="s">
        <v>266</v>
      </c>
      <c r="G191" s="35"/>
      <c r="H191" s="35"/>
      <c r="I191" s="183"/>
      <c r="J191" s="35"/>
      <c r="K191" s="35"/>
      <c r="L191" s="38"/>
      <c r="M191" s="184"/>
      <c r="N191" s="185"/>
      <c r="O191" s="63"/>
      <c r="P191" s="63"/>
      <c r="Q191" s="63"/>
      <c r="R191" s="63"/>
      <c r="S191" s="63"/>
      <c r="T191" s="64"/>
      <c r="U191" s="33"/>
      <c r="V191" s="33"/>
      <c r="W191" s="33"/>
      <c r="X191" s="33"/>
      <c r="Y191" s="33"/>
      <c r="Z191" s="33"/>
      <c r="AA191" s="33"/>
      <c r="AB191" s="33"/>
      <c r="AC191" s="33"/>
      <c r="AD191" s="33"/>
      <c r="AE191" s="33"/>
      <c r="AT191" s="15" t="s">
        <v>146</v>
      </c>
      <c r="AU191" s="15" t="s">
        <v>144</v>
      </c>
    </row>
    <row r="192" spans="2:63" s="12" customFormat="1" ht="20.85" customHeight="1">
      <c r="B192" s="152"/>
      <c r="C192" s="153"/>
      <c r="D192" s="154" t="s">
        <v>79</v>
      </c>
      <c r="E192" s="166" t="s">
        <v>267</v>
      </c>
      <c r="F192" s="166" t="s">
        <v>268</v>
      </c>
      <c r="G192" s="153"/>
      <c r="H192" s="153"/>
      <c r="I192" s="156"/>
      <c r="J192" s="167">
        <f>BK192</f>
        <v>0</v>
      </c>
      <c r="K192" s="153"/>
      <c r="L192" s="158"/>
      <c r="M192" s="159"/>
      <c r="N192" s="160"/>
      <c r="O192" s="160"/>
      <c r="P192" s="161">
        <f>SUM(P193:P201)</f>
        <v>0</v>
      </c>
      <c r="Q192" s="160"/>
      <c r="R192" s="161">
        <f>SUM(R193:R201)</f>
        <v>0</v>
      </c>
      <c r="S192" s="160"/>
      <c r="T192" s="162">
        <f>SUM(T193:T201)</f>
        <v>0</v>
      </c>
      <c r="AR192" s="163" t="s">
        <v>88</v>
      </c>
      <c r="AT192" s="164" t="s">
        <v>79</v>
      </c>
      <c r="AU192" s="164" t="s">
        <v>90</v>
      </c>
      <c r="AY192" s="163" t="s">
        <v>134</v>
      </c>
      <c r="BK192" s="165">
        <f>SUM(BK193:BK201)</f>
        <v>0</v>
      </c>
    </row>
    <row r="193" spans="1:65" s="2" customFormat="1" ht="14.45" customHeight="1">
      <c r="A193" s="33"/>
      <c r="B193" s="34"/>
      <c r="C193" s="168" t="s">
        <v>211</v>
      </c>
      <c r="D193" s="168" t="s">
        <v>139</v>
      </c>
      <c r="E193" s="169" t="s">
        <v>269</v>
      </c>
      <c r="F193" s="170" t="s">
        <v>270</v>
      </c>
      <c r="G193" s="171" t="s">
        <v>142</v>
      </c>
      <c r="H193" s="172">
        <v>1</v>
      </c>
      <c r="I193" s="173"/>
      <c r="J193" s="174">
        <f>ROUND(I193*H193,2)</f>
        <v>0</v>
      </c>
      <c r="K193" s="170" t="s">
        <v>32</v>
      </c>
      <c r="L193" s="38"/>
      <c r="M193" s="175" t="s">
        <v>32</v>
      </c>
      <c r="N193" s="176" t="s">
        <v>51</v>
      </c>
      <c r="O193" s="63"/>
      <c r="P193" s="177">
        <f>O193*H193</f>
        <v>0</v>
      </c>
      <c r="Q193" s="177">
        <v>0</v>
      </c>
      <c r="R193" s="177">
        <f>Q193*H193</f>
        <v>0</v>
      </c>
      <c r="S193" s="177">
        <v>0</v>
      </c>
      <c r="T193" s="178">
        <f>S193*H193</f>
        <v>0</v>
      </c>
      <c r="U193" s="33"/>
      <c r="V193" s="33"/>
      <c r="W193" s="33"/>
      <c r="X193" s="33"/>
      <c r="Y193" s="33"/>
      <c r="Z193" s="33"/>
      <c r="AA193" s="33"/>
      <c r="AB193" s="33"/>
      <c r="AC193" s="33"/>
      <c r="AD193" s="33"/>
      <c r="AE193" s="33"/>
      <c r="AR193" s="179" t="s">
        <v>143</v>
      </c>
      <c r="AT193" s="179" t="s">
        <v>139</v>
      </c>
      <c r="AU193" s="179" t="s">
        <v>144</v>
      </c>
      <c r="AY193" s="15" t="s">
        <v>134</v>
      </c>
      <c r="BE193" s="180">
        <f>IF(N193="základní",J193,0)</f>
        <v>0</v>
      </c>
      <c r="BF193" s="180">
        <f>IF(N193="snížená",J193,0)</f>
        <v>0</v>
      </c>
      <c r="BG193" s="180">
        <f>IF(N193="zákl. přenesená",J193,0)</f>
        <v>0</v>
      </c>
      <c r="BH193" s="180">
        <f>IF(N193="sníž. přenesená",J193,0)</f>
        <v>0</v>
      </c>
      <c r="BI193" s="180">
        <f>IF(N193="nulová",J193,0)</f>
        <v>0</v>
      </c>
      <c r="BJ193" s="15" t="s">
        <v>88</v>
      </c>
      <c r="BK193" s="180">
        <f>ROUND(I193*H193,2)</f>
        <v>0</v>
      </c>
      <c r="BL193" s="15" t="s">
        <v>143</v>
      </c>
      <c r="BM193" s="179" t="s">
        <v>271</v>
      </c>
    </row>
    <row r="194" spans="1:47" s="2" customFormat="1" ht="12">
      <c r="A194" s="33"/>
      <c r="B194" s="34"/>
      <c r="C194" s="35"/>
      <c r="D194" s="181" t="s">
        <v>145</v>
      </c>
      <c r="E194" s="35"/>
      <c r="F194" s="182" t="s">
        <v>270</v>
      </c>
      <c r="G194" s="35"/>
      <c r="H194" s="35"/>
      <c r="I194" s="183"/>
      <c r="J194" s="35"/>
      <c r="K194" s="35"/>
      <c r="L194" s="38"/>
      <c r="M194" s="184"/>
      <c r="N194" s="185"/>
      <c r="O194" s="63"/>
      <c r="P194" s="63"/>
      <c r="Q194" s="63"/>
      <c r="R194" s="63"/>
      <c r="S194" s="63"/>
      <c r="T194" s="64"/>
      <c r="U194" s="33"/>
      <c r="V194" s="33"/>
      <c r="W194" s="33"/>
      <c r="X194" s="33"/>
      <c r="Y194" s="33"/>
      <c r="Z194" s="33"/>
      <c r="AA194" s="33"/>
      <c r="AB194" s="33"/>
      <c r="AC194" s="33"/>
      <c r="AD194" s="33"/>
      <c r="AE194" s="33"/>
      <c r="AT194" s="15" t="s">
        <v>145</v>
      </c>
      <c r="AU194" s="15" t="s">
        <v>144</v>
      </c>
    </row>
    <row r="195" spans="1:47" s="2" customFormat="1" ht="29.25">
      <c r="A195" s="33"/>
      <c r="B195" s="34"/>
      <c r="C195" s="35"/>
      <c r="D195" s="181" t="s">
        <v>146</v>
      </c>
      <c r="E195" s="35"/>
      <c r="F195" s="186" t="s">
        <v>272</v>
      </c>
      <c r="G195" s="35"/>
      <c r="H195" s="35"/>
      <c r="I195" s="183"/>
      <c r="J195" s="35"/>
      <c r="K195" s="35"/>
      <c r="L195" s="38"/>
      <c r="M195" s="184"/>
      <c r="N195" s="185"/>
      <c r="O195" s="63"/>
      <c r="P195" s="63"/>
      <c r="Q195" s="63"/>
      <c r="R195" s="63"/>
      <c r="S195" s="63"/>
      <c r="T195" s="64"/>
      <c r="U195" s="33"/>
      <c r="V195" s="33"/>
      <c r="W195" s="33"/>
      <c r="X195" s="33"/>
      <c r="Y195" s="33"/>
      <c r="Z195" s="33"/>
      <c r="AA195" s="33"/>
      <c r="AB195" s="33"/>
      <c r="AC195" s="33"/>
      <c r="AD195" s="33"/>
      <c r="AE195" s="33"/>
      <c r="AT195" s="15" t="s">
        <v>146</v>
      </c>
      <c r="AU195" s="15" t="s">
        <v>144</v>
      </c>
    </row>
    <row r="196" spans="1:65" s="2" customFormat="1" ht="14.45" customHeight="1">
      <c r="A196" s="33"/>
      <c r="B196" s="34"/>
      <c r="C196" s="168" t="s">
        <v>273</v>
      </c>
      <c r="D196" s="168" t="s">
        <v>139</v>
      </c>
      <c r="E196" s="169" t="s">
        <v>274</v>
      </c>
      <c r="F196" s="170" t="s">
        <v>275</v>
      </c>
      <c r="G196" s="171" t="s">
        <v>142</v>
      </c>
      <c r="H196" s="172">
        <v>1</v>
      </c>
      <c r="I196" s="173"/>
      <c r="J196" s="174">
        <f>ROUND(I196*H196,2)</f>
        <v>0</v>
      </c>
      <c r="K196" s="170" t="s">
        <v>32</v>
      </c>
      <c r="L196" s="38"/>
      <c r="M196" s="175" t="s">
        <v>32</v>
      </c>
      <c r="N196" s="176" t="s">
        <v>51</v>
      </c>
      <c r="O196" s="63"/>
      <c r="P196" s="177">
        <f>O196*H196</f>
        <v>0</v>
      </c>
      <c r="Q196" s="177">
        <v>0</v>
      </c>
      <c r="R196" s="177">
        <f>Q196*H196</f>
        <v>0</v>
      </c>
      <c r="S196" s="177">
        <v>0</v>
      </c>
      <c r="T196" s="178">
        <f>S196*H196</f>
        <v>0</v>
      </c>
      <c r="U196" s="33"/>
      <c r="V196" s="33"/>
      <c r="W196" s="33"/>
      <c r="X196" s="33"/>
      <c r="Y196" s="33"/>
      <c r="Z196" s="33"/>
      <c r="AA196" s="33"/>
      <c r="AB196" s="33"/>
      <c r="AC196" s="33"/>
      <c r="AD196" s="33"/>
      <c r="AE196" s="33"/>
      <c r="AR196" s="179" t="s">
        <v>143</v>
      </c>
      <c r="AT196" s="179" t="s">
        <v>139</v>
      </c>
      <c r="AU196" s="179" t="s">
        <v>144</v>
      </c>
      <c r="AY196" s="15" t="s">
        <v>134</v>
      </c>
      <c r="BE196" s="180">
        <f>IF(N196="základní",J196,0)</f>
        <v>0</v>
      </c>
      <c r="BF196" s="180">
        <f>IF(N196="snížená",J196,0)</f>
        <v>0</v>
      </c>
      <c r="BG196" s="180">
        <f>IF(N196="zákl. přenesená",J196,0)</f>
        <v>0</v>
      </c>
      <c r="BH196" s="180">
        <f>IF(N196="sníž. přenesená",J196,0)</f>
        <v>0</v>
      </c>
      <c r="BI196" s="180">
        <f>IF(N196="nulová",J196,0)</f>
        <v>0</v>
      </c>
      <c r="BJ196" s="15" t="s">
        <v>88</v>
      </c>
      <c r="BK196" s="180">
        <f>ROUND(I196*H196,2)</f>
        <v>0</v>
      </c>
      <c r="BL196" s="15" t="s">
        <v>143</v>
      </c>
      <c r="BM196" s="179" t="s">
        <v>276</v>
      </c>
    </row>
    <row r="197" spans="1:47" s="2" customFormat="1" ht="12">
      <c r="A197" s="33"/>
      <c r="B197" s="34"/>
      <c r="C197" s="35"/>
      <c r="D197" s="181" t="s">
        <v>145</v>
      </c>
      <c r="E197" s="35"/>
      <c r="F197" s="182" t="s">
        <v>275</v>
      </c>
      <c r="G197" s="35"/>
      <c r="H197" s="35"/>
      <c r="I197" s="183"/>
      <c r="J197" s="35"/>
      <c r="K197" s="35"/>
      <c r="L197" s="38"/>
      <c r="M197" s="184"/>
      <c r="N197" s="185"/>
      <c r="O197" s="63"/>
      <c r="P197" s="63"/>
      <c r="Q197" s="63"/>
      <c r="R197" s="63"/>
      <c r="S197" s="63"/>
      <c r="T197" s="64"/>
      <c r="U197" s="33"/>
      <c r="V197" s="33"/>
      <c r="W197" s="33"/>
      <c r="X197" s="33"/>
      <c r="Y197" s="33"/>
      <c r="Z197" s="33"/>
      <c r="AA197" s="33"/>
      <c r="AB197" s="33"/>
      <c r="AC197" s="33"/>
      <c r="AD197" s="33"/>
      <c r="AE197" s="33"/>
      <c r="AT197" s="15" t="s">
        <v>145</v>
      </c>
      <c r="AU197" s="15" t="s">
        <v>144</v>
      </c>
    </row>
    <row r="198" spans="1:47" s="2" customFormat="1" ht="19.5">
      <c r="A198" s="33"/>
      <c r="B198" s="34"/>
      <c r="C198" s="35"/>
      <c r="D198" s="181" t="s">
        <v>146</v>
      </c>
      <c r="E198" s="35"/>
      <c r="F198" s="186" t="s">
        <v>277</v>
      </c>
      <c r="G198" s="35"/>
      <c r="H198" s="35"/>
      <c r="I198" s="183"/>
      <c r="J198" s="35"/>
      <c r="K198" s="35"/>
      <c r="L198" s="38"/>
      <c r="M198" s="184"/>
      <c r="N198" s="185"/>
      <c r="O198" s="63"/>
      <c r="P198" s="63"/>
      <c r="Q198" s="63"/>
      <c r="R198" s="63"/>
      <c r="S198" s="63"/>
      <c r="T198" s="64"/>
      <c r="U198" s="33"/>
      <c r="V198" s="33"/>
      <c r="W198" s="33"/>
      <c r="X198" s="33"/>
      <c r="Y198" s="33"/>
      <c r="Z198" s="33"/>
      <c r="AA198" s="33"/>
      <c r="AB198" s="33"/>
      <c r="AC198" s="33"/>
      <c r="AD198" s="33"/>
      <c r="AE198" s="33"/>
      <c r="AT198" s="15" t="s">
        <v>146</v>
      </c>
      <c r="AU198" s="15" t="s">
        <v>144</v>
      </c>
    </row>
    <row r="199" spans="1:65" s="2" customFormat="1" ht="14.45" customHeight="1">
      <c r="A199" s="33"/>
      <c r="B199" s="34"/>
      <c r="C199" s="168" t="s">
        <v>215</v>
      </c>
      <c r="D199" s="168" t="s">
        <v>139</v>
      </c>
      <c r="E199" s="169" t="s">
        <v>278</v>
      </c>
      <c r="F199" s="170" t="s">
        <v>279</v>
      </c>
      <c r="G199" s="171" t="s">
        <v>142</v>
      </c>
      <c r="H199" s="172">
        <v>1</v>
      </c>
      <c r="I199" s="173"/>
      <c r="J199" s="174">
        <f>ROUND(I199*H199,2)</f>
        <v>0</v>
      </c>
      <c r="K199" s="170" t="s">
        <v>32</v>
      </c>
      <c r="L199" s="38"/>
      <c r="M199" s="175" t="s">
        <v>32</v>
      </c>
      <c r="N199" s="176" t="s">
        <v>51</v>
      </c>
      <c r="O199" s="63"/>
      <c r="P199" s="177">
        <f>O199*H199</f>
        <v>0</v>
      </c>
      <c r="Q199" s="177">
        <v>0</v>
      </c>
      <c r="R199" s="177">
        <f>Q199*H199</f>
        <v>0</v>
      </c>
      <c r="S199" s="177">
        <v>0</v>
      </c>
      <c r="T199" s="178">
        <f>S199*H199</f>
        <v>0</v>
      </c>
      <c r="U199" s="33"/>
      <c r="V199" s="33"/>
      <c r="W199" s="33"/>
      <c r="X199" s="33"/>
      <c r="Y199" s="33"/>
      <c r="Z199" s="33"/>
      <c r="AA199" s="33"/>
      <c r="AB199" s="33"/>
      <c r="AC199" s="33"/>
      <c r="AD199" s="33"/>
      <c r="AE199" s="33"/>
      <c r="AR199" s="179" t="s">
        <v>143</v>
      </c>
      <c r="AT199" s="179" t="s">
        <v>139</v>
      </c>
      <c r="AU199" s="179" t="s">
        <v>144</v>
      </c>
      <c r="AY199" s="15" t="s">
        <v>134</v>
      </c>
      <c r="BE199" s="180">
        <f>IF(N199="základní",J199,0)</f>
        <v>0</v>
      </c>
      <c r="BF199" s="180">
        <f>IF(N199="snížená",J199,0)</f>
        <v>0</v>
      </c>
      <c r="BG199" s="180">
        <f>IF(N199="zákl. přenesená",J199,0)</f>
        <v>0</v>
      </c>
      <c r="BH199" s="180">
        <f>IF(N199="sníž. přenesená",J199,0)</f>
        <v>0</v>
      </c>
      <c r="BI199" s="180">
        <f>IF(N199="nulová",J199,0)</f>
        <v>0</v>
      </c>
      <c r="BJ199" s="15" t="s">
        <v>88</v>
      </c>
      <c r="BK199" s="180">
        <f>ROUND(I199*H199,2)</f>
        <v>0</v>
      </c>
      <c r="BL199" s="15" t="s">
        <v>143</v>
      </c>
      <c r="BM199" s="179" t="s">
        <v>280</v>
      </c>
    </row>
    <row r="200" spans="1:47" s="2" customFormat="1" ht="12">
      <c r="A200" s="33"/>
      <c r="B200" s="34"/>
      <c r="C200" s="35"/>
      <c r="D200" s="181" t="s">
        <v>145</v>
      </c>
      <c r="E200" s="35"/>
      <c r="F200" s="182" t="s">
        <v>279</v>
      </c>
      <c r="G200" s="35"/>
      <c r="H200" s="35"/>
      <c r="I200" s="183"/>
      <c r="J200" s="35"/>
      <c r="K200" s="35"/>
      <c r="L200" s="38"/>
      <c r="M200" s="184"/>
      <c r="N200" s="185"/>
      <c r="O200" s="63"/>
      <c r="P200" s="63"/>
      <c r="Q200" s="63"/>
      <c r="R200" s="63"/>
      <c r="S200" s="63"/>
      <c r="T200" s="64"/>
      <c r="U200" s="33"/>
      <c r="V200" s="33"/>
      <c r="W200" s="33"/>
      <c r="X200" s="33"/>
      <c r="Y200" s="33"/>
      <c r="Z200" s="33"/>
      <c r="AA200" s="33"/>
      <c r="AB200" s="33"/>
      <c r="AC200" s="33"/>
      <c r="AD200" s="33"/>
      <c r="AE200" s="33"/>
      <c r="AT200" s="15" t="s">
        <v>145</v>
      </c>
      <c r="AU200" s="15" t="s">
        <v>144</v>
      </c>
    </row>
    <row r="201" spans="1:47" s="2" customFormat="1" ht="19.5">
      <c r="A201" s="33"/>
      <c r="B201" s="34"/>
      <c r="C201" s="35"/>
      <c r="D201" s="181" t="s">
        <v>146</v>
      </c>
      <c r="E201" s="35"/>
      <c r="F201" s="186" t="s">
        <v>281</v>
      </c>
      <c r="G201" s="35"/>
      <c r="H201" s="35"/>
      <c r="I201" s="183"/>
      <c r="J201" s="35"/>
      <c r="K201" s="35"/>
      <c r="L201" s="38"/>
      <c r="M201" s="184"/>
      <c r="N201" s="185"/>
      <c r="O201" s="63"/>
      <c r="P201" s="63"/>
      <c r="Q201" s="63"/>
      <c r="R201" s="63"/>
      <c r="S201" s="63"/>
      <c r="T201" s="64"/>
      <c r="U201" s="33"/>
      <c r="V201" s="33"/>
      <c r="W201" s="33"/>
      <c r="X201" s="33"/>
      <c r="Y201" s="33"/>
      <c r="Z201" s="33"/>
      <c r="AA201" s="33"/>
      <c r="AB201" s="33"/>
      <c r="AC201" s="33"/>
      <c r="AD201" s="33"/>
      <c r="AE201" s="33"/>
      <c r="AT201" s="15" t="s">
        <v>146</v>
      </c>
      <c r="AU201" s="15" t="s">
        <v>144</v>
      </c>
    </row>
    <row r="202" spans="2:63" s="12" customFormat="1" ht="20.85" customHeight="1">
      <c r="B202" s="152"/>
      <c r="C202" s="153"/>
      <c r="D202" s="154" t="s">
        <v>79</v>
      </c>
      <c r="E202" s="166" t="s">
        <v>282</v>
      </c>
      <c r="F202" s="166" t="s">
        <v>283</v>
      </c>
      <c r="G202" s="153"/>
      <c r="H202" s="153"/>
      <c r="I202" s="156"/>
      <c r="J202" s="167">
        <f>BK202</f>
        <v>0</v>
      </c>
      <c r="K202" s="153"/>
      <c r="L202" s="158"/>
      <c r="M202" s="159"/>
      <c r="N202" s="160"/>
      <c r="O202" s="160"/>
      <c r="P202" s="161">
        <f>SUM(P203:P214)</f>
        <v>0</v>
      </c>
      <c r="Q202" s="160"/>
      <c r="R202" s="161">
        <f>SUM(R203:R214)</f>
        <v>0</v>
      </c>
      <c r="S202" s="160"/>
      <c r="T202" s="162">
        <f>SUM(T203:T214)</f>
        <v>0</v>
      </c>
      <c r="AR202" s="163" t="s">
        <v>88</v>
      </c>
      <c r="AT202" s="164" t="s">
        <v>79</v>
      </c>
      <c r="AU202" s="164" t="s">
        <v>90</v>
      </c>
      <c r="AY202" s="163" t="s">
        <v>134</v>
      </c>
      <c r="BK202" s="165">
        <f>SUM(BK203:BK214)</f>
        <v>0</v>
      </c>
    </row>
    <row r="203" spans="1:65" s="2" customFormat="1" ht="14.45" customHeight="1">
      <c r="A203" s="33"/>
      <c r="B203" s="34"/>
      <c r="C203" s="168" t="s">
        <v>284</v>
      </c>
      <c r="D203" s="168" t="s">
        <v>139</v>
      </c>
      <c r="E203" s="169" t="s">
        <v>285</v>
      </c>
      <c r="F203" s="170" t="s">
        <v>286</v>
      </c>
      <c r="G203" s="171" t="s">
        <v>142</v>
      </c>
      <c r="H203" s="172">
        <v>1</v>
      </c>
      <c r="I203" s="173"/>
      <c r="J203" s="174">
        <f>ROUND(I203*H203,2)</f>
        <v>0</v>
      </c>
      <c r="K203" s="170" t="s">
        <v>32</v>
      </c>
      <c r="L203" s="38"/>
      <c r="M203" s="175" t="s">
        <v>32</v>
      </c>
      <c r="N203" s="176" t="s">
        <v>51</v>
      </c>
      <c r="O203" s="63"/>
      <c r="P203" s="177">
        <f>O203*H203</f>
        <v>0</v>
      </c>
      <c r="Q203" s="177">
        <v>0</v>
      </c>
      <c r="R203" s="177">
        <f>Q203*H203</f>
        <v>0</v>
      </c>
      <c r="S203" s="177">
        <v>0</v>
      </c>
      <c r="T203" s="178">
        <f>S203*H203</f>
        <v>0</v>
      </c>
      <c r="U203" s="33"/>
      <c r="V203" s="33"/>
      <c r="W203" s="33"/>
      <c r="X203" s="33"/>
      <c r="Y203" s="33"/>
      <c r="Z203" s="33"/>
      <c r="AA203" s="33"/>
      <c r="AB203" s="33"/>
      <c r="AC203" s="33"/>
      <c r="AD203" s="33"/>
      <c r="AE203" s="33"/>
      <c r="AR203" s="179" t="s">
        <v>143</v>
      </c>
      <c r="AT203" s="179" t="s">
        <v>139</v>
      </c>
      <c r="AU203" s="179" t="s">
        <v>144</v>
      </c>
      <c r="AY203" s="15" t="s">
        <v>134</v>
      </c>
      <c r="BE203" s="180">
        <f>IF(N203="základní",J203,0)</f>
        <v>0</v>
      </c>
      <c r="BF203" s="180">
        <f>IF(N203="snížená",J203,0)</f>
        <v>0</v>
      </c>
      <c r="BG203" s="180">
        <f>IF(N203="zákl. přenesená",J203,0)</f>
        <v>0</v>
      </c>
      <c r="BH203" s="180">
        <f>IF(N203="sníž. přenesená",J203,0)</f>
        <v>0</v>
      </c>
      <c r="BI203" s="180">
        <f>IF(N203="nulová",J203,0)</f>
        <v>0</v>
      </c>
      <c r="BJ203" s="15" t="s">
        <v>88</v>
      </c>
      <c r="BK203" s="180">
        <f>ROUND(I203*H203,2)</f>
        <v>0</v>
      </c>
      <c r="BL203" s="15" t="s">
        <v>143</v>
      </c>
      <c r="BM203" s="179" t="s">
        <v>287</v>
      </c>
    </row>
    <row r="204" spans="1:47" s="2" customFormat="1" ht="12">
      <c r="A204" s="33"/>
      <c r="B204" s="34"/>
      <c r="C204" s="35"/>
      <c r="D204" s="181" t="s">
        <v>145</v>
      </c>
      <c r="E204" s="35"/>
      <c r="F204" s="182" t="s">
        <v>286</v>
      </c>
      <c r="G204" s="35"/>
      <c r="H204" s="35"/>
      <c r="I204" s="183"/>
      <c r="J204" s="35"/>
      <c r="K204" s="35"/>
      <c r="L204" s="38"/>
      <c r="M204" s="184"/>
      <c r="N204" s="185"/>
      <c r="O204" s="63"/>
      <c r="P204" s="63"/>
      <c r="Q204" s="63"/>
      <c r="R204" s="63"/>
      <c r="S204" s="63"/>
      <c r="T204" s="64"/>
      <c r="U204" s="33"/>
      <c r="V204" s="33"/>
      <c r="W204" s="33"/>
      <c r="X204" s="33"/>
      <c r="Y204" s="33"/>
      <c r="Z204" s="33"/>
      <c r="AA204" s="33"/>
      <c r="AB204" s="33"/>
      <c r="AC204" s="33"/>
      <c r="AD204" s="33"/>
      <c r="AE204" s="33"/>
      <c r="AT204" s="15" t="s">
        <v>145</v>
      </c>
      <c r="AU204" s="15" t="s">
        <v>144</v>
      </c>
    </row>
    <row r="205" spans="1:47" s="2" customFormat="1" ht="19.5">
      <c r="A205" s="33"/>
      <c r="B205" s="34"/>
      <c r="C205" s="35"/>
      <c r="D205" s="181" t="s">
        <v>146</v>
      </c>
      <c r="E205" s="35"/>
      <c r="F205" s="186" t="s">
        <v>288</v>
      </c>
      <c r="G205" s="35"/>
      <c r="H205" s="35"/>
      <c r="I205" s="183"/>
      <c r="J205" s="35"/>
      <c r="K205" s="35"/>
      <c r="L205" s="38"/>
      <c r="M205" s="184"/>
      <c r="N205" s="185"/>
      <c r="O205" s="63"/>
      <c r="P205" s="63"/>
      <c r="Q205" s="63"/>
      <c r="R205" s="63"/>
      <c r="S205" s="63"/>
      <c r="T205" s="64"/>
      <c r="U205" s="33"/>
      <c r="V205" s="33"/>
      <c r="W205" s="33"/>
      <c r="X205" s="33"/>
      <c r="Y205" s="33"/>
      <c r="Z205" s="33"/>
      <c r="AA205" s="33"/>
      <c r="AB205" s="33"/>
      <c r="AC205" s="33"/>
      <c r="AD205" s="33"/>
      <c r="AE205" s="33"/>
      <c r="AT205" s="15" t="s">
        <v>146</v>
      </c>
      <c r="AU205" s="15" t="s">
        <v>144</v>
      </c>
    </row>
    <row r="206" spans="1:65" s="2" customFormat="1" ht="24.2" customHeight="1">
      <c r="A206" s="33"/>
      <c r="B206" s="34"/>
      <c r="C206" s="168" t="s">
        <v>220</v>
      </c>
      <c r="D206" s="168" t="s">
        <v>139</v>
      </c>
      <c r="E206" s="169" t="s">
        <v>289</v>
      </c>
      <c r="F206" s="170" t="s">
        <v>290</v>
      </c>
      <c r="G206" s="171" t="s">
        <v>142</v>
      </c>
      <c r="H206" s="172">
        <v>1</v>
      </c>
      <c r="I206" s="173"/>
      <c r="J206" s="174">
        <f>ROUND(I206*H206,2)</f>
        <v>0</v>
      </c>
      <c r="K206" s="170" t="s">
        <v>32</v>
      </c>
      <c r="L206" s="38"/>
      <c r="M206" s="175" t="s">
        <v>32</v>
      </c>
      <c r="N206" s="176" t="s">
        <v>51</v>
      </c>
      <c r="O206" s="63"/>
      <c r="P206" s="177">
        <f>O206*H206</f>
        <v>0</v>
      </c>
      <c r="Q206" s="177">
        <v>0</v>
      </c>
      <c r="R206" s="177">
        <f>Q206*H206</f>
        <v>0</v>
      </c>
      <c r="S206" s="177">
        <v>0</v>
      </c>
      <c r="T206" s="178">
        <f>S206*H206</f>
        <v>0</v>
      </c>
      <c r="U206" s="33"/>
      <c r="V206" s="33"/>
      <c r="W206" s="33"/>
      <c r="X206" s="33"/>
      <c r="Y206" s="33"/>
      <c r="Z206" s="33"/>
      <c r="AA206" s="33"/>
      <c r="AB206" s="33"/>
      <c r="AC206" s="33"/>
      <c r="AD206" s="33"/>
      <c r="AE206" s="33"/>
      <c r="AR206" s="179" t="s">
        <v>143</v>
      </c>
      <c r="AT206" s="179" t="s">
        <v>139</v>
      </c>
      <c r="AU206" s="179" t="s">
        <v>144</v>
      </c>
      <c r="AY206" s="15" t="s">
        <v>134</v>
      </c>
      <c r="BE206" s="180">
        <f>IF(N206="základní",J206,0)</f>
        <v>0</v>
      </c>
      <c r="BF206" s="180">
        <f>IF(N206="snížená",J206,0)</f>
        <v>0</v>
      </c>
      <c r="BG206" s="180">
        <f>IF(N206="zákl. přenesená",J206,0)</f>
        <v>0</v>
      </c>
      <c r="BH206" s="180">
        <f>IF(N206="sníž. přenesená",J206,0)</f>
        <v>0</v>
      </c>
      <c r="BI206" s="180">
        <f>IF(N206="nulová",J206,0)</f>
        <v>0</v>
      </c>
      <c r="BJ206" s="15" t="s">
        <v>88</v>
      </c>
      <c r="BK206" s="180">
        <f>ROUND(I206*H206,2)</f>
        <v>0</v>
      </c>
      <c r="BL206" s="15" t="s">
        <v>143</v>
      </c>
      <c r="BM206" s="179" t="s">
        <v>291</v>
      </c>
    </row>
    <row r="207" spans="1:47" s="2" customFormat="1" ht="12">
      <c r="A207" s="33"/>
      <c r="B207" s="34"/>
      <c r="C207" s="35"/>
      <c r="D207" s="181" t="s">
        <v>145</v>
      </c>
      <c r="E207" s="35"/>
      <c r="F207" s="182" t="s">
        <v>292</v>
      </c>
      <c r="G207" s="35"/>
      <c r="H207" s="35"/>
      <c r="I207" s="183"/>
      <c r="J207" s="35"/>
      <c r="K207" s="35"/>
      <c r="L207" s="38"/>
      <c r="M207" s="184"/>
      <c r="N207" s="185"/>
      <c r="O207" s="63"/>
      <c r="P207" s="63"/>
      <c r="Q207" s="63"/>
      <c r="R207" s="63"/>
      <c r="S207" s="63"/>
      <c r="T207" s="64"/>
      <c r="U207" s="33"/>
      <c r="V207" s="33"/>
      <c r="W207" s="33"/>
      <c r="X207" s="33"/>
      <c r="Y207" s="33"/>
      <c r="Z207" s="33"/>
      <c r="AA207" s="33"/>
      <c r="AB207" s="33"/>
      <c r="AC207" s="33"/>
      <c r="AD207" s="33"/>
      <c r="AE207" s="33"/>
      <c r="AT207" s="15" t="s">
        <v>145</v>
      </c>
      <c r="AU207" s="15" t="s">
        <v>144</v>
      </c>
    </row>
    <row r="208" spans="1:47" s="2" customFormat="1" ht="19.5">
      <c r="A208" s="33"/>
      <c r="B208" s="34"/>
      <c r="C208" s="35"/>
      <c r="D208" s="181" t="s">
        <v>146</v>
      </c>
      <c r="E208" s="35"/>
      <c r="F208" s="186" t="s">
        <v>293</v>
      </c>
      <c r="G208" s="35"/>
      <c r="H208" s="35"/>
      <c r="I208" s="183"/>
      <c r="J208" s="35"/>
      <c r="K208" s="35"/>
      <c r="L208" s="38"/>
      <c r="M208" s="184"/>
      <c r="N208" s="185"/>
      <c r="O208" s="63"/>
      <c r="P208" s="63"/>
      <c r="Q208" s="63"/>
      <c r="R208" s="63"/>
      <c r="S208" s="63"/>
      <c r="T208" s="64"/>
      <c r="U208" s="33"/>
      <c r="V208" s="33"/>
      <c r="W208" s="33"/>
      <c r="X208" s="33"/>
      <c r="Y208" s="33"/>
      <c r="Z208" s="33"/>
      <c r="AA208" s="33"/>
      <c r="AB208" s="33"/>
      <c r="AC208" s="33"/>
      <c r="AD208" s="33"/>
      <c r="AE208" s="33"/>
      <c r="AT208" s="15" t="s">
        <v>146</v>
      </c>
      <c r="AU208" s="15" t="s">
        <v>144</v>
      </c>
    </row>
    <row r="209" spans="1:65" s="2" customFormat="1" ht="14.45" customHeight="1">
      <c r="A209" s="33"/>
      <c r="B209" s="34"/>
      <c r="C209" s="168" t="s">
        <v>294</v>
      </c>
      <c r="D209" s="168" t="s">
        <v>139</v>
      </c>
      <c r="E209" s="169" t="s">
        <v>295</v>
      </c>
      <c r="F209" s="170" t="s">
        <v>296</v>
      </c>
      <c r="G209" s="171" t="s">
        <v>142</v>
      </c>
      <c r="H209" s="172">
        <v>1</v>
      </c>
      <c r="I209" s="173"/>
      <c r="J209" s="174">
        <f>ROUND(I209*H209,2)</f>
        <v>0</v>
      </c>
      <c r="K209" s="170" t="s">
        <v>32</v>
      </c>
      <c r="L209" s="38"/>
      <c r="M209" s="175" t="s">
        <v>32</v>
      </c>
      <c r="N209" s="176" t="s">
        <v>51</v>
      </c>
      <c r="O209" s="63"/>
      <c r="P209" s="177">
        <f>O209*H209</f>
        <v>0</v>
      </c>
      <c r="Q209" s="177">
        <v>0</v>
      </c>
      <c r="R209" s="177">
        <f>Q209*H209</f>
        <v>0</v>
      </c>
      <c r="S209" s="177">
        <v>0</v>
      </c>
      <c r="T209" s="178">
        <f>S209*H209</f>
        <v>0</v>
      </c>
      <c r="U209" s="33"/>
      <c r="V209" s="33"/>
      <c r="W209" s="33"/>
      <c r="X209" s="33"/>
      <c r="Y209" s="33"/>
      <c r="Z209" s="33"/>
      <c r="AA209" s="33"/>
      <c r="AB209" s="33"/>
      <c r="AC209" s="33"/>
      <c r="AD209" s="33"/>
      <c r="AE209" s="33"/>
      <c r="AR209" s="179" t="s">
        <v>143</v>
      </c>
      <c r="AT209" s="179" t="s">
        <v>139</v>
      </c>
      <c r="AU209" s="179" t="s">
        <v>144</v>
      </c>
      <c r="AY209" s="15" t="s">
        <v>134</v>
      </c>
      <c r="BE209" s="180">
        <f>IF(N209="základní",J209,0)</f>
        <v>0</v>
      </c>
      <c r="BF209" s="180">
        <f>IF(N209="snížená",J209,0)</f>
        <v>0</v>
      </c>
      <c r="BG209" s="180">
        <f>IF(N209="zákl. přenesená",J209,0)</f>
        <v>0</v>
      </c>
      <c r="BH209" s="180">
        <f>IF(N209="sníž. přenesená",J209,0)</f>
        <v>0</v>
      </c>
      <c r="BI209" s="180">
        <f>IF(N209="nulová",J209,0)</f>
        <v>0</v>
      </c>
      <c r="BJ209" s="15" t="s">
        <v>88</v>
      </c>
      <c r="BK209" s="180">
        <f>ROUND(I209*H209,2)</f>
        <v>0</v>
      </c>
      <c r="BL209" s="15" t="s">
        <v>143</v>
      </c>
      <c r="BM209" s="179" t="s">
        <v>297</v>
      </c>
    </row>
    <row r="210" spans="1:47" s="2" customFormat="1" ht="12">
      <c r="A210" s="33"/>
      <c r="B210" s="34"/>
      <c r="C210" s="35"/>
      <c r="D210" s="181" t="s">
        <v>145</v>
      </c>
      <c r="E210" s="35"/>
      <c r="F210" s="182" t="s">
        <v>296</v>
      </c>
      <c r="G210" s="35"/>
      <c r="H210" s="35"/>
      <c r="I210" s="183"/>
      <c r="J210" s="35"/>
      <c r="K210" s="35"/>
      <c r="L210" s="38"/>
      <c r="M210" s="184"/>
      <c r="N210" s="185"/>
      <c r="O210" s="63"/>
      <c r="P210" s="63"/>
      <c r="Q210" s="63"/>
      <c r="R210" s="63"/>
      <c r="S210" s="63"/>
      <c r="T210" s="64"/>
      <c r="U210" s="33"/>
      <c r="V210" s="33"/>
      <c r="W210" s="33"/>
      <c r="X210" s="33"/>
      <c r="Y210" s="33"/>
      <c r="Z210" s="33"/>
      <c r="AA210" s="33"/>
      <c r="AB210" s="33"/>
      <c r="AC210" s="33"/>
      <c r="AD210" s="33"/>
      <c r="AE210" s="33"/>
      <c r="AT210" s="15" t="s">
        <v>145</v>
      </c>
      <c r="AU210" s="15" t="s">
        <v>144</v>
      </c>
    </row>
    <row r="211" spans="1:47" s="2" customFormat="1" ht="19.5">
      <c r="A211" s="33"/>
      <c r="B211" s="34"/>
      <c r="C211" s="35"/>
      <c r="D211" s="181" t="s">
        <v>146</v>
      </c>
      <c r="E211" s="35"/>
      <c r="F211" s="186" t="s">
        <v>288</v>
      </c>
      <c r="G211" s="35"/>
      <c r="H211" s="35"/>
      <c r="I211" s="183"/>
      <c r="J211" s="35"/>
      <c r="K211" s="35"/>
      <c r="L211" s="38"/>
      <c r="M211" s="184"/>
      <c r="N211" s="185"/>
      <c r="O211" s="63"/>
      <c r="P211" s="63"/>
      <c r="Q211" s="63"/>
      <c r="R211" s="63"/>
      <c r="S211" s="63"/>
      <c r="T211" s="64"/>
      <c r="U211" s="33"/>
      <c r="V211" s="33"/>
      <c r="W211" s="33"/>
      <c r="X211" s="33"/>
      <c r="Y211" s="33"/>
      <c r="Z211" s="33"/>
      <c r="AA211" s="33"/>
      <c r="AB211" s="33"/>
      <c r="AC211" s="33"/>
      <c r="AD211" s="33"/>
      <c r="AE211" s="33"/>
      <c r="AT211" s="15" t="s">
        <v>146</v>
      </c>
      <c r="AU211" s="15" t="s">
        <v>144</v>
      </c>
    </row>
    <row r="212" spans="1:65" s="2" customFormat="1" ht="14.45" customHeight="1">
      <c r="A212" s="33"/>
      <c r="B212" s="34"/>
      <c r="C212" s="168" t="s">
        <v>225</v>
      </c>
      <c r="D212" s="168" t="s">
        <v>139</v>
      </c>
      <c r="E212" s="169" t="s">
        <v>298</v>
      </c>
      <c r="F212" s="170" t="s">
        <v>299</v>
      </c>
      <c r="G212" s="171" t="s">
        <v>142</v>
      </c>
      <c r="H212" s="172">
        <v>1</v>
      </c>
      <c r="I212" s="173"/>
      <c r="J212" s="174">
        <f>ROUND(I212*H212,2)</f>
        <v>0</v>
      </c>
      <c r="K212" s="170" t="s">
        <v>32</v>
      </c>
      <c r="L212" s="38"/>
      <c r="M212" s="175" t="s">
        <v>32</v>
      </c>
      <c r="N212" s="176" t="s">
        <v>51</v>
      </c>
      <c r="O212" s="63"/>
      <c r="P212" s="177">
        <f>O212*H212</f>
        <v>0</v>
      </c>
      <c r="Q212" s="177">
        <v>0</v>
      </c>
      <c r="R212" s="177">
        <f>Q212*H212</f>
        <v>0</v>
      </c>
      <c r="S212" s="177">
        <v>0</v>
      </c>
      <c r="T212" s="178">
        <f>S212*H212</f>
        <v>0</v>
      </c>
      <c r="U212" s="33"/>
      <c r="V212" s="33"/>
      <c r="W212" s="33"/>
      <c r="X212" s="33"/>
      <c r="Y212" s="33"/>
      <c r="Z212" s="33"/>
      <c r="AA212" s="33"/>
      <c r="AB212" s="33"/>
      <c r="AC212" s="33"/>
      <c r="AD212" s="33"/>
      <c r="AE212" s="33"/>
      <c r="AR212" s="179" t="s">
        <v>143</v>
      </c>
      <c r="AT212" s="179" t="s">
        <v>139</v>
      </c>
      <c r="AU212" s="179" t="s">
        <v>144</v>
      </c>
      <c r="AY212" s="15" t="s">
        <v>134</v>
      </c>
      <c r="BE212" s="180">
        <f>IF(N212="základní",J212,0)</f>
        <v>0</v>
      </c>
      <c r="BF212" s="180">
        <f>IF(N212="snížená",J212,0)</f>
        <v>0</v>
      </c>
      <c r="BG212" s="180">
        <f>IF(N212="zákl. přenesená",J212,0)</f>
        <v>0</v>
      </c>
      <c r="BH212" s="180">
        <f>IF(N212="sníž. přenesená",J212,0)</f>
        <v>0</v>
      </c>
      <c r="BI212" s="180">
        <f>IF(N212="nulová",J212,0)</f>
        <v>0</v>
      </c>
      <c r="BJ212" s="15" t="s">
        <v>88</v>
      </c>
      <c r="BK212" s="180">
        <f>ROUND(I212*H212,2)</f>
        <v>0</v>
      </c>
      <c r="BL212" s="15" t="s">
        <v>143</v>
      </c>
      <c r="BM212" s="179" t="s">
        <v>300</v>
      </c>
    </row>
    <row r="213" spans="1:47" s="2" customFormat="1" ht="12">
      <c r="A213" s="33"/>
      <c r="B213" s="34"/>
      <c r="C213" s="35"/>
      <c r="D213" s="181" t="s">
        <v>145</v>
      </c>
      <c r="E213" s="35"/>
      <c r="F213" s="182" t="s">
        <v>301</v>
      </c>
      <c r="G213" s="35"/>
      <c r="H213" s="35"/>
      <c r="I213" s="183"/>
      <c r="J213" s="35"/>
      <c r="K213" s="35"/>
      <c r="L213" s="38"/>
      <c r="M213" s="184"/>
      <c r="N213" s="185"/>
      <c r="O213" s="63"/>
      <c r="P213" s="63"/>
      <c r="Q213" s="63"/>
      <c r="R213" s="63"/>
      <c r="S213" s="63"/>
      <c r="T213" s="64"/>
      <c r="U213" s="33"/>
      <c r="V213" s="33"/>
      <c r="W213" s="33"/>
      <c r="X213" s="33"/>
      <c r="Y213" s="33"/>
      <c r="Z213" s="33"/>
      <c r="AA213" s="33"/>
      <c r="AB213" s="33"/>
      <c r="AC213" s="33"/>
      <c r="AD213" s="33"/>
      <c r="AE213" s="33"/>
      <c r="AT213" s="15" t="s">
        <v>145</v>
      </c>
      <c r="AU213" s="15" t="s">
        <v>144</v>
      </c>
    </row>
    <row r="214" spans="1:47" s="2" customFormat="1" ht="19.5">
      <c r="A214" s="33"/>
      <c r="B214" s="34"/>
      <c r="C214" s="35"/>
      <c r="D214" s="181" t="s">
        <v>146</v>
      </c>
      <c r="E214" s="35"/>
      <c r="F214" s="186" t="s">
        <v>293</v>
      </c>
      <c r="G214" s="35"/>
      <c r="H214" s="35"/>
      <c r="I214" s="183"/>
      <c r="J214" s="35"/>
      <c r="K214" s="35"/>
      <c r="L214" s="38"/>
      <c r="M214" s="184"/>
      <c r="N214" s="185"/>
      <c r="O214" s="63"/>
      <c r="P214" s="63"/>
      <c r="Q214" s="63"/>
      <c r="R214" s="63"/>
      <c r="S214" s="63"/>
      <c r="T214" s="64"/>
      <c r="U214" s="33"/>
      <c r="V214" s="33"/>
      <c r="W214" s="33"/>
      <c r="X214" s="33"/>
      <c r="Y214" s="33"/>
      <c r="Z214" s="33"/>
      <c r="AA214" s="33"/>
      <c r="AB214" s="33"/>
      <c r="AC214" s="33"/>
      <c r="AD214" s="33"/>
      <c r="AE214" s="33"/>
      <c r="AT214" s="15" t="s">
        <v>146</v>
      </c>
      <c r="AU214" s="15" t="s">
        <v>144</v>
      </c>
    </row>
    <row r="215" spans="2:63" s="12" customFormat="1" ht="20.85" customHeight="1">
      <c r="B215" s="152"/>
      <c r="C215" s="153"/>
      <c r="D215" s="154" t="s">
        <v>79</v>
      </c>
      <c r="E215" s="166" t="s">
        <v>302</v>
      </c>
      <c r="F215" s="166" t="s">
        <v>303</v>
      </c>
      <c r="G215" s="153"/>
      <c r="H215" s="153"/>
      <c r="I215" s="156"/>
      <c r="J215" s="167">
        <f>BK215</f>
        <v>0</v>
      </c>
      <c r="K215" s="153"/>
      <c r="L215" s="158"/>
      <c r="M215" s="159"/>
      <c r="N215" s="160"/>
      <c r="O215" s="160"/>
      <c r="P215" s="161">
        <f>SUM(P216:P224)</f>
        <v>0</v>
      </c>
      <c r="Q215" s="160"/>
      <c r="R215" s="161">
        <f>SUM(R216:R224)</f>
        <v>0</v>
      </c>
      <c r="S215" s="160"/>
      <c r="T215" s="162">
        <f>SUM(T216:T224)</f>
        <v>0</v>
      </c>
      <c r="AR215" s="163" t="s">
        <v>88</v>
      </c>
      <c r="AT215" s="164" t="s">
        <v>79</v>
      </c>
      <c r="AU215" s="164" t="s">
        <v>90</v>
      </c>
      <c r="AY215" s="163" t="s">
        <v>134</v>
      </c>
      <c r="BK215" s="165">
        <f>SUM(BK216:BK224)</f>
        <v>0</v>
      </c>
    </row>
    <row r="216" spans="1:65" s="2" customFormat="1" ht="14.45" customHeight="1">
      <c r="A216" s="33"/>
      <c r="B216" s="34"/>
      <c r="C216" s="168" t="s">
        <v>304</v>
      </c>
      <c r="D216" s="168" t="s">
        <v>139</v>
      </c>
      <c r="E216" s="169" t="s">
        <v>305</v>
      </c>
      <c r="F216" s="170" t="s">
        <v>286</v>
      </c>
      <c r="G216" s="171" t="s">
        <v>142</v>
      </c>
      <c r="H216" s="172">
        <v>1</v>
      </c>
      <c r="I216" s="173"/>
      <c r="J216" s="174">
        <f>ROUND(I216*H216,2)</f>
        <v>0</v>
      </c>
      <c r="K216" s="170" t="s">
        <v>32</v>
      </c>
      <c r="L216" s="38"/>
      <c r="M216" s="175" t="s">
        <v>32</v>
      </c>
      <c r="N216" s="176" t="s">
        <v>51</v>
      </c>
      <c r="O216" s="63"/>
      <c r="P216" s="177">
        <f>O216*H216</f>
        <v>0</v>
      </c>
      <c r="Q216" s="177">
        <v>0</v>
      </c>
      <c r="R216" s="177">
        <f>Q216*H216</f>
        <v>0</v>
      </c>
      <c r="S216" s="177">
        <v>0</v>
      </c>
      <c r="T216" s="178">
        <f>S216*H216</f>
        <v>0</v>
      </c>
      <c r="U216" s="33"/>
      <c r="V216" s="33"/>
      <c r="W216" s="33"/>
      <c r="X216" s="33"/>
      <c r="Y216" s="33"/>
      <c r="Z216" s="33"/>
      <c r="AA216" s="33"/>
      <c r="AB216" s="33"/>
      <c r="AC216" s="33"/>
      <c r="AD216" s="33"/>
      <c r="AE216" s="33"/>
      <c r="AR216" s="179" t="s">
        <v>143</v>
      </c>
      <c r="AT216" s="179" t="s">
        <v>139</v>
      </c>
      <c r="AU216" s="179" t="s">
        <v>144</v>
      </c>
      <c r="AY216" s="15" t="s">
        <v>134</v>
      </c>
      <c r="BE216" s="180">
        <f>IF(N216="základní",J216,0)</f>
        <v>0</v>
      </c>
      <c r="BF216" s="180">
        <f>IF(N216="snížená",J216,0)</f>
        <v>0</v>
      </c>
      <c r="BG216" s="180">
        <f>IF(N216="zákl. přenesená",J216,0)</f>
        <v>0</v>
      </c>
      <c r="BH216" s="180">
        <f>IF(N216="sníž. přenesená",J216,0)</f>
        <v>0</v>
      </c>
      <c r="BI216" s="180">
        <f>IF(N216="nulová",J216,0)</f>
        <v>0</v>
      </c>
      <c r="BJ216" s="15" t="s">
        <v>88</v>
      </c>
      <c r="BK216" s="180">
        <f>ROUND(I216*H216,2)</f>
        <v>0</v>
      </c>
      <c r="BL216" s="15" t="s">
        <v>143</v>
      </c>
      <c r="BM216" s="179" t="s">
        <v>306</v>
      </c>
    </row>
    <row r="217" spans="1:47" s="2" customFormat="1" ht="12">
      <c r="A217" s="33"/>
      <c r="B217" s="34"/>
      <c r="C217" s="35"/>
      <c r="D217" s="181" t="s">
        <v>145</v>
      </c>
      <c r="E217" s="35"/>
      <c r="F217" s="182" t="s">
        <v>286</v>
      </c>
      <c r="G217" s="35"/>
      <c r="H217" s="35"/>
      <c r="I217" s="183"/>
      <c r="J217" s="35"/>
      <c r="K217" s="35"/>
      <c r="L217" s="38"/>
      <c r="M217" s="184"/>
      <c r="N217" s="185"/>
      <c r="O217" s="63"/>
      <c r="P217" s="63"/>
      <c r="Q217" s="63"/>
      <c r="R217" s="63"/>
      <c r="S217" s="63"/>
      <c r="T217" s="64"/>
      <c r="U217" s="33"/>
      <c r="V217" s="33"/>
      <c r="W217" s="33"/>
      <c r="X217" s="33"/>
      <c r="Y217" s="33"/>
      <c r="Z217" s="33"/>
      <c r="AA217" s="33"/>
      <c r="AB217" s="33"/>
      <c r="AC217" s="33"/>
      <c r="AD217" s="33"/>
      <c r="AE217" s="33"/>
      <c r="AT217" s="15" t="s">
        <v>145</v>
      </c>
      <c r="AU217" s="15" t="s">
        <v>144</v>
      </c>
    </row>
    <row r="218" spans="1:47" s="2" customFormat="1" ht="19.5">
      <c r="A218" s="33"/>
      <c r="B218" s="34"/>
      <c r="C218" s="35"/>
      <c r="D218" s="181" t="s">
        <v>146</v>
      </c>
      <c r="E218" s="35"/>
      <c r="F218" s="186" t="s">
        <v>307</v>
      </c>
      <c r="G218" s="35"/>
      <c r="H218" s="35"/>
      <c r="I218" s="183"/>
      <c r="J218" s="35"/>
      <c r="K218" s="35"/>
      <c r="L218" s="38"/>
      <c r="M218" s="184"/>
      <c r="N218" s="185"/>
      <c r="O218" s="63"/>
      <c r="P218" s="63"/>
      <c r="Q218" s="63"/>
      <c r="R218" s="63"/>
      <c r="S218" s="63"/>
      <c r="T218" s="64"/>
      <c r="U218" s="33"/>
      <c r="V218" s="33"/>
      <c r="W218" s="33"/>
      <c r="X218" s="33"/>
      <c r="Y218" s="33"/>
      <c r="Z218" s="33"/>
      <c r="AA218" s="33"/>
      <c r="AB218" s="33"/>
      <c r="AC218" s="33"/>
      <c r="AD218" s="33"/>
      <c r="AE218" s="33"/>
      <c r="AT218" s="15" t="s">
        <v>146</v>
      </c>
      <c r="AU218" s="15" t="s">
        <v>144</v>
      </c>
    </row>
    <row r="219" spans="1:65" s="2" customFormat="1" ht="14.45" customHeight="1">
      <c r="A219" s="33"/>
      <c r="B219" s="34"/>
      <c r="C219" s="168" t="s">
        <v>230</v>
      </c>
      <c r="D219" s="168" t="s">
        <v>139</v>
      </c>
      <c r="E219" s="169" t="s">
        <v>308</v>
      </c>
      <c r="F219" s="170" t="s">
        <v>309</v>
      </c>
      <c r="G219" s="171" t="s">
        <v>142</v>
      </c>
      <c r="H219" s="172">
        <v>1</v>
      </c>
      <c r="I219" s="173"/>
      <c r="J219" s="174">
        <f>ROUND(I219*H219,2)</f>
        <v>0</v>
      </c>
      <c r="K219" s="170" t="s">
        <v>32</v>
      </c>
      <c r="L219" s="38"/>
      <c r="M219" s="175" t="s">
        <v>32</v>
      </c>
      <c r="N219" s="176" t="s">
        <v>51</v>
      </c>
      <c r="O219" s="63"/>
      <c r="P219" s="177">
        <f>O219*H219</f>
        <v>0</v>
      </c>
      <c r="Q219" s="177">
        <v>0</v>
      </c>
      <c r="R219" s="177">
        <f>Q219*H219</f>
        <v>0</v>
      </c>
      <c r="S219" s="177">
        <v>0</v>
      </c>
      <c r="T219" s="178">
        <f>S219*H219</f>
        <v>0</v>
      </c>
      <c r="U219" s="33"/>
      <c r="V219" s="33"/>
      <c r="W219" s="33"/>
      <c r="X219" s="33"/>
      <c r="Y219" s="33"/>
      <c r="Z219" s="33"/>
      <c r="AA219" s="33"/>
      <c r="AB219" s="33"/>
      <c r="AC219" s="33"/>
      <c r="AD219" s="33"/>
      <c r="AE219" s="33"/>
      <c r="AR219" s="179" t="s">
        <v>143</v>
      </c>
      <c r="AT219" s="179" t="s">
        <v>139</v>
      </c>
      <c r="AU219" s="179" t="s">
        <v>144</v>
      </c>
      <c r="AY219" s="15" t="s">
        <v>134</v>
      </c>
      <c r="BE219" s="180">
        <f>IF(N219="základní",J219,0)</f>
        <v>0</v>
      </c>
      <c r="BF219" s="180">
        <f>IF(N219="snížená",J219,0)</f>
        <v>0</v>
      </c>
      <c r="BG219" s="180">
        <f>IF(N219="zákl. přenesená",J219,0)</f>
        <v>0</v>
      </c>
      <c r="BH219" s="180">
        <f>IF(N219="sníž. přenesená",J219,0)</f>
        <v>0</v>
      </c>
      <c r="BI219" s="180">
        <f>IF(N219="nulová",J219,0)</f>
        <v>0</v>
      </c>
      <c r="BJ219" s="15" t="s">
        <v>88</v>
      </c>
      <c r="BK219" s="180">
        <f>ROUND(I219*H219,2)</f>
        <v>0</v>
      </c>
      <c r="BL219" s="15" t="s">
        <v>143</v>
      </c>
      <c r="BM219" s="179" t="s">
        <v>310</v>
      </c>
    </row>
    <row r="220" spans="1:47" s="2" customFormat="1" ht="12">
      <c r="A220" s="33"/>
      <c r="B220" s="34"/>
      <c r="C220" s="35"/>
      <c r="D220" s="181" t="s">
        <v>145</v>
      </c>
      <c r="E220" s="35"/>
      <c r="F220" s="182" t="s">
        <v>309</v>
      </c>
      <c r="G220" s="35"/>
      <c r="H220" s="35"/>
      <c r="I220" s="183"/>
      <c r="J220" s="35"/>
      <c r="K220" s="35"/>
      <c r="L220" s="38"/>
      <c r="M220" s="184"/>
      <c r="N220" s="185"/>
      <c r="O220" s="63"/>
      <c r="P220" s="63"/>
      <c r="Q220" s="63"/>
      <c r="R220" s="63"/>
      <c r="S220" s="63"/>
      <c r="T220" s="64"/>
      <c r="U220" s="33"/>
      <c r="V220" s="33"/>
      <c r="W220" s="33"/>
      <c r="X220" s="33"/>
      <c r="Y220" s="33"/>
      <c r="Z220" s="33"/>
      <c r="AA220" s="33"/>
      <c r="AB220" s="33"/>
      <c r="AC220" s="33"/>
      <c r="AD220" s="33"/>
      <c r="AE220" s="33"/>
      <c r="AT220" s="15" t="s">
        <v>145</v>
      </c>
      <c r="AU220" s="15" t="s">
        <v>144</v>
      </c>
    </row>
    <row r="221" spans="1:47" s="2" customFormat="1" ht="19.5">
      <c r="A221" s="33"/>
      <c r="B221" s="34"/>
      <c r="C221" s="35"/>
      <c r="D221" s="181" t="s">
        <v>146</v>
      </c>
      <c r="E221" s="35"/>
      <c r="F221" s="186" t="s">
        <v>281</v>
      </c>
      <c r="G221" s="35"/>
      <c r="H221" s="35"/>
      <c r="I221" s="183"/>
      <c r="J221" s="35"/>
      <c r="K221" s="35"/>
      <c r="L221" s="38"/>
      <c r="M221" s="184"/>
      <c r="N221" s="185"/>
      <c r="O221" s="63"/>
      <c r="P221" s="63"/>
      <c r="Q221" s="63"/>
      <c r="R221" s="63"/>
      <c r="S221" s="63"/>
      <c r="T221" s="64"/>
      <c r="U221" s="33"/>
      <c r="V221" s="33"/>
      <c r="W221" s="33"/>
      <c r="X221" s="33"/>
      <c r="Y221" s="33"/>
      <c r="Z221" s="33"/>
      <c r="AA221" s="33"/>
      <c r="AB221" s="33"/>
      <c r="AC221" s="33"/>
      <c r="AD221" s="33"/>
      <c r="AE221" s="33"/>
      <c r="AT221" s="15" t="s">
        <v>146</v>
      </c>
      <c r="AU221" s="15" t="s">
        <v>144</v>
      </c>
    </row>
    <row r="222" spans="1:65" s="2" customFormat="1" ht="14.45" customHeight="1">
      <c r="A222" s="33"/>
      <c r="B222" s="34"/>
      <c r="C222" s="168" t="s">
        <v>311</v>
      </c>
      <c r="D222" s="168" t="s">
        <v>139</v>
      </c>
      <c r="E222" s="169" t="s">
        <v>312</v>
      </c>
      <c r="F222" s="170" t="s">
        <v>313</v>
      </c>
      <c r="G222" s="171" t="s">
        <v>142</v>
      </c>
      <c r="H222" s="172">
        <v>1</v>
      </c>
      <c r="I222" s="173"/>
      <c r="J222" s="174">
        <f>ROUND(I222*H222,2)</f>
        <v>0</v>
      </c>
      <c r="K222" s="170" t="s">
        <v>32</v>
      </c>
      <c r="L222" s="38"/>
      <c r="M222" s="175" t="s">
        <v>32</v>
      </c>
      <c r="N222" s="176" t="s">
        <v>51</v>
      </c>
      <c r="O222" s="63"/>
      <c r="P222" s="177">
        <f>O222*H222</f>
        <v>0</v>
      </c>
      <c r="Q222" s="177">
        <v>0</v>
      </c>
      <c r="R222" s="177">
        <f>Q222*H222</f>
        <v>0</v>
      </c>
      <c r="S222" s="177">
        <v>0</v>
      </c>
      <c r="T222" s="178">
        <f>S222*H222</f>
        <v>0</v>
      </c>
      <c r="U222" s="33"/>
      <c r="V222" s="33"/>
      <c r="W222" s="33"/>
      <c r="X222" s="33"/>
      <c r="Y222" s="33"/>
      <c r="Z222" s="33"/>
      <c r="AA222" s="33"/>
      <c r="AB222" s="33"/>
      <c r="AC222" s="33"/>
      <c r="AD222" s="33"/>
      <c r="AE222" s="33"/>
      <c r="AR222" s="179" t="s">
        <v>143</v>
      </c>
      <c r="AT222" s="179" t="s">
        <v>139</v>
      </c>
      <c r="AU222" s="179" t="s">
        <v>144</v>
      </c>
      <c r="AY222" s="15" t="s">
        <v>134</v>
      </c>
      <c r="BE222" s="180">
        <f>IF(N222="základní",J222,0)</f>
        <v>0</v>
      </c>
      <c r="BF222" s="180">
        <f>IF(N222="snížená",J222,0)</f>
        <v>0</v>
      </c>
      <c r="BG222" s="180">
        <f>IF(N222="zákl. přenesená",J222,0)</f>
        <v>0</v>
      </c>
      <c r="BH222" s="180">
        <f>IF(N222="sníž. přenesená",J222,0)</f>
        <v>0</v>
      </c>
      <c r="BI222" s="180">
        <f>IF(N222="nulová",J222,0)</f>
        <v>0</v>
      </c>
      <c r="BJ222" s="15" t="s">
        <v>88</v>
      </c>
      <c r="BK222" s="180">
        <f>ROUND(I222*H222,2)</f>
        <v>0</v>
      </c>
      <c r="BL222" s="15" t="s">
        <v>143</v>
      </c>
      <c r="BM222" s="179" t="s">
        <v>314</v>
      </c>
    </row>
    <row r="223" spans="1:47" s="2" customFormat="1" ht="12">
      <c r="A223" s="33"/>
      <c r="B223" s="34"/>
      <c r="C223" s="35"/>
      <c r="D223" s="181" t="s">
        <v>145</v>
      </c>
      <c r="E223" s="35"/>
      <c r="F223" s="182" t="s">
        <v>313</v>
      </c>
      <c r="G223" s="35"/>
      <c r="H223" s="35"/>
      <c r="I223" s="183"/>
      <c r="J223" s="35"/>
      <c r="K223" s="35"/>
      <c r="L223" s="38"/>
      <c r="M223" s="184"/>
      <c r="N223" s="185"/>
      <c r="O223" s="63"/>
      <c r="P223" s="63"/>
      <c r="Q223" s="63"/>
      <c r="R223" s="63"/>
      <c r="S223" s="63"/>
      <c r="T223" s="64"/>
      <c r="U223" s="33"/>
      <c r="V223" s="33"/>
      <c r="W223" s="33"/>
      <c r="X223" s="33"/>
      <c r="Y223" s="33"/>
      <c r="Z223" s="33"/>
      <c r="AA223" s="33"/>
      <c r="AB223" s="33"/>
      <c r="AC223" s="33"/>
      <c r="AD223" s="33"/>
      <c r="AE223" s="33"/>
      <c r="AT223" s="15" t="s">
        <v>145</v>
      </c>
      <c r="AU223" s="15" t="s">
        <v>144</v>
      </c>
    </row>
    <row r="224" spans="1:47" s="2" customFormat="1" ht="19.5">
      <c r="A224" s="33"/>
      <c r="B224" s="34"/>
      <c r="C224" s="35"/>
      <c r="D224" s="181" t="s">
        <v>146</v>
      </c>
      <c r="E224" s="35"/>
      <c r="F224" s="186" t="s">
        <v>315</v>
      </c>
      <c r="G224" s="35"/>
      <c r="H224" s="35"/>
      <c r="I224" s="183"/>
      <c r="J224" s="35"/>
      <c r="K224" s="35"/>
      <c r="L224" s="38"/>
      <c r="M224" s="184"/>
      <c r="N224" s="185"/>
      <c r="O224" s="63"/>
      <c r="P224" s="63"/>
      <c r="Q224" s="63"/>
      <c r="R224" s="63"/>
      <c r="S224" s="63"/>
      <c r="T224" s="64"/>
      <c r="U224" s="33"/>
      <c r="V224" s="33"/>
      <c r="W224" s="33"/>
      <c r="X224" s="33"/>
      <c r="Y224" s="33"/>
      <c r="Z224" s="33"/>
      <c r="AA224" s="33"/>
      <c r="AB224" s="33"/>
      <c r="AC224" s="33"/>
      <c r="AD224" s="33"/>
      <c r="AE224" s="33"/>
      <c r="AT224" s="15" t="s">
        <v>146</v>
      </c>
      <c r="AU224" s="15" t="s">
        <v>144</v>
      </c>
    </row>
    <row r="225" spans="2:63" s="12" customFormat="1" ht="20.85" customHeight="1">
      <c r="B225" s="152"/>
      <c r="C225" s="153"/>
      <c r="D225" s="154" t="s">
        <v>79</v>
      </c>
      <c r="E225" s="166" t="s">
        <v>316</v>
      </c>
      <c r="F225" s="166" t="s">
        <v>317</v>
      </c>
      <c r="G225" s="153"/>
      <c r="H225" s="153"/>
      <c r="I225" s="156"/>
      <c r="J225" s="167">
        <f>BK225</f>
        <v>0</v>
      </c>
      <c r="K225" s="153"/>
      <c r="L225" s="158"/>
      <c r="M225" s="159"/>
      <c r="N225" s="160"/>
      <c r="O225" s="160"/>
      <c r="P225" s="161">
        <f>SUM(P226:P234)</f>
        <v>0</v>
      </c>
      <c r="Q225" s="160"/>
      <c r="R225" s="161">
        <f>SUM(R226:R234)</f>
        <v>0</v>
      </c>
      <c r="S225" s="160"/>
      <c r="T225" s="162">
        <f>SUM(T226:T234)</f>
        <v>0</v>
      </c>
      <c r="AR225" s="163" t="s">
        <v>88</v>
      </c>
      <c r="AT225" s="164" t="s">
        <v>79</v>
      </c>
      <c r="AU225" s="164" t="s">
        <v>90</v>
      </c>
      <c r="AY225" s="163" t="s">
        <v>134</v>
      </c>
      <c r="BK225" s="165">
        <f>SUM(BK226:BK234)</f>
        <v>0</v>
      </c>
    </row>
    <row r="226" spans="1:65" s="2" customFormat="1" ht="14.45" customHeight="1">
      <c r="A226" s="33"/>
      <c r="B226" s="34"/>
      <c r="C226" s="168" t="s">
        <v>233</v>
      </c>
      <c r="D226" s="168" t="s">
        <v>139</v>
      </c>
      <c r="E226" s="169" t="s">
        <v>318</v>
      </c>
      <c r="F226" s="170" t="s">
        <v>319</v>
      </c>
      <c r="G226" s="171" t="s">
        <v>142</v>
      </c>
      <c r="H226" s="172">
        <v>1</v>
      </c>
      <c r="I226" s="173"/>
      <c r="J226" s="174">
        <f>ROUND(I226*H226,2)</f>
        <v>0</v>
      </c>
      <c r="K226" s="170" t="s">
        <v>32</v>
      </c>
      <c r="L226" s="38"/>
      <c r="M226" s="175" t="s">
        <v>32</v>
      </c>
      <c r="N226" s="176" t="s">
        <v>51</v>
      </c>
      <c r="O226" s="63"/>
      <c r="P226" s="177">
        <f>O226*H226</f>
        <v>0</v>
      </c>
      <c r="Q226" s="177">
        <v>0</v>
      </c>
      <c r="R226" s="177">
        <f>Q226*H226</f>
        <v>0</v>
      </c>
      <c r="S226" s="177">
        <v>0</v>
      </c>
      <c r="T226" s="178">
        <f>S226*H226</f>
        <v>0</v>
      </c>
      <c r="U226" s="33"/>
      <c r="V226" s="33"/>
      <c r="W226" s="33"/>
      <c r="X226" s="33"/>
      <c r="Y226" s="33"/>
      <c r="Z226" s="33"/>
      <c r="AA226" s="33"/>
      <c r="AB226" s="33"/>
      <c r="AC226" s="33"/>
      <c r="AD226" s="33"/>
      <c r="AE226" s="33"/>
      <c r="AR226" s="179" t="s">
        <v>143</v>
      </c>
      <c r="AT226" s="179" t="s">
        <v>139</v>
      </c>
      <c r="AU226" s="179" t="s">
        <v>144</v>
      </c>
      <c r="AY226" s="15" t="s">
        <v>134</v>
      </c>
      <c r="BE226" s="180">
        <f>IF(N226="základní",J226,0)</f>
        <v>0</v>
      </c>
      <c r="BF226" s="180">
        <f>IF(N226="snížená",J226,0)</f>
        <v>0</v>
      </c>
      <c r="BG226" s="180">
        <f>IF(N226="zákl. přenesená",J226,0)</f>
        <v>0</v>
      </c>
      <c r="BH226" s="180">
        <f>IF(N226="sníž. přenesená",J226,0)</f>
        <v>0</v>
      </c>
      <c r="BI226" s="180">
        <f>IF(N226="nulová",J226,0)</f>
        <v>0</v>
      </c>
      <c r="BJ226" s="15" t="s">
        <v>88</v>
      </c>
      <c r="BK226" s="180">
        <f>ROUND(I226*H226,2)</f>
        <v>0</v>
      </c>
      <c r="BL226" s="15" t="s">
        <v>143</v>
      </c>
      <c r="BM226" s="179" t="s">
        <v>320</v>
      </c>
    </row>
    <row r="227" spans="1:47" s="2" customFormat="1" ht="12">
      <c r="A227" s="33"/>
      <c r="B227" s="34"/>
      <c r="C227" s="35"/>
      <c r="D227" s="181" t="s">
        <v>145</v>
      </c>
      <c r="E227" s="35"/>
      <c r="F227" s="182" t="s">
        <v>321</v>
      </c>
      <c r="G227" s="35"/>
      <c r="H227" s="35"/>
      <c r="I227" s="183"/>
      <c r="J227" s="35"/>
      <c r="K227" s="35"/>
      <c r="L227" s="38"/>
      <c r="M227" s="184"/>
      <c r="N227" s="185"/>
      <c r="O227" s="63"/>
      <c r="P227" s="63"/>
      <c r="Q227" s="63"/>
      <c r="R227" s="63"/>
      <c r="S227" s="63"/>
      <c r="T227" s="64"/>
      <c r="U227" s="33"/>
      <c r="V227" s="33"/>
      <c r="W227" s="33"/>
      <c r="X227" s="33"/>
      <c r="Y227" s="33"/>
      <c r="Z227" s="33"/>
      <c r="AA227" s="33"/>
      <c r="AB227" s="33"/>
      <c r="AC227" s="33"/>
      <c r="AD227" s="33"/>
      <c r="AE227" s="33"/>
      <c r="AT227" s="15" t="s">
        <v>145</v>
      </c>
      <c r="AU227" s="15" t="s">
        <v>144</v>
      </c>
    </row>
    <row r="228" spans="1:47" s="2" customFormat="1" ht="19.5">
      <c r="A228" s="33"/>
      <c r="B228" s="34"/>
      <c r="C228" s="35"/>
      <c r="D228" s="181" t="s">
        <v>146</v>
      </c>
      <c r="E228" s="35"/>
      <c r="F228" s="186" t="s">
        <v>322</v>
      </c>
      <c r="G228" s="35"/>
      <c r="H228" s="35"/>
      <c r="I228" s="183"/>
      <c r="J228" s="35"/>
      <c r="K228" s="35"/>
      <c r="L228" s="38"/>
      <c r="M228" s="184"/>
      <c r="N228" s="185"/>
      <c r="O228" s="63"/>
      <c r="P228" s="63"/>
      <c r="Q228" s="63"/>
      <c r="R228" s="63"/>
      <c r="S228" s="63"/>
      <c r="T228" s="64"/>
      <c r="U228" s="33"/>
      <c r="V228" s="33"/>
      <c r="W228" s="33"/>
      <c r="X228" s="33"/>
      <c r="Y228" s="33"/>
      <c r="Z228" s="33"/>
      <c r="AA228" s="33"/>
      <c r="AB228" s="33"/>
      <c r="AC228" s="33"/>
      <c r="AD228" s="33"/>
      <c r="AE228" s="33"/>
      <c r="AT228" s="15" t="s">
        <v>146</v>
      </c>
      <c r="AU228" s="15" t="s">
        <v>144</v>
      </c>
    </row>
    <row r="229" spans="1:65" s="2" customFormat="1" ht="14.45" customHeight="1">
      <c r="A229" s="33"/>
      <c r="B229" s="34"/>
      <c r="C229" s="168" t="s">
        <v>323</v>
      </c>
      <c r="D229" s="168" t="s">
        <v>139</v>
      </c>
      <c r="E229" s="169" t="s">
        <v>324</v>
      </c>
      <c r="F229" s="170" t="s">
        <v>325</v>
      </c>
      <c r="G229" s="171" t="s">
        <v>142</v>
      </c>
      <c r="H229" s="172">
        <v>1</v>
      </c>
      <c r="I229" s="173"/>
      <c r="J229" s="174">
        <f>ROUND(I229*H229,2)</f>
        <v>0</v>
      </c>
      <c r="K229" s="170" t="s">
        <v>32</v>
      </c>
      <c r="L229" s="38"/>
      <c r="M229" s="175" t="s">
        <v>32</v>
      </c>
      <c r="N229" s="176" t="s">
        <v>51</v>
      </c>
      <c r="O229" s="63"/>
      <c r="P229" s="177">
        <f>O229*H229</f>
        <v>0</v>
      </c>
      <c r="Q229" s="177">
        <v>0</v>
      </c>
      <c r="R229" s="177">
        <f>Q229*H229</f>
        <v>0</v>
      </c>
      <c r="S229" s="177">
        <v>0</v>
      </c>
      <c r="T229" s="178">
        <f>S229*H229</f>
        <v>0</v>
      </c>
      <c r="U229" s="33"/>
      <c r="V229" s="33"/>
      <c r="W229" s="33"/>
      <c r="X229" s="33"/>
      <c r="Y229" s="33"/>
      <c r="Z229" s="33"/>
      <c r="AA229" s="33"/>
      <c r="AB229" s="33"/>
      <c r="AC229" s="33"/>
      <c r="AD229" s="33"/>
      <c r="AE229" s="33"/>
      <c r="AR229" s="179" t="s">
        <v>143</v>
      </c>
      <c r="AT229" s="179" t="s">
        <v>139</v>
      </c>
      <c r="AU229" s="179" t="s">
        <v>144</v>
      </c>
      <c r="AY229" s="15" t="s">
        <v>134</v>
      </c>
      <c r="BE229" s="180">
        <f>IF(N229="základní",J229,0)</f>
        <v>0</v>
      </c>
      <c r="BF229" s="180">
        <f>IF(N229="snížená",J229,0)</f>
        <v>0</v>
      </c>
      <c r="BG229" s="180">
        <f>IF(N229="zákl. přenesená",J229,0)</f>
        <v>0</v>
      </c>
      <c r="BH229" s="180">
        <f>IF(N229="sníž. přenesená",J229,0)</f>
        <v>0</v>
      </c>
      <c r="BI229" s="180">
        <f>IF(N229="nulová",J229,0)</f>
        <v>0</v>
      </c>
      <c r="BJ229" s="15" t="s">
        <v>88</v>
      </c>
      <c r="BK229" s="180">
        <f>ROUND(I229*H229,2)</f>
        <v>0</v>
      </c>
      <c r="BL229" s="15" t="s">
        <v>143</v>
      </c>
      <c r="BM229" s="179" t="s">
        <v>326</v>
      </c>
    </row>
    <row r="230" spans="1:47" s="2" customFormat="1" ht="12">
      <c r="A230" s="33"/>
      <c r="B230" s="34"/>
      <c r="C230" s="35"/>
      <c r="D230" s="181" t="s">
        <v>145</v>
      </c>
      <c r="E230" s="35"/>
      <c r="F230" s="182" t="s">
        <v>325</v>
      </c>
      <c r="G230" s="35"/>
      <c r="H230" s="35"/>
      <c r="I230" s="183"/>
      <c r="J230" s="35"/>
      <c r="K230" s="35"/>
      <c r="L230" s="38"/>
      <c r="M230" s="184"/>
      <c r="N230" s="185"/>
      <c r="O230" s="63"/>
      <c r="P230" s="63"/>
      <c r="Q230" s="63"/>
      <c r="R230" s="63"/>
      <c r="S230" s="63"/>
      <c r="T230" s="64"/>
      <c r="U230" s="33"/>
      <c r="V230" s="33"/>
      <c r="W230" s="33"/>
      <c r="X230" s="33"/>
      <c r="Y230" s="33"/>
      <c r="Z230" s="33"/>
      <c r="AA230" s="33"/>
      <c r="AB230" s="33"/>
      <c r="AC230" s="33"/>
      <c r="AD230" s="33"/>
      <c r="AE230" s="33"/>
      <c r="AT230" s="15" t="s">
        <v>145</v>
      </c>
      <c r="AU230" s="15" t="s">
        <v>144</v>
      </c>
    </row>
    <row r="231" spans="1:47" s="2" customFormat="1" ht="19.5">
      <c r="A231" s="33"/>
      <c r="B231" s="34"/>
      <c r="C231" s="35"/>
      <c r="D231" s="181" t="s">
        <v>146</v>
      </c>
      <c r="E231" s="35"/>
      <c r="F231" s="186" t="s">
        <v>327</v>
      </c>
      <c r="G231" s="35"/>
      <c r="H231" s="35"/>
      <c r="I231" s="183"/>
      <c r="J231" s="35"/>
      <c r="K231" s="35"/>
      <c r="L231" s="38"/>
      <c r="M231" s="184"/>
      <c r="N231" s="185"/>
      <c r="O231" s="63"/>
      <c r="P231" s="63"/>
      <c r="Q231" s="63"/>
      <c r="R231" s="63"/>
      <c r="S231" s="63"/>
      <c r="T231" s="64"/>
      <c r="U231" s="33"/>
      <c r="V231" s="33"/>
      <c r="W231" s="33"/>
      <c r="X231" s="33"/>
      <c r="Y231" s="33"/>
      <c r="Z231" s="33"/>
      <c r="AA231" s="33"/>
      <c r="AB231" s="33"/>
      <c r="AC231" s="33"/>
      <c r="AD231" s="33"/>
      <c r="AE231" s="33"/>
      <c r="AT231" s="15" t="s">
        <v>146</v>
      </c>
      <c r="AU231" s="15" t="s">
        <v>144</v>
      </c>
    </row>
    <row r="232" spans="1:65" s="2" customFormat="1" ht="24.2" customHeight="1">
      <c r="A232" s="33"/>
      <c r="B232" s="34"/>
      <c r="C232" s="168" t="s">
        <v>236</v>
      </c>
      <c r="D232" s="168" t="s">
        <v>139</v>
      </c>
      <c r="E232" s="169" t="s">
        <v>328</v>
      </c>
      <c r="F232" s="170" t="s">
        <v>678</v>
      </c>
      <c r="G232" s="171" t="s">
        <v>142</v>
      </c>
      <c r="H232" s="172">
        <v>1</v>
      </c>
      <c r="I232" s="173"/>
      <c r="J232" s="174">
        <f>ROUND(I232*H232,2)</f>
        <v>0</v>
      </c>
      <c r="K232" s="170" t="s">
        <v>32</v>
      </c>
      <c r="L232" s="38"/>
      <c r="M232" s="175" t="s">
        <v>32</v>
      </c>
      <c r="N232" s="176" t="s">
        <v>51</v>
      </c>
      <c r="O232" s="63"/>
      <c r="P232" s="177">
        <f>O232*H232</f>
        <v>0</v>
      </c>
      <c r="Q232" s="177">
        <v>0</v>
      </c>
      <c r="R232" s="177">
        <f>Q232*H232</f>
        <v>0</v>
      </c>
      <c r="S232" s="177">
        <v>0</v>
      </c>
      <c r="T232" s="178">
        <f>S232*H232</f>
        <v>0</v>
      </c>
      <c r="U232" s="33"/>
      <c r="V232" s="33"/>
      <c r="W232" s="33"/>
      <c r="X232" s="33"/>
      <c r="Y232" s="33"/>
      <c r="Z232" s="33"/>
      <c r="AA232" s="33"/>
      <c r="AB232" s="33"/>
      <c r="AC232" s="33"/>
      <c r="AD232" s="33"/>
      <c r="AE232" s="33"/>
      <c r="AR232" s="179" t="s">
        <v>143</v>
      </c>
      <c r="AT232" s="179" t="s">
        <v>139</v>
      </c>
      <c r="AU232" s="179" t="s">
        <v>144</v>
      </c>
      <c r="AY232" s="15" t="s">
        <v>134</v>
      </c>
      <c r="BE232" s="180">
        <f>IF(N232="základní",J232,0)</f>
        <v>0</v>
      </c>
      <c r="BF232" s="180">
        <f>IF(N232="snížená",J232,0)</f>
        <v>0</v>
      </c>
      <c r="BG232" s="180">
        <f>IF(N232="zákl. přenesená",J232,0)</f>
        <v>0</v>
      </c>
      <c r="BH232" s="180">
        <f>IF(N232="sníž. přenesená",J232,0)</f>
        <v>0</v>
      </c>
      <c r="BI232" s="180">
        <f>IF(N232="nulová",J232,0)</f>
        <v>0</v>
      </c>
      <c r="BJ232" s="15" t="s">
        <v>88</v>
      </c>
      <c r="BK232" s="180">
        <f>ROUND(I232*H232,2)</f>
        <v>0</v>
      </c>
      <c r="BL232" s="15" t="s">
        <v>143</v>
      </c>
      <c r="BM232" s="179" t="s">
        <v>329</v>
      </c>
    </row>
    <row r="233" spans="1:47" s="2" customFormat="1" ht="12">
      <c r="A233" s="33"/>
      <c r="B233" s="34"/>
      <c r="C233" s="35"/>
      <c r="D233" s="181" t="s">
        <v>145</v>
      </c>
      <c r="E233" s="35"/>
      <c r="F233" s="182" t="s">
        <v>678</v>
      </c>
      <c r="G233" s="35"/>
      <c r="H233" s="35"/>
      <c r="I233" s="183"/>
      <c r="J233" s="35"/>
      <c r="K233" s="35"/>
      <c r="L233" s="38"/>
      <c r="M233" s="184"/>
      <c r="N233" s="185"/>
      <c r="O233" s="63"/>
      <c r="P233" s="63"/>
      <c r="Q233" s="63"/>
      <c r="R233" s="63"/>
      <c r="S233" s="63"/>
      <c r="T233" s="64"/>
      <c r="U233" s="33"/>
      <c r="V233" s="33"/>
      <c r="W233" s="33"/>
      <c r="X233" s="33"/>
      <c r="Y233" s="33"/>
      <c r="Z233" s="33"/>
      <c r="AA233" s="33"/>
      <c r="AB233" s="33"/>
      <c r="AC233" s="33"/>
      <c r="AD233" s="33"/>
      <c r="AE233" s="33"/>
      <c r="AT233" s="15" t="s">
        <v>145</v>
      </c>
      <c r="AU233" s="15" t="s">
        <v>144</v>
      </c>
    </row>
    <row r="234" spans="1:47" s="2" customFormat="1" ht="19.5">
      <c r="A234" s="33"/>
      <c r="B234" s="34"/>
      <c r="C234" s="35"/>
      <c r="D234" s="181" t="s">
        <v>146</v>
      </c>
      <c r="E234" s="35"/>
      <c r="F234" s="186" t="s">
        <v>330</v>
      </c>
      <c r="G234" s="35"/>
      <c r="H234" s="35"/>
      <c r="I234" s="183"/>
      <c r="J234" s="35"/>
      <c r="K234" s="35"/>
      <c r="L234" s="38"/>
      <c r="M234" s="184"/>
      <c r="N234" s="185"/>
      <c r="O234" s="63"/>
      <c r="P234" s="63"/>
      <c r="Q234" s="63"/>
      <c r="R234" s="63"/>
      <c r="S234" s="63"/>
      <c r="T234" s="64"/>
      <c r="U234" s="33"/>
      <c r="V234" s="33"/>
      <c r="W234" s="33"/>
      <c r="X234" s="33"/>
      <c r="Y234" s="33"/>
      <c r="Z234" s="33"/>
      <c r="AA234" s="33"/>
      <c r="AB234" s="33"/>
      <c r="AC234" s="33"/>
      <c r="AD234" s="33"/>
      <c r="AE234" s="33"/>
      <c r="AT234" s="15" t="s">
        <v>146</v>
      </c>
      <c r="AU234" s="15" t="s">
        <v>144</v>
      </c>
    </row>
    <row r="235" spans="2:63" s="12" customFormat="1" ht="20.85" customHeight="1">
      <c r="B235" s="152"/>
      <c r="C235" s="153"/>
      <c r="D235" s="154" t="s">
        <v>79</v>
      </c>
      <c r="E235" s="166" t="s">
        <v>331</v>
      </c>
      <c r="F235" s="166" t="s">
        <v>332</v>
      </c>
      <c r="G235" s="153"/>
      <c r="H235" s="153"/>
      <c r="I235" s="156"/>
      <c r="J235" s="167">
        <f>BK235</f>
        <v>0</v>
      </c>
      <c r="K235" s="153"/>
      <c r="L235" s="158"/>
      <c r="M235" s="159"/>
      <c r="N235" s="160"/>
      <c r="O235" s="160"/>
      <c r="P235" s="161">
        <f>SUM(P236:P250)</f>
        <v>0</v>
      </c>
      <c r="Q235" s="160"/>
      <c r="R235" s="161">
        <f>SUM(R236:R250)</f>
        <v>0</v>
      </c>
      <c r="S235" s="160"/>
      <c r="T235" s="162">
        <f>SUM(T236:T250)</f>
        <v>0</v>
      </c>
      <c r="AR235" s="163" t="s">
        <v>88</v>
      </c>
      <c r="AT235" s="164" t="s">
        <v>79</v>
      </c>
      <c r="AU235" s="164" t="s">
        <v>90</v>
      </c>
      <c r="AY235" s="163" t="s">
        <v>134</v>
      </c>
      <c r="BK235" s="165">
        <f>SUM(BK236:BK250)</f>
        <v>0</v>
      </c>
    </row>
    <row r="236" spans="1:65" s="2" customFormat="1" ht="14.45" customHeight="1">
      <c r="A236" s="33"/>
      <c r="B236" s="34"/>
      <c r="C236" s="168" t="s">
        <v>333</v>
      </c>
      <c r="D236" s="168" t="s">
        <v>139</v>
      </c>
      <c r="E236" s="169" t="s">
        <v>334</v>
      </c>
      <c r="F236" s="170" t="s">
        <v>335</v>
      </c>
      <c r="G236" s="171" t="s">
        <v>142</v>
      </c>
      <c r="H236" s="172">
        <v>1</v>
      </c>
      <c r="I236" s="173"/>
      <c r="J236" s="174">
        <f>ROUND(I236*H236,2)</f>
        <v>0</v>
      </c>
      <c r="K236" s="170" t="s">
        <v>32</v>
      </c>
      <c r="L236" s="38"/>
      <c r="M236" s="175" t="s">
        <v>32</v>
      </c>
      <c r="N236" s="176" t="s">
        <v>51</v>
      </c>
      <c r="O236" s="63"/>
      <c r="P236" s="177">
        <f>O236*H236</f>
        <v>0</v>
      </c>
      <c r="Q236" s="177">
        <v>0</v>
      </c>
      <c r="R236" s="177">
        <f>Q236*H236</f>
        <v>0</v>
      </c>
      <c r="S236" s="177">
        <v>0</v>
      </c>
      <c r="T236" s="178">
        <f>S236*H236</f>
        <v>0</v>
      </c>
      <c r="U236" s="33"/>
      <c r="V236" s="33"/>
      <c r="W236" s="33"/>
      <c r="X236" s="33"/>
      <c r="Y236" s="33"/>
      <c r="Z236" s="33"/>
      <c r="AA236" s="33"/>
      <c r="AB236" s="33"/>
      <c r="AC236" s="33"/>
      <c r="AD236" s="33"/>
      <c r="AE236" s="33"/>
      <c r="AR236" s="179" t="s">
        <v>143</v>
      </c>
      <c r="AT236" s="179" t="s">
        <v>139</v>
      </c>
      <c r="AU236" s="179" t="s">
        <v>144</v>
      </c>
      <c r="AY236" s="15" t="s">
        <v>134</v>
      </c>
      <c r="BE236" s="180">
        <f>IF(N236="základní",J236,0)</f>
        <v>0</v>
      </c>
      <c r="BF236" s="180">
        <f>IF(N236="snížená",J236,0)</f>
        <v>0</v>
      </c>
      <c r="BG236" s="180">
        <f>IF(N236="zákl. přenesená",J236,0)</f>
        <v>0</v>
      </c>
      <c r="BH236" s="180">
        <f>IF(N236="sníž. přenesená",J236,0)</f>
        <v>0</v>
      </c>
      <c r="BI236" s="180">
        <f>IF(N236="nulová",J236,0)</f>
        <v>0</v>
      </c>
      <c r="BJ236" s="15" t="s">
        <v>88</v>
      </c>
      <c r="BK236" s="180">
        <f>ROUND(I236*H236,2)</f>
        <v>0</v>
      </c>
      <c r="BL236" s="15" t="s">
        <v>143</v>
      </c>
      <c r="BM236" s="179" t="s">
        <v>336</v>
      </c>
    </row>
    <row r="237" spans="1:47" s="2" customFormat="1" ht="12">
      <c r="A237" s="33"/>
      <c r="B237" s="34"/>
      <c r="C237" s="35"/>
      <c r="D237" s="181" t="s">
        <v>145</v>
      </c>
      <c r="E237" s="35"/>
      <c r="F237" s="182" t="s">
        <v>335</v>
      </c>
      <c r="G237" s="35"/>
      <c r="H237" s="35"/>
      <c r="I237" s="183"/>
      <c r="J237" s="35"/>
      <c r="K237" s="35"/>
      <c r="L237" s="38"/>
      <c r="M237" s="184"/>
      <c r="N237" s="185"/>
      <c r="O237" s="63"/>
      <c r="P237" s="63"/>
      <c r="Q237" s="63"/>
      <c r="R237" s="63"/>
      <c r="S237" s="63"/>
      <c r="T237" s="64"/>
      <c r="U237" s="33"/>
      <c r="V237" s="33"/>
      <c r="W237" s="33"/>
      <c r="X237" s="33"/>
      <c r="Y237" s="33"/>
      <c r="Z237" s="33"/>
      <c r="AA237" s="33"/>
      <c r="AB237" s="33"/>
      <c r="AC237" s="33"/>
      <c r="AD237" s="33"/>
      <c r="AE237" s="33"/>
      <c r="AT237" s="15" t="s">
        <v>145</v>
      </c>
      <c r="AU237" s="15" t="s">
        <v>144</v>
      </c>
    </row>
    <row r="238" spans="1:47" s="2" customFormat="1" ht="19.5">
      <c r="A238" s="33"/>
      <c r="B238" s="34"/>
      <c r="C238" s="35"/>
      <c r="D238" s="181" t="s">
        <v>146</v>
      </c>
      <c r="E238" s="35"/>
      <c r="F238" s="186" t="s">
        <v>277</v>
      </c>
      <c r="G238" s="35"/>
      <c r="H238" s="35"/>
      <c r="I238" s="183"/>
      <c r="J238" s="35"/>
      <c r="K238" s="35"/>
      <c r="L238" s="38"/>
      <c r="M238" s="184"/>
      <c r="N238" s="185"/>
      <c r="O238" s="63"/>
      <c r="P238" s="63"/>
      <c r="Q238" s="63"/>
      <c r="R238" s="63"/>
      <c r="S238" s="63"/>
      <c r="T238" s="64"/>
      <c r="U238" s="33"/>
      <c r="V238" s="33"/>
      <c r="W238" s="33"/>
      <c r="X238" s="33"/>
      <c r="Y238" s="33"/>
      <c r="Z238" s="33"/>
      <c r="AA238" s="33"/>
      <c r="AB238" s="33"/>
      <c r="AC238" s="33"/>
      <c r="AD238" s="33"/>
      <c r="AE238" s="33"/>
      <c r="AT238" s="15" t="s">
        <v>146</v>
      </c>
      <c r="AU238" s="15" t="s">
        <v>144</v>
      </c>
    </row>
    <row r="239" spans="1:65" s="2" customFormat="1" ht="14.45" customHeight="1">
      <c r="A239" s="33"/>
      <c r="B239" s="34"/>
      <c r="C239" s="168" t="s">
        <v>239</v>
      </c>
      <c r="D239" s="168" t="s">
        <v>139</v>
      </c>
      <c r="E239" s="169" t="s">
        <v>337</v>
      </c>
      <c r="F239" s="170" t="s">
        <v>338</v>
      </c>
      <c r="G239" s="171" t="s">
        <v>142</v>
      </c>
      <c r="H239" s="172">
        <v>1</v>
      </c>
      <c r="I239" s="173"/>
      <c r="J239" s="174">
        <f>ROUND(I239*H239,2)</f>
        <v>0</v>
      </c>
      <c r="K239" s="170" t="s">
        <v>32</v>
      </c>
      <c r="L239" s="38"/>
      <c r="M239" s="175" t="s">
        <v>32</v>
      </c>
      <c r="N239" s="176" t="s">
        <v>51</v>
      </c>
      <c r="O239" s="63"/>
      <c r="P239" s="177">
        <f>O239*H239</f>
        <v>0</v>
      </c>
      <c r="Q239" s="177">
        <v>0</v>
      </c>
      <c r="R239" s="177">
        <f>Q239*H239</f>
        <v>0</v>
      </c>
      <c r="S239" s="177">
        <v>0</v>
      </c>
      <c r="T239" s="178">
        <f>S239*H239</f>
        <v>0</v>
      </c>
      <c r="U239" s="33"/>
      <c r="V239" s="33"/>
      <c r="W239" s="33"/>
      <c r="X239" s="33"/>
      <c r="Y239" s="33"/>
      <c r="Z239" s="33"/>
      <c r="AA239" s="33"/>
      <c r="AB239" s="33"/>
      <c r="AC239" s="33"/>
      <c r="AD239" s="33"/>
      <c r="AE239" s="33"/>
      <c r="AR239" s="179" t="s">
        <v>143</v>
      </c>
      <c r="AT239" s="179" t="s">
        <v>139</v>
      </c>
      <c r="AU239" s="179" t="s">
        <v>144</v>
      </c>
      <c r="AY239" s="15" t="s">
        <v>134</v>
      </c>
      <c r="BE239" s="180">
        <f>IF(N239="základní",J239,0)</f>
        <v>0</v>
      </c>
      <c r="BF239" s="180">
        <f>IF(N239="snížená",J239,0)</f>
        <v>0</v>
      </c>
      <c r="BG239" s="180">
        <f>IF(N239="zákl. přenesená",J239,0)</f>
        <v>0</v>
      </c>
      <c r="BH239" s="180">
        <f>IF(N239="sníž. přenesená",J239,0)</f>
        <v>0</v>
      </c>
      <c r="BI239" s="180">
        <f>IF(N239="nulová",J239,0)</f>
        <v>0</v>
      </c>
      <c r="BJ239" s="15" t="s">
        <v>88</v>
      </c>
      <c r="BK239" s="180">
        <f>ROUND(I239*H239,2)</f>
        <v>0</v>
      </c>
      <c r="BL239" s="15" t="s">
        <v>143</v>
      </c>
      <c r="BM239" s="179" t="s">
        <v>339</v>
      </c>
    </row>
    <row r="240" spans="1:47" s="2" customFormat="1" ht="12">
      <c r="A240" s="33"/>
      <c r="B240" s="34"/>
      <c r="C240" s="35"/>
      <c r="D240" s="181" t="s">
        <v>145</v>
      </c>
      <c r="E240" s="35"/>
      <c r="F240" s="182" t="s">
        <v>338</v>
      </c>
      <c r="G240" s="35"/>
      <c r="H240" s="35"/>
      <c r="I240" s="183"/>
      <c r="J240" s="35"/>
      <c r="K240" s="35"/>
      <c r="L240" s="38"/>
      <c r="M240" s="184"/>
      <c r="N240" s="185"/>
      <c r="O240" s="63"/>
      <c r="P240" s="63"/>
      <c r="Q240" s="63"/>
      <c r="R240" s="63"/>
      <c r="S240" s="63"/>
      <c r="T240" s="64"/>
      <c r="U240" s="33"/>
      <c r="V240" s="33"/>
      <c r="W240" s="33"/>
      <c r="X240" s="33"/>
      <c r="Y240" s="33"/>
      <c r="Z240" s="33"/>
      <c r="AA240" s="33"/>
      <c r="AB240" s="33"/>
      <c r="AC240" s="33"/>
      <c r="AD240" s="33"/>
      <c r="AE240" s="33"/>
      <c r="AT240" s="15" t="s">
        <v>145</v>
      </c>
      <c r="AU240" s="15" t="s">
        <v>144</v>
      </c>
    </row>
    <row r="241" spans="1:47" s="2" customFormat="1" ht="19.5">
      <c r="A241" s="33"/>
      <c r="B241" s="34"/>
      <c r="C241" s="35"/>
      <c r="D241" s="181" t="s">
        <v>146</v>
      </c>
      <c r="E241" s="35"/>
      <c r="F241" s="186" t="s">
        <v>340</v>
      </c>
      <c r="G241" s="35"/>
      <c r="H241" s="35"/>
      <c r="I241" s="183"/>
      <c r="J241" s="35"/>
      <c r="K241" s="35"/>
      <c r="L241" s="38"/>
      <c r="M241" s="184"/>
      <c r="N241" s="185"/>
      <c r="O241" s="63"/>
      <c r="P241" s="63"/>
      <c r="Q241" s="63"/>
      <c r="R241" s="63"/>
      <c r="S241" s="63"/>
      <c r="T241" s="64"/>
      <c r="U241" s="33"/>
      <c r="V241" s="33"/>
      <c r="W241" s="33"/>
      <c r="X241" s="33"/>
      <c r="Y241" s="33"/>
      <c r="Z241" s="33"/>
      <c r="AA241" s="33"/>
      <c r="AB241" s="33"/>
      <c r="AC241" s="33"/>
      <c r="AD241" s="33"/>
      <c r="AE241" s="33"/>
      <c r="AT241" s="15" t="s">
        <v>146</v>
      </c>
      <c r="AU241" s="15" t="s">
        <v>144</v>
      </c>
    </row>
    <row r="242" spans="1:65" s="2" customFormat="1" ht="14.45" customHeight="1">
      <c r="A242" s="33"/>
      <c r="B242" s="34"/>
      <c r="C242" s="168" t="s">
        <v>341</v>
      </c>
      <c r="D242" s="168" t="s">
        <v>139</v>
      </c>
      <c r="E242" s="169" t="s">
        <v>342</v>
      </c>
      <c r="F242" s="170" t="s">
        <v>343</v>
      </c>
      <c r="G242" s="171" t="s">
        <v>142</v>
      </c>
      <c r="H242" s="172">
        <v>1</v>
      </c>
      <c r="I242" s="173"/>
      <c r="J242" s="174">
        <f>ROUND(I242*H242,2)</f>
        <v>0</v>
      </c>
      <c r="K242" s="170" t="s">
        <v>32</v>
      </c>
      <c r="L242" s="38"/>
      <c r="M242" s="175" t="s">
        <v>32</v>
      </c>
      <c r="N242" s="176" t="s">
        <v>51</v>
      </c>
      <c r="O242" s="63"/>
      <c r="P242" s="177">
        <f>O242*H242</f>
        <v>0</v>
      </c>
      <c r="Q242" s="177">
        <v>0</v>
      </c>
      <c r="R242" s="177">
        <f>Q242*H242</f>
        <v>0</v>
      </c>
      <c r="S242" s="177">
        <v>0</v>
      </c>
      <c r="T242" s="178">
        <f>S242*H242</f>
        <v>0</v>
      </c>
      <c r="U242" s="33"/>
      <c r="V242" s="33"/>
      <c r="W242" s="33"/>
      <c r="X242" s="33"/>
      <c r="Y242" s="33"/>
      <c r="Z242" s="33"/>
      <c r="AA242" s="33"/>
      <c r="AB242" s="33"/>
      <c r="AC242" s="33"/>
      <c r="AD242" s="33"/>
      <c r="AE242" s="33"/>
      <c r="AR242" s="179" t="s">
        <v>143</v>
      </c>
      <c r="AT242" s="179" t="s">
        <v>139</v>
      </c>
      <c r="AU242" s="179" t="s">
        <v>144</v>
      </c>
      <c r="AY242" s="15" t="s">
        <v>134</v>
      </c>
      <c r="BE242" s="180">
        <f>IF(N242="základní",J242,0)</f>
        <v>0</v>
      </c>
      <c r="BF242" s="180">
        <f>IF(N242="snížená",J242,0)</f>
        <v>0</v>
      </c>
      <c r="BG242" s="180">
        <f>IF(N242="zákl. přenesená",J242,0)</f>
        <v>0</v>
      </c>
      <c r="BH242" s="180">
        <f>IF(N242="sníž. přenesená",J242,0)</f>
        <v>0</v>
      </c>
      <c r="BI242" s="180">
        <f>IF(N242="nulová",J242,0)</f>
        <v>0</v>
      </c>
      <c r="BJ242" s="15" t="s">
        <v>88</v>
      </c>
      <c r="BK242" s="180">
        <f>ROUND(I242*H242,2)</f>
        <v>0</v>
      </c>
      <c r="BL242" s="15" t="s">
        <v>143</v>
      </c>
      <c r="BM242" s="179" t="s">
        <v>344</v>
      </c>
    </row>
    <row r="243" spans="1:47" s="2" customFormat="1" ht="12">
      <c r="A243" s="33"/>
      <c r="B243" s="34"/>
      <c r="C243" s="35"/>
      <c r="D243" s="181" t="s">
        <v>145</v>
      </c>
      <c r="E243" s="35"/>
      <c r="F243" s="182" t="s">
        <v>343</v>
      </c>
      <c r="G243" s="35"/>
      <c r="H243" s="35"/>
      <c r="I243" s="183"/>
      <c r="J243" s="35"/>
      <c r="K243" s="35"/>
      <c r="L243" s="38"/>
      <c r="M243" s="184"/>
      <c r="N243" s="185"/>
      <c r="O243" s="63"/>
      <c r="P243" s="63"/>
      <c r="Q243" s="63"/>
      <c r="R243" s="63"/>
      <c r="S243" s="63"/>
      <c r="T243" s="64"/>
      <c r="U243" s="33"/>
      <c r="V243" s="33"/>
      <c r="W243" s="33"/>
      <c r="X243" s="33"/>
      <c r="Y243" s="33"/>
      <c r="Z243" s="33"/>
      <c r="AA243" s="33"/>
      <c r="AB243" s="33"/>
      <c r="AC243" s="33"/>
      <c r="AD243" s="33"/>
      <c r="AE243" s="33"/>
      <c r="AT243" s="15" t="s">
        <v>145</v>
      </c>
      <c r="AU243" s="15" t="s">
        <v>144</v>
      </c>
    </row>
    <row r="244" spans="1:47" s="2" customFormat="1" ht="19.5">
      <c r="A244" s="33"/>
      <c r="B244" s="34"/>
      <c r="C244" s="35"/>
      <c r="D244" s="181" t="s">
        <v>146</v>
      </c>
      <c r="E244" s="35"/>
      <c r="F244" s="186" t="s">
        <v>345</v>
      </c>
      <c r="G244" s="35"/>
      <c r="H244" s="35"/>
      <c r="I244" s="183"/>
      <c r="J244" s="35"/>
      <c r="K244" s="35"/>
      <c r="L244" s="38"/>
      <c r="M244" s="184"/>
      <c r="N244" s="185"/>
      <c r="O244" s="63"/>
      <c r="P244" s="63"/>
      <c r="Q244" s="63"/>
      <c r="R244" s="63"/>
      <c r="S244" s="63"/>
      <c r="T244" s="64"/>
      <c r="U244" s="33"/>
      <c r="V244" s="33"/>
      <c r="W244" s="33"/>
      <c r="X244" s="33"/>
      <c r="Y244" s="33"/>
      <c r="Z244" s="33"/>
      <c r="AA244" s="33"/>
      <c r="AB244" s="33"/>
      <c r="AC244" s="33"/>
      <c r="AD244" s="33"/>
      <c r="AE244" s="33"/>
      <c r="AT244" s="15" t="s">
        <v>146</v>
      </c>
      <c r="AU244" s="15" t="s">
        <v>144</v>
      </c>
    </row>
    <row r="245" spans="1:65" s="2" customFormat="1" ht="14.45" customHeight="1">
      <c r="A245" s="33"/>
      <c r="B245" s="34"/>
      <c r="C245" s="168" t="s">
        <v>243</v>
      </c>
      <c r="D245" s="168" t="s">
        <v>139</v>
      </c>
      <c r="E245" s="169" t="s">
        <v>346</v>
      </c>
      <c r="F245" s="170" t="s">
        <v>347</v>
      </c>
      <c r="G245" s="171" t="s">
        <v>142</v>
      </c>
      <c r="H245" s="172">
        <v>1</v>
      </c>
      <c r="I245" s="173"/>
      <c r="J245" s="174">
        <f>ROUND(I245*H245,2)</f>
        <v>0</v>
      </c>
      <c r="K245" s="170" t="s">
        <v>32</v>
      </c>
      <c r="L245" s="38"/>
      <c r="M245" s="175" t="s">
        <v>32</v>
      </c>
      <c r="N245" s="176" t="s">
        <v>51</v>
      </c>
      <c r="O245" s="63"/>
      <c r="P245" s="177">
        <f>O245*H245</f>
        <v>0</v>
      </c>
      <c r="Q245" s="177">
        <v>0</v>
      </c>
      <c r="R245" s="177">
        <f>Q245*H245</f>
        <v>0</v>
      </c>
      <c r="S245" s="177">
        <v>0</v>
      </c>
      <c r="T245" s="178">
        <f>S245*H245</f>
        <v>0</v>
      </c>
      <c r="U245" s="33"/>
      <c r="V245" s="33"/>
      <c r="W245" s="33"/>
      <c r="X245" s="33"/>
      <c r="Y245" s="33"/>
      <c r="Z245" s="33"/>
      <c r="AA245" s="33"/>
      <c r="AB245" s="33"/>
      <c r="AC245" s="33"/>
      <c r="AD245" s="33"/>
      <c r="AE245" s="33"/>
      <c r="AR245" s="179" t="s">
        <v>143</v>
      </c>
      <c r="AT245" s="179" t="s">
        <v>139</v>
      </c>
      <c r="AU245" s="179" t="s">
        <v>144</v>
      </c>
      <c r="AY245" s="15" t="s">
        <v>134</v>
      </c>
      <c r="BE245" s="180">
        <f>IF(N245="základní",J245,0)</f>
        <v>0</v>
      </c>
      <c r="BF245" s="180">
        <f>IF(N245="snížená",J245,0)</f>
        <v>0</v>
      </c>
      <c r="BG245" s="180">
        <f>IF(N245="zákl. přenesená",J245,0)</f>
        <v>0</v>
      </c>
      <c r="BH245" s="180">
        <f>IF(N245="sníž. přenesená",J245,0)</f>
        <v>0</v>
      </c>
      <c r="BI245" s="180">
        <f>IF(N245="nulová",J245,0)</f>
        <v>0</v>
      </c>
      <c r="BJ245" s="15" t="s">
        <v>88</v>
      </c>
      <c r="BK245" s="180">
        <f>ROUND(I245*H245,2)</f>
        <v>0</v>
      </c>
      <c r="BL245" s="15" t="s">
        <v>143</v>
      </c>
      <c r="BM245" s="179" t="s">
        <v>348</v>
      </c>
    </row>
    <row r="246" spans="1:47" s="2" customFormat="1" ht="12">
      <c r="A246" s="33"/>
      <c r="B246" s="34"/>
      <c r="C246" s="35"/>
      <c r="D246" s="181" t="s">
        <v>145</v>
      </c>
      <c r="E246" s="35"/>
      <c r="F246" s="182" t="s">
        <v>347</v>
      </c>
      <c r="G246" s="35"/>
      <c r="H246" s="35"/>
      <c r="I246" s="183"/>
      <c r="J246" s="35"/>
      <c r="K246" s="35"/>
      <c r="L246" s="38"/>
      <c r="M246" s="184"/>
      <c r="N246" s="185"/>
      <c r="O246" s="63"/>
      <c r="P246" s="63"/>
      <c r="Q246" s="63"/>
      <c r="R246" s="63"/>
      <c r="S246" s="63"/>
      <c r="T246" s="64"/>
      <c r="U246" s="33"/>
      <c r="V246" s="33"/>
      <c r="W246" s="33"/>
      <c r="X246" s="33"/>
      <c r="Y246" s="33"/>
      <c r="Z246" s="33"/>
      <c r="AA246" s="33"/>
      <c r="AB246" s="33"/>
      <c r="AC246" s="33"/>
      <c r="AD246" s="33"/>
      <c r="AE246" s="33"/>
      <c r="AT246" s="15" t="s">
        <v>145</v>
      </c>
      <c r="AU246" s="15" t="s">
        <v>144</v>
      </c>
    </row>
    <row r="247" spans="1:47" s="2" customFormat="1" ht="19.5">
      <c r="A247" s="33"/>
      <c r="B247" s="34"/>
      <c r="C247" s="35"/>
      <c r="D247" s="181" t="s">
        <v>146</v>
      </c>
      <c r="E247" s="35"/>
      <c r="F247" s="186" t="s">
        <v>349</v>
      </c>
      <c r="G247" s="35"/>
      <c r="H247" s="35"/>
      <c r="I247" s="183"/>
      <c r="J247" s="35"/>
      <c r="K247" s="35"/>
      <c r="L247" s="38"/>
      <c r="M247" s="184"/>
      <c r="N247" s="185"/>
      <c r="O247" s="63"/>
      <c r="P247" s="63"/>
      <c r="Q247" s="63"/>
      <c r="R247" s="63"/>
      <c r="S247" s="63"/>
      <c r="T247" s="64"/>
      <c r="U247" s="33"/>
      <c r="V247" s="33"/>
      <c r="W247" s="33"/>
      <c r="X247" s="33"/>
      <c r="Y247" s="33"/>
      <c r="Z247" s="33"/>
      <c r="AA247" s="33"/>
      <c r="AB247" s="33"/>
      <c r="AC247" s="33"/>
      <c r="AD247" s="33"/>
      <c r="AE247" s="33"/>
      <c r="AT247" s="15" t="s">
        <v>146</v>
      </c>
      <c r="AU247" s="15" t="s">
        <v>144</v>
      </c>
    </row>
    <row r="248" spans="1:65" s="2" customFormat="1" ht="24.2" customHeight="1">
      <c r="A248" s="33"/>
      <c r="B248" s="34"/>
      <c r="C248" s="168" t="s">
        <v>350</v>
      </c>
      <c r="D248" s="168" t="s">
        <v>139</v>
      </c>
      <c r="E248" s="169" t="s">
        <v>351</v>
      </c>
      <c r="F248" s="170" t="s">
        <v>352</v>
      </c>
      <c r="G248" s="171" t="s">
        <v>142</v>
      </c>
      <c r="H248" s="172">
        <v>10</v>
      </c>
      <c r="I248" s="173"/>
      <c r="J248" s="174">
        <f>ROUND(I248*H248,2)</f>
        <v>0</v>
      </c>
      <c r="K248" s="170" t="s">
        <v>32</v>
      </c>
      <c r="L248" s="38"/>
      <c r="M248" s="175" t="s">
        <v>32</v>
      </c>
      <c r="N248" s="176" t="s">
        <v>51</v>
      </c>
      <c r="O248" s="63"/>
      <c r="P248" s="177">
        <f>O248*H248</f>
        <v>0</v>
      </c>
      <c r="Q248" s="177">
        <v>0</v>
      </c>
      <c r="R248" s="177">
        <f>Q248*H248</f>
        <v>0</v>
      </c>
      <c r="S248" s="177">
        <v>0</v>
      </c>
      <c r="T248" s="178">
        <f>S248*H248</f>
        <v>0</v>
      </c>
      <c r="U248" s="33"/>
      <c r="V248" s="33"/>
      <c r="W248" s="33"/>
      <c r="X248" s="33"/>
      <c r="Y248" s="33"/>
      <c r="Z248" s="33"/>
      <c r="AA248" s="33"/>
      <c r="AB248" s="33"/>
      <c r="AC248" s="33"/>
      <c r="AD248" s="33"/>
      <c r="AE248" s="33"/>
      <c r="AR248" s="179" t="s">
        <v>143</v>
      </c>
      <c r="AT248" s="179" t="s">
        <v>139</v>
      </c>
      <c r="AU248" s="179" t="s">
        <v>144</v>
      </c>
      <c r="AY248" s="15" t="s">
        <v>134</v>
      </c>
      <c r="BE248" s="180">
        <f>IF(N248="základní",J248,0)</f>
        <v>0</v>
      </c>
      <c r="BF248" s="180">
        <f>IF(N248="snížená",J248,0)</f>
        <v>0</v>
      </c>
      <c r="BG248" s="180">
        <f>IF(N248="zákl. přenesená",J248,0)</f>
        <v>0</v>
      </c>
      <c r="BH248" s="180">
        <f>IF(N248="sníž. přenesená",J248,0)</f>
        <v>0</v>
      </c>
      <c r="BI248" s="180">
        <f>IF(N248="nulová",J248,0)</f>
        <v>0</v>
      </c>
      <c r="BJ248" s="15" t="s">
        <v>88</v>
      </c>
      <c r="BK248" s="180">
        <f>ROUND(I248*H248,2)</f>
        <v>0</v>
      </c>
      <c r="BL248" s="15" t="s">
        <v>143</v>
      </c>
      <c r="BM248" s="179" t="s">
        <v>353</v>
      </c>
    </row>
    <row r="249" spans="1:47" s="2" customFormat="1" ht="12">
      <c r="A249" s="33"/>
      <c r="B249" s="34"/>
      <c r="C249" s="35"/>
      <c r="D249" s="181" t="s">
        <v>145</v>
      </c>
      <c r="E249" s="35"/>
      <c r="F249" s="182" t="s">
        <v>354</v>
      </c>
      <c r="G249" s="35"/>
      <c r="H249" s="35"/>
      <c r="I249" s="183"/>
      <c r="J249" s="35"/>
      <c r="K249" s="35"/>
      <c r="L249" s="38"/>
      <c r="M249" s="184"/>
      <c r="N249" s="185"/>
      <c r="O249" s="63"/>
      <c r="P249" s="63"/>
      <c r="Q249" s="63"/>
      <c r="R249" s="63"/>
      <c r="S249" s="63"/>
      <c r="T249" s="64"/>
      <c r="U249" s="33"/>
      <c r="V249" s="33"/>
      <c r="W249" s="33"/>
      <c r="X249" s="33"/>
      <c r="Y249" s="33"/>
      <c r="Z249" s="33"/>
      <c r="AA249" s="33"/>
      <c r="AB249" s="33"/>
      <c r="AC249" s="33"/>
      <c r="AD249" s="33"/>
      <c r="AE249" s="33"/>
      <c r="AT249" s="15" t="s">
        <v>145</v>
      </c>
      <c r="AU249" s="15" t="s">
        <v>144</v>
      </c>
    </row>
    <row r="250" spans="1:47" s="2" customFormat="1" ht="19.5">
      <c r="A250" s="33"/>
      <c r="B250" s="34"/>
      <c r="C250" s="35"/>
      <c r="D250" s="181" t="s">
        <v>146</v>
      </c>
      <c r="E250" s="35"/>
      <c r="F250" s="186" t="s">
        <v>355</v>
      </c>
      <c r="G250" s="35"/>
      <c r="H250" s="35"/>
      <c r="I250" s="183"/>
      <c r="J250" s="35"/>
      <c r="K250" s="35"/>
      <c r="L250" s="38"/>
      <c r="M250" s="184"/>
      <c r="N250" s="185"/>
      <c r="O250" s="63"/>
      <c r="P250" s="63"/>
      <c r="Q250" s="63"/>
      <c r="R250" s="63"/>
      <c r="S250" s="63"/>
      <c r="T250" s="64"/>
      <c r="U250" s="33"/>
      <c r="V250" s="33"/>
      <c r="W250" s="33"/>
      <c r="X250" s="33"/>
      <c r="Y250" s="33"/>
      <c r="Z250" s="33"/>
      <c r="AA250" s="33"/>
      <c r="AB250" s="33"/>
      <c r="AC250" s="33"/>
      <c r="AD250" s="33"/>
      <c r="AE250" s="33"/>
      <c r="AT250" s="15" t="s">
        <v>146</v>
      </c>
      <c r="AU250" s="15" t="s">
        <v>144</v>
      </c>
    </row>
    <row r="251" spans="2:63" s="12" customFormat="1" ht="20.85" customHeight="1">
      <c r="B251" s="152"/>
      <c r="C251" s="153"/>
      <c r="D251" s="154" t="s">
        <v>79</v>
      </c>
      <c r="E251" s="166" t="s">
        <v>356</v>
      </c>
      <c r="F251" s="166" t="s">
        <v>357</v>
      </c>
      <c r="G251" s="153"/>
      <c r="H251" s="153"/>
      <c r="I251" s="156"/>
      <c r="J251" s="167">
        <f>BK251</f>
        <v>0</v>
      </c>
      <c r="K251" s="153"/>
      <c r="L251" s="158"/>
      <c r="M251" s="159"/>
      <c r="N251" s="160"/>
      <c r="O251" s="160"/>
      <c r="P251" s="161">
        <f>SUM(P252:P277)</f>
        <v>0</v>
      </c>
      <c r="Q251" s="160"/>
      <c r="R251" s="161">
        <f>SUM(R252:R277)</f>
        <v>0</v>
      </c>
      <c r="S251" s="160"/>
      <c r="T251" s="162">
        <f>SUM(T252:T277)</f>
        <v>0</v>
      </c>
      <c r="AR251" s="163" t="s">
        <v>88</v>
      </c>
      <c r="AT251" s="164" t="s">
        <v>79</v>
      </c>
      <c r="AU251" s="164" t="s">
        <v>90</v>
      </c>
      <c r="AY251" s="163" t="s">
        <v>134</v>
      </c>
      <c r="BK251" s="165">
        <f>SUM(BK252:BK277)</f>
        <v>0</v>
      </c>
    </row>
    <row r="252" spans="1:65" s="2" customFormat="1" ht="14.45" customHeight="1">
      <c r="A252" s="33"/>
      <c r="B252" s="34"/>
      <c r="C252" s="168" t="s">
        <v>246</v>
      </c>
      <c r="D252" s="168" t="s">
        <v>139</v>
      </c>
      <c r="E252" s="169" t="s">
        <v>358</v>
      </c>
      <c r="F252" s="170" t="s">
        <v>359</v>
      </c>
      <c r="G252" s="171" t="s">
        <v>142</v>
      </c>
      <c r="H252" s="172">
        <v>1</v>
      </c>
      <c r="I252" s="173"/>
      <c r="J252" s="174">
        <f>ROUND(I252*H252,2)</f>
        <v>0</v>
      </c>
      <c r="K252" s="170" t="s">
        <v>32</v>
      </c>
      <c r="L252" s="38"/>
      <c r="M252" s="175" t="s">
        <v>32</v>
      </c>
      <c r="N252" s="176" t="s">
        <v>51</v>
      </c>
      <c r="O252" s="63"/>
      <c r="P252" s="177">
        <f>O252*H252</f>
        <v>0</v>
      </c>
      <c r="Q252" s="177">
        <v>0</v>
      </c>
      <c r="R252" s="177">
        <f>Q252*H252</f>
        <v>0</v>
      </c>
      <c r="S252" s="177">
        <v>0</v>
      </c>
      <c r="T252" s="178">
        <f>S252*H252</f>
        <v>0</v>
      </c>
      <c r="U252" s="33"/>
      <c r="V252" s="33"/>
      <c r="W252" s="33"/>
      <c r="X252" s="33"/>
      <c r="Y252" s="33"/>
      <c r="Z252" s="33"/>
      <c r="AA252" s="33"/>
      <c r="AB252" s="33"/>
      <c r="AC252" s="33"/>
      <c r="AD252" s="33"/>
      <c r="AE252" s="33"/>
      <c r="AR252" s="179" t="s">
        <v>143</v>
      </c>
      <c r="AT252" s="179" t="s">
        <v>139</v>
      </c>
      <c r="AU252" s="179" t="s">
        <v>144</v>
      </c>
      <c r="AY252" s="15" t="s">
        <v>134</v>
      </c>
      <c r="BE252" s="180">
        <f>IF(N252="základní",J252,0)</f>
        <v>0</v>
      </c>
      <c r="BF252" s="180">
        <f>IF(N252="snížená",J252,0)</f>
        <v>0</v>
      </c>
      <c r="BG252" s="180">
        <f>IF(N252="zákl. přenesená",J252,0)</f>
        <v>0</v>
      </c>
      <c r="BH252" s="180">
        <f>IF(N252="sníž. přenesená",J252,0)</f>
        <v>0</v>
      </c>
      <c r="BI252" s="180">
        <f>IF(N252="nulová",J252,0)</f>
        <v>0</v>
      </c>
      <c r="BJ252" s="15" t="s">
        <v>88</v>
      </c>
      <c r="BK252" s="180">
        <f>ROUND(I252*H252,2)</f>
        <v>0</v>
      </c>
      <c r="BL252" s="15" t="s">
        <v>143</v>
      </c>
      <c r="BM252" s="179" t="s">
        <v>360</v>
      </c>
    </row>
    <row r="253" spans="1:47" s="2" customFormat="1" ht="12">
      <c r="A253" s="33"/>
      <c r="B253" s="34"/>
      <c r="C253" s="35"/>
      <c r="D253" s="181" t="s">
        <v>145</v>
      </c>
      <c r="E253" s="35"/>
      <c r="F253" s="182" t="s">
        <v>359</v>
      </c>
      <c r="G253" s="35"/>
      <c r="H253" s="35"/>
      <c r="I253" s="183"/>
      <c r="J253" s="35"/>
      <c r="K253" s="35"/>
      <c r="L253" s="38"/>
      <c r="M253" s="184"/>
      <c r="N253" s="185"/>
      <c r="O253" s="63"/>
      <c r="P253" s="63"/>
      <c r="Q253" s="63"/>
      <c r="R253" s="63"/>
      <c r="S253" s="63"/>
      <c r="T253" s="64"/>
      <c r="U253" s="33"/>
      <c r="V253" s="33"/>
      <c r="W253" s="33"/>
      <c r="X253" s="33"/>
      <c r="Y253" s="33"/>
      <c r="Z253" s="33"/>
      <c r="AA253" s="33"/>
      <c r="AB253" s="33"/>
      <c r="AC253" s="33"/>
      <c r="AD253" s="33"/>
      <c r="AE253" s="33"/>
      <c r="AT253" s="15" t="s">
        <v>145</v>
      </c>
      <c r="AU253" s="15" t="s">
        <v>144</v>
      </c>
    </row>
    <row r="254" spans="1:47" s="2" customFormat="1" ht="19.5">
      <c r="A254" s="33"/>
      <c r="B254" s="34"/>
      <c r="C254" s="35"/>
      <c r="D254" s="181" t="s">
        <v>146</v>
      </c>
      <c r="E254" s="35"/>
      <c r="F254" s="186" t="s">
        <v>361</v>
      </c>
      <c r="G254" s="35"/>
      <c r="H254" s="35"/>
      <c r="I254" s="183"/>
      <c r="J254" s="35"/>
      <c r="K254" s="35"/>
      <c r="L254" s="38"/>
      <c r="M254" s="184"/>
      <c r="N254" s="185"/>
      <c r="O254" s="63"/>
      <c r="P254" s="63"/>
      <c r="Q254" s="63"/>
      <c r="R254" s="63"/>
      <c r="S254" s="63"/>
      <c r="T254" s="64"/>
      <c r="U254" s="33"/>
      <c r="V254" s="33"/>
      <c r="W254" s="33"/>
      <c r="X254" s="33"/>
      <c r="Y254" s="33"/>
      <c r="Z254" s="33"/>
      <c r="AA254" s="33"/>
      <c r="AB254" s="33"/>
      <c r="AC254" s="33"/>
      <c r="AD254" s="33"/>
      <c r="AE254" s="33"/>
      <c r="AT254" s="15" t="s">
        <v>146</v>
      </c>
      <c r="AU254" s="15" t="s">
        <v>144</v>
      </c>
    </row>
    <row r="255" spans="1:65" s="2" customFormat="1" ht="14.45" customHeight="1">
      <c r="A255" s="33"/>
      <c r="B255" s="34"/>
      <c r="C255" s="168" t="s">
        <v>362</v>
      </c>
      <c r="D255" s="168" t="s">
        <v>139</v>
      </c>
      <c r="E255" s="169" t="s">
        <v>363</v>
      </c>
      <c r="F255" s="170" t="s">
        <v>364</v>
      </c>
      <c r="G255" s="171" t="s">
        <v>142</v>
      </c>
      <c r="H255" s="172">
        <v>1</v>
      </c>
      <c r="I255" s="173"/>
      <c r="J255" s="174">
        <f>ROUND(I255*H255,2)</f>
        <v>0</v>
      </c>
      <c r="K255" s="170" t="s">
        <v>32</v>
      </c>
      <c r="L255" s="38"/>
      <c r="M255" s="175" t="s">
        <v>32</v>
      </c>
      <c r="N255" s="176" t="s">
        <v>51</v>
      </c>
      <c r="O255" s="63"/>
      <c r="P255" s="177">
        <f>O255*H255</f>
        <v>0</v>
      </c>
      <c r="Q255" s="177">
        <v>0</v>
      </c>
      <c r="R255" s="177">
        <f>Q255*H255</f>
        <v>0</v>
      </c>
      <c r="S255" s="177">
        <v>0</v>
      </c>
      <c r="T255" s="178">
        <f>S255*H255</f>
        <v>0</v>
      </c>
      <c r="U255" s="33"/>
      <c r="V255" s="33"/>
      <c r="W255" s="33"/>
      <c r="X255" s="33"/>
      <c r="Y255" s="33"/>
      <c r="Z255" s="33"/>
      <c r="AA255" s="33"/>
      <c r="AB255" s="33"/>
      <c r="AC255" s="33"/>
      <c r="AD255" s="33"/>
      <c r="AE255" s="33"/>
      <c r="AR255" s="179" t="s">
        <v>143</v>
      </c>
      <c r="AT255" s="179" t="s">
        <v>139</v>
      </c>
      <c r="AU255" s="179" t="s">
        <v>144</v>
      </c>
      <c r="AY255" s="15" t="s">
        <v>134</v>
      </c>
      <c r="BE255" s="180">
        <f>IF(N255="základní",J255,0)</f>
        <v>0</v>
      </c>
      <c r="BF255" s="180">
        <f>IF(N255="snížená",J255,0)</f>
        <v>0</v>
      </c>
      <c r="BG255" s="180">
        <f>IF(N255="zákl. přenesená",J255,0)</f>
        <v>0</v>
      </c>
      <c r="BH255" s="180">
        <f>IF(N255="sníž. přenesená",J255,0)</f>
        <v>0</v>
      </c>
      <c r="BI255" s="180">
        <f>IF(N255="nulová",J255,0)</f>
        <v>0</v>
      </c>
      <c r="BJ255" s="15" t="s">
        <v>88</v>
      </c>
      <c r="BK255" s="180">
        <f>ROUND(I255*H255,2)</f>
        <v>0</v>
      </c>
      <c r="BL255" s="15" t="s">
        <v>143</v>
      </c>
      <c r="BM255" s="179" t="s">
        <v>365</v>
      </c>
    </row>
    <row r="256" spans="1:47" s="2" customFormat="1" ht="12">
      <c r="A256" s="33"/>
      <c r="B256" s="34"/>
      <c r="C256" s="35"/>
      <c r="D256" s="181" t="s">
        <v>145</v>
      </c>
      <c r="E256" s="35"/>
      <c r="F256" s="182" t="s">
        <v>364</v>
      </c>
      <c r="G256" s="35"/>
      <c r="H256" s="35"/>
      <c r="I256" s="183"/>
      <c r="J256" s="35"/>
      <c r="K256" s="35"/>
      <c r="L256" s="38"/>
      <c r="M256" s="184"/>
      <c r="N256" s="185"/>
      <c r="O256" s="63"/>
      <c r="P256" s="63"/>
      <c r="Q256" s="63"/>
      <c r="R256" s="63"/>
      <c r="S256" s="63"/>
      <c r="T256" s="64"/>
      <c r="U256" s="33"/>
      <c r="V256" s="33"/>
      <c r="W256" s="33"/>
      <c r="X256" s="33"/>
      <c r="Y256" s="33"/>
      <c r="Z256" s="33"/>
      <c r="AA256" s="33"/>
      <c r="AB256" s="33"/>
      <c r="AC256" s="33"/>
      <c r="AD256" s="33"/>
      <c r="AE256" s="33"/>
      <c r="AT256" s="15" t="s">
        <v>145</v>
      </c>
      <c r="AU256" s="15" t="s">
        <v>144</v>
      </c>
    </row>
    <row r="257" spans="1:65" s="2" customFormat="1" ht="14.45" customHeight="1">
      <c r="A257" s="33"/>
      <c r="B257" s="34"/>
      <c r="C257" s="168" t="s">
        <v>251</v>
      </c>
      <c r="D257" s="168" t="s">
        <v>139</v>
      </c>
      <c r="E257" s="169" t="s">
        <v>366</v>
      </c>
      <c r="F257" s="170" t="s">
        <v>367</v>
      </c>
      <c r="G257" s="171" t="s">
        <v>142</v>
      </c>
      <c r="H257" s="172">
        <v>1</v>
      </c>
      <c r="I257" s="173"/>
      <c r="J257" s="174">
        <f>ROUND(I257*H257,2)</f>
        <v>0</v>
      </c>
      <c r="K257" s="170" t="s">
        <v>32</v>
      </c>
      <c r="L257" s="38"/>
      <c r="M257" s="175" t="s">
        <v>32</v>
      </c>
      <c r="N257" s="176" t="s">
        <v>51</v>
      </c>
      <c r="O257" s="63"/>
      <c r="P257" s="177">
        <f>O257*H257</f>
        <v>0</v>
      </c>
      <c r="Q257" s="177">
        <v>0</v>
      </c>
      <c r="R257" s="177">
        <f>Q257*H257</f>
        <v>0</v>
      </c>
      <c r="S257" s="177">
        <v>0</v>
      </c>
      <c r="T257" s="178">
        <f>S257*H257</f>
        <v>0</v>
      </c>
      <c r="U257" s="33"/>
      <c r="V257" s="33"/>
      <c r="W257" s="33"/>
      <c r="X257" s="33"/>
      <c r="Y257" s="33"/>
      <c r="Z257" s="33"/>
      <c r="AA257" s="33"/>
      <c r="AB257" s="33"/>
      <c r="AC257" s="33"/>
      <c r="AD257" s="33"/>
      <c r="AE257" s="33"/>
      <c r="AR257" s="179" t="s">
        <v>143</v>
      </c>
      <c r="AT257" s="179" t="s">
        <v>139</v>
      </c>
      <c r="AU257" s="179" t="s">
        <v>144</v>
      </c>
      <c r="AY257" s="15" t="s">
        <v>134</v>
      </c>
      <c r="BE257" s="180">
        <f>IF(N257="základní",J257,0)</f>
        <v>0</v>
      </c>
      <c r="BF257" s="180">
        <f>IF(N257="snížená",J257,0)</f>
        <v>0</v>
      </c>
      <c r="BG257" s="180">
        <f>IF(N257="zákl. přenesená",J257,0)</f>
        <v>0</v>
      </c>
      <c r="BH257" s="180">
        <f>IF(N257="sníž. přenesená",J257,0)</f>
        <v>0</v>
      </c>
      <c r="BI257" s="180">
        <f>IF(N257="nulová",J257,0)</f>
        <v>0</v>
      </c>
      <c r="BJ257" s="15" t="s">
        <v>88</v>
      </c>
      <c r="BK257" s="180">
        <f>ROUND(I257*H257,2)</f>
        <v>0</v>
      </c>
      <c r="BL257" s="15" t="s">
        <v>143</v>
      </c>
      <c r="BM257" s="179" t="s">
        <v>368</v>
      </c>
    </row>
    <row r="258" spans="1:47" s="2" customFormat="1" ht="12">
      <c r="A258" s="33"/>
      <c r="B258" s="34"/>
      <c r="C258" s="35"/>
      <c r="D258" s="181" t="s">
        <v>145</v>
      </c>
      <c r="E258" s="35"/>
      <c r="F258" s="182" t="s">
        <v>367</v>
      </c>
      <c r="G258" s="35"/>
      <c r="H258" s="35"/>
      <c r="I258" s="183"/>
      <c r="J258" s="35"/>
      <c r="K258" s="35"/>
      <c r="L258" s="38"/>
      <c r="M258" s="184"/>
      <c r="N258" s="185"/>
      <c r="O258" s="63"/>
      <c r="P258" s="63"/>
      <c r="Q258" s="63"/>
      <c r="R258" s="63"/>
      <c r="S258" s="63"/>
      <c r="T258" s="64"/>
      <c r="U258" s="33"/>
      <c r="V258" s="33"/>
      <c r="W258" s="33"/>
      <c r="X258" s="33"/>
      <c r="Y258" s="33"/>
      <c r="Z258" s="33"/>
      <c r="AA258" s="33"/>
      <c r="AB258" s="33"/>
      <c r="AC258" s="33"/>
      <c r="AD258" s="33"/>
      <c r="AE258" s="33"/>
      <c r="AT258" s="15" t="s">
        <v>145</v>
      </c>
      <c r="AU258" s="15" t="s">
        <v>144</v>
      </c>
    </row>
    <row r="259" spans="1:47" s="2" customFormat="1" ht="58.5">
      <c r="A259" s="33"/>
      <c r="B259" s="34"/>
      <c r="C259" s="35"/>
      <c r="D259" s="181" t="s">
        <v>146</v>
      </c>
      <c r="E259" s="35"/>
      <c r="F259" s="186" t="s">
        <v>677</v>
      </c>
      <c r="G259" s="35"/>
      <c r="H259" s="35"/>
      <c r="I259" s="183"/>
      <c r="J259" s="35"/>
      <c r="K259" s="35"/>
      <c r="L259" s="38"/>
      <c r="M259" s="184"/>
      <c r="N259" s="185"/>
      <c r="O259" s="63"/>
      <c r="P259" s="63"/>
      <c r="Q259" s="63"/>
      <c r="R259" s="63"/>
      <c r="S259" s="63"/>
      <c r="T259" s="64"/>
      <c r="U259" s="33"/>
      <c r="V259" s="33"/>
      <c r="W259" s="33"/>
      <c r="X259" s="33"/>
      <c r="Y259" s="33"/>
      <c r="Z259" s="33"/>
      <c r="AA259" s="33"/>
      <c r="AB259" s="33"/>
      <c r="AC259" s="33"/>
      <c r="AD259" s="33"/>
      <c r="AE259" s="33"/>
      <c r="AT259" s="15" t="s">
        <v>146</v>
      </c>
      <c r="AU259" s="15" t="s">
        <v>144</v>
      </c>
    </row>
    <row r="260" spans="1:65" s="2" customFormat="1" ht="14.45" customHeight="1">
      <c r="A260" s="33"/>
      <c r="B260" s="34"/>
      <c r="C260" s="168" t="s">
        <v>369</v>
      </c>
      <c r="D260" s="168" t="s">
        <v>139</v>
      </c>
      <c r="E260" s="169" t="s">
        <v>370</v>
      </c>
      <c r="F260" s="170" t="s">
        <v>371</v>
      </c>
      <c r="G260" s="171" t="s">
        <v>142</v>
      </c>
      <c r="H260" s="172">
        <v>1</v>
      </c>
      <c r="I260" s="173"/>
      <c r="J260" s="174">
        <f>ROUND(I260*H260,2)</f>
        <v>0</v>
      </c>
      <c r="K260" s="170" t="s">
        <v>32</v>
      </c>
      <c r="L260" s="38"/>
      <c r="M260" s="175" t="s">
        <v>32</v>
      </c>
      <c r="N260" s="176" t="s">
        <v>51</v>
      </c>
      <c r="O260" s="63"/>
      <c r="P260" s="177">
        <f>O260*H260</f>
        <v>0</v>
      </c>
      <c r="Q260" s="177">
        <v>0</v>
      </c>
      <c r="R260" s="177">
        <f>Q260*H260</f>
        <v>0</v>
      </c>
      <c r="S260" s="177">
        <v>0</v>
      </c>
      <c r="T260" s="178">
        <f>S260*H260</f>
        <v>0</v>
      </c>
      <c r="U260" s="33"/>
      <c r="V260" s="33"/>
      <c r="W260" s="33"/>
      <c r="X260" s="33"/>
      <c r="Y260" s="33"/>
      <c r="Z260" s="33"/>
      <c r="AA260" s="33"/>
      <c r="AB260" s="33"/>
      <c r="AC260" s="33"/>
      <c r="AD260" s="33"/>
      <c r="AE260" s="33"/>
      <c r="AR260" s="179" t="s">
        <v>143</v>
      </c>
      <c r="AT260" s="179" t="s">
        <v>139</v>
      </c>
      <c r="AU260" s="179" t="s">
        <v>144</v>
      </c>
      <c r="AY260" s="15" t="s">
        <v>134</v>
      </c>
      <c r="BE260" s="180">
        <f>IF(N260="základní",J260,0)</f>
        <v>0</v>
      </c>
      <c r="BF260" s="180">
        <f>IF(N260="snížená",J260,0)</f>
        <v>0</v>
      </c>
      <c r="BG260" s="180">
        <f>IF(N260="zákl. přenesená",J260,0)</f>
        <v>0</v>
      </c>
      <c r="BH260" s="180">
        <f>IF(N260="sníž. přenesená",J260,0)</f>
        <v>0</v>
      </c>
      <c r="BI260" s="180">
        <f>IF(N260="nulová",J260,0)</f>
        <v>0</v>
      </c>
      <c r="BJ260" s="15" t="s">
        <v>88</v>
      </c>
      <c r="BK260" s="180">
        <f>ROUND(I260*H260,2)</f>
        <v>0</v>
      </c>
      <c r="BL260" s="15" t="s">
        <v>143</v>
      </c>
      <c r="BM260" s="179" t="s">
        <v>372</v>
      </c>
    </row>
    <row r="261" spans="1:47" s="2" customFormat="1" ht="12">
      <c r="A261" s="33"/>
      <c r="B261" s="34"/>
      <c r="C261" s="35"/>
      <c r="D261" s="181" t="s">
        <v>145</v>
      </c>
      <c r="E261" s="35"/>
      <c r="F261" s="182" t="s">
        <v>371</v>
      </c>
      <c r="G261" s="35"/>
      <c r="H261" s="35"/>
      <c r="I261" s="183"/>
      <c r="J261" s="35"/>
      <c r="K261" s="35"/>
      <c r="L261" s="38"/>
      <c r="M261" s="184"/>
      <c r="N261" s="185"/>
      <c r="O261" s="63"/>
      <c r="P261" s="63"/>
      <c r="Q261" s="63"/>
      <c r="R261" s="63"/>
      <c r="S261" s="63"/>
      <c r="T261" s="64"/>
      <c r="U261" s="33"/>
      <c r="V261" s="33"/>
      <c r="W261" s="33"/>
      <c r="X261" s="33"/>
      <c r="Y261" s="33"/>
      <c r="Z261" s="33"/>
      <c r="AA261" s="33"/>
      <c r="AB261" s="33"/>
      <c r="AC261" s="33"/>
      <c r="AD261" s="33"/>
      <c r="AE261" s="33"/>
      <c r="AT261" s="15" t="s">
        <v>145</v>
      </c>
      <c r="AU261" s="15" t="s">
        <v>144</v>
      </c>
    </row>
    <row r="262" spans="1:47" s="2" customFormat="1" ht="19.5">
      <c r="A262" s="33"/>
      <c r="B262" s="34"/>
      <c r="C262" s="35"/>
      <c r="D262" s="181" t="s">
        <v>146</v>
      </c>
      <c r="E262" s="35"/>
      <c r="F262" s="186" t="s">
        <v>361</v>
      </c>
      <c r="G262" s="35"/>
      <c r="H262" s="35"/>
      <c r="I262" s="183"/>
      <c r="J262" s="35"/>
      <c r="K262" s="35"/>
      <c r="L262" s="38"/>
      <c r="M262" s="184"/>
      <c r="N262" s="185"/>
      <c r="O262" s="63"/>
      <c r="P262" s="63"/>
      <c r="Q262" s="63"/>
      <c r="R262" s="63"/>
      <c r="S262" s="63"/>
      <c r="T262" s="64"/>
      <c r="U262" s="33"/>
      <c r="V262" s="33"/>
      <c r="W262" s="33"/>
      <c r="X262" s="33"/>
      <c r="Y262" s="33"/>
      <c r="Z262" s="33"/>
      <c r="AA262" s="33"/>
      <c r="AB262" s="33"/>
      <c r="AC262" s="33"/>
      <c r="AD262" s="33"/>
      <c r="AE262" s="33"/>
      <c r="AT262" s="15" t="s">
        <v>146</v>
      </c>
      <c r="AU262" s="15" t="s">
        <v>144</v>
      </c>
    </row>
    <row r="263" spans="1:65" s="2" customFormat="1" ht="14.45" customHeight="1">
      <c r="A263" s="33"/>
      <c r="B263" s="34"/>
      <c r="C263" s="168" t="s">
        <v>254</v>
      </c>
      <c r="D263" s="168" t="s">
        <v>139</v>
      </c>
      <c r="E263" s="169" t="s">
        <v>373</v>
      </c>
      <c r="F263" s="170" t="s">
        <v>374</v>
      </c>
      <c r="G263" s="171" t="s">
        <v>142</v>
      </c>
      <c r="H263" s="172">
        <v>1</v>
      </c>
      <c r="I263" s="173"/>
      <c r="J263" s="174">
        <f>ROUND(I263*H263,2)</f>
        <v>0</v>
      </c>
      <c r="K263" s="170" t="s">
        <v>32</v>
      </c>
      <c r="L263" s="38"/>
      <c r="M263" s="175" t="s">
        <v>32</v>
      </c>
      <c r="N263" s="176" t="s">
        <v>51</v>
      </c>
      <c r="O263" s="63"/>
      <c r="P263" s="177">
        <f>O263*H263</f>
        <v>0</v>
      </c>
      <c r="Q263" s="177">
        <v>0</v>
      </c>
      <c r="R263" s="177">
        <f>Q263*H263</f>
        <v>0</v>
      </c>
      <c r="S263" s="177">
        <v>0</v>
      </c>
      <c r="T263" s="178">
        <f>S263*H263</f>
        <v>0</v>
      </c>
      <c r="U263" s="33"/>
      <c r="V263" s="33"/>
      <c r="W263" s="33"/>
      <c r="X263" s="33"/>
      <c r="Y263" s="33"/>
      <c r="Z263" s="33"/>
      <c r="AA263" s="33"/>
      <c r="AB263" s="33"/>
      <c r="AC263" s="33"/>
      <c r="AD263" s="33"/>
      <c r="AE263" s="33"/>
      <c r="AR263" s="179" t="s">
        <v>143</v>
      </c>
      <c r="AT263" s="179" t="s">
        <v>139</v>
      </c>
      <c r="AU263" s="179" t="s">
        <v>144</v>
      </c>
      <c r="AY263" s="15" t="s">
        <v>134</v>
      </c>
      <c r="BE263" s="180">
        <f>IF(N263="základní",J263,0)</f>
        <v>0</v>
      </c>
      <c r="BF263" s="180">
        <f>IF(N263="snížená",J263,0)</f>
        <v>0</v>
      </c>
      <c r="BG263" s="180">
        <f>IF(N263="zákl. přenesená",J263,0)</f>
        <v>0</v>
      </c>
      <c r="BH263" s="180">
        <f>IF(N263="sníž. přenesená",J263,0)</f>
        <v>0</v>
      </c>
      <c r="BI263" s="180">
        <f>IF(N263="nulová",J263,0)</f>
        <v>0</v>
      </c>
      <c r="BJ263" s="15" t="s">
        <v>88</v>
      </c>
      <c r="BK263" s="180">
        <f>ROUND(I263*H263,2)</f>
        <v>0</v>
      </c>
      <c r="BL263" s="15" t="s">
        <v>143</v>
      </c>
      <c r="BM263" s="179" t="s">
        <v>375</v>
      </c>
    </row>
    <row r="264" spans="1:47" s="2" customFormat="1" ht="12">
      <c r="A264" s="33"/>
      <c r="B264" s="34"/>
      <c r="C264" s="35"/>
      <c r="D264" s="181" t="s">
        <v>145</v>
      </c>
      <c r="E264" s="35"/>
      <c r="F264" s="182" t="s">
        <v>374</v>
      </c>
      <c r="G264" s="35"/>
      <c r="H264" s="35"/>
      <c r="I264" s="183"/>
      <c r="J264" s="35"/>
      <c r="K264" s="35"/>
      <c r="L264" s="38"/>
      <c r="M264" s="184"/>
      <c r="N264" s="185"/>
      <c r="O264" s="63"/>
      <c r="P264" s="63"/>
      <c r="Q264" s="63"/>
      <c r="R264" s="63"/>
      <c r="S264" s="63"/>
      <c r="T264" s="64"/>
      <c r="U264" s="33"/>
      <c r="V264" s="33"/>
      <c r="W264" s="33"/>
      <c r="X264" s="33"/>
      <c r="Y264" s="33"/>
      <c r="Z264" s="33"/>
      <c r="AA264" s="33"/>
      <c r="AB264" s="33"/>
      <c r="AC264" s="33"/>
      <c r="AD264" s="33"/>
      <c r="AE264" s="33"/>
      <c r="AT264" s="15" t="s">
        <v>145</v>
      </c>
      <c r="AU264" s="15" t="s">
        <v>144</v>
      </c>
    </row>
    <row r="265" spans="1:47" s="2" customFormat="1" ht="19.5">
      <c r="A265" s="33"/>
      <c r="B265" s="34"/>
      <c r="C265" s="35"/>
      <c r="D265" s="181" t="s">
        <v>146</v>
      </c>
      <c r="E265" s="35"/>
      <c r="F265" s="186" t="s">
        <v>355</v>
      </c>
      <c r="G265" s="35"/>
      <c r="H265" s="35"/>
      <c r="I265" s="183"/>
      <c r="J265" s="35"/>
      <c r="K265" s="35"/>
      <c r="L265" s="38"/>
      <c r="M265" s="184"/>
      <c r="N265" s="185"/>
      <c r="O265" s="63"/>
      <c r="P265" s="63"/>
      <c r="Q265" s="63"/>
      <c r="R265" s="63"/>
      <c r="S265" s="63"/>
      <c r="T265" s="64"/>
      <c r="U265" s="33"/>
      <c r="V265" s="33"/>
      <c r="W265" s="33"/>
      <c r="X265" s="33"/>
      <c r="Y265" s="33"/>
      <c r="Z265" s="33"/>
      <c r="AA265" s="33"/>
      <c r="AB265" s="33"/>
      <c r="AC265" s="33"/>
      <c r="AD265" s="33"/>
      <c r="AE265" s="33"/>
      <c r="AT265" s="15" t="s">
        <v>146</v>
      </c>
      <c r="AU265" s="15" t="s">
        <v>144</v>
      </c>
    </row>
    <row r="266" spans="1:65" s="2" customFormat="1" ht="14.45" customHeight="1">
      <c r="A266" s="33"/>
      <c r="B266" s="34"/>
      <c r="C266" s="168" t="s">
        <v>376</v>
      </c>
      <c r="D266" s="168" t="s">
        <v>139</v>
      </c>
      <c r="E266" s="169" t="s">
        <v>377</v>
      </c>
      <c r="F266" s="170" t="s">
        <v>378</v>
      </c>
      <c r="G266" s="171" t="s">
        <v>142</v>
      </c>
      <c r="H266" s="172">
        <v>1</v>
      </c>
      <c r="I266" s="173"/>
      <c r="J266" s="174">
        <f>ROUND(I266*H266,2)</f>
        <v>0</v>
      </c>
      <c r="K266" s="170" t="s">
        <v>32</v>
      </c>
      <c r="L266" s="38"/>
      <c r="M266" s="175" t="s">
        <v>32</v>
      </c>
      <c r="N266" s="176" t="s">
        <v>51</v>
      </c>
      <c r="O266" s="63"/>
      <c r="P266" s="177">
        <f>O266*H266</f>
        <v>0</v>
      </c>
      <c r="Q266" s="177">
        <v>0</v>
      </c>
      <c r="R266" s="177">
        <f>Q266*H266</f>
        <v>0</v>
      </c>
      <c r="S266" s="177">
        <v>0</v>
      </c>
      <c r="T266" s="178">
        <f>S266*H266</f>
        <v>0</v>
      </c>
      <c r="U266" s="33"/>
      <c r="V266" s="33"/>
      <c r="W266" s="33"/>
      <c r="X266" s="33"/>
      <c r="Y266" s="33"/>
      <c r="Z266" s="33"/>
      <c r="AA266" s="33"/>
      <c r="AB266" s="33"/>
      <c r="AC266" s="33"/>
      <c r="AD266" s="33"/>
      <c r="AE266" s="33"/>
      <c r="AR266" s="179" t="s">
        <v>143</v>
      </c>
      <c r="AT266" s="179" t="s">
        <v>139</v>
      </c>
      <c r="AU266" s="179" t="s">
        <v>144</v>
      </c>
      <c r="AY266" s="15" t="s">
        <v>134</v>
      </c>
      <c r="BE266" s="180">
        <f>IF(N266="základní",J266,0)</f>
        <v>0</v>
      </c>
      <c r="BF266" s="180">
        <f>IF(N266="snížená",J266,0)</f>
        <v>0</v>
      </c>
      <c r="BG266" s="180">
        <f>IF(N266="zákl. přenesená",J266,0)</f>
        <v>0</v>
      </c>
      <c r="BH266" s="180">
        <f>IF(N266="sníž. přenesená",J266,0)</f>
        <v>0</v>
      </c>
      <c r="BI266" s="180">
        <f>IF(N266="nulová",J266,0)</f>
        <v>0</v>
      </c>
      <c r="BJ266" s="15" t="s">
        <v>88</v>
      </c>
      <c r="BK266" s="180">
        <f>ROUND(I266*H266,2)</f>
        <v>0</v>
      </c>
      <c r="BL266" s="15" t="s">
        <v>143</v>
      </c>
      <c r="BM266" s="179" t="s">
        <v>379</v>
      </c>
    </row>
    <row r="267" spans="1:47" s="2" customFormat="1" ht="12">
      <c r="A267" s="33"/>
      <c r="B267" s="34"/>
      <c r="C267" s="35"/>
      <c r="D267" s="181" t="s">
        <v>145</v>
      </c>
      <c r="E267" s="35"/>
      <c r="F267" s="182" t="s">
        <v>380</v>
      </c>
      <c r="G267" s="35"/>
      <c r="H267" s="35"/>
      <c r="I267" s="183"/>
      <c r="J267" s="35"/>
      <c r="K267" s="35"/>
      <c r="L267" s="38"/>
      <c r="M267" s="184"/>
      <c r="N267" s="185"/>
      <c r="O267" s="63"/>
      <c r="P267" s="63"/>
      <c r="Q267" s="63"/>
      <c r="R267" s="63"/>
      <c r="S267" s="63"/>
      <c r="T267" s="64"/>
      <c r="U267" s="33"/>
      <c r="V267" s="33"/>
      <c r="W267" s="33"/>
      <c r="X267" s="33"/>
      <c r="Y267" s="33"/>
      <c r="Z267" s="33"/>
      <c r="AA267" s="33"/>
      <c r="AB267" s="33"/>
      <c r="AC267" s="33"/>
      <c r="AD267" s="33"/>
      <c r="AE267" s="33"/>
      <c r="AT267" s="15" t="s">
        <v>145</v>
      </c>
      <c r="AU267" s="15" t="s">
        <v>144</v>
      </c>
    </row>
    <row r="268" spans="1:47" s="2" customFormat="1" ht="19.5">
      <c r="A268" s="33"/>
      <c r="B268" s="34"/>
      <c r="C268" s="35"/>
      <c r="D268" s="181" t="s">
        <v>146</v>
      </c>
      <c r="E268" s="35"/>
      <c r="F268" s="186" t="s">
        <v>381</v>
      </c>
      <c r="G268" s="35"/>
      <c r="H268" s="35"/>
      <c r="I268" s="183"/>
      <c r="J268" s="35"/>
      <c r="K268" s="35"/>
      <c r="L268" s="38"/>
      <c r="M268" s="184"/>
      <c r="N268" s="185"/>
      <c r="O268" s="63"/>
      <c r="P268" s="63"/>
      <c r="Q268" s="63"/>
      <c r="R268" s="63"/>
      <c r="S268" s="63"/>
      <c r="T268" s="64"/>
      <c r="U268" s="33"/>
      <c r="V268" s="33"/>
      <c r="W268" s="33"/>
      <c r="X268" s="33"/>
      <c r="Y268" s="33"/>
      <c r="Z268" s="33"/>
      <c r="AA268" s="33"/>
      <c r="AB268" s="33"/>
      <c r="AC268" s="33"/>
      <c r="AD268" s="33"/>
      <c r="AE268" s="33"/>
      <c r="AT268" s="15" t="s">
        <v>146</v>
      </c>
      <c r="AU268" s="15" t="s">
        <v>144</v>
      </c>
    </row>
    <row r="269" spans="1:65" s="2" customFormat="1" ht="14.45" customHeight="1">
      <c r="A269" s="33"/>
      <c r="B269" s="34"/>
      <c r="C269" s="168" t="s">
        <v>258</v>
      </c>
      <c r="D269" s="168" t="s">
        <v>139</v>
      </c>
      <c r="E269" s="169" t="s">
        <v>382</v>
      </c>
      <c r="F269" s="170" t="s">
        <v>383</v>
      </c>
      <c r="G269" s="171" t="s">
        <v>142</v>
      </c>
      <c r="H269" s="172">
        <v>1</v>
      </c>
      <c r="I269" s="173"/>
      <c r="J269" s="174">
        <f>ROUND(I269*H269,2)</f>
        <v>0</v>
      </c>
      <c r="K269" s="170" t="s">
        <v>32</v>
      </c>
      <c r="L269" s="38"/>
      <c r="M269" s="175" t="s">
        <v>32</v>
      </c>
      <c r="N269" s="176" t="s">
        <v>51</v>
      </c>
      <c r="O269" s="63"/>
      <c r="P269" s="177">
        <f>O269*H269</f>
        <v>0</v>
      </c>
      <c r="Q269" s="177">
        <v>0</v>
      </c>
      <c r="R269" s="177">
        <f>Q269*H269</f>
        <v>0</v>
      </c>
      <c r="S269" s="177">
        <v>0</v>
      </c>
      <c r="T269" s="178">
        <f>S269*H269</f>
        <v>0</v>
      </c>
      <c r="U269" s="33"/>
      <c r="V269" s="33"/>
      <c r="W269" s="33"/>
      <c r="X269" s="33"/>
      <c r="Y269" s="33"/>
      <c r="Z269" s="33"/>
      <c r="AA269" s="33"/>
      <c r="AB269" s="33"/>
      <c r="AC269" s="33"/>
      <c r="AD269" s="33"/>
      <c r="AE269" s="33"/>
      <c r="AR269" s="179" t="s">
        <v>143</v>
      </c>
      <c r="AT269" s="179" t="s">
        <v>139</v>
      </c>
      <c r="AU269" s="179" t="s">
        <v>144</v>
      </c>
      <c r="AY269" s="15" t="s">
        <v>134</v>
      </c>
      <c r="BE269" s="180">
        <f>IF(N269="základní",J269,0)</f>
        <v>0</v>
      </c>
      <c r="BF269" s="180">
        <f>IF(N269="snížená",J269,0)</f>
        <v>0</v>
      </c>
      <c r="BG269" s="180">
        <f>IF(N269="zákl. přenesená",J269,0)</f>
        <v>0</v>
      </c>
      <c r="BH269" s="180">
        <f>IF(N269="sníž. přenesená",J269,0)</f>
        <v>0</v>
      </c>
      <c r="BI269" s="180">
        <f>IF(N269="nulová",J269,0)</f>
        <v>0</v>
      </c>
      <c r="BJ269" s="15" t="s">
        <v>88</v>
      </c>
      <c r="BK269" s="180">
        <f>ROUND(I269*H269,2)</f>
        <v>0</v>
      </c>
      <c r="BL269" s="15" t="s">
        <v>143</v>
      </c>
      <c r="BM269" s="179" t="s">
        <v>384</v>
      </c>
    </row>
    <row r="270" spans="1:47" s="2" customFormat="1" ht="12">
      <c r="A270" s="33"/>
      <c r="B270" s="34"/>
      <c r="C270" s="35"/>
      <c r="D270" s="181" t="s">
        <v>145</v>
      </c>
      <c r="E270" s="35"/>
      <c r="F270" s="182" t="s">
        <v>383</v>
      </c>
      <c r="G270" s="35"/>
      <c r="H270" s="35"/>
      <c r="I270" s="183"/>
      <c r="J270" s="35"/>
      <c r="K270" s="35"/>
      <c r="L270" s="38"/>
      <c r="M270" s="184"/>
      <c r="N270" s="185"/>
      <c r="O270" s="63"/>
      <c r="P270" s="63"/>
      <c r="Q270" s="63"/>
      <c r="R270" s="63"/>
      <c r="S270" s="63"/>
      <c r="T270" s="64"/>
      <c r="U270" s="33"/>
      <c r="V270" s="33"/>
      <c r="W270" s="33"/>
      <c r="X270" s="33"/>
      <c r="Y270" s="33"/>
      <c r="Z270" s="33"/>
      <c r="AA270" s="33"/>
      <c r="AB270" s="33"/>
      <c r="AC270" s="33"/>
      <c r="AD270" s="33"/>
      <c r="AE270" s="33"/>
      <c r="AT270" s="15" t="s">
        <v>145</v>
      </c>
      <c r="AU270" s="15" t="s">
        <v>144</v>
      </c>
    </row>
    <row r="271" spans="1:47" s="2" customFormat="1" ht="19.5">
      <c r="A271" s="33"/>
      <c r="B271" s="34"/>
      <c r="C271" s="35"/>
      <c r="D271" s="181" t="s">
        <v>146</v>
      </c>
      <c r="E271" s="35"/>
      <c r="F271" s="186" t="s">
        <v>385</v>
      </c>
      <c r="G271" s="35"/>
      <c r="H271" s="35"/>
      <c r="I271" s="183"/>
      <c r="J271" s="35"/>
      <c r="K271" s="35"/>
      <c r="L271" s="38"/>
      <c r="M271" s="184"/>
      <c r="N271" s="185"/>
      <c r="O271" s="63"/>
      <c r="P271" s="63"/>
      <c r="Q271" s="63"/>
      <c r="R271" s="63"/>
      <c r="S271" s="63"/>
      <c r="T271" s="64"/>
      <c r="U271" s="33"/>
      <c r="V271" s="33"/>
      <c r="W271" s="33"/>
      <c r="X271" s="33"/>
      <c r="Y271" s="33"/>
      <c r="Z271" s="33"/>
      <c r="AA271" s="33"/>
      <c r="AB271" s="33"/>
      <c r="AC271" s="33"/>
      <c r="AD271" s="33"/>
      <c r="AE271" s="33"/>
      <c r="AT271" s="15" t="s">
        <v>146</v>
      </c>
      <c r="AU271" s="15" t="s">
        <v>144</v>
      </c>
    </row>
    <row r="272" spans="1:65" s="2" customFormat="1" ht="14.45" customHeight="1">
      <c r="A272" s="33"/>
      <c r="B272" s="34"/>
      <c r="C272" s="168" t="s">
        <v>386</v>
      </c>
      <c r="D272" s="168" t="s">
        <v>139</v>
      </c>
      <c r="E272" s="169" t="s">
        <v>387</v>
      </c>
      <c r="F272" s="170" t="s">
        <v>388</v>
      </c>
      <c r="G272" s="171" t="s">
        <v>142</v>
      </c>
      <c r="H272" s="172">
        <v>1</v>
      </c>
      <c r="I272" s="173"/>
      <c r="J272" s="174">
        <f>ROUND(I272*H272,2)</f>
        <v>0</v>
      </c>
      <c r="K272" s="170" t="s">
        <v>32</v>
      </c>
      <c r="L272" s="38"/>
      <c r="M272" s="175" t="s">
        <v>32</v>
      </c>
      <c r="N272" s="176" t="s">
        <v>51</v>
      </c>
      <c r="O272" s="63"/>
      <c r="P272" s="177">
        <f>O272*H272</f>
        <v>0</v>
      </c>
      <c r="Q272" s="177">
        <v>0</v>
      </c>
      <c r="R272" s="177">
        <f>Q272*H272</f>
        <v>0</v>
      </c>
      <c r="S272" s="177">
        <v>0</v>
      </c>
      <c r="T272" s="178">
        <f>S272*H272</f>
        <v>0</v>
      </c>
      <c r="U272" s="33"/>
      <c r="V272" s="33"/>
      <c r="W272" s="33"/>
      <c r="X272" s="33"/>
      <c r="Y272" s="33"/>
      <c r="Z272" s="33"/>
      <c r="AA272" s="33"/>
      <c r="AB272" s="33"/>
      <c r="AC272" s="33"/>
      <c r="AD272" s="33"/>
      <c r="AE272" s="33"/>
      <c r="AR272" s="179" t="s">
        <v>143</v>
      </c>
      <c r="AT272" s="179" t="s">
        <v>139</v>
      </c>
      <c r="AU272" s="179" t="s">
        <v>144</v>
      </c>
      <c r="AY272" s="15" t="s">
        <v>134</v>
      </c>
      <c r="BE272" s="180">
        <f>IF(N272="základní",J272,0)</f>
        <v>0</v>
      </c>
      <c r="BF272" s="180">
        <f>IF(N272="snížená",J272,0)</f>
        <v>0</v>
      </c>
      <c r="BG272" s="180">
        <f>IF(N272="zákl. přenesená",J272,0)</f>
        <v>0</v>
      </c>
      <c r="BH272" s="180">
        <f>IF(N272="sníž. přenesená",J272,0)</f>
        <v>0</v>
      </c>
      <c r="BI272" s="180">
        <f>IF(N272="nulová",J272,0)</f>
        <v>0</v>
      </c>
      <c r="BJ272" s="15" t="s">
        <v>88</v>
      </c>
      <c r="BK272" s="180">
        <f>ROUND(I272*H272,2)</f>
        <v>0</v>
      </c>
      <c r="BL272" s="15" t="s">
        <v>143</v>
      </c>
      <c r="BM272" s="179" t="s">
        <v>389</v>
      </c>
    </row>
    <row r="273" spans="1:47" s="2" customFormat="1" ht="12">
      <c r="A273" s="33"/>
      <c r="B273" s="34"/>
      <c r="C273" s="35"/>
      <c r="D273" s="181" t="s">
        <v>145</v>
      </c>
      <c r="E273" s="35"/>
      <c r="F273" s="182" t="s">
        <v>388</v>
      </c>
      <c r="G273" s="35"/>
      <c r="H273" s="35"/>
      <c r="I273" s="183"/>
      <c r="J273" s="35"/>
      <c r="K273" s="35"/>
      <c r="L273" s="38"/>
      <c r="M273" s="184"/>
      <c r="N273" s="185"/>
      <c r="O273" s="63"/>
      <c r="P273" s="63"/>
      <c r="Q273" s="63"/>
      <c r="R273" s="63"/>
      <c r="S273" s="63"/>
      <c r="T273" s="64"/>
      <c r="U273" s="33"/>
      <c r="V273" s="33"/>
      <c r="W273" s="33"/>
      <c r="X273" s="33"/>
      <c r="Y273" s="33"/>
      <c r="Z273" s="33"/>
      <c r="AA273" s="33"/>
      <c r="AB273" s="33"/>
      <c r="AC273" s="33"/>
      <c r="AD273" s="33"/>
      <c r="AE273" s="33"/>
      <c r="AT273" s="15" t="s">
        <v>145</v>
      </c>
      <c r="AU273" s="15" t="s">
        <v>144</v>
      </c>
    </row>
    <row r="274" spans="1:47" s="2" customFormat="1" ht="19.5">
      <c r="A274" s="33"/>
      <c r="B274" s="34"/>
      <c r="C274" s="35"/>
      <c r="D274" s="181" t="s">
        <v>146</v>
      </c>
      <c r="E274" s="35"/>
      <c r="F274" s="186" t="s">
        <v>390</v>
      </c>
      <c r="G274" s="35"/>
      <c r="H274" s="35"/>
      <c r="I274" s="183"/>
      <c r="J274" s="35"/>
      <c r="K274" s="35"/>
      <c r="L274" s="38"/>
      <c r="M274" s="184"/>
      <c r="N274" s="185"/>
      <c r="O274" s="63"/>
      <c r="P274" s="63"/>
      <c r="Q274" s="63"/>
      <c r="R274" s="63"/>
      <c r="S274" s="63"/>
      <c r="T274" s="64"/>
      <c r="U274" s="33"/>
      <c r="V274" s="33"/>
      <c r="W274" s="33"/>
      <c r="X274" s="33"/>
      <c r="Y274" s="33"/>
      <c r="Z274" s="33"/>
      <c r="AA274" s="33"/>
      <c r="AB274" s="33"/>
      <c r="AC274" s="33"/>
      <c r="AD274" s="33"/>
      <c r="AE274" s="33"/>
      <c r="AT274" s="15" t="s">
        <v>146</v>
      </c>
      <c r="AU274" s="15" t="s">
        <v>144</v>
      </c>
    </row>
    <row r="275" spans="1:65" s="2" customFormat="1" ht="14.45" customHeight="1">
      <c r="A275" s="33"/>
      <c r="B275" s="34"/>
      <c r="C275" s="168" t="s">
        <v>261</v>
      </c>
      <c r="D275" s="168" t="s">
        <v>139</v>
      </c>
      <c r="E275" s="169" t="s">
        <v>391</v>
      </c>
      <c r="F275" s="170" t="s">
        <v>392</v>
      </c>
      <c r="G275" s="171" t="s">
        <v>142</v>
      </c>
      <c r="H275" s="172">
        <v>1</v>
      </c>
      <c r="I275" s="173"/>
      <c r="J275" s="174">
        <f>ROUND(I275*H275,2)</f>
        <v>0</v>
      </c>
      <c r="K275" s="170" t="s">
        <v>32</v>
      </c>
      <c r="L275" s="38"/>
      <c r="M275" s="175" t="s">
        <v>32</v>
      </c>
      <c r="N275" s="176" t="s">
        <v>51</v>
      </c>
      <c r="O275" s="63"/>
      <c r="P275" s="177">
        <f>O275*H275</f>
        <v>0</v>
      </c>
      <c r="Q275" s="177">
        <v>0</v>
      </c>
      <c r="R275" s="177">
        <f>Q275*H275</f>
        <v>0</v>
      </c>
      <c r="S275" s="177">
        <v>0</v>
      </c>
      <c r="T275" s="178">
        <f>S275*H275</f>
        <v>0</v>
      </c>
      <c r="U275" s="33"/>
      <c r="V275" s="33"/>
      <c r="W275" s="33"/>
      <c r="X275" s="33"/>
      <c r="Y275" s="33"/>
      <c r="Z275" s="33"/>
      <c r="AA275" s="33"/>
      <c r="AB275" s="33"/>
      <c r="AC275" s="33"/>
      <c r="AD275" s="33"/>
      <c r="AE275" s="33"/>
      <c r="AR275" s="179" t="s">
        <v>143</v>
      </c>
      <c r="AT275" s="179" t="s">
        <v>139</v>
      </c>
      <c r="AU275" s="179" t="s">
        <v>144</v>
      </c>
      <c r="AY275" s="15" t="s">
        <v>134</v>
      </c>
      <c r="BE275" s="180">
        <f>IF(N275="základní",J275,0)</f>
        <v>0</v>
      </c>
      <c r="BF275" s="180">
        <f>IF(N275="snížená",J275,0)</f>
        <v>0</v>
      </c>
      <c r="BG275" s="180">
        <f>IF(N275="zákl. přenesená",J275,0)</f>
        <v>0</v>
      </c>
      <c r="BH275" s="180">
        <f>IF(N275="sníž. přenesená",J275,0)</f>
        <v>0</v>
      </c>
      <c r="BI275" s="180">
        <f>IF(N275="nulová",J275,0)</f>
        <v>0</v>
      </c>
      <c r="BJ275" s="15" t="s">
        <v>88</v>
      </c>
      <c r="BK275" s="180">
        <f>ROUND(I275*H275,2)</f>
        <v>0</v>
      </c>
      <c r="BL275" s="15" t="s">
        <v>143</v>
      </c>
      <c r="BM275" s="179" t="s">
        <v>393</v>
      </c>
    </row>
    <row r="276" spans="1:47" s="2" customFormat="1" ht="12">
      <c r="A276" s="33"/>
      <c r="B276" s="34"/>
      <c r="C276" s="35"/>
      <c r="D276" s="181" t="s">
        <v>145</v>
      </c>
      <c r="E276" s="35"/>
      <c r="F276" s="182" t="s">
        <v>392</v>
      </c>
      <c r="G276" s="35"/>
      <c r="H276" s="35"/>
      <c r="I276" s="183"/>
      <c r="J276" s="35"/>
      <c r="K276" s="35"/>
      <c r="L276" s="38"/>
      <c r="M276" s="184"/>
      <c r="N276" s="185"/>
      <c r="O276" s="63"/>
      <c r="P276" s="63"/>
      <c r="Q276" s="63"/>
      <c r="R276" s="63"/>
      <c r="S276" s="63"/>
      <c r="T276" s="64"/>
      <c r="U276" s="33"/>
      <c r="V276" s="33"/>
      <c r="W276" s="33"/>
      <c r="X276" s="33"/>
      <c r="Y276" s="33"/>
      <c r="Z276" s="33"/>
      <c r="AA276" s="33"/>
      <c r="AB276" s="33"/>
      <c r="AC276" s="33"/>
      <c r="AD276" s="33"/>
      <c r="AE276" s="33"/>
      <c r="AT276" s="15" t="s">
        <v>145</v>
      </c>
      <c r="AU276" s="15" t="s">
        <v>144</v>
      </c>
    </row>
    <row r="277" spans="1:47" s="2" customFormat="1" ht="19.5">
      <c r="A277" s="33"/>
      <c r="B277" s="34"/>
      <c r="C277" s="35"/>
      <c r="D277" s="181" t="s">
        <v>146</v>
      </c>
      <c r="E277" s="35"/>
      <c r="F277" s="186" t="s">
        <v>394</v>
      </c>
      <c r="G277" s="35"/>
      <c r="H277" s="35"/>
      <c r="I277" s="183"/>
      <c r="J277" s="35"/>
      <c r="K277" s="35"/>
      <c r="L277" s="38"/>
      <c r="M277" s="184"/>
      <c r="N277" s="185"/>
      <c r="O277" s="63"/>
      <c r="P277" s="63"/>
      <c r="Q277" s="63"/>
      <c r="R277" s="63"/>
      <c r="S277" s="63"/>
      <c r="T277" s="64"/>
      <c r="U277" s="33"/>
      <c r="V277" s="33"/>
      <c r="W277" s="33"/>
      <c r="X277" s="33"/>
      <c r="Y277" s="33"/>
      <c r="Z277" s="33"/>
      <c r="AA277" s="33"/>
      <c r="AB277" s="33"/>
      <c r="AC277" s="33"/>
      <c r="AD277" s="33"/>
      <c r="AE277" s="33"/>
      <c r="AT277" s="15" t="s">
        <v>146</v>
      </c>
      <c r="AU277" s="15" t="s">
        <v>144</v>
      </c>
    </row>
    <row r="278" spans="2:63" s="12" customFormat="1" ht="20.85" customHeight="1">
      <c r="B278" s="152"/>
      <c r="C278" s="153"/>
      <c r="D278" s="154" t="s">
        <v>79</v>
      </c>
      <c r="E278" s="166" t="s">
        <v>395</v>
      </c>
      <c r="F278" s="166" t="s">
        <v>396</v>
      </c>
      <c r="G278" s="153"/>
      <c r="H278" s="153"/>
      <c r="I278" s="156"/>
      <c r="J278" s="167">
        <f>BK278</f>
        <v>0</v>
      </c>
      <c r="K278" s="153"/>
      <c r="L278" s="158"/>
      <c r="M278" s="159"/>
      <c r="N278" s="160"/>
      <c r="O278" s="160"/>
      <c r="P278" s="161">
        <f>SUM(P279:P299)</f>
        <v>0</v>
      </c>
      <c r="Q278" s="160"/>
      <c r="R278" s="161">
        <f>SUM(R279:R299)</f>
        <v>0</v>
      </c>
      <c r="S278" s="160"/>
      <c r="T278" s="162">
        <f>SUM(T279:T299)</f>
        <v>0</v>
      </c>
      <c r="AR278" s="163" t="s">
        <v>88</v>
      </c>
      <c r="AT278" s="164" t="s">
        <v>79</v>
      </c>
      <c r="AU278" s="164" t="s">
        <v>90</v>
      </c>
      <c r="AY278" s="163" t="s">
        <v>134</v>
      </c>
      <c r="BK278" s="165">
        <f>SUM(BK279:BK299)</f>
        <v>0</v>
      </c>
    </row>
    <row r="279" spans="1:65" s="2" customFormat="1" ht="14.45" customHeight="1">
      <c r="A279" s="33"/>
      <c r="B279" s="34"/>
      <c r="C279" s="168" t="s">
        <v>397</v>
      </c>
      <c r="D279" s="168" t="s">
        <v>139</v>
      </c>
      <c r="E279" s="169" t="s">
        <v>398</v>
      </c>
      <c r="F279" s="170" t="s">
        <v>399</v>
      </c>
      <c r="G279" s="171" t="s">
        <v>142</v>
      </c>
      <c r="H279" s="172">
        <v>1</v>
      </c>
      <c r="I279" s="173"/>
      <c r="J279" s="174">
        <f>ROUND(I279*H279,2)</f>
        <v>0</v>
      </c>
      <c r="K279" s="170" t="s">
        <v>32</v>
      </c>
      <c r="L279" s="38"/>
      <c r="M279" s="175" t="s">
        <v>32</v>
      </c>
      <c r="N279" s="176" t="s">
        <v>51</v>
      </c>
      <c r="O279" s="63"/>
      <c r="P279" s="177">
        <f>O279*H279</f>
        <v>0</v>
      </c>
      <c r="Q279" s="177">
        <v>0</v>
      </c>
      <c r="R279" s="177">
        <f>Q279*H279</f>
        <v>0</v>
      </c>
      <c r="S279" s="177">
        <v>0</v>
      </c>
      <c r="T279" s="178">
        <f>S279*H279</f>
        <v>0</v>
      </c>
      <c r="U279" s="33"/>
      <c r="V279" s="33"/>
      <c r="W279" s="33"/>
      <c r="X279" s="33"/>
      <c r="Y279" s="33"/>
      <c r="Z279" s="33"/>
      <c r="AA279" s="33"/>
      <c r="AB279" s="33"/>
      <c r="AC279" s="33"/>
      <c r="AD279" s="33"/>
      <c r="AE279" s="33"/>
      <c r="AR279" s="179" t="s">
        <v>143</v>
      </c>
      <c r="AT279" s="179" t="s">
        <v>139</v>
      </c>
      <c r="AU279" s="179" t="s">
        <v>144</v>
      </c>
      <c r="AY279" s="15" t="s">
        <v>134</v>
      </c>
      <c r="BE279" s="180">
        <f>IF(N279="základní",J279,0)</f>
        <v>0</v>
      </c>
      <c r="BF279" s="180">
        <f>IF(N279="snížená",J279,0)</f>
        <v>0</v>
      </c>
      <c r="BG279" s="180">
        <f>IF(N279="zákl. přenesená",J279,0)</f>
        <v>0</v>
      </c>
      <c r="BH279" s="180">
        <f>IF(N279="sníž. přenesená",J279,0)</f>
        <v>0</v>
      </c>
      <c r="BI279" s="180">
        <f>IF(N279="nulová",J279,0)</f>
        <v>0</v>
      </c>
      <c r="BJ279" s="15" t="s">
        <v>88</v>
      </c>
      <c r="BK279" s="180">
        <f>ROUND(I279*H279,2)</f>
        <v>0</v>
      </c>
      <c r="BL279" s="15" t="s">
        <v>143</v>
      </c>
      <c r="BM279" s="179" t="s">
        <v>400</v>
      </c>
    </row>
    <row r="280" spans="1:47" s="2" customFormat="1" ht="12">
      <c r="A280" s="33"/>
      <c r="B280" s="34"/>
      <c r="C280" s="35"/>
      <c r="D280" s="181" t="s">
        <v>145</v>
      </c>
      <c r="E280" s="35"/>
      <c r="F280" s="182" t="s">
        <v>399</v>
      </c>
      <c r="G280" s="35"/>
      <c r="H280" s="35"/>
      <c r="I280" s="183"/>
      <c r="J280" s="35"/>
      <c r="K280" s="35"/>
      <c r="L280" s="38"/>
      <c r="M280" s="184"/>
      <c r="N280" s="185"/>
      <c r="O280" s="63"/>
      <c r="P280" s="63"/>
      <c r="Q280" s="63"/>
      <c r="R280" s="63"/>
      <c r="S280" s="63"/>
      <c r="T280" s="64"/>
      <c r="U280" s="33"/>
      <c r="V280" s="33"/>
      <c r="W280" s="33"/>
      <c r="X280" s="33"/>
      <c r="Y280" s="33"/>
      <c r="Z280" s="33"/>
      <c r="AA280" s="33"/>
      <c r="AB280" s="33"/>
      <c r="AC280" s="33"/>
      <c r="AD280" s="33"/>
      <c r="AE280" s="33"/>
      <c r="AT280" s="15" t="s">
        <v>145</v>
      </c>
      <c r="AU280" s="15" t="s">
        <v>144</v>
      </c>
    </row>
    <row r="281" spans="1:47" s="2" customFormat="1" ht="29.25">
      <c r="A281" s="33"/>
      <c r="B281" s="34"/>
      <c r="C281" s="35"/>
      <c r="D281" s="181" t="s">
        <v>146</v>
      </c>
      <c r="E281" s="35"/>
      <c r="F281" s="186" t="s">
        <v>401</v>
      </c>
      <c r="G281" s="35"/>
      <c r="H281" s="35"/>
      <c r="I281" s="183"/>
      <c r="J281" s="35"/>
      <c r="K281" s="35"/>
      <c r="L281" s="38"/>
      <c r="M281" s="184"/>
      <c r="N281" s="185"/>
      <c r="O281" s="63"/>
      <c r="P281" s="63"/>
      <c r="Q281" s="63"/>
      <c r="R281" s="63"/>
      <c r="S281" s="63"/>
      <c r="T281" s="64"/>
      <c r="U281" s="33"/>
      <c r="V281" s="33"/>
      <c r="W281" s="33"/>
      <c r="X281" s="33"/>
      <c r="Y281" s="33"/>
      <c r="Z281" s="33"/>
      <c r="AA281" s="33"/>
      <c r="AB281" s="33"/>
      <c r="AC281" s="33"/>
      <c r="AD281" s="33"/>
      <c r="AE281" s="33"/>
      <c r="AT281" s="15" t="s">
        <v>146</v>
      </c>
      <c r="AU281" s="15" t="s">
        <v>144</v>
      </c>
    </row>
    <row r="282" spans="1:65" s="2" customFormat="1" ht="14.45" customHeight="1">
      <c r="A282" s="33"/>
      <c r="B282" s="34"/>
      <c r="C282" s="168" t="s">
        <v>265</v>
      </c>
      <c r="D282" s="168" t="s">
        <v>139</v>
      </c>
      <c r="E282" s="169" t="s">
        <v>402</v>
      </c>
      <c r="F282" s="170" t="s">
        <v>403</v>
      </c>
      <c r="G282" s="171" t="s">
        <v>142</v>
      </c>
      <c r="H282" s="172">
        <v>1</v>
      </c>
      <c r="I282" s="173"/>
      <c r="J282" s="174">
        <f>ROUND(I282*H282,2)</f>
        <v>0</v>
      </c>
      <c r="K282" s="170" t="s">
        <v>32</v>
      </c>
      <c r="L282" s="38"/>
      <c r="M282" s="175" t="s">
        <v>32</v>
      </c>
      <c r="N282" s="176" t="s">
        <v>51</v>
      </c>
      <c r="O282" s="63"/>
      <c r="P282" s="177">
        <f>O282*H282</f>
        <v>0</v>
      </c>
      <c r="Q282" s="177">
        <v>0</v>
      </c>
      <c r="R282" s="177">
        <f>Q282*H282</f>
        <v>0</v>
      </c>
      <c r="S282" s="177">
        <v>0</v>
      </c>
      <c r="T282" s="178">
        <f>S282*H282</f>
        <v>0</v>
      </c>
      <c r="U282" s="33"/>
      <c r="V282" s="33"/>
      <c r="W282" s="33"/>
      <c r="X282" s="33"/>
      <c r="Y282" s="33"/>
      <c r="Z282" s="33"/>
      <c r="AA282" s="33"/>
      <c r="AB282" s="33"/>
      <c r="AC282" s="33"/>
      <c r="AD282" s="33"/>
      <c r="AE282" s="33"/>
      <c r="AR282" s="179" t="s">
        <v>143</v>
      </c>
      <c r="AT282" s="179" t="s">
        <v>139</v>
      </c>
      <c r="AU282" s="179" t="s">
        <v>144</v>
      </c>
      <c r="AY282" s="15" t="s">
        <v>134</v>
      </c>
      <c r="BE282" s="180">
        <f>IF(N282="základní",J282,0)</f>
        <v>0</v>
      </c>
      <c r="BF282" s="180">
        <f>IF(N282="snížená",J282,0)</f>
        <v>0</v>
      </c>
      <c r="BG282" s="180">
        <f>IF(N282="zákl. přenesená",J282,0)</f>
        <v>0</v>
      </c>
      <c r="BH282" s="180">
        <f>IF(N282="sníž. přenesená",J282,0)</f>
        <v>0</v>
      </c>
      <c r="BI282" s="180">
        <f>IF(N282="nulová",J282,0)</f>
        <v>0</v>
      </c>
      <c r="BJ282" s="15" t="s">
        <v>88</v>
      </c>
      <c r="BK282" s="180">
        <f>ROUND(I282*H282,2)</f>
        <v>0</v>
      </c>
      <c r="BL282" s="15" t="s">
        <v>143</v>
      </c>
      <c r="BM282" s="179" t="s">
        <v>404</v>
      </c>
    </row>
    <row r="283" spans="1:47" s="2" customFormat="1" ht="12">
      <c r="A283" s="33"/>
      <c r="B283" s="34"/>
      <c r="C283" s="35"/>
      <c r="D283" s="181" t="s">
        <v>145</v>
      </c>
      <c r="E283" s="35"/>
      <c r="F283" s="182" t="s">
        <v>403</v>
      </c>
      <c r="G283" s="35"/>
      <c r="H283" s="35"/>
      <c r="I283" s="183"/>
      <c r="J283" s="35"/>
      <c r="K283" s="35"/>
      <c r="L283" s="38"/>
      <c r="M283" s="184"/>
      <c r="N283" s="185"/>
      <c r="O283" s="63"/>
      <c r="P283" s="63"/>
      <c r="Q283" s="63"/>
      <c r="R283" s="63"/>
      <c r="S283" s="63"/>
      <c r="T283" s="64"/>
      <c r="U283" s="33"/>
      <c r="V283" s="33"/>
      <c r="W283" s="33"/>
      <c r="X283" s="33"/>
      <c r="Y283" s="33"/>
      <c r="Z283" s="33"/>
      <c r="AA283" s="33"/>
      <c r="AB283" s="33"/>
      <c r="AC283" s="33"/>
      <c r="AD283" s="33"/>
      <c r="AE283" s="33"/>
      <c r="AT283" s="15" t="s">
        <v>145</v>
      </c>
      <c r="AU283" s="15" t="s">
        <v>144</v>
      </c>
    </row>
    <row r="284" spans="1:47" s="2" customFormat="1" ht="19.5">
      <c r="A284" s="33"/>
      <c r="B284" s="34"/>
      <c r="C284" s="35"/>
      <c r="D284" s="181" t="s">
        <v>146</v>
      </c>
      <c r="E284" s="35"/>
      <c r="F284" s="186" t="s">
        <v>405</v>
      </c>
      <c r="G284" s="35"/>
      <c r="H284" s="35"/>
      <c r="I284" s="183"/>
      <c r="J284" s="35"/>
      <c r="K284" s="35"/>
      <c r="L284" s="38"/>
      <c r="M284" s="184"/>
      <c r="N284" s="185"/>
      <c r="O284" s="63"/>
      <c r="P284" s="63"/>
      <c r="Q284" s="63"/>
      <c r="R284" s="63"/>
      <c r="S284" s="63"/>
      <c r="T284" s="64"/>
      <c r="U284" s="33"/>
      <c r="V284" s="33"/>
      <c r="W284" s="33"/>
      <c r="X284" s="33"/>
      <c r="Y284" s="33"/>
      <c r="Z284" s="33"/>
      <c r="AA284" s="33"/>
      <c r="AB284" s="33"/>
      <c r="AC284" s="33"/>
      <c r="AD284" s="33"/>
      <c r="AE284" s="33"/>
      <c r="AT284" s="15" t="s">
        <v>146</v>
      </c>
      <c r="AU284" s="15" t="s">
        <v>144</v>
      </c>
    </row>
    <row r="285" spans="1:65" s="2" customFormat="1" ht="14.45" customHeight="1">
      <c r="A285" s="33"/>
      <c r="B285" s="34"/>
      <c r="C285" s="168" t="s">
        <v>406</v>
      </c>
      <c r="D285" s="168" t="s">
        <v>139</v>
      </c>
      <c r="E285" s="169" t="s">
        <v>407</v>
      </c>
      <c r="F285" s="170" t="s">
        <v>408</v>
      </c>
      <c r="G285" s="171" t="s">
        <v>142</v>
      </c>
      <c r="H285" s="172">
        <v>1</v>
      </c>
      <c r="I285" s="173"/>
      <c r="J285" s="174">
        <f>ROUND(I285*H285,2)</f>
        <v>0</v>
      </c>
      <c r="K285" s="170" t="s">
        <v>32</v>
      </c>
      <c r="L285" s="38"/>
      <c r="M285" s="175" t="s">
        <v>32</v>
      </c>
      <c r="N285" s="176" t="s">
        <v>51</v>
      </c>
      <c r="O285" s="63"/>
      <c r="P285" s="177">
        <f>O285*H285</f>
        <v>0</v>
      </c>
      <c r="Q285" s="177">
        <v>0</v>
      </c>
      <c r="R285" s="177">
        <f>Q285*H285</f>
        <v>0</v>
      </c>
      <c r="S285" s="177">
        <v>0</v>
      </c>
      <c r="T285" s="178">
        <f>S285*H285</f>
        <v>0</v>
      </c>
      <c r="U285" s="33"/>
      <c r="V285" s="33"/>
      <c r="W285" s="33"/>
      <c r="X285" s="33"/>
      <c r="Y285" s="33"/>
      <c r="Z285" s="33"/>
      <c r="AA285" s="33"/>
      <c r="AB285" s="33"/>
      <c r="AC285" s="33"/>
      <c r="AD285" s="33"/>
      <c r="AE285" s="33"/>
      <c r="AR285" s="179" t="s">
        <v>143</v>
      </c>
      <c r="AT285" s="179" t="s">
        <v>139</v>
      </c>
      <c r="AU285" s="179" t="s">
        <v>144</v>
      </c>
      <c r="AY285" s="15" t="s">
        <v>134</v>
      </c>
      <c r="BE285" s="180">
        <f>IF(N285="základní",J285,0)</f>
        <v>0</v>
      </c>
      <c r="BF285" s="180">
        <f>IF(N285="snížená",J285,0)</f>
        <v>0</v>
      </c>
      <c r="BG285" s="180">
        <f>IF(N285="zákl. přenesená",J285,0)</f>
        <v>0</v>
      </c>
      <c r="BH285" s="180">
        <f>IF(N285="sníž. přenesená",J285,0)</f>
        <v>0</v>
      </c>
      <c r="BI285" s="180">
        <f>IF(N285="nulová",J285,0)</f>
        <v>0</v>
      </c>
      <c r="BJ285" s="15" t="s">
        <v>88</v>
      </c>
      <c r="BK285" s="180">
        <f>ROUND(I285*H285,2)</f>
        <v>0</v>
      </c>
      <c r="BL285" s="15" t="s">
        <v>143</v>
      </c>
      <c r="BM285" s="179" t="s">
        <v>409</v>
      </c>
    </row>
    <row r="286" spans="1:47" s="2" customFormat="1" ht="12">
      <c r="A286" s="33"/>
      <c r="B286" s="34"/>
      <c r="C286" s="35"/>
      <c r="D286" s="181" t="s">
        <v>145</v>
      </c>
      <c r="E286" s="35"/>
      <c r="F286" s="182" t="s">
        <v>408</v>
      </c>
      <c r="G286" s="35"/>
      <c r="H286" s="35"/>
      <c r="I286" s="183"/>
      <c r="J286" s="35"/>
      <c r="K286" s="35"/>
      <c r="L286" s="38"/>
      <c r="M286" s="184"/>
      <c r="N286" s="185"/>
      <c r="O286" s="63"/>
      <c r="P286" s="63"/>
      <c r="Q286" s="63"/>
      <c r="R286" s="63"/>
      <c r="S286" s="63"/>
      <c r="T286" s="64"/>
      <c r="U286" s="33"/>
      <c r="V286" s="33"/>
      <c r="W286" s="33"/>
      <c r="X286" s="33"/>
      <c r="Y286" s="33"/>
      <c r="Z286" s="33"/>
      <c r="AA286" s="33"/>
      <c r="AB286" s="33"/>
      <c r="AC286" s="33"/>
      <c r="AD286" s="33"/>
      <c r="AE286" s="33"/>
      <c r="AT286" s="15" t="s">
        <v>145</v>
      </c>
      <c r="AU286" s="15" t="s">
        <v>144</v>
      </c>
    </row>
    <row r="287" spans="1:47" s="2" customFormat="1" ht="48.75">
      <c r="A287" s="33"/>
      <c r="B287" s="34"/>
      <c r="C287" s="35"/>
      <c r="D287" s="181" t="s">
        <v>146</v>
      </c>
      <c r="E287" s="35"/>
      <c r="F287" s="186" t="s">
        <v>410</v>
      </c>
      <c r="G287" s="35"/>
      <c r="H287" s="35"/>
      <c r="I287" s="183"/>
      <c r="J287" s="35"/>
      <c r="K287" s="35"/>
      <c r="L287" s="38"/>
      <c r="M287" s="184"/>
      <c r="N287" s="185"/>
      <c r="O287" s="63"/>
      <c r="P287" s="63"/>
      <c r="Q287" s="63"/>
      <c r="R287" s="63"/>
      <c r="S287" s="63"/>
      <c r="T287" s="64"/>
      <c r="U287" s="33"/>
      <c r="V287" s="33"/>
      <c r="W287" s="33"/>
      <c r="X287" s="33"/>
      <c r="Y287" s="33"/>
      <c r="Z287" s="33"/>
      <c r="AA287" s="33"/>
      <c r="AB287" s="33"/>
      <c r="AC287" s="33"/>
      <c r="AD287" s="33"/>
      <c r="AE287" s="33"/>
      <c r="AT287" s="15" t="s">
        <v>146</v>
      </c>
      <c r="AU287" s="15" t="s">
        <v>144</v>
      </c>
    </row>
    <row r="288" spans="1:65" s="2" customFormat="1" ht="14.45" customHeight="1">
      <c r="A288" s="33"/>
      <c r="B288" s="34"/>
      <c r="C288" s="168" t="s">
        <v>271</v>
      </c>
      <c r="D288" s="168" t="s">
        <v>139</v>
      </c>
      <c r="E288" s="169" t="s">
        <v>411</v>
      </c>
      <c r="F288" s="170" t="s">
        <v>412</v>
      </c>
      <c r="G288" s="171" t="s">
        <v>142</v>
      </c>
      <c r="H288" s="172">
        <v>1</v>
      </c>
      <c r="I288" s="173"/>
      <c r="J288" s="174">
        <f>ROUND(I288*H288,2)</f>
        <v>0</v>
      </c>
      <c r="K288" s="170" t="s">
        <v>32</v>
      </c>
      <c r="L288" s="38"/>
      <c r="M288" s="175" t="s">
        <v>32</v>
      </c>
      <c r="N288" s="176" t="s">
        <v>51</v>
      </c>
      <c r="O288" s="63"/>
      <c r="P288" s="177">
        <f>O288*H288</f>
        <v>0</v>
      </c>
      <c r="Q288" s="177">
        <v>0</v>
      </c>
      <c r="R288" s="177">
        <f>Q288*H288</f>
        <v>0</v>
      </c>
      <c r="S288" s="177">
        <v>0</v>
      </c>
      <c r="T288" s="178">
        <f>S288*H288</f>
        <v>0</v>
      </c>
      <c r="U288" s="33"/>
      <c r="V288" s="33"/>
      <c r="W288" s="33"/>
      <c r="X288" s="33"/>
      <c r="Y288" s="33"/>
      <c r="Z288" s="33"/>
      <c r="AA288" s="33"/>
      <c r="AB288" s="33"/>
      <c r="AC288" s="33"/>
      <c r="AD288" s="33"/>
      <c r="AE288" s="33"/>
      <c r="AR288" s="179" t="s">
        <v>143</v>
      </c>
      <c r="AT288" s="179" t="s">
        <v>139</v>
      </c>
      <c r="AU288" s="179" t="s">
        <v>144</v>
      </c>
      <c r="AY288" s="15" t="s">
        <v>134</v>
      </c>
      <c r="BE288" s="180">
        <f>IF(N288="základní",J288,0)</f>
        <v>0</v>
      </c>
      <c r="BF288" s="180">
        <f>IF(N288="snížená",J288,0)</f>
        <v>0</v>
      </c>
      <c r="BG288" s="180">
        <f>IF(N288="zákl. přenesená",J288,0)</f>
        <v>0</v>
      </c>
      <c r="BH288" s="180">
        <f>IF(N288="sníž. přenesená",J288,0)</f>
        <v>0</v>
      </c>
      <c r="BI288" s="180">
        <f>IF(N288="nulová",J288,0)</f>
        <v>0</v>
      </c>
      <c r="BJ288" s="15" t="s">
        <v>88</v>
      </c>
      <c r="BK288" s="180">
        <f>ROUND(I288*H288,2)</f>
        <v>0</v>
      </c>
      <c r="BL288" s="15" t="s">
        <v>143</v>
      </c>
      <c r="BM288" s="179" t="s">
        <v>413</v>
      </c>
    </row>
    <row r="289" spans="1:47" s="2" customFormat="1" ht="12">
      <c r="A289" s="33"/>
      <c r="B289" s="34"/>
      <c r="C289" s="35"/>
      <c r="D289" s="181" t="s">
        <v>145</v>
      </c>
      <c r="E289" s="35"/>
      <c r="F289" s="182" t="s">
        <v>412</v>
      </c>
      <c r="G289" s="35"/>
      <c r="H289" s="35"/>
      <c r="I289" s="183"/>
      <c r="J289" s="35"/>
      <c r="K289" s="35"/>
      <c r="L289" s="38"/>
      <c r="M289" s="184"/>
      <c r="N289" s="185"/>
      <c r="O289" s="63"/>
      <c r="P289" s="63"/>
      <c r="Q289" s="63"/>
      <c r="R289" s="63"/>
      <c r="S289" s="63"/>
      <c r="T289" s="64"/>
      <c r="U289" s="33"/>
      <c r="V289" s="33"/>
      <c r="W289" s="33"/>
      <c r="X289" s="33"/>
      <c r="Y289" s="33"/>
      <c r="Z289" s="33"/>
      <c r="AA289" s="33"/>
      <c r="AB289" s="33"/>
      <c r="AC289" s="33"/>
      <c r="AD289" s="33"/>
      <c r="AE289" s="33"/>
      <c r="AT289" s="15" t="s">
        <v>145</v>
      </c>
      <c r="AU289" s="15" t="s">
        <v>144</v>
      </c>
    </row>
    <row r="290" spans="1:47" s="2" customFormat="1" ht="19.5">
      <c r="A290" s="33"/>
      <c r="B290" s="34"/>
      <c r="C290" s="35"/>
      <c r="D290" s="181" t="s">
        <v>146</v>
      </c>
      <c r="E290" s="35"/>
      <c r="F290" s="186" t="s">
        <v>414</v>
      </c>
      <c r="G290" s="35"/>
      <c r="H290" s="35"/>
      <c r="I290" s="183"/>
      <c r="J290" s="35"/>
      <c r="K290" s="35"/>
      <c r="L290" s="38"/>
      <c r="M290" s="184"/>
      <c r="N290" s="185"/>
      <c r="O290" s="63"/>
      <c r="P290" s="63"/>
      <c r="Q290" s="63"/>
      <c r="R290" s="63"/>
      <c r="S290" s="63"/>
      <c r="T290" s="64"/>
      <c r="U290" s="33"/>
      <c r="V290" s="33"/>
      <c r="W290" s="33"/>
      <c r="X290" s="33"/>
      <c r="Y290" s="33"/>
      <c r="Z290" s="33"/>
      <c r="AA290" s="33"/>
      <c r="AB290" s="33"/>
      <c r="AC290" s="33"/>
      <c r="AD290" s="33"/>
      <c r="AE290" s="33"/>
      <c r="AT290" s="15" t="s">
        <v>146</v>
      </c>
      <c r="AU290" s="15" t="s">
        <v>144</v>
      </c>
    </row>
    <row r="291" spans="1:65" s="2" customFormat="1" ht="14.45" customHeight="1">
      <c r="A291" s="33"/>
      <c r="B291" s="34"/>
      <c r="C291" s="168" t="s">
        <v>415</v>
      </c>
      <c r="D291" s="168" t="s">
        <v>139</v>
      </c>
      <c r="E291" s="169" t="s">
        <v>416</v>
      </c>
      <c r="F291" s="170" t="s">
        <v>417</v>
      </c>
      <c r="G291" s="171" t="s">
        <v>142</v>
      </c>
      <c r="H291" s="172">
        <v>1</v>
      </c>
      <c r="I291" s="173"/>
      <c r="J291" s="174">
        <f>ROUND(I291*H291,2)</f>
        <v>0</v>
      </c>
      <c r="K291" s="170" t="s">
        <v>32</v>
      </c>
      <c r="L291" s="38"/>
      <c r="M291" s="175" t="s">
        <v>32</v>
      </c>
      <c r="N291" s="176" t="s">
        <v>51</v>
      </c>
      <c r="O291" s="63"/>
      <c r="P291" s="177">
        <f>O291*H291</f>
        <v>0</v>
      </c>
      <c r="Q291" s="177">
        <v>0</v>
      </c>
      <c r="R291" s="177">
        <f>Q291*H291</f>
        <v>0</v>
      </c>
      <c r="S291" s="177">
        <v>0</v>
      </c>
      <c r="T291" s="178">
        <f>S291*H291</f>
        <v>0</v>
      </c>
      <c r="U291" s="33"/>
      <c r="V291" s="33"/>
      <c r="W291" s="33"/>
      <c r="X291" s="33"/>
      <c r="Y291" s="33"/>
      <c r="Z291" s="33"/>
      <c r="AA291" s="33"/>
      <c r="AB291" s="33"/>
      <c r="AC291" s="33"/>
      <c r="AD291" s="33"/>
      <c r="AE291" s="33"/>
      <c r="AR291" s="179" t="s">
        <v>143</v>
      </c>
      <c r="AT291" s="179" t="s">
        <v>139</v>
      </c>
      <c r="AU291" s="179" t="s">
        <v>144</v>
      </c>
      <c r="AY291" s="15" t="s">
        <v>134</v>
      </c>
      <c r="BE291" s="180">
        <f>IF(N291="základní",J291,0)</f>
        <v>0</v>
      </c>
      <c r="BF291" s="180">
        <f>IF(N291="snížená",J291,0)</f>
        <v>0</v>
      </c>
      <c r="BG291" s="180">
        <f>IF(N291="zákl. přenesená",J291,0)</f>
        <v>0</v>
      </c>
      <c r="BH291" s="180">
        <f>IF(N291="sníž. přenesená",J291,0)</f>
        <v>0</v>
      </c>
      <c r="BI291" s="180">
        <f>IF(N291="nulová",J291,0)</f>
        <v>0</v>
      </c>
      <c r="BJ291" s="15" t="s">
        <v>88</v>
      </c>
      <c r="BK291" s="180">
        <f>ROUND(I291*H291,2)</f>
        <v>0</v>
      </c>
      <c r="BL291" s="15" t="s">
        <v>143</v>
      </c>
      <c r="BM291" s="179" t="s">
        <v>418</v>
      </c>
    </row>
    <row r="292" spans="1:47" s="2" customFormat="1" ht="12">
      <c r="A292" s="33"/>
      <c r="B292" s="34"/>
      <c r="C292" s="35"/>
      <c r="D292" s="181" t="s">
        <v>145</v>
      </c>
      <c r="E292" s="35"/>
      <c r="F292" s="182" t="s">
        <v>417</v>
      </c>
      <c r="G292" s="35"/>
      <c r="H292" s="35"/>
      <c r="I292" s="183"/>
      <c r="J292" s="35"/>
      <c r="K292" s="35"/>
      <c r="L292" s="38"/>
      <c r="M292" s="184"/>
      <c r="N292" s="185"/>
      <c r="O292" s="63"/>
      <c r="P292" s="63"/>
      <c r="Q292" s="63"/>
      <c r="R292" s="63"/>
      <c r="S292" s="63"/>
      <c r="T292" s="64"/>
      <c r="U292" s="33"/>
      <c r="V292" s="33"/>
      <c r="W292" s="33"/>
      <c r="X292" s="33"/>
      <c r="Y292" s="33"/>
      <c r="Z292" s="33"/>
      <c r="AA292" s="33"/>
      <c r="AB292" s="33"/>
      <c r="AC292" s="33"/>
      <c r="AD292" s="33"/>
      <c r="AE292" s="33"/>
      <c r="AT292" s="15" t="s">
        <v>145</v>
      </c>
      <c r="AU292" s="15" t="s">
        <v>144</v>
      </c>
    </row>
    <row r="293" spans="1:47" s="2" customFormat="1" ht="19.5">
      <c r="A293" s="33"/>
      <c r="B293" s="34"/>
      <c r="C293" s="35"/>
      <c r="D293" s="181" t="s">
        <v>146</v>
      </c>
      <c r="E293" s="35"/>
      <c r="F293" s="186" t="s">
        <v>419</v>
      </c>
      <c r="G293" s="35"/>
      <c r="H293" s="35"/>
      <c r="I293" s="183"/>
      <c r="J293" s="35"/>
      <c r="K293" s="35"/>
      <c r="L293" s="38"/>
      <c r="M293" s="184"/>
      <c r="N293" s="185"/>
      <c r="O293" s="63"/>
      <c r="P293" s="63"/>
      <c r="Q293" s="63"/>
      <c r="R293" s="63"/>
      <c r="S293" s="63"/>
      <c r="T293" s="64"/>
      <c r="U293" s="33"/>
      <c r="V293" s="33"/>
      <c r="W293" s="33"/>
      <c r="X293" s="33"/>
      <c r="Y293" s="33"/>
      <c r="Z293" s="33"/>
      <c r="AA293" s="33"/>
      <c r="AB293" s="33"/>
      <c r="AC293" s="33"/>
      <c r="AD293" s="33"/>
      <c r="AE293" s="33"/>
      <c r="AT293" s="15" t="s">
        <v>146</v>
      </c>
      <c r="AU293" s="15" t="s">
        <v>144</v>
      </c>
    </row>
    <row r="294" spans="1:65" s="2" customFormat="1" ht="14.45" customHeight="1">
      <c r="A294" s="33"/>
      <c r="B294" s="34"/>
      <c r="C294" s="168" t="s">
        <v>276</v>
      </c>
      <c r="D294" s="168" t="s">
        <v>139</v>
      </c>
      <c r="E294" s="169" t="s">
        <v>420</v>
      </c>
      <c r="F294" s="170" t="s">
        <v>421</v>
      </c>
      <c r="G294" s="171" t="s">
        <v>142</v>
      </c>
      <c r="H294" s="172">
        <v>1</v>
      </c>
      <c r="I294" s="173"/>
      <c r="J294" s="174">
        <f>ROUND(I294*H294,2)</f>
        <v>0</v>
      </c>
      <c r="K294" s="170" t="s">
        <v>32</v>
      </c>
      <c r="L294" s="38"/>
      <c r="M294" s="175" t="s">
        <v>32</v>
      </c>
      <c r="N294" s="176" t="s">
        <v>51</v>
      </c>
      <c r="O294" s="63"/>
      <c r="P294" s="177">
        <f>O294*H294</f>
        <v>0</v>
      </c>
      <c r="Q294" s="177">
        <v>0</v>
      </c>
      <c r="R294" s="177">
        <f>Q294*H294</f>
        <v>0</v>
      </c>
      <c r="S294" s="177">
        <v>0</v>
      </c>
      <c r="T294" s="178">
        <f>S294*H294</f>
        <v>0</v>
      </c>
      <c r="U294" s="33"/>
      <c r="V294" s="33"/>
      <c r="W294" s="33"/>
      <c r="X294" s="33"/>
      <c r="Y294" s="33"/>
      <c r="Z294" s="33"/>
      <c r="AA294" s="33"/>
      <c r="AB294" s="33"/>
      <c r="AC294" s="33"/>
      <c r="AD294" s="33"/>
      <c r="AE294" s="33"/>
      <c r="AR294" s="179" t="s">
        <v>143</v>
      </c>
      <c r="AT294" s="179" t="s">
        <v>139</v>
      </c>
      <c r="AU294" s="179" t="s">
        <v>144</v>
      </c>
      <c r="AY294" s="15" t="s">
        <v>134</v>
      </c>
      <c r="BE294" s="180">
        <f>IF(N294="základní",J294,0)</f>
        <v>0</v>
      </c>
      <c r="BF294" s="180">
        <f>IF(N294="snížená",J294,0)</f>
        <v>0</v>
      </c>
      <c r="BG294" s="180">
        <f>IF(N294="zákl. přenesená",J294,0)</f>
        <v>0</v>
      </c>
      <c r="BH294" s="180">
        <f>IF(N294="sníž. přenesená",J294,0)</f>
        <v>0</v>
      </c>
      <c r="BI294" s="180">
        <f>IF(N294="nulová",J294,0)</f>
        <v>0</v>
      </c>
      <c r="BJ294" s="15" t="s">
        <v>88</v>
      </c>
      <c r="BK294" s="180">
        <f>ROUND(I294*H294,2)</f>
        <v>0</v>
      </c>
      <c r="BL294" s="15" t="s">
        <v>143</v>
      </c>
      <c r="BM294" s="179" t="s">
        <v>422</v>
      </c>
    </row>
    <row r="295" spans="1:47" s="2" customFormat="1" ht="12">
      <c r="A295" s="33"/>
      <c r="B295" s="34"/>
      <c r="C295" s="35"/>
      <c r="D295" s="181" t="s">
        <v>145</v>
      </c>
      <c r="E295" s="35"/>
      <c r="F295" s="182" t="s">
        <v>421</v>
      </c>
      <c r="G295" s="35"/>
      <c r="H295" s="35"/>
      <c r="I295" s="183"/>
      <c r="J295" s="35"/>
      <c r="K295" s="35"/>
      <c r="L295" s="38"/>
      <c r="M295" s="184"/>
      <c r="N295" s="185"/>
      <c r="O295" s="63"/>
      <c r="P295" s="63"/>
      <c r="Q295" s="63"/>
      <c r="R295" s="63"/>
      <c r="S295" s="63"/>
      <c r="T295" s="64"/>
      <c r="U295" s="33"/>
      <c r="V295" s="33"/>
      <c r="W295" s="33"/>
      <c r="X295" s="33"/>
      <c r="Y295" s="33"/>
      <c r="Z295" s="33"/>
      <c r="AA295" s="33"/>
      <c r="AB295" s="33"/>
      <c r="AC295" s="33"/>
      <c r="AD295" s="33"/>
      <c r="AE295" s="33"/>
      <c r="AT295" s="15" t="s">
        <v>145</v>
      </c>
      <c r="AU295" s="15" t="s">
        <v>144</v>
      </c>
    </row>
    <row r="296" spans="1:47" s="2" customFormat="1" ht="29.25">
      <c r="A296" s="33"/>
      <c r="B296" s="34"/>
      <c r="C296" s="35"/>
      <c r="D296" s="181" t="s">
        <v>146</v>
      </c>
      <c r="E296" s="35"/>
      <c r="F296" s="186" t="s">
        <v>423</v>
      </c>
      <c r="G296" s="35"/>
      <c r="H296" s="35"/>
      <c r="I296" s="183"/>
      <c r="J296" s="35"/>
      <c r="K296" s="35"/>
      <c r="L296" s="38"/>
      <c r="M296" s="184"/>
      <c r="N296" s="185"/>
      <c r="O296" s="63"/>
      <c r="P296" s="63"/>
      <c r="Q296" s="63"/>
      <c r="R296" s="63"/>
      <c r="S296" s="63"/>
      <c r="T296" s="64"/>
      <c r="U296" s="33"/>
      <c r="V296" s="33"/>
      <c r="W296" s="33"/>
      <c r="X296" s="33"/>
      <c r="Y296" s="33"/>
      <c r="Z296" s="33"/>
      <c r="AA296" s="33"/>
      <c r="AB296" s="33"/>
      <c r="AC296" s="33"/>
      <c r="AD296" s="33"/>
      <c r="AE296" s="33"/>
      <c r="AT296" s="15" t="s">
        <v>146</v>
      </c>
      <c r="AU296" s="15" t="s">
        <v>144</v>
      </c>
    </row>
    <row r="297" spans="1:65" s="2" customFormat="1" ht="14.45" customHeight="1">
      <c r="A297" s="33"/>
      <c r="B297" s="34"/>
      <c r="C297" s="168" t="s">
        <v>424</v>
      </c>
      <c r="D297" s="168" t="s">
        <v>139</v>
      </c>
      <c r="E297" s="169" t="s">
        <v>425</v>
      </c>
      <c r="F297" s="170" t="s">
        <v>426</v>
      </c>
      <c r="G297" s="171" t="s">
        <v>142</v>
      </c>
      <c r="H297" s="172">
        <v>1</v>
      </c>
      <c r="I297" s="173"/>
      <c r="J297" s="174">
        <f>ROUND(I297*H297,2)</f>
        <v>0</v>
      </c>
      <c r="K297" s="170" t="s">
        <v>32</v>
      </c>
      <c r="L297" s="38"/>
      <c r="M297" s="175" t="s">
        <v>32</v>
      </c>
      <c r="N297" s="176" t="s">
        <v>51</v>
      </c>
      <c r="O297" s="63"/>
      <c r="P297" s="177">
        <f>O297*H297</f>
        <v>0</v>
      </c>
      <c r="Q297" s="177">
        <v>0</v>
      </c>
      <c r="R297" s="177">
        <f>Q297*H297</f>
        <v>0</v>
      </c>
      <c r="S297" s="177">
        <v>0</v>
      </c>
      <c r="T297" s="178">
        <f>S297*H297</f>
        <v>0</v>
      </c>
      <c r="U297" s="33"/>
      <c r="V297" s="33"/>
      <c r="W297" s="33"/>
      <c r="X297" s="33"/>
      <c r="Y297" s="33"/>
      <c r="Z297" s="33"/>
      <c r="AA297" s="33"/>
      <c r="AB297" s="33"/>
      <c r="AC297" s="33"/>
      <c r="AD297" s="33"/>
      <c r="AE297" s="33"/>
      <c r="AR297" s="179" t="s">
        <v>143</v>
      </c>
      <c r="AT297" s="179" t="s">
        <v>139</v>
      </c>
      <c r="AU297" s="179" t="s">
        <v>144</v>
      </c>
      <c r="AY297" s="15" t="s">
        <v>134</v>
      </c>
      <c r="BE297" s="180">
        <f>IF(N297="základní",J297,0)</f>
        <v>0</v>
      </c>
      <c r="BF297" s="180">
        <f>IF(N297="snížená",J297,0)</f>
        <v>0</v>
      </c>
      <c r="BG297" s="180">
        <f>IF(N297="zákl. přenesená",J297,0)</f>
        <v>0</v>
      </c>
      <c r="BH297" s="180">
        <f>IF(N297="sníž. přenesená",J297,0)</f>
        <v>0</v>
      </c>
      <c r="BI297" s="180">
        <f>IF(N297="nulová",J297,0)</f>
        <v>0</v>
      </c>
      <c r="BJ297" s="15" t="s">
        <v>88</v>
      </c>
      <c r="BK297" s="180">
        <f>ROUND(I297*H297,2)</f>
        <v>0</v>
      </c>
      <c r="BL297" s="15" t="s">
        <v>143</v>
      </c>
      <c r="BM297" s="179" t="s">
        <v>427</v>
      </c>
    </row>
    <row r="298" spans="1:47" s="2" customFormat="1" ht="12">
      <c r="A298" s="33"/>
      <c r="B298" s="34"/>
      <c r="C298" s="35"/>
      <c r="D298" s="181" t="s">
        <v>145</v>
      </c>
      <c r="E298" s="35"/>
      <c r="F298" s="182" t="s">
        <v>426</v>
      </c>
      <c r="G298" s="35"/>
      <c r="H298" s="35"/>
      <c r="I298" s="183"/>
      <c r="J298" s="35"/>
      <c r="K298" s="35"/>
      <c r="L298" s="38"/>
      <c r="M298" s="184"/>
      <c r="N298" s="185"/>
      <c r="O298" s="63"/>
      <c r="P298" s="63"/>
      <c r="Q298" s="63"/>
      <c r="R298" s="63"/>
      <c r="S298" s="63"/>
      <c r="T298" s="64"/>
      <c r="U298" s="33"/>
      <c r="V298" s="33"/>
      <c r="W298" s="33"/>
      <c r="X298" s="33"/>
      <c r="Y298" s="33"/>
      <c r="Z298" s="33"/>
      <c r="AA298" s="33"/>
      <c r="AB298" s="33"/>
      <c r="AC298" s="33"/>
      <c r="AD298" s="33"/>
      <c r="AE298" s="33"/>
      <c r="AT298" s="15" t="s">
        <v>145</v>
      </c>
      <c r="AU298" s="15" t="s">
        <v>144</v>
      </c>
    </row>
    <row r="299" spans="1:47" s="2" customFormat="1" ht="29.25">
      <c r="A299" s="33"/>
      <c r="B299" s="34"/>
      <c r="C299" s="35"/>
      <c r="D299" s="181" t="s">
        <v>146</v>
      </c>
      <c r="E299" s="35"/>
      <c r="F299" s="186" t="s">
        <v>428</v>
      </c>
      <c r="G299" s="35"/>
      <c r="H299" s="35"/>
      <c r="I299" s="183"/>
      <c r="J299" s="35"/>
      <c r="K299" s="35"/>
      <c r="L299" s="38"/>
      <c r="M299" s="184"/>
      <c r="N299" s="185"/>
      <c r="O299" s="63"/>
      <c r="P299" s="63"/>
      <c r="Q299" s="63"/>
      <c r="R299" s="63"/>
      <c r="S299" s="63"/>
      <c r="T299" s="64"/>
      <c r="U299" s="33"/>
      <c r="V299" s="33"/>
      <c r="W299" s="33"/>
      <c r="X299" s="33"/>
      <c r="Y299" s="33"/>
      <c r="Z299" s="33"/>
      <c r="AA299" s="33"/>
      <c r="AB299" s="33"/>
      <c r="AC299" s="33"/>
      <c r="AD299" s="33"/>
      <c r="AE299" s="33"/>
      <c r="AT299" s="15" t="s">
        <v>146</v>
      </c>
      <c r="AU299" s="15" t="s">
        <v>144</v>
      </c>
    </row>
    <row r="300" spans="2:63" s="12" customFormat="1" ht="20.85" customHeight="1">
      <c r="B300" s="152"/>
      <c r="C300" s="153"/>
      <c r="D300" s="154" t="s">
        <v>79</v>
      </c>
      <c r="E300" s="166" t="s">
        <v>429</v>
      </c>
      <c r="F300" s="166" t="s">
        <v>430</v>
      </c>
      <c r="G300" s="153"/>
      <c r="H300" s="153"/>
      <c r="I300" s="156"/>
      <c r="J300" s="167">
        <f>BK300</f>
        <v>0</v>
      </c>
      <c r="K300" s="153"/>
      <c r="L300" s="158"/>
      <c r="M300" s="159"/>
      <c r="N300" s="160"/>
      <c r="O300" s="160"/>
      <c r="P300" s="161">
        <f>SUM(P301:P305)</f>
        <v>0</v>
      </c>
      <c r="Q300" s="160"/>
      <c r="R300" s="161">
        <f>SUM(R301:R305)</f>
        <v>0</v>
      </c>
      <c r="S300" s="160"/>
      <c r="T300" s="162">
        <f>SUM(T301:T305)</f>
        <v>0</v>
      </c>
      <c r="AR300" s="163" t="s">
        <v>88</v>
      </c>
      <c r="AT300" s="164" t="s">
        <v>79</v>
      </c>
      <c r="AU300" s="164" t="s">
        <v>90</v>
      </c>
      <c r="AY300" s="163" t="s">
        <v>134</v>
      </c>
      <c r="BK300" s="165">
        <f>SUM(BK301:BK305)</f>
        <v>0</v>
      </c>
    </row>
    <row r="301" spans="1:65" s="2" customFormat="1" ht="14.45" customHeight="1">
      <c r="A301" s="33"/>
      <c r="B301" s="34"/>
      <c r="C301" s="168" t="s">
        <v>280</v>
      </c>
      <c r="D301" s="168" t="s">
        <v>139</v>
      </c>
      <c r="E301" s="169" t="s">
        <v>431</v>
      </c>
      <c r="F301" s="170" t="s">
        <v>432</v>
      </c>
      <c r="G301" s="171" t="s">
        <v>142</v>
      </c>
      <c r="H301" s="172">
        <v>1</v>
      </c>
      <c r="I301" s="173"/>
      <c r="J301" s="174">
        <f>ROUND(I301*H301,2)</f>
        <v>0</v>
      </c>
      <c r="K301" s="170" t="s">
        <v>32</v>
      </c>
      <c r="L301" s="38"/>
      <c r="M301" s="175" t="s">
        <v>32</v>
      </c>
      <c r="N301" s="176" t="s">
        <v>51</v>
      </c>
      <c r="O301" s="63"/>
      <c r="P301" s="177">
        <f>O301*H301</f>
        <v>0</v>
      </c>
      <c r="Q301" s="177">
        <v>0</v>
      </c>
      <c r="R301" s="177">
        <f>Q301*H301</f>
        <v>0</v>
      </c>
      <c r="S301" s="177">
        <v>0</v>
      </c>
      <c r="T301" s="178">
        <f>S301*H301</f>
        <v>0</v>
      </c>
      <c r="U301" s="33"/>
      <c r="V301" s="33"/>
      <c r="W301" s="33"/>
      <c r="X301" s="33"/>
      <c r="Y301" s="33"/>
      <c r="Z301" s="33"/>
      <c r="AA301" s="33"/>
      <c r="AB301" s="33"/>
      <c r="AC301" s="33"/>
      <c r="AD301" s="33"/>
      <c r="AE301" s="33"/>
      <c r="AR301" s="179" t="s">
        <v>143</v>
      </c>
      <c r="AT301" s="179" t="s">
        <v>139</v>
      </c>
      <c r="AU301" s="179" t="s">
        <v>144</v>
      </c>
      <c r="AY301" s="15" t="s">
        <v>134</v>
      </c>
      <c r="BE301" s="180">
        <f>IF(N301="základní",J301,0)</f>
        <v>0</v>
      </c>
      <c r="BF301" s="180">
        <f>IF(N301="snížená",J301,0)</f>
        <v>0</v>
      </c>
      <c r="BG301" s="180">
        <f>IF(N301="zákl. přenesená",J301,0)</f>
        <v>0</v>
      </c>
      <c r="BH301" s="180">
        <f>IF(N301="sníž. přenesená",J301,0)</f>
        <v>0</v>
      </c>
      <c r="BI301" s="180">
        <f>IF(N301="nulová",J301,0)</f>
        <v>0</v>
      </c>
      <c r="BJ301" s="15" t="s">
        <v>88</v>
      </c>
      <c r="BK301" s="180">
        <f>ROUND(I301*H301,2)</f>
        <v>0</v>
      </c>
      <c r="BL301" s="15" t="s">
        <v>143</v>
      </c>
      <c r="BM301" s="179" t="s">
        <v>433</v>
      </c>
    </row>
    <row r="302" spans="1:47" s="2" customFormat="1" ht="12">
      <c r="A302" s="33"/>
      <c r="B302" s="34"/>
      <c r="C302" s="35"/>
      <c r="D302" s="181" t="s">
        <v>145</v>
      </c>
      <c r="E302" s="35"/>
      <c r="F302" s="182" t="s">
        <v>432</v>
      </c>
      <c r="G302" s="35"/>
      <c r="H302" s="35"/>
      <c r="I302" s="183"/>
      <c r="J302" s="35"/>
      <c r="K302" s="35"/>
      <c r="L302" s="38"/>
      <c r="M302" s="184"/>
      <c r="N302" s="185"/>
      <c r="O302" s="63"/>
      <c r="P302" s="63"/>
      <c r="Q302" s="63"/>
      <c r="R302" s="63"/>
      <c r="S302" s="63"/>
      <c r="T302" s="64"/>
      <c r="U302" s="33"/>
      <c r="V302" s="33"/>
      <c r="W302" s="33"/>
      <c r="X302" s="33"/>
      <c r="Y302" s="33"/>
      <c r="Z302" s="33"/>
      <c r="AA302" s="33"/>
      <c r="AB302" s="33"/>
      <c r="AC302" s="33"/>
      <c r="AD302" s="33"/>
      <c r="AE302" s="33"/>
      <c r="AT302" s="15" t="s">
        <v>145</v>
      </c>
      <c r="AU302" s="15" t="s">
        <v>144</v>
      </c>
    </row>
    <row r="303" spans="1:47" s="2" customFormat="1" ht="19.5">
      <c r="A303" s="33"/>
      <c r="B303" s="34"/>
      <c r="C303" s="35"/>
      <c r="D303" s="181" t="s">
        <v>146</v>
      </c>
      <c r="E303" s="35"/>
      <c r="F303" s="186" t="s">
        <v>434</v>
      </c>
      <c r="G303" s="35"/>
      <c r="H303" s="35"/>
      <c r="I303" s="183"/>
      <c r="J303" s="35"/>
      <c r="K303" s="35"/>
      <c r="L303" s="38"/>
      <c r="M303" s="184"/>
      <c r="N303" s="185"/>
      <c r="O303" s="63"/>
      <c r="P303" s="63"/>
      <c r="Q303" s="63"/>
      <c r="R303" s="63"/>
      <c r="S303" s="63"/>
      <c r="T303" s="64"/>
      <c r="U303" s="33"/>
      <c r="V303" s="33"/>
      <c r="W303" s="33"/>
      <c r="X303" s="33"/>
      <c r="Y303" s="33"/>
      <c r="Z303" s="33"/>
      <c r="AA303" s="33"/>
      <c r="AB303" s="33"/>
      <c r="AC303" s="33"/>
      <c r="AD303" s="33"/>
      <c r="AE303" s="33"/>
      <c r="AT303" s="15" t="s">
        <v>146</v>
      </c>
      <c r="AU303" s="15" t="s">
        <v>144</v>
      </c>
    </row>
    <row r="304" spans="1:65" s="2" customFormat="1" ht="14.45" customHeight="1">
      <c r="A304" s="33"/>
      <c r="B304" s="34"/>
      <c r="C304" s="168" t="s">
        <v>435</v>
      </c>
      <c r="D304" s="168" t="s">
        <v>139</v>
      </c>
      <c r="E304" s="169" t="s">
        <v>436</v>
      </c>
      <c r="F304" s="170" t="s">
        <v>437</v>
      </c>
      <c r="G304" s="171" t="s">
        <v>142</v>
      </c>
      <c r="H304" s="172">
        <v>1</v>
      </c>
      <c r="I304" s="173"/>
      <c r="J304" s="174">
        <f>ROUND(I304*H304,2)</f>
        <v>0</v>
      </c>
      <c r="K304" s="170" t="s">
        <v>32</v>
      </c>
      <c r="L304" s="38"/>
      <c r="M304" s="175" t="s">
        <v>32</v>
      </c>
      <c r="N304" s="176" t="s">
        <v>51</v>
      </c>
      <c r="O304" s="63"/>
      <c r="P304" s="177">
        <f>O304*H304</f>
        <v>0</v>
      </c>
      <c r="Q304" s="177">
        <v>0</v>
      </c>
      <c r="R304" s="177">
        <f>Q304*H304</f>
        <v>0</v>
      </c>
      <c r="S304" s="177">
        <v>0</v>
      </c>
      <c r="T304" s="178">
        <f>S304*H304</f>
        <v>0</v>
      </c>
      <c r="U304" s="33"/>
      <c r="V304" s="33"/>
      <c r="W304" s="33"/>
      <c r="X304" s="33"/>
      <c r="Y304" s="33"/>
      <c r="Z304" s="33"/>
      <c r="AA304" s="33"/>
      <c r="AB304" s="33"/>
      <c r="AC304" s="33"/>
      <c r="AD304" s="33"/>
      <c r="AE304" s="33"/>
      <c r="AR304" s="179" t="s">
        <v>143</v>
      </c>
      <c r="AT304" s="179" t="s">
        <v>139</v>
      </c>
      <c r="AU304" s="179" t="s">
        <v>144</v>
      </c>
      <c r="AY304" s="15" t="s">
        <v>134</v>
      </c>
      <c r="BE304" s="180">
        <f>IF(N304="základní",J304,0)</f>
        <v>0</v>
      </c>
      <c r="BF304" s="180">
        <f>IF(N304="snížená",J304,0)</f>
        <v>0</v>
      </c>
      <c r="BG304" s="180">
        <f>IF(N304="zákl. přenesená",J304,0)</f>
        <v>0</v>
      </c>
      <c r="BH304" s="180">
        <f>IF(N304="sníž. přenesená",J304,0)</f>
        <v>0</v>
      </c>
      <c r="BI304" s="180">
        <f>IF(N304="nulová",J304,0)</f>
        <v>0</v>
      </c>
      <c r="BJ304" s="15" t="s">
        <v>88</v>
      </c>
      <c r="BK304" s="180">
        <f>ROUND(I304*H304,2)</f>
        <v>0</v>
      </c>
      <c r="BL304" s="15" t="s">
        <v>143</v>
      </c>
      <c r="BM304" s="179" t="s">
        <v>438</v>
      </c>
    </row>
    <row r="305" spans="1:47" s="2" customFormat="1" ht="12">
      <c r="A305" s="33"/>
      <c r="B305" s="34"/>
      <c r="C305" s="35"/>
      <c r="D305" s="181" t="s">
        <v>145</v>
      </c>
      <c r="E305" s="35"/>
      <c r="F305" s="182" t="s">
        <v>437</v>
      </c>
      <c r="G305" s="35"/>
      <c r="H305" s="35"/>
      <c r="I305" s="183"/>
      <c r="J305" s="35"/>
      <c r="K305" s="35"/>
      <c r="L305" s="38"/>
      <c r="M305" s="184"/>
      <c r="N305" s="185"/>
      <c r="O305" s="63"/>
      <c r="P305" s="63"/>
      <c r="Q305" s="63"/>
      <c r="R305" s="63"/>
      <c r="S305" s="63"/>
      <c r="T305" s="64"/>
      <c r="U305" s="33"/>
      <c r="V305" s="33"/>
      <c r="W305" s="33"/>
      <c r="X305" s="33"/>
      <c r="Y305" s="33"/>
      <c r="Z305" s="33"/>
      <c r="AA305" s="33"/>
      <c r="AB305" s="33"/>
      <c r="AC305" s="33"/>
      <c r="AD305" s="33"/>
      <c r="AE305" s="33"/>
      <c r="AT305" s="15" t="s">
        <v>145</v>
      </c>
      <c r="AU305" s="15" t="s">
        <v>144</v>
      </c>
    </row>
    <row r="306" spans="2:63" s="12" customFormat="1" ht="20.85" customHeight="1">
      <c r="B306" s="152"/>
      <c r="C306" s="153"/>
      <c r="D306" s="154" t="s">
        <v>79</v>
      </c>
      <c r="E306" s="166" t="s">
        <v>439</v>
      </c>
      <c r="F306" s="166" t="s">
        <v>440</v>
      </c>
      <c r="G306" s="153"/>
      <c r="H306" s="153"/>
      <c r="I306" s="156"/>
      <c r="J306" s="167">
        <f>BK306</f>
        <v>0</v>
      </c>
      <c r="K306" s="153"/>
      <c r="L306" s="158"/>
      <c r="M306" s="159"/>
      <c r="N306" s="160"/>
      <c r="O306" s="160"/>
      <c r="P306" s="161">
        <f>SUM(P307:P315)</f>
        <v>0</v>
      </c>
      <c r="Q306" s="160"/>
      <c r="R306" s="161">
        <f>SUM(R307:R315)</f>
        <v>0</v>
      </c>
      <c r="S306" s="160"/>
      <c r="T306" s="162">
        <f>SUM(T307:T315)</f>
        <v>0</v>
      </c>
      <c r="AR306" s="163" t="s">
        <v>88</v>
      </c>
      <c r="AT306" s="164" t="s">
        <v>79</v>
      </c>
      <c r="AU306" s="164" t="s">
        <v>90</v>
      </c>
      <c r="AY306" s="163" t="s">
        <v>134</v>
      </c>
      <c r="BK306" s="165">
        <f>SUM(BK307:BK315)</f>
        <v>0</v>
      </c>
    </row>
    <row r="307" spans="1:65" s="2" customFormat="1" ht="14.45" customHeight="1">
      <c r="A307" s="33"/>
      <c r="B307" s="34"/>
      <c r="C307" s="168" t="s">
        <v>287</v>
      </c>
      <c r="D307" s="168" t="s">
        <v>139</v>
      </c>
      <c r="E307" s="169" t="s">
        <v>441</v>
      </c>
      <c r="F307" s="170" t="s">
        <v>442</v>
      </c>
      <c r="G307" s="171" t="s">
        <v>142</v>
      </c>
      <c r="H307" s="172">
        <v>1</v>
      </c>
      <c r="I307" s="173"/>
      <c r="J307" s="174">
        <f>ROUND(I307*H307,2)</f>
        <v>0</v>
      </c>
      <c r="K307" s="170" t="s">
        <v>32</v>
      </c>
      <c r="L307" s="38"/>
      <c r="M307" s="175" t="s">
        <v>32</v>
      </c>
      <c r="N307" s="176" t="s">
        <v>51</v>
      </c>
      <c r="O307" s="63"/>
      <c r="P307" s="177">
        <f>O307*H307</f>
        <v>0</v>
      </c>
      <c r="Q307" s="177">
        <v>0</v>
      </c>
      <c r="R307" s="177">
        <f>Q307*H307</f>
        <v>0</v>
      </c>
      <c r="S307" s="177">
        <v>0</v>
      </c>
      <c r="T307" s="178">
        <f>S307*H307</f>
        <v>0</v>
      </c>
      <c r="U307" s="33"/>
      <c r="V307" s="33"/>
      <c r="W307" s="33"/>
      <c r="X307" s="33"/>
      <c r="Y307" s="33"/>
      <c r="Z307" s="33"/>
      <c r="AA307" s="33"/>
      <c r="AB307" s="33"/>
      <c r="AC307" s="33"/>
      <c r="AD307" s="33"/>
      <c r="AE307" s="33"/>
      <c r="AR307" s="179" t="s">
        <v>143</v>
      </c>
      <c r="AT307" s="179" t="s">
        <v>139</v>
      </c>
      <c r="AU307" s="179" t="s">
        <v>144</v>
      </c>
      <c r="AY307" s="15" t="s">
        <v>134</v>
      </c>
      <c r="BE307" s="180">
        <f>IF(N307="základní",J307,0)</f>
        <v>0</v>
      </c>
      <c r="BF307" s="180">
        <f>IF(N307="snížená",J307,0)</f>
        <v>0</v>
      </c>
      <c r="BG307" s="180">
        <f>IF(N307="zákl. přenesená",J307,0)</f>
        <v>0</v>
      </c>
      <c r="BH307" s="180">
        <f>IF(N307="sníž. přenesená",J307,0)</f>
        <v>0</v>
      </c>
      <c r="BI307" s="180">
        <f>IF(N307="nulová",J307,0)</f>
        <v>0</v>
      </c>
      <c r="BJ307" s="15" t="s">
        <v>88</v>
      </c>
      <c r="BK307" s="180">
        <f>ROUND(I307*H307,2)</f>
        <v>0</v>
      </c>
      <c r="BL307" s="15" t="s">
        <v>143</v>
      </c>
      <c r="BM307" s="179" t="s">
        <v>443</v>
      </c>
    </row>
    <row r="308" spans="1:47" s="2" customFormat="1" ht="12">
      <c r="A308" s="33"/>
      <c r="B308" s="34"/>
      <c r="C308" s="35"/>
      <c r="D308" s="181" t="s">
        <v>145</v>
      </c>
      <c r="E308" s="35"/>
      <c r="F308" s="182" t="s">
        <v>442</v>
      </c>
      <c r="G308" s="35"/>
      <c r="H308" s="35"/>
      <c r="I308" s="183"/>
      <c r="J308" s="35"/>
      <c r="K308" s="35"/>
      <c r="L308" s="38"/>
      <c r="M308" s="184"/>
      <c r="N308" s="185"/>
      <c r="O308" s="63"/>
      <c r="P308" s="63"/>
      <c r="Q308" s="63"/>
      <c r="R308" s="63"/>
      <c r="S308" s="63"/>
      <c r="T308" s="64"/>
      <c r="U308" s="33"/>
      <c r="V308" s="33"/>
      <c r="W308" s="33"/>
      <c r="X308" s="33"/>
      <c r="Y308" s="33"/>
      <c r="Z308" s="33"/>
      <c r="AA308" s="33"/>
      <c r="AB308" s="33"/>
      <c r="AC308" s="33"/>
      <c r="AD308" s="33"/>
      <c r="AE308" s="33"/>
      <c r="AT308" s="15" t="s">
        <v>145</v>
      </c>
      <c r="AU308" s="15" t="s">
        <v>144</v>
      </c>
    </row>
    <row r="309" spans="1:47" s="2" customFormat="1" ht="29.25">
      <c r="A309" s="33"/>
      <c r="B309" s="34"/>
      <c r="C309" s="35"/>
      <c r="D309" s="181" t="s">
        <v>146</v>
      </c>
      <c r="E309" s="35"/>
      <c r="F309" s="186" t="s">
        <v>444</v>
      </c>
      <c r="G309" s="35"/>
      <c r="H309" s="35"/>
      <c r="I309" s="183"/>
      <c r="J309" s="35"/>
      <c r="K309" s="35"/>
      <c r="L309" s="38"/>
      <c r="M309" s="184"/>
      <c r="N309" s="185"/>
      <c r="O309" s="63"/>
      <c r="P309" s="63"/>
      <c r="Q309" s="63"/>
      <c r="R309" s="63"/>
      <c r="S309" s="63"/>
      <c r="T309" s="64"/>
      <c r="U309" s="33"/>
      <c r="V309" s="33"/>
      <c r="W309" s="33"/>
      <c r="X309" s="33"/>
      <c r="Y309" s="33"/>
      <c r="Z309" s="33"/>
      <c r="AA309" s="33"/>
      <c r="AB309" s="33"/>
      <c r="AC309" s="33"/>
      <c r="AD309" s="33"/>
      <c r="AE309" s="33"/>
      <c r="AT309" s="15" t="s">
        <v>146</v>
      </c>
      <c r="AU309" s="15" t="s">
        <v>144</v>
      </c>
    </row>
    <row r="310" spans="1:65" s="2" customFormat="1" ht="14.45" customHeight="1">
      <c r="A310" s="33"/>
      <c r="B310" s="34"/>
      <c r="C310" s="168" t="s">
        <v>445</v>
      </c>
      <c r="D310" s="168" t="s">
        <v>139</v>
      </c>
      <c r="E310" s="169" t="s">
        <v>446</v>
      </c>
      <c r="F310" s="170" t="s">
        <v>447</v>
      </c>
      <c r="G310" s="171" t="s">
        <v>142</v>
      </c>
      <c r="H310" s="172">
        <v>1</v>
      </c>
      <c r="I310" s="173"/>
      <c r="J310" s="174">
        <f>ROUND(I310*H310,2)</f>
        <v>0</v>
      </c>
      <c r="K310" s="170" t="s">
        <v>32</v>
      </c>
      <c r="L310" s="38"/>
      <c r="M310" s="175" t="s">
        <v>32</v>
      </c>
      <c r="N310" s="176" t="s">
        <v>51</v>
      </c>
      <c r="O310" s="63"/>
      <c r="P310" s="177">
        <f>O310*H310</f>
        <v>0</v>
      </c>
      <c r="Q310" s="177">
        <v>0</v>
      </c>
      <c r="R310" s="177">
        <f>Q310*H310</f>
        <v>0</v>
      </c>
      <c r="S310" s="177">
        <v>0</v>
      </c>
      <c r="T310" s="178">
        <f>S310*H310</f>
        <v>0</v>
      </c>
      <c r="U310" s="33"/>
      <c r="V310" s="33"/>
      <c r="W310" s="33"/>
      <c r="X310" s="33"/>
      <c r="Y310" s="33"/>
      <c r="Z310" s="33"/>
      <c r="AA310" s="33"/>
      <c r="AB310" s="33"/>
      <c r="AC310" s="33"/>
      <c r="AD310" s="33"/>
      <c r="AE310" s="33"/>
      <c r="AR310" s="179" t="s">
        <v>143</v>
      </c>
      <c r="AT310" s="179" t="s">
        <v>139</v>
      </c>
      <c r="AU310" s="179" t="s">
        <v>144</v>
      </c>
      <c r="AY310" s="15" t="s">
        <v>134</v>
      </c>
      <c r="BE310" s="180">
        <f>IF(N310="základní",J310,0)</f>
        <v>0</v>
      </c>
      <c r="BF310" s="180">
        <f>IF(N310="snížená",J310,0)</f>
        <v>0</v>
      </c>
      <c r="BG310" s="180">
        <f>IF(N310="zákl. přenesená",J310,0)</f>
        <v>0</v>
      </c>
      <c r="BH310" s="180">
        <f>IF(N310="sníž. přenesená",J310,0)</f>
        <v>0</v>
      </c>
      <c r="BI310" s="180">
        <f>IF(N310="nulová",J310,0)</f>
        <v>0</v>
      </c>
      <c r="BJ310" s="15" t="s">
        <v>88</v>
      </c>
      <c r="BK310" s="180">
        <f>ROUND(I310*H310,2)</f>
        <v>0</v>
      </c>
      <c r="BL310" s="15" t="s">
        <v>143</v>
      </c>
      <c r="BM310" s="179" t="s">
        <v>448</v>
      </c>
    </row>
    <row r="311" spans="1:47" s="2" customFormat="1" ht="12">
      <c r="A311" s="33"/>
      <c r="B311" s="34"/>
      <c r="C311" s="35"/>
      <c r="D311" s="181" t="s">
        <v>145</v>
      </c>
      <c r="E311" s="35"/>
      <c r="F311" s="182" t="s">
        <v>447</v>
      </c>
      <c r="G311" s="35"/>
      <c r="H311" s="35"/>
      <c r="I311" s="183"/>
      <c r="J311" s="35"/>
      <c r="K311" s="35"/>
      <c r="L311" s="38"/>
      <c r="M311" s="184"/>
      <c r="N311" s="185"/>
      <c r="O311" s="63"/>
      <c r="P311" s="63"/>
      <c r="Q311" s="63"/>
      <c r="R311" s="63"/>
      <c r="S311" s="63"/>
      <c r="T311" s="64"/>
      <c r="U311" s="33"/>
      <c r="V311" s="33"/>
      <c r="W311" s="33"/>
      <c r="X311" s="33"/>
      <c r="Y311" s="33"/>
      <c r="Z311" s="33"/>
      <c r="AA311" s="33"/>
      <c r="AB311" s="33"/>
      <c r="AC311" s="33"/>
      <c r="AD311" s="33"/>
      <c r="AE311" s="33"/>
      <c r="AT311" s="15" t="s">
        <v>145</v>
      </c>
      <c r="AU311" s="15" t="s">
        <v>144</v>
      </c>
    </row>
    <row r="312" spans="1:47" s="2" customFormat="1" ht="29.25">
      <c r="A312" s="33"/>
      <c r="B312" s="34"/>
      <c r="C312" s="35"/>
      <c r="D312" s="181" t="s">
        <v>146</v>
      </c>
      <c r="E312" s="35"/>
      <c r="F312" s="186" t="s">
        <v>449</v>
      </c>
      <c r="G312" s="35"/>
      <c r="H312" s="35"/>
      <c r="I312" s="183"/>
      <c r="J312" s="35"/>
      <c r="K312" s="35"/>
      <c r="L312" s="38"/>
      <c r="M312" s="184"/>
      <c r="N312" s="185"/>
      <c r="O312" s="63"/>
      <c r="P312" s="63"/>
      <c r="Q312" s="63"/>
      <c r="R312" s="63"/>
      <c r="S312" s="63"/>
      <c r="T312" s="64"/>
      <c r="U312" s="33"/>
      <c r="V312" s="33"/>
      <c r="W312" s="33"/>
      <c r="X312" s="33"/>
      <c r="Y312" s="33"/>
      <c r="Z312" s="33"/>
      <c r="AA312" s="33"/>
      <c r="AB312" s="33"/>
      <c r="AC312" s="33"/>
      <c r="AD312" s="33"/>
      <c r="AE312" s="33"/>
      <c r="AT312" s="15" t="s">
        <v>146</v>
      </c>
      <c r="AU312" s="15" t="s">
        <v>144</v>
      </c>
    </row>
    <row r="313" spans="1:65" s="2" customFormat="1" ht="14.45" customHeight="1">
      <c r="A313" s="33"/>
      <c r="B313" s="34"/>
      <c r="C313" s="168" t="s">
        <v>291</v>
      </c>
      <c r="D313" s="168" t="s">
        <v>139</v>
      </c>
      <c r="E313" s="169" t="s">
        <v>450</v>
      </c>
      <c r="F313" s="170" t="s">
        <v>451</v>
      </c>
      <c r="G313" s="171" t="s">
        <v>142</v>
      </c>
      <c r="H313" s="172">
        <v>1</v>
      </c>
      <c r="I313" s="173"/>
      <c r="J313" s="174">
        <f>ROUND(I313*H313,2)</f>
        <v>0</v>
      </c>
      <c r="K313" s="170" t="s">
        <v>32</v>
      </c>
      <c r="L313" s="38"/>
      <c r="M313" s="175" t="s">
        <v>32</v>
      </c>
      <c r="N313" s="176" t="s">
        <v>51</v>
      </c>
      <c r="O313" s="63"/>
      <c r="P313" s="177">
        <f>O313*H313</f>
        <v>0</v>
      </c>
      <c r="Q313" s="177">
        <v>0</v>
      </c>
      <c r="R313" s="177">
        <f>Q313*H313</f>
        <v>0</v>
      </c>
      <c r="S313" s="177">
        <v>0</v>
      </c>
      <c r="T313" s="178">
        <f>S313*H313</f>
        <v>0</v>
      </c>
      <c r="U313" s="33"/>
      <c r="V313" s="33"/>
      <c r="W313" s="33"/>
      <c r="X313" s="33"/>
      <c r="Y313" s="33"/>
      <c r="Z313" s="33"/>
      <c r="AA313" s="33"/>
      <c r="AB313" s="33"/>
      <c r="AC313" s="33"/>
      <c r="AD313" s="33"/>
      <c r="AE313" s="33"/>
      <c r="AR313" s="179" t="s">
        <v>143</v>
      </c>
      <c r="AT313" s="179" t="s">
        <v>139</v>
      </c>
      <c r="AU313" s="179" t="s">
        <v>144</v>
      </c>
      <c r="AY313" s="15" t="s">
        <v>134</v>
      </c>
      <c r="BE313" s="180">
        <f>IF(N313="základní",J313,0)</f>
        <v>0</v>
      </c>
      <c r="BF313" s="180">
        <f>IF(N313="snížená",J313,0)</f>
        <v>0</v>
      </c>
      <c r="BG313" s="180">
        <f>IF(N313="zákl. přenesená",J313,0)</f>
        <v>0</v>
      </c>
      <c r="BH313" s="180">
        <f>IF(N313="sníž. přenesená",J313,0)</f>
        <v>0</v>
      </c>
      <c r="BI313" s="180">
        <f>IF(N313="nulová",J313,0)</f>
        <v>0</v>
      </c>
      <c r="BJ313" s="15" t="s">
        <v>88</v>
      </c>
      <c r="BK313" s="180">
        <f>ROUND(I313*H313,2)</f>
        <v>0</v>
      </c>
      <c r="BL313" s="15" t="s">
        <v>143</v>
      </c>
      <c r="BM313" s="179" t="s">
        <v>452</v>
      </c>
    </row>
    <row r="314" spans="1:47" s="2" customFormat="1" ht="12">
      <c r="A314" s="33"/>
      <c r="B314" s="34"/>
      <c r="C314" s="35"/>
      <c r="D314" s="181" t="s">
        <v>145</v>
      </c>
      <c r="E314" s="35"/>
      <c r="F314" s="182" t="s">
        <v>451</v>
      </c>
      <c r="G314" s="35"/>
      <c r="H314" s="35"/>
      <c r="I314" s="183"/>
      <c r="J314" s="35"/>
      <c r="K314" s="35"/>
      <c r="L314" s="38"/>
      <c r="M314" s="184"/>
      <c r="N314" s="185"/>
      <c r="O314" s="63"/>
      <c r="P314" s="63"/>
      <c r="Q314" s="63"/>
      <c r="R314" s="63"/>
      <c r="S314" s="63"/>
      <c r="T314" s="64"/>
      <c r="U314" s="33"/>
      <c r="V314" s="33"/>
      <c r="W314" s="33"/>
      <c r="X314" s="33"/>
      <c r="Y314" s="33"/>
      <c r="Z314" s="33"/>
      <c r="AA314" s="33"/>
      <c r="AB314" s="33"/>
      <c r="AC314" s="33"/>
      <c r="AD314" s="33"/>
      <c r="AE314" s="33"/>
      <c r="AT314" s="15" t="s">
        <v>145</v>
      </c>
      <c r="AU314" s="15" t="s">
        <v>144</v>
      </c>
    </row>
    <row r="315" spans="1:47" s="2" customFormat="1" ht="29.25">
      <c r="A315" s="33"/>
      <c r="B315" s="34"/>
      <c r="C315" s="35"/>
      <c r="D315" s="181" t="s">
        <v>146</v>
      </c>
      <c r="E315" s="35"/>
      <c r="F315" s="186" t="s">
        <v>453</v>
      </c>
      <c r="G315" s="35"/>
      <c r="H315" s="35"/>
      <c r="I315" s="183"/>
      <c r="J315" s="35"/>
      <c r="K315" s="35"/>
      <c r="L315" s="38"/>
      <c r="M315" s="184"/>
      <c r="N315" s="185"/>
      <c r="O315" s="63"/>
      <c r="P315" s="63"/>
      <c r="Q315" s="63"/>
      <c r="R315" s="63"/>
      <c r="S315" s="63"/>
      <c r="T315" s="64"/>
      <c r="U315" s="33"/>
      <c r="V315" s="33"/>
      <c r="W315" s="33"/>
      <c r="X315" s="33"/>
      <c r="Y315" s="33"/>
      <c r="Z315" s="33"/>
      <c r="AA315" s="33"/>
      <c r="AB315" s="33"/>
      <c r="AC315" s="33"/>
      <c r="AD315" s="33"/>
      <c r="AE315" s="33"/>
      <c r="AT315" s="15" t="s">
        <v>146</v>
      </c>
      <c r="AU315" s="15" t="s">
        <v>144</v>
      </c>
    </row>
    <row r="316" spans="2:63" s="12" customFormat="1" ht="20.85" customHeight="1">
      <c r="B316" s="152"/>
      <c r="C316" s="153"/>
      <c r="D316" s="154" t="s">
        <v>79</v>
      </c>
      <c r="E316" s="166" t="s">
        <v>454</v>
      </c>
      <c r="F316" s="166" t="s">
        <v>455</v>
      </c>
      <c r="G316" s="153"/>
      <c r="H316" s="153"/>
      <c r="I316" s="156"/>
      <c r="J316" s="167">
        <f>BK316</f>
        <v>0</v>
      </c>
      <c r="K316" s="153"/>
      <c r="L316" s="158"/>
      <c r="M316" s="159"/>
      <c r="N316" s="160"/>
      <c r="O316" s="160"/>
      <c r="P316" s="161">
        <f>SUM(P317:P325)</f>
        <v>0</v>
      </c>
      <c r="Q316" s="160"/>
      <c r="R316" s="161">
        <f>SUM(R317:R325)</f>
        <v>0</v>
      </c>
      <c r="S316" s="160"/>
      <c r="T316" s="162">
        <f>SUM(T317:T325)</f>
        <v>0</v>
      </c>
      <c r="AR316" s="163" t="s">
        <v>88</v>
      </c>
      <c r="AT316" s="164" t="s">
        <v>79</v>
      </c>
      <c r="AU316" s="164" t="s">
        <v>90</v>
      </c>
      <c r="AY316" s="163" t="s">
        <v>134</v>
      </c>
      <c r="BK316" s="165">
        <f>SUM(BK317:BK325)</f>
        <v>0</v>
      </c>
    </row>
    <row r="317" spans="1:65" s="2" customFormat="1" ht="14.45" customHeight="1">
      <c r="A317" s="33"/>
      <c r="B317" s="34"/>
      <c r="C317" s="168" t="s">
        <v>456</v>
      </c>
      <c r="D317" s="168" t="s">
        <v>139</v>
      </c>
      <c r="E317" s="169" t="s">
        <v>457</v>
      </c>
      <c r="F317" s="170" t="s">
        <v>442</v>
      </c>
      <c r="G317" s="171" t="s">
        <v>142</v>
      </c>
      <c r="H317" s="172">
        <v>1</v>
      </c>
      <c r="I317" s="173"/>
      <c r="J317" s="174">
        <f>ROUND(I317*H317,2)</f>
        <v>0</v>
      </c>
      <c r="K317" s="170" t="s">
        <v>32</v>
      </c>
      <c r="L317" s="38"/>
      <c r="M317" s="175" t="s">
        <v>32</v>
      </c>
      <c r="N317" s="176" t="s">
        <v>51</v>
      </c>
      <c r="O317" s="63"/>
      <c r="P317" s="177">
        <f>O317*H317</f>
        <v>0</v>
      </c>
      <c r="Q317" s="177">
        <v>0</v>
      </c>
      <c r="R317" s="177">
        <f>Q317*H317</f>
        <v>0</v>
      </c>
      <c r="S317" s="177">
        <v>0</v>
      </c>
      <c r="T317" s="178">
        <f>S317*H317</f>
        <v>0</v>
      </c>
      <c r="U317" s="33"/>
      <c r="V317" s="33"/>
      <c r="W317" s="33"/>
      <c r="X317" s="33"/>
      <c r="Y317" s="33"/>
      <c r="Z317" s="33"/>
      <c r="AA317" s="33"/>
      <c r="AB317" s="33"/>
      <c r="AC317" s="33"/>
      <c r="AD317" s="33"/>
      <c r="AE317" s="33"/>
      <c r="AR317" s="179" t="s">
        <v>143</v>
      </c>
      <c r="AT317" s="179" t="s">
        <v>139</v>
      </c>
      <c r="AU317" s="179" t="s">
        <v>144</v>
      </c>
      <c r="AY317" s="15" t="s">
        <v>134</v>
      </c>
      <c r="BE317" s="180">
        <f>IF(N317="základní",J317,0)</f>
        <v>0</v>
      </c>
      <c r="BF317" s="180">
        <f>IF(N317="snížená",J317,0)</f>
        <v>0</v>
      </c>
      <c r="BG317" s="180">
        <f>IF(N317="zákl. přenesená",J317,0)</f>
        <v>0</v>
      </c>
      <c r="BH317" s="180">
        <f>IF(N317="sníž. přenesená",J317,0)</f>
        <v>0</v>
      </c>
      <c r="BI317" s="180">
        <f>IF(N317="nulová",J317,0)</f>
        <v>0</v>
      </c>
      <c r="BJ317" s="15" t="s">
        <v>88</v>
      </c>
      <c r="BK317" s="180">
        <f>ROUND(I317*H317,2)</f>
        <v>0</v>
      </c>
      <c r="BL317" s="15" t="s">
        <v>143</v>
      </c>
      <c r="BM317" s="179" t="s">
        <v>458</v>
      </c>
    </row>
    <row r="318" spans="1:47" s="2" customFormat="1" ht="12">
      <c r="A318" s="33"/>
      <c r="B318" s="34"/>
      <c r="C318" s="35"/>
      <c r="D318" s="181" t="s">
        <v>145</v>
      </c>
      <c r="E318" s="35"/>
      <c r="F318" s="182" t="s">
        <v>442</v>
      </c>
      <c r="G318" s="35"/>
      <c r="H318" s="35"/>
      <c r="I318" s="183"/>
      <c r="J318" s="35"/>
      <c r="K318" s="35"/>
      <c r="L318" s="38"/>
      <c r="M318" s="184"/>
      <c r="N318" s="185"/>
      <c r="O318" s="63"/>
      <c r="P318" s="63"/>
      <c r="Q318" s="63"/>
      <c r="R318" s="63"/>
      <c r="S318" s="63"/>
      <c r="T318" s="64"/>
      <c r="U318" s="33"/>
      <c r="V318" s="33"/>
      <c r="W318" s="33"/>
      <c r="X318" s="33"/>
      <c r="Y318" s="33"/>
      <c r="Z318" s="33"/>
      <c r="AA318" s="33"/>
      <c r="AB318" s="33"/>
      <c r="AC318" s="33"/>
      <c r="AD318" s="33"/>
      <c r="AE318" s="33"/>
      <c r="AT318" s="15" t="s">
        <v>145</v>
      </c>
      <c r="AU318" s="15" t="s">
        <v>144</v>
      </c>
    </row>
    <row r="319" spans="1:47" s="2" customFormat="1" ht="29.25">
      <c r="A319" s="33"/>
      <c r="B319" s="34"/>
      <c r="C319" s="35"/>
      <c r="D319" s="181" t="s">
        <v>146</v>
      </c>
      <c r="E319" s="35"/>
      <c r="F319" s="186" t="s">
        <v>444</v>
      </c>
      <c r="G319" s="35"/>
      <c r="H319" s="35"/>
      <c r="I319" s="183"/>
      <c r="J319" s="35"/>
      <c r="K319" s="35"/>
      <c r="L319" s="38"/>
      <c r="M319" s="184"/>
      <c r="N319" s="185"/>
      <c r="O319" s="63"/>
      <c r="P319" s="63"/>
      <c r="Q319" s="63"/>
      <c r="R319" s="63"/>
      <c r="S319" s="63"/>
      <c r="T319" s="64"/>
      <c r="U319" s="33"/>
      <c r="V319" s="33"/>
      <c r="W319" s="33"/>
      <c r="X319" s="33"/>
      <c r="Y319" s="33"/>
      <c r="Z319" s="33"/>
      <c r="AA319" s="33"/>
      <c r="AB319" s="33"/>
      <c r="AC319" s="33"/>
      <c r="AD319" s="33"/>
      <c r="AE319" s="33"/>
      <c r="AT319" s="15" t="s">
        <v>146</v>
      </c>
      <c r="AU319" s="15" t="s">
        <v>144</v>
      </c>
    </row>
    <row r="320" spans="1:65" s="2" customFormat="1" ht="14.45" customHeight="1">
      <c r="A320" s="33"/>
      <c r="B320" s="34"/>
      <c r="C320" s="168" t="s">
        <v>297</v>
      </c>
      <c r="D320" s="168" t="s">
        <v>139</v>
      </c>
      <c r="E320" s="169" t="s">
        <v>459</v>
      </c>
      <c r="F320" s="170" t="s">
        <v>447</v>
      </c>
      <c r="G320" s="171" t="s">
        <v>142</v>
      </c>
      <c r="H320" s="172">
        <v>1</v>
      </c>
      <c r="I320" s="173"/>
      <c r="J320" s="174">
        <f>ROUND(I320*H320,2)</f>
        <v>0</v>
      </c>
      <c r="K320" s="170" t="s">
        <v>32</v>
      </c>
      <c r="L320" s="38"/>
      <c r="M320" s="175" t="s">
        <v>32</v>
      </c>
      <c r="N320" s="176" t="s">
        <v>51</v>
      </c>
      <c r="O320" s="63"/>
      <c r="P320" s="177">
        <f>O320*H320</f>
        <v>0</v>
      </c>
      <c r="Q320" s="177">
        <v>0</v>
      </c>
      <c r="R320" s="177">
        <f>Q320*H320</f>
        <v>0</v>
      </c>
      <c r="S320" s="177">
        <v>0</v>
      </c>
      <c r="T320" s="178">
        <f>S320*H320</f>
        <v>0</v>
      </c>
      <c r="U320" s="33"/>
      <c r="V320" s="33"/>
      <c r="W320" s="33"/>
      <c r="X320" s="33"/>
      <c r="Y320" s="33"/>
      <c r="Z320" s="33"/>
      <c r="AA320" s="33"/>
      <c r="AB320" s="33"/>
      <c r="AC320" s="33"/>
      <c r="AD320" s="33"/>
      <c r="AE320" s="33"/>
      <c r="AR320" s="179" t="s">
        <v>143</v>
      </c>
      <c r="AT320" s="179" t="s">
        <v>139</v>
      </c>
      <c r="AU320" s="179" t="s">
        <v>144</v>
      </c>
      <c r="AY320" s="15" t="s">
        <v>134</v>
      </c>
      <c r="BE320" s="180">
        <f>IF(N320="základní",J320,0)</f>
        <v>0</v>
      </c>
      <c r="BF320" s="180">
        <f>IF(N320="snížená",J320,0)</f>
        <v>0</v>
      </c>
      <c r="BG320" s="180">
        <f>IF(N320="zákl. přenesená",J320,0)</f>
        <v>0</v>
      </c>
      <c r="BH320" s="180">
        <f>IF(N320="sníž. přenesená",J320,0)</f>
        <v>0</v>
      </c>
      <c r="BI320" s="180">
        <f>IF(N320="nulová",J320,0)</f>
        <v>0</v>
      </c>
      <c r="BJ320" s="15" t="s">
        <v>88</v>
      </c>
      <c r="BK320" s="180">
        <f>ROUND(I320*H320,2)</f>
        <v>0</v>
      </c>
      <c r="BL320" s="15" t="s">
        <v>143</v>
      </c>
      <c r="BM320" s="179" t="s">
        <v>460</v>
      </c>
    </row>
    <row r="321" spans="1:47" s="2" customFormat="1" ht="12">
      <c r="A321" s="33"/>
      <c r="B321" s="34"/>
      <c r="C321" s="35"/>
      <c r="D321" s="181" t="s">
        <v>145</v>
      </c>
      <c r="E321" s="35"/>
      <c r="F321" s="182" t="s">
        <v>447</v>
      </c>
      <c r="G321" s="35"/>
      <c r="H321" s="35"/>
      <c r="I321" s="183"/>
      <c r="J321" s="35"/>
      <c r="K321" s="35"/>
      <c r="L321" s="38"/>
      <c r="M321" s="184"/>
      <c r="N321" s="185"/>
      <c r="O321" s="63"/>
      <c r="P321" s="63"/>
      <c r="Q321" s="63"/>
      <c r="R321" s="63"/>
      <c r="S321" s="63"/>
      <c r="T321" s="64"/>
      <c r="U321" s="33"/>
      <c r="V321" s="33"/>
      <c r="W321" s="33"/>
      <c r="X321" s="33"/>
      <c r="Y321" s="33"/>
      <c r="Z321" s="33"/>
      <c r="AA321" s="33"/>
      <c r="AB321" s="33"/>
      <c r="AC321" s="33"/>
      <c r="AD321" s="33"/>
      <c r="AE321" s="33"/>
      <c r="AT321" s="15" t="s">
        <v>145</v>
      </c>
      <c r="AU321" s="15" t="s">
        <v>144</v>
      </c>
    </row>
    <row r="322" spans="1:47" s="2" customFormat="1" ht="29.25">
      <c r="A322" s="33"/>
      <c r="B322" s="34"/>
      <c r="C322" s="35"/>
      <c r="D322" s="181" t="s">
        <v>146</v>
      </c>
      <c r="E322" s="35"/>
      <c r="F322" s="186" t="s">
        <v>449</v>
      </c>
      <c r="G322" s="35"/>
      <c r="H322" s="35"/>
      <c r="I322" s="183"/>
      <c r="J322" s="35"/>
      <c r="K322" s="35"/>
      <c r="L322" s="38"/>
      <c r="M322" s="184"/>
      <c r="N322" s="185"/>
      <c r="O322" s="63"/>
      <c r="P322" s="63"/>
      <c r="Q322" s="63"/>
      <c r="R322" s="63"/>
      <c r="S322" s="63"/>
      <c r="T322" s="64"/>
      <c r="U322" s="33"/>
      <c r="V322" s="33"/>
      <c r="W322" s="33"/>
      <c r="X322" s="33"/>
      <c r="Y322" s="33"/>
      <c r="Z322" s="33"/>
      <c r="AA322" s="33"/>
      <c r="AB322" s="33"/>
      <c r="AC322" s="33"/>
      <c r="AD322" s="33"/>
      <c r="AE322" s="33"/>
      <c r="AT322" s="15" t="s">
        <v>146</v>
      </c>
      <c r="AU322" s="15" t="s">
        <v>144</v>
      </c>
    </row>
    <row r="323" spans="1:65" s="2" customFormat="1" ht="14.45" customHeight="1">
      <c r="A323" s="33"/>
      <c r="B323" s="34"/>
      <c r="C323" s="168" t="s">
        <v>461</v>
      </c>
      <c r="D323" s="168" t="s">
        <v>139</v>
      </c>
      <c r="E323" s="169" t="s">
        <v>462</v>
      </c>
      <c r="F323" s="170" t="s">
        <v>451</v>
      </c>
      <c r="G323" s="171" t="s">
        <v>142</v>
      </c>
      <c r="H323" s="172">
        <v>1</v>
      </c>
      <c r="I323" s="173"/>
      <c r="J323" s="174">
        <f>ROUND(I323*H323,2)</f>
        <v>0</v>
      </c>
      <c r="K323" s="170" t="s">
        <v>32</v>
      </c>
      <c r="L323" s="38"/>
      <c r="M323" s="175" t="s">
        <v>32</v>
      </c>
      <c r="N323" s="176" t="s">
        <v>51</v>
      </c>
      <c r="O323" s="63"/>
      <c r="P323" s="177">
        <f>O323*H323</f>
        <v>0</v>
      </c>
      <c r="Q323" s="177">
        <v>0</v>
      </c>
      <c r="R323" s="177">
        <f>Q323*H323</f>
        <v>0</v>
      </c>
      <c r="S323" s="177">
        <v>0</v>
      </c>
      <c r="T323" s="178">
        <f>S323*H323</f>
        <v>0</v>
      </c>
      <c r="U323" s="33"/>
      <c r="V323" s="33"/>
      <c r="W323" s="33"/>
      <c r="X323" s="33"/>
      <c r="Y323" s="33"/>
      <c r="Z323" s="33"/>
      <c r="AA323" s="33"/>
      <c r="AB323" s="33"/>
      <c r="AC323" s="33"/>
      <c r="AD323" s="33"/>
      <c r="AE323" s="33"/>
      <c r="AR323" s="179" t="s">
        <v>143</v>
      </c>
      <c r="AT323" s="179" t="s">
        <v>139</v>
      </c>
      <c r="AU323" s="179" t="s">
        <v>144</v>
      </c>
      <c r="AY323" s="15" t="s">
        <v>134</v>
      </c>
      <c r="BE323" s="180">
        <f>IF(N323="základní",J323,0)</f>
        <v>0</v>
      </c>
      <c r="BF323" s="180">
        <f>IF(N323="snížená",J323,0)</f>
        <v>0</v>
      </c>
      <c r="BG323" s="180">
        <f>IF(N323="zákl. přenesená",J323,0)</f>
        <v>0</v>
      </c>
      <c r="BH323" s="180">
        <f>IF(N323="sníž. přenesená",J323,0)</f>
        <v>0</v>
      </c>
      <c r="BI323" s="180">
        <f>IF(N323="nulová",J323,0)</f>
        <v>0</v>
      </c>
      <c r="BJ323" s="15" t="s">
        <v>88</v>
      </c>
      <c r="BK323" s="180">
        <f>ROUND(I323*H323,2)</f>
        <v>0</v>
      </c>
      <c r="BL323" s="15" t="s">
        <v>143</v>
      </c>
      <c r="BM323" s="179" t="s">
        <v>463</v>
      </c>
    </row>
    <row r="324" spans="1:47" s="2" customFormat="1" ht="12">
      <c r="A324" s="33"/>
      <c r="B324" s="34"/>
      <c r="C324" s="35"/>
      <c r="D324" s="181" t="s">
        <v>145</v>
      </c>
      <c r="E324" s="35"/>
      <c r="F324" s="182" t="s">
        <v>451</v>
      </c>
      <c r="G324" s="35"/>
      <c r="H324" s="35"/>
      <c r="I324" s="183"/>
      <c r="J324" s="35"/>
      <c r="K324" s="35"/>
      <c r="L324" s="38"/>
      <c r="M324" s="184"/>
      <c r="N324" s="185"/>
      <c r="O324" s="63"/>
      <c r="P324" s="63"/>
      <c r="Q324" s="63"/>
      <c r="R324" s="63"/>
      <c r="S324" s="63"/>
      <c r="T324" s="64"/>
      <c r="U324" s="33"/>
      <c r="V324" s="33"/>
      <c r="W324" s="33"/>
      <c r="X324" s="33"/>
      <c r="Y324" s="33"/>
      <c r="Z324" s="33"/>
      <c r="AA324" s="33"/>
      <c r="AB324" s="33"/>
      <c r="AC324" s="33"/>
      <c r="AD324" s="33"/>
      <c r="AE324" s="33"/>
      <c r="AT324" s="15" t="s">
        <v>145</v>
      </c>
      <c r="AU324" s="15" t="s">
        <v>144</v>
      </c>
    </row>
    <row r="325" spans="1:47" s="2" customFormat="1" ht="29.25">
      <c r="A325" s="33"/>
      <c r="B325" s="34"/>
      <c r="C325" s="35"/>
      <c r="D325" s="181" t="s">
        <v>146</v>
      </c>
      <c r="E325" s="35"/>
      <c r="F325" s="186" t="s">
        <v>453</v>
      </c>
      <c r="G325" s="35"/>
      <c r="H325" s="35"/>
      <c r="I325" s="183"/>
      <c r="J325" s="35"/>
      <c r="K325" s="35"/>
      <c r="L325" s="38"/>
      <c r="M325" s="184"/>
      <c r="N325" s="185"/>
      <c r="O325" s="63"/>
      <c r="P325" s="63"/>
      <c r="Q325" s="63"/>
      <c r="R325" s="63"/>
      <c r="S325" s="63"/>
      <c r="T325" s="64"/>
      <c r="U325" s="33"/>
      <c r="V325" s="33"/>
      <c r="W325" s="33"/>
      <c r="X325" s="33"/>
      <c r="Y325" s="33"/>
      <c r="Z325" s="33"/>
      <c r="AA325" s="33"/>
      <c r="AB325" s="33"/>
      <c r="AC325" s="33"/>
      <c r="AD325" s="33"/>
      <c r="AE325" s="33"/>
      <c r="AT325" s="15" t="s">
        <v>146</v>
      </c>
      <c r="AU325" s="15" t="s">
        <v>144</v>
      </c>
    </row>
    <row r="326" spans="2:63" s="12" customFormat="1" ht="20.85" customHeight="1">
      <c r="B326" s="152"/>
      <c r="C326" s="153"/>
      <c r="D326" s="154" t="s">
        <v>79</v>
      </c>
      <c r="E326" s="166" t="s">
        <v>464</v>
      </c>
      <c r="F326" s="166" t="s">
        <v>465</v>
      </c>
      <c r="G326" s="153"/>
      <c r="H326" s="153"/>
      <c r="I326" s="156"/>
      <c r="J326" s="167">
        <f>BK326</f>
        <v>0</v>
      </c>
      <c r="K326" s="153"/>
      <c r="L326" s="158"/>
      <c r="M326" s="159"/>
      <c r="N326" s="160"/>
      <c r="O326" s="160"/>
      <c r="P326" s="161">
        <f>SUM(P327:P335)</f>
        <v>0</v>
      </c>
      <c r="Q326" s="160"/>
      <c r="R326" s="161">
        <f>SUM(R327:R335)</f>
        <v>0</v>
      </c>
      <c r="S326" s="160"/>
      <c r="T326" s="162">
        <f>SUM(T327:T335)</f>
        <v>0</v>
      </c>
      <c r="AR326" s="163" t="s">
        <v>88</v>
      </c>
      <c r="AT326" s="164" t="s">
        <v>79</v>
      </c>
      <c r="AU326" s="164" t="s">
        <v>90</v>
      </c>
      <c r="AY326" s="163" t="s">
        <v>134</v>
      </c>
      <c r="BK326" s="165">
        <f>SUM(BK327:BK335)</f>
        <v>0</v>
      </c>
    </row>
    <row r="327" spans="1:65" s="2" customFormat="1" ht="14.45" customHeight="1">
      <c r="A327" s="33"/>
      <c r="B327" s="34"/>
      <c r="C327" s="168" t="s">
        <v>300</v>
      </c>
      <c r="D327" s="168" t="s">
        <v>139</v>
      </c>
      <c r="E327" s="169" t="s">
        <v>466</v>
      </c>
      <c r="F327" s="170" t="s">
        <v>442</v>
      </c>
      <c r="G327" s="171" t="s">
        <v>142</v>
      </c>
      <c r="H327" s="172">
        <v>1</v>
      </c>
      <c r="I327" s="173"/>
      <c r="J327" s="174">
        <f>ROUND(I327*H327,2)</f>
        <v>0</v>
      </c>
      <c r="K327" s="170" t="s">
        <v>32</v>
      </c>
      <c r="L327" s="38"/>
      <c r="M327" s="175" t="s">
        <v>32</v>
      </c>
      <c r="N327" s="176" t="s">
        <v>51</v>
      </c>
      <c r="O327" s="63"/>
      <c r="P327" s="177">
        <f>O327*H327</f>
        <v>0</v>
      </c>
      <c r="Q327" s="177">
        <v>0</v>
      </c>
      <c r="R327" s="177">
        <f>Q327*H327</f>
        <v>0</v>
      </c>
      <c r="S327" s="177">
        <v>0</v>
      </c>
      <c r="T327" s="178">
        <f>S327*H327</f>
        <v>0</v>
      </c>
      <c r="U327" s="33"/>
      <c r="V327" s="33"/>
      <c r="W327" s="33"/>
      <c r="X327" s="33"/>
      <c r="Y327" s="33"/>
      <c r="Z327" s="33"/>
      <c r="AA327" s="33"/>
      <c r="AB327" s="33"/>
      <c r="AC327" s="33"/>
      <c r="AD327" s="33"/>
      <c r="AE327" s="33"/>
      <c r="AR327" s="179" t="s">
        <v>143</v>
      </c>
      <c r="AT327" s="179" t="s">
        <v>139</v>
      </c>
      <c r="AU327" s="179" t="s">
        <v>144</v>
      </c>
      <c r="AY327" s="15" t="s">
        <v>134</v>
      </c>
      <c r="BE327" s="180">
        <f>IF(N327="základní",J327,0)</f>
        <v>0</v>
      </c>
      <c r="BF327" s="180">
        <f>IF(N327="snížená",J327,0)</f>
        <v>0</v>
      </c>
      <c r="BG327" s="180">
        <f>IF(N327="zákl. přenesená",J327,0)</f>
        <v>0</v>
      </c>
      <c r="BH327" s="180">
        <f>IF(N327="sníž. přenesená",J327,0)</f>
        <v>0</v>
      </c>
      <c r="BI327" s="180">
        <f>IF(N327="nulová",J327,0)</f>
        <v>0</v>
      </c>
      <c r="BJ327" s="15" t="s">
        <v>88</v>
      </c>
      <c r="BK327" s="180">
        <f>ROUND(I327*H327,2)</f>
        <v>0</v>
      </c>
      <c r="BL327" s="15" t="s">
        <v>143</v>
      </c>
      <c r="BM327" s="179" t="s">
        <v>467</v>
      </c>
    </row>
    <row r="328" spans="1:47" s="2" customFormat="1" ht="12">
      <c r="A328" s="33"/>
      <c r="B328" s="34"/>
      <c r="C328" s="35"/>
      <c r="D328" s="181" t="s">
        <v>145</v>
      </c>
      <c r="E328" s="35"/>
      <c r="F328" s="182" t="s">
        <v>442</v>
      </c>
      <c r="G328" s="35"/>
      <c r="H328" s="35"/>
      <c r="I328" s="183"/>
      <c r="J328" s="35"/>
      <c r="K328" s="35"/>
      <c r="L328" s="38"/>
      <c r="M328" s="184"/>
      <c r="N328" s="185"/>
      <c r="O328" s="63"/>
      <c r="P328" s="63"/>
      <c r="Q328" s="63"/>
      <c r="R328" s="63"/>
      <c r="S328" s="63"/>
      <c r="T328" s="64"/>
      <c r="U328" s="33"/>
      <c r="V328" s="33"/>
      <c r="W328" s="33"/>
      <c r="X328" s="33"/>
      <c r="Y328" s="33"/>
      <c r="Z328" s="33"/>
      <c r="AA328" s="33"/>
      <c r="AB328" s="33"/>
      <c r="AC328" s="33"/>
      <c r="AD328" s="33"/>
      <c r="AE328" s="33"/>
      <c r="AT328" s="15" t="s">
        <v>145</v>
      </c>
      <c r="AU328" s="15" t="s">
        <v>144</v>
      </c>
    </row>
    <row r="329" spans="1:47" s="2" customFormat="1" ht="29.25">
      <c r="A329" s="33"/>
      <c r="B329" s="34"/>
      <c r="C329" s="35"/>
      <c r="D329" s="181" t="s">
        <v>146</v>
      </c>
      <c r="E329" s="35"/>
      <c r="F329" s="186" t="s">
        <v>444</v>
      </c>
      <c r="G329" s="35"/>
      <c r="H329" s="35"/>
      <c r="I329" s="183"/>
      <c r="J329" s="35"/>
      <c r="K329" s="35"/>
      <c r="L329" s="38"/>
      <c r="M329" s="184"/>
      <c r="N329" s="185"/>
      <c r="O329" s="63"/>
      <c r="P329" s="63"/>
      <c r="Q329" s="63"/>
      <c r="R329" s="63"/>
      <c r="S329" s="63"/>
      <c r="T329" s="64"/>
      <c r="U329" s="33"/>
      <c r="V329" s="33"/>
      <c r="W329" s="33"/>
      <c r="X329" s="33"/>
      <c r="Y329" s="33"/>
      <c r="Z329" s="33"/>
      <c r="AA329" s="33"/>
      <c r="AB329" s="33"/>
      <c r="AC329" s="33"/>
      <c r="AD329" s="33"/>
      <c r="AE329" s="33"/>
      <c r="AT329" s="15" t="s">
        <v>146</v>
      </c>
      <c r="AU329" s="15" t="s">
        <v>144</v>
      </c>
    </row>
    <row r="330" spans="1:65" s="2" customFormat="1" ht="14.45" customHeight="1">
      <c r="A330" s="33"/>
      <c r="B330" s="34"/>
      <c r="C330" s="168" t="s">
        <v>468</v>
      </c>
      <c r="D330" s="168" t="s">
        <v>139</v>
      </c>
      <c r="E330" s="169" t="s">
        <v>469</v>
      </c>
      <c r="F330" s="170" t="s">
        <v>447</v>
      </c>
      <c r="G330" s="171" t="s">
        <v>142</v>
      </c>
      <c r="H330" s="172">
        <v>1</v>
      </c>
      <c r="I330" s="173"/>
      <c r="J330" s="174">
        <f>ROUND(I330*H330,2)</f>
        <v>0</v>
      </c>
      <c r="K330" s="170" t="s">
        <v>32</v>
      </c>
      <c r="L330" s="38"/>
      <c r="M330" s="175" t="s">
        <v>32</v>
      </c>
      <c r="N330" s="176" t="s">
        <v>51</v>
      </c>
      <c r="O330" s="63"/>
      <c r="P330" s="177">
        <f>O330*H330</f>
        <v>0</v>
      </c>
      <c r="Q330" s="177">
        <v>0</v>
      </c>
      <c r="R330" s="177">
        <f>Q330*H330</f>
        <v>0</v>
      </c>
      <c r="S330" s="177">
        <v>0</v>
      </c>
      <c r="T330" s="178">
        <f>S330*H330</f>
        <v>0</v>
      </c>
      <c r="U330" s="33"/>
      <c r="V330" s="33"/>
      <c r="W330" s="33"/>
      <c r="X330" s="33"/>
      <c r="Y330" s="33"/>
      <c r="Z330" s="33"/>
      <c r="AA330" s="33"/>
      <c r="AB330" s="33"/>
      <c r="AC330" s="33"/>
      <c r="AD330" s="33"/>
      <c r="AE330" s="33"/>
      <c r="AR330" s="179" t="s">
        <v>143</v>
      </c>
      <c r="AT330" s="179" t="s">
        <v>139</v>
      </c>
      <c r="AU330" s="179" t="s">
        <v>144</v>
      </c>
      <c r="AY330" s="15" t="s">
        <v>134</v>
      </c>
      <c r="BE330" s="180">
        <f>IF(N330="základní",J330,0)</f>
        <v>0</v>
      </c>
      <c r="BF330" s="180">
        <f>IF(N330="snížená",J330,0)</f>
        <v>0</v>
      </c>
      <c r="BG330" s="180">
        <f>IF(N330="zákl. přenesená",J330,0)</f>
        <v>0</v>
      </c>
      <c r="BH330" s="180">
        <f>IF(N330="sníž. přenesená",J330,0)</f>
        <v>0</v>
      </c>
      <c r="BI330" s="180">
        <f>IF(N330="nulová",J330,0)</f>
        <v>0</v>
      </c>
      <c r="BJ330" s="15" t="s">
        <v>88</v>
      </c>
      <c r="BK330" s="180">
        <f>ROUND(I330*H330,2)</f>
        <v>0</v>
      </c>
      <c r="BL330" s="15" t="s">
        <v>143</v>
      </c>
      <c r="BM330" s="179" t="s">
        <v>470</v>
      </c>
    </row>
    <row r="331" spans="1:47" s="2" customFormat="1" ht="12">
      <c r="A331" s="33"/>
      <c r="B331" s="34"/>
      <c r="C331" s="35"/>
      <c r="D331" s="181" t="s">
        <v>145</v>
      </c>
      <c r="E331" s="35"/>
      <c r="F331" s="182" t="s">
        <v>447</v>
      </c>
      <c r="G331" s="35"/>
      <c r="H331" s="35"/>
      <c r="I331" s="183"/>
      <c r="J331" s="35"/>
      <c r="K331" s="35"/>
      <c r="L331" s="38"/>
      <c r="M331" s="184"/>
      <c r="N331" s="185"/>
      <c r="O331" s="63"/>
      <c r="P331" s="63"/>
      <c r="Q331" s="63"/>
      <c r="R331" s="63"/>
      <c r="S331" s="63"/>
      <c r="T331" s="64"/>
      <c r="U331" s="33"/>
      <c r="V331" s="33"/>
      <c r="W331" s="33"/>
      <c r="X331" s="33"/>
      <c r="Y331" s="33"/>
      <c r="Z331" s="33"/>
      <c r="AA331" s="33"/>
      <c r="AB331" s="33"/>
      <c r="AC331" s="33"/>
      <c r="AD331" s="33"/>
      <c r="AE331" s="33"/>
      <c r="AT331" s="15" t="s">
        <v>145</v>
      </c>
      <c r="AU331" s="15" t="s">
        <v>144</v>
      </c>
    </row>
    <row r="332" spans="1:47" s="2" customFormat="1" ht="29.25">
      <c r="A332" s="33"/>
      <c r="B332" s="34"/>
      <c r="C332" s="35"/>
      <c r="D332" s="181" t="s">
        <v>146</v>
      </c>
      <c r="E332" s="35"/>
      <c r="F332" s="186" t="s">
        <v>449</v>
      </c>
      <c r="G332" s="35"/>
      <c r="H332" s="35"/>
      <c r="I332" s="183"/>
      <c r="J332" s="35"/>
      <c r="K332" s="35"/>
      <c r="L332" s="38"/>
      <c r="M332" s="184"/>
      <c r="N332" s="185"/>
      <c r="O332" s="63"/>
      <c r="P332" s="63"/>
      <c r="Q332" s="63"/>
      <c r="R332" s="63"/>
      <c r="S332" s="63"/>
      <c r="T332" s="64"/>
      <c r="U332" s="33"/>
      <c r="V332" s="33"/>
      <c r="W332" s="33"/>
      <c r="X332" s="33"/>
      <c r="Y332" s="33"/>
      <c r="Z332" s="33"/>
      <c r="AA332" s="33"/>
      <c r="AB332" s="33"/>
      <c r="AC332" s="33"/>
      <c r="AD332" s="33"/>
      <c r="AE332" s="33"/>
      <c r="AT332" s="15" t="s">
        <v>146</v>
      </c>
      <c r="AU332" s="15" t="s">
        <v>144</v>
      </c>
    </row>
    <row r="333" spans="1:65" s="2" customFormat="1" ht="14.45" customHeight="1">
      <c r="A333" s="33"/>
      <c r="B333" s="34"/>
      <c r="C333" s="168" t="s">
        <v>306</v>
      </c>
      <c r="D333" s="168" t="s">
        <v>139</v>
      </c>
      <c r="E333" s="169" t="s">
        <v>471</v>
      </c>
      <c r="F333" s="170" t="s">
        <v>451</v>
      </c>
      <c r="G333" s="171" t="s">
        <v>142</v>
      </c>
      <c r="H333" s="172">
        <v>1</v>
      </c>
      <c r="I333" s="173"/>
      <c r="J333" s="174">
        <f>ROUND(I333*H333,2)</f>
        <v>0</v>
      </c>
      <c r="K333" s="170" t="s">
        <v>32</v>
      </c>
      <c r="L333" s="38"/>
      <c r="M333" s="175" t="s">
        <v>32</v>
      </c>
      <c r="N333" s="176" t="s">
        <v>51</v>
      </c>
      <c r="O333" s="63"/>
      <c r="P333" s="177">
        <f>O333*H333</f>
        <v>0</v>
      </c>
      <c r="Q333" s="177">
        <v>0</v>
      </c>
      <c r="R333" s="177">
        <f>Q333*H333</f>
        <v>0</v>
      </c>
      <c r="S333" s="177">
        <v>0</v>
      </c>
      <c r="T333" s="178">
        <f>S333*H333</f>
        <v>0</v>
      </c>
      <c r="U333" s="33"/>
      <c r="V333" s="33"/>
      <c r="W333" s="33"/>
      <c r="X333" s="33"/>
      <c r="Y333" s="33"/>
      <c r="Z333" s="33"/>
      <c r="AA333" s="33"/>
      <c r="AB333" s="33"/>
      <c r="AC333" s="33"/>
      <c r="AD333" s="33"/>
      <c r="AE333" s="33"/>
      <c r="AR333" s="179" t="s">
        <v>143</v>
      </c>
      <c r="AT333" s="179" t="s">
        <v>139</v>
      </c>
      <c r="AU333" s="179" t="s">
        <v>144</v>
      </c>
      <c r="AY333" s="15" t="s">
        <v>134</v>
      </c>
      <c r="BE333" s="180">
        <f>IF(N333="základní",J333,0)</f>
        <v>0</v>
      </c>
      <c r="BF333" s="180">
        <f>IF(N333="snížená",J333,0)</f>
        <v>0</v>
      </c>
      <c r="BG333" s="180">
        <f>IF(N333="zákl. přenesená",J333,0)</f>
        <v>0</v>
      </c>
      <c r="BH333" s="180">
        <f>IF(N333="sníž. přenesená",J333,0)</f>
        <v>0</v>
      </c>
      <c r="BI333" s="180">
        <f>IF(N333="nulová",J333,0)</f>
        <v>0</v>
      </c>
      <c r="BJ333" s="15" t="s">
        <v>88</v>
      </c>
      <c r="BK333" s="180">
        <f>ROUND(I333*H333,2)</f>
        <v>0</v>
      </c>
      <c r="BL333" s="15" t="s">
        <v>143</v>
      </c>
      <c r="BM333" s="179" t="s">
        <v>472</v>
      </c>
    </row>
    <row r="334" spans="1:47" s="2" customFormat="1" ht="12">
      <c r="A334" s="33"/>
      <c r="B334" s="34"/>
      <c r="C334" s="35"/>
      <c r="D334" s="181" t="s">
        <v>145</v>
      </c>
      <c r="E334" s="35"/>
      <c r="F334" s="182" t="s">
        <v>451</v>
      </c>
      <c r="G334" s="35"/>
      <c r="H334" s="35"/>
      <c r="I334" s="183"/>
      <c r="J334" s="35"/>
      <c r="K334" s="35"/>
      <c r="L334" s="38"/>
      <c r="M334" s="184"/>
      <c r="N334" s="185"/>
      <c r="O334" s="63"/>
      <c r="P334" s="63"/>
      <c r="Q334" s="63"/>
      <c r="R334" s="63"/>
      <c r="S334" s="63"/>
      <c r="T334" s="64"/>
      <c r="U334" s="33"/>
      <c r="V334" s="33"/>
      <c r="W334" s="33"/>
      <c r="X334" s="33"/>
      <c r="Y334" s="33"/>
      <c r="Z334" s="33"/>
      <c r="AA334" s="33"/>
      <c r="AB334" s="33"/>
      <c r="AC334" s="33"/>
      <c r="AD334" s="33"/>
      <c r="AE334" s="33"/>
      <c r="AT334" s="15" t="s">
        <v>145</v>
      </c>
      <c r="AU334" s="15" t="s">
        <v>144</v>
      </c>
    </row>
    <row r="335" spans="1:47" s="2" customFormat="1" ht="29.25">
      <c r="A335" s="33"/>
      <c r="B335" s="34"/>
      <c r="C335" s="35"/>
      <c r="D335" s="181" t="s">
        <v>146</v>
      </c>
      <c r="E335" s="35"/>
      <c r="F335" s="186" t="s">
        <v>453</v>
      </c>
      <c r="G335" s="35"/>
      <c r="H335" s="35"/>
      <c r="I335" s="183"/>
      <c r="J335" s="35"/>
      <c r="K335" s="35"/>
      <c r="L335" s="38"/>
      <c r="M335" s="184"/>
      <c r="N335" s="185"/>
      <c r="O335" s="63"/>
      <c r="P335" s="63"/>
      <c r="Q335" s="63"/>
      <c r="R335" s="63"/>
      <c r="S335" s="63"/>
      <c r="T335" s="64"/>
      <c r="U335" s="33"/>
      <c r="V335" s="33"/>
      <c r="W335" s="33"/>
      <c r="X335" s="33"/>
      <c r="Y335" s="33"/>
      <c r="Z335" s="33"/>
      <c r="AA335" s="33"/>
      <c r="AB335" s="33"/>
      <c r="AC335" s="33"/>
      <c r="AD335" s="33"/>
      <c r="AE335" s="33"/>
      <c r="AT335" s="15" t="s">
        <v>146</v>
      </c>
      <c r="AU335" s="15" t="s">
        <v>144</v>
      </c>
    </row>
    <row r="336" spans="2:63" s="12" customFormat="1" ht="20.85" customHeight="1">
      <c r="B336" s="152"/>
      <c r="C336" s="153"/>
      <c r="D336" s="154" t="s">
        <v>79</v>
      </c>
      <c r="E336" s="166" t="s">
        <v>473</v>
      </c>
      <c r="F336" s="166" t="s">
        <v>474</v>
      </c>
      <c r="G336" s="153"/>
      <c r="H336" s="153"/>
      <c r="I336" s="156"/>
      <c r="J336" s="167">
        <f>BK336</f>
        <v>0</v>
      </c>
      <c r="K336" s="153"/>
      <c r="L336" s="158"/>
      <c r="M336" s="159"/>
      <c r="N336" s="160"/>
      <c r="O336" s="160"/>
      <c r="P336" s="161">
        <f>SUM(P337:P345)</f>
        <v>0</v>
      </c>
      <c r="Q336" s="160"/>
      <c r="R336" s="161">
        <f>SUM(R337:R345)</f>
        <v>0</v>
      </c>
      <c r="S336" s="160"/>
      <c r="T336" s="162">
        <f>SUM(T337:T345)</f>
        <v>0</v>
      </c>
      <c r="AR336" s="163" t="s">
        <v>88</v>
      </c>
      <c r="AT336" s="164" t="s">
        <v>79</v>
      </c>
      <c r="AU336" s="164" t="s">
        <v>90</v>
      </c>
      <c r="AY336" s="163" t="s">
        <v>134</v>
      </c>
      <c r="BK336" s="165">
        <f>SUM(BK337:BK345)</f>
        <v>0</v>
      </c>
    </row>
    <row r="337" spans="1:65" s="2" customFormat="1" ht="14.45" customHeight="1">
      <c r="A337" s="33"/>
      <c r="B337" s="34"/>
      <c r="C337" s="168" t="s">
        <v>475</v>
      </c>
      <c r="D337" s="168" t="s">
        <v>139</v>
      </c>
      <c r="E337" s="169" t="s">
        <v>476</v>
      </c>
      <c r="F337" s="170" t="s">
        <v>442</v>
      </c>
      <c r="G337" s="171" t="s">
        <v>142</v>
      </c>
      <c r="H337" s="172">
        <v>1</v>
      </c>
      <c r="I337" s="173"/>
      <c r="J337" s="174">
        <f>ROUND(I337*H337,2)</f>
        <v>0</v>
      </c>
      <c r="K337" s="170" t="s">
        <v>32</v>
      </c>
      <c r="L337" s="38"/>
      <c r="M337" s="175" t="s">
        <v>32</v>
      </c>
      <c r="N337" s="176" t="s">
        <v>51</v>
      </c>
      <c r="O337" s="63"/>
      <c r="P337" s="177">
        <f>O337*H337</f>
        <v>0</v>
      </c>
      <c r="Q337" s="177">
        <v>0</v>
      </c>
      <c r="R337" s="177">
        <f>Q337*H337</f>
        <v>0</v>
      </c>
      <c r="S337" s="177">
        <v>0</v>
      </c>
      <c r="T337" s="178">
        <f>S337*H337</f>
        <v>0</v>
      </c>
      <c r="U337" s="33"/>
      <c r="V337" s="33"/>
      <c r="W337" s="33"/>
      <c r="X337" s="33"/>
      <c r="Y337" s="33"/>
      <c r="Z337" s="33"/>
      <c r="AA337" s="33"/>
      <c r="AB337" s="33"/>
      <c r="AC337" s="33"/>
      <c r="AD337" s="33"/>
      <c r="AE337" s="33"/>
      <c r="AR337" s="179" t="s">
        <v>143</v>
      </c>
      <c r="AT337" s="179" t="s">
        <v>139</v>
      </c>
      <c r="AU337" s="179" t="s">
        <v>144</v>
      </c>
      <c r="AY337" s="15" t="s">
        <v>134</v>
      </c>
      <c r="BE337" s="180">
        <f>IF(N337="základní",J337,0)</f>
        <v>0</v>
      </c>
      <c r="BF337" s="180">
        <f>IF(N337="snížená",J337,0)</f>
        <v>0</v>
      </c>
      <c r="BG337" s="180">
        <f>IF(N337="zákl. přenesená",J337,0)</f>
        <v>0</v>
      </c>
      <c r="BH337" s="180">
        <f>IF(N337="sníž. přenesená",J337,0)</f>
        <v>0</v>
      </c>
      <c r="BI337" s="180">
        <f>IF(N337="nulová",J337,0)</f>
        <v>0</v>
      </c>
      <c r="BJ337" s="15" t="s">
        <v>88</v>
      </c>
      <c r="BK337" s="180">
        <f>ROUND(I337*H337,2)</f>
        <v>0</v>
      </c>
      <c r="BL337" s="15" t="s">
        <v>143</v>
      </c>
      <c r="BM337" s="179" t="s">
        <v>477</v>
      </c>
    </row>
    <row r="338" spans="1:47" s="2" customFormat="1" ht="12">
      <c r="A338" s="33"/>
      <c r="B338" s="34"/>
      <c r="C338" s="35"/>
      <c r="D338" s="181" t="s">
        <v>145</v>
      </c>
      <c r="E338" s="35"/>
      <c r="F338" s="182" t="s">
        <v>442</v>
      </c>
      <c r="G338" s="35"/>
      <c r="H338" s="35"/>
      <c r="I338" s="183"/>
      <c r="J338" s="35"/>
      <c r="K338" s="35"/>
      <c r="L338" s="38"/>
      <c r="M338" s="184"/>
      <c r="N338" s="185"/>
      <c r="O338" s="63"/>
      <c r="P338" s="63"/>
      <c r="Q338" s="63"/>
      <c r="R338" s="63"/>
      <c r="S338" s="63"/>
      <c r="T338" s="64"/>
      <c r="U338" s="33"/>
      <c r="V338" s="33"/>
      <c r="W338" s="33"/>
      <c r="X338" s="33"/>
      <c r="Y338" s="33"/>
      <c r="Z338" s="33"/>
      <c r="AA338" s="33"/>
      <c r="AB338" s="33"/>
      <c r="AC338" s="33"/>
      <c r="AD338" s="33"/>
      <c r="AE338" s="33"/>
      <c r="AT338" s="15" t="s">
        <v>145</v>
      </c>
      <c r="AU338" s="15" t="s">
        <v>144</v>
      </c>
    </row>
    <row r="339" spans="1:47" s="2" customFormat="1" ht="29.25">
      <c r="A339" s="33"/>
      <c r="B339" s="34"/>
      <c r="C339" s="35"/>
      <c r="D339" s="181" t="s">
        <v>146</v>
      </c>
      <c r="E339" s="35"/>
      <c r="F339" s="186" t="s">
        <v>444</v>
      </c>
      <c r="G339" s="35"/>
      <c r="H339" s="35"/>
      <c r="I339" s="183"/>
      <c r="J339" s="35"/>
      <c r="K339" s="35"/>
      <c r="L339" s="38"/>
      <c r="M339" s="184"/>
      <c r="N339" s="185"/>
      <c r="O339" s="63"/>
      <c r="P339" s="63"/>
      <c r="Q339" s="63"/>
      <c r="R339" s="63"/>
      <c r="S339" s="63"/>
      <c r="T339" s="64"/>
      <c r="U339" s="33"/>
      <c r="V339" s="33"/>
      <c r="W339" s="33"/>
      <c r="X339" s="33"/>
      <c r="Y339" s="33"/>
      <c r="Z339" s="33"/>
      <c r="AA339" s="33"/>
      <c r="AB339" s="33"/>
      <c r="AC339" s="33"/>
      <c r="AD339" s="33"/>
      <c r="AE339" s="33"/>
      <c r="AT339" s="15" t="s">
        <v>146</v>
      </c>
      <c r="AU339" s="15" t="s">
        <v>144</v>
      </c>
    </row>
    <row r="340" spans="1:65" s="2" customFormat="1" ht="14.45" customHeight="1">
      <c r="A340" s="33"/>
      <c r="B340" s="34"/>
      <c r="C340" s="168" t="s">
        <v>310</v>
      </c>
      <c r="D340" s="168" t="s">
        <v>139</v>
      </c>
      <c r="E340" s="169" t="s">
        <v>478</v>
      </c>
      <c r="F340" s="170" t="s">
        <v>447</v>
      </c>
      <c r="G340" s="171" t="s">
        <v>142</v>
      </c>
      <c r="H340" s="172">
        <v>1</v>
      </c>
      <c r="I340" s="173"/>
      <c r="J340" s="174">
        <f>ROUND(I340*H340,2)</f>
        <v>0</v>
      </c>
      <c r="K340" s="170" t="s">
        <v>32</v>
      </c>
      <c r="L340" s="38"/>
      <c r="M340" s="175" t="s">
        <v>32</v>
      </c>
      <c r="N340" s="176" t="s">
        <v>51</v>
      </c>
      <c r="O340" s="63"/>
      <c r="P340" s="177">
        <f>O340*H340</f>
        <v>0</v>
      </c>
      <c r="Q340" s="177">
        <v>0</v>
      </c>
      <c r="R340" s="177">
        <f>Q340*H340</f>
        <v>0</v>
      </c>
      <c r="S340" s="177">
        <v>0</v>
      </c>
      <c r="T340" s="178">
        <f>S340*H340</f>
        <v>0</v>
      </c>
      <c r="U340" s="33"/>
      <c r="V340" s="33"/>
      <c r="W340" s="33"/>
      <c r="X340" s="33"/>
      <c r="Y340" s="33"/>
      <c r="Z340" s="33"/>
      <c r="AA340" s="33"/>
      <c r="AB340" s="33"/>
      <c r="AC340" s="33"/>
      <c r="AD340" s="33"/>
      <c r="AE340" s="33"/>
      <c r="AR340" s="179" t="s">
        <v>143</v>
      </c>
      <c r="AT340" s="179" t="s">
        <v>139</v>
      </c>
      <c r="AU340" s="179" t="s">
        <v>144</v>
      </c>
      <c r="AY340" s="15" t="s">
        <v>134</v>
      </c>
      <c r="BE340" s="180">
        <f>IF(N340="základní",J340,0)</f>
        <v>0</v>
      </c>
      <c r="BF340" s="180">
        <f>IF(N340="snížená",J340,0)</f>
        <v>0</v>
      </c>
      <c r="BG340" s="180">
        <f>IF(N340="zákl. přenesená",J340,0)</f>
        <v>0</v>
      </c>
      <c r="BH340" s="180">
        <f>IF(N340="sníž. přenesená",J340,0)</f>
        <v>0</v>
      </c>
      <c r="BI340" s="180">
        <f>IF(N340="nulová",J340,0)</f>
        <v>0</v>
      </c>
      <c r="BJ340" s="15" t="s">
        <v>88</v>
      </c>
      <c r="BK340" s="180">
        <f>ROUND(I340*H340,2)</f>
        <v>0</v>
      </c>
      <c r="BL340" s="15" t="s">
        <v>143</v>
      </c>
      <c r="BM340" s="179" t="s">
        <v>479</v>
      </c>
    </row>
    <row r="341" spans="1:47" s="2" customFormat="1" ht="12">
      <c r="A341" s="33"/>
      <c r="B341" s="34"/>
      <c r="C341" s="35"/>
      <c r="D341" s="181" t="s">
        <v>145</v>
      </c>
      <c r="E341" s="35"/>
      <c r="F341" s="182" t="s">
        <v>447</v>
      </c>
      <c r="G341" s="35"/>
      <c r="H341" s="35"/>
      <c r="I341" s="183"/>
      <c r="J341" s="35"/>
      <c r="K341" s="35"/>
      <c r="L341" s="38"/>
      <c r="M341" s="184"/>
      <c r="N341" s="185"/>
      <c r="O341" s="63"/>
      <c r="P341" s="63"/>
      <c r="Q341" s="63"/>
      <c r="R341" s="63"/>
      <c r="S341" s="63"/>
      <c r="T341" s="64"/>
      <c r="U341" s="33"/>
      <c r="V341" s="33"/>
      <c r="W341" s="33"/>
      <c r="X341" s="33"/>
      <c r="Y341" s="33"/>
      <c r="Z341" s="33"/>
      <c r="AA341" s="33"/>
      <c r="AB341" s="33"/>
      <c r="AC341" s="33"/>
      <c r="AD341" s="33"/>
      <c r="AE341" s="33"/>
      <c r="AT341" s="15" t="s">
        <v>145</v>
      </c>
      <c r="AU341" s="15" t="s">
        <v>144</v>
      </c>
    </row>
    <row r="342" spans="1:47" s="2" customFormat="1" ht="29.25">
      <c r="A342" s="33"/>
      <c r="B342" s="34"/>
      <c r="C342" s="35"/>
      <c r="D342" s="181" t="s">
        <v>146</v>
      </c>
      <c r="E342" s="35"/>
      <c r="F342" s="186" t="s">
        <v>449</v>
      </c>
      <c r="G342" s="35"/>
      <c r="H342" s="35"/>
      <c r="I342" s="183"/>
      <c r="J342" s="35"/>
      <c r="K342" s="35"/>
      <c r="L342" s="38"/>
      <c r="M342" s="184"/>
      <c r="N342" s="185"/>
      <c r="O342" s="63"/>
      <c r="P342" s="63"/>
      <c r="Q342" s="63"/>
      <c r="R342" s="63"/>
      <c r="S342" s="63"/>
      <c r="T342" s="64"/>
      <c r="U342" s="33"/>
      <c r="V342" s="33"/>
      <c r="W342" s="33"/>
      <c r="X342" s="33"/>
      <c r="Y342" s="33"/>
      <c r="Z342" s="33"/>
      <c r="AA342" s="33"/>
      <c r="AB342" s="33"/>
      <c r="AC342" s="33"/>
      <c r="AD342" s="33"/>
      <c r="AE342" s="33"/>
      <c r="AT342" s="15" t="s">
        <v>146</v>
      </c>
      <c r="AU342" s="15" t="s">
        <v>144</v>
      </c>
    </row>
    <row r="343" spans="1:65" s="2" customFormat="1" ht="14.45" customHeight="1">
      <c r="A343" s="33"/>
      <c r="B343" s="34"/>
      <c r="C343" s="168" t="s">
        <v>480</v>
      </c>
      <c r="D343" s="168" t="s">
        <v>139</v>
      </c>
      <c r="E343" s="169" t="s">
        <v>481</v>
      </c>
      <c r="F343" s="170" t="s">
        <v>451</v>
      </c>
      <c r="G343" s="171" t="s">
        <v>142</v>
      </c>
      <c r="H343" s="172">
        <v>1</v>
      </c>
      <c r="I343" s="173"/>
      <c r="J343" s="174">
        <f>ROUND(I343*H343,2)</f>
        <v>0</v>
      </c>
      <c r="K343" s="170" t="s">
        <v>32</v>
      </c>
      <c r="L343" s="38"/>
      <c r="M343" s="175" t="s">
        <v>32</v>
      </c>
      <c r="N343" s="176" t="s">
        <v>51</v>
      </c>
      <c r="O343" s="63"/>
      <c r="P343" s="177">
        <f>O343*H343</f>
        <v>0</v>
      </c>
      <c r="Q343" s="177">
        <v>0</v>
      </c>
      <c r="R343" s="177">
        <f>Q343*H343</f>
        <v>0</v>
      </c>
      <c r="S343" s="177">
        <v>0</v>
      </c>
      <c r="T343" s="178">
        <f>S343*H343</f>
        <v>0</v>
      </c>
      <c r="U343" s="33"/>
      <c r="V343" s="33"/>
      <c r="W343" s="33"/>
      <c r="X343" s="33"/>
      <c r="Y343" s="33"/>
      <c r="Z343" s="33"/>
      <c r="AA343" s="33"/>
      <c r="AB343" s="33"/>
      <c r="AC343" s="33"/>
      <c r="AD343" s="33"/>
      <c r="AE343" s="33"/>
      <c r="AR343" s="179" t="s">
        <v>143</v>
      </c>
      <c r="AT343" s="179" t="s">
        <v>139</v>
      </c>
      <c r="AU343" s="179" t="s">
        <v>144</v>
      </c>
      <c r="AY343" s="15" t="s">
        <v>134</v>
      </c>
      <c r="BE343" s="180">
        <f>IF(N343="základní",J343,0)</f>
        <v>0</v>
      </c>
      <c r="BF343" s="180">
        <f>IF(N343="snížená",J343,0)</f>
        <v>0</v>
      </c>
      <c r="BG343" s="180">
        <f>IF(N343="zákl. přenesená",J343,0)</f>
        <v>0</v>
      </c>
      <c r="BH343" s="180">
        <f>IF(N343="sníž. přenesená",J343,0)</f>
        <v>0</v>
      </c>
      <c r="BI343" s="180">
        <f>IF(N343="nulová",J343,0)</f>
        <v>0</v>
      </c>
      <c r="BJ343" s="15" t="s">
        <v>88</v>
      </c>
      <c r="BK343" s="180">
        <f>ROUND(I343*H343,2)</f>
        <v>0</v>
      </c>
      <c r="BL343" s="15" t="s">
        <v>143</v>
      </c>
      <c r="BM343" s="179" t="s">
        <v>482</v>
      </c>
    </row>
    <row r="344" spans="1:47" s="2" customFormat="1" ht="12">
      <c r="A344" s="33"/>
      <c r="B344" s="34"/>
      <c r="C344" s="35"/>
      <c r="D344" s="181" t="s">
        <v>145</v>
      </c>
      <c r="E344" s="35"/>
      <c r="F344" s="182" t="s">
        <v>451</v>
      </c>
      <c r="G344" s="35"/>
      <c r="H344" s="35"/>
      <c r="I344" s="183"/>
      <c r="J344" s="35"/>
      <c r="K344" s="35"/>
      <c r="L344" s="38"/>
      <c r="M344" s="184"/>
      <c r="N344" s="185"/>
      <c r="O344" s="63"/>
      <c r="P344" s="63"/>
      <c r="Q344" s="63"/>
      <c r="R344" s="63"/>
      <c r="S344" s="63"/>
      <c r="T344" s="64"/>
      <c r="U344" s="33"/>
      <c r="V344" s="33"/>
      <c r="W344" s="33"/>
      <c r="X344" s="33"/>
      <c r="Y344" s="33"/>
      <c r="Z344" s="33"/>
      <c r="AA344" s="33"/>
      <c r="AB344" s="33"/>
      <c r="AC344" s="33"/>
      <c r="AD344" s="33"/>
      <c r="AE344" s="33"/>
      <c r="AT344" s="15" t="s">
        <v>145</v>
      </c>
      <c r="AU344" s="15" t="s">
        <v>144</v>
      </c>
    </row>
    <row r="345" spans="1:47" s="2" customFormat="1" ht="29.25">
      <c r="A345" s="33"/>
      <c r="B345" s="34"/>
      <c r="C345" s="35"/>
      <c r="D345" s="181" t="s">
        <v>146</v>
      </c>
      <c r="E345" s="35"/>
      <c r="F345" s="186" t="s">
        <v>453</v>
      </c>
      <c r="G345" s="35"/>
      <c r="H345" s="35"/>
      <c r="I345" s="183"/>
      <c r="J345" s="35"/>
      <c r="K345" s="35"/>
      <c r="L345" s="38"/>
      <c r="M345" s="184"/>
      <c r="N345" s="185"/>
      <c r="O345" s="63"/>
      <c r="P345" s="63"/>
      <c r="Q345" s="63"/>
      <c r="R345" s="63"/>
      <c r="S345" s="63"/>
      <c r="T345" s="64"/>
      <c r="U345" s="33"/>
      <c r="V345" s="33"/>
      <c r="W345" s="33"/>
      <c r="X345" s="33"/>
      <c r="Y345" s="33"/>
      <c r="Z345" s="33"/>
      <c r="AA345" s="33"/>
      <c r="AB345" s="33"/>
      <c r="AC345" s="33"/>
      <c r="AD345" s="33"/>
      <c r="AE345" s="33"/>
      <c r="AT345" s="15" t="s">
        <v>146</v>
      </c>
      <c r="AU345" s="15" t="s">
        <v>144</v>
      </c>
    </row>
    <row r="346" spans="2:63" s="12" customFormat="1" ht="20.85" customHeight="1">
      <c r="B346" s="152"/>
      <c r="C346" s="153"/>
      <c r="D346" s="154" t="s">
        <v>79</v>
      </c>
      <c r="E346" s="166" t="s">
        <v>483</v>
      </c>
      <c r="F346" s="166" t="s">
        <v>484</v>
      </c>
      <c r="G346" s="153"/>
      <c r="H346" s="153"/>
      <c r="I346" s="156"/>
      <c r="J346" s="167">
        <f>BK346</f>
        <v>0</v>
      </c>
      <c r="K346" s="153"/>
      <c r="L346" s="158"/>
      <c r="M346" s="159"/>
      <c r="N346" s="160"/>
      <c r="O346" s="160"/>
      <c r="P346" s="161">
        <f>SUM(P347:P349)</f>
        <v>0</v>
      </c>
      <c r="Q346" s="160"/>
      <c r="R346" s="161">
        <f>SUM(R347:R349)</f>
        <v>0</v>
      </c>
      <c r="S346" s="160"/>
      <c r="T346" s="162">
        <f>SUM(T347:T349)</f>
        <v>0</v>
      </c>
      <c r="AR346" s="163" t="s">
        <v>88</v>
      </c>
      <c r="AT346" s="164" t="s">
        <v>79</v>
      </c>
      <c r="AU346" s="164" t="s">
        <v>90</v>
      </c>
      <c r="AY346" s="163" t="s">
        <v>134</v>
      </c>
      <c r="BK346" s="165">
        <f>SUM(BK347:BK349)</f>
        <v>0</v>
      </c>
    </row>
    <row r="347" spans="1:65" s="2" customFormat="1" ht="14.45" customHeight="1">
      <c r="A347" s="33"/>
      <c r="B347" s="34"/>
      <c r="C347" s="168" t="s">
        <v>314</v>
      </c>
      <c r="D347" s="168" t="s">
        <v>139</v>
      </c>
      <c r="E347" s="169" t="s">
        <v>485</v>
      </c>
      <c r="F347" s="170" t="s">
        <v>486</v>
      </c>
      <c r="G347" s="171" t="s">
        <v>487</v>
      </c>
      <c r="H347" s="172">
        <v>0</v>
      </c>
      <c r="I347" s="173"/>
      <c r="J347" s="174">
        <f>ROUND(I347*H347,2)</f>
        <v>0</v>
      </c>
      <c r="K347" s="170" t="s">
        <v>32</v>
      </c>
      <c r="L347" s="38"/>
      <c r="M347" s="175" t="s">
        <v>32</v>
      </c>
      <c r="N347" s="176" t="s">
        <v>51</v>
      </c>
      <c r="O347" s="63"/>
      <c r="P347" s="177">
        <f>O347*H347</f>
        <v>0</v>
      </c>
      <c r="Q347" s="177">
        <v>0</v>
      </c>
      <c r="R347" s="177">
        <f>Q347*H347</f>
        <v>0</v>
      </c>
      <c r="S347" s="177">
        <v>0</v>
      </c>
      <c r="T347" s="178">
        <f>S347*H347</f>
        <v>0</v>
      </c>
      <c r="U347" s="33"/>
      <c r="V347" s="33"/>
      <c r="W347" s="33"/>
      <c r="X347" s="33"/>
      <c r="Y347" s="33"/>
      <c r="Z347" s="33"/>
      <c r="AA347" s="33"/>
      <c r="AB347" s="33"/>
      <c r="AC347" s="33"/>
      <c r="AD347" s="33"/>
      <c r="AE347" s="33"/>
      <c r="AR347" s="179" t="s">
        <v>143</v>
      </c>
      <c r="AT347" s="179" t="s">
        <v>139</v>
      </c>
      <c r="AU347" s="179" t="s">
        <v>144</v>
      </c>
      <c r="AY347" s="15" t="s">
        <v>134</v>
      </c>
      <c r="BE347" s="180">
        <f>IF(N347="základní",J347,0)</f>
        <v>0</v>
      </c>
      <c r="BF347" s="180">
        <f>IF(N347="snížená",J347,0)</f>
        <v>0</v>
      </c>
      <c r="BG347" s="180">
        <f>IF(N347="zákl. přenesená",J347,0)</f>
        <v>0</v>
      </c>
      <c r="BH347" s="180">
        <f>IF(N347="sníž. přenesená",J347,0)</f>
        <v>0</v>
      </c>
      <c r="BI347" s="180">
        <f>IF(N347="nulová",J347,0)</f>
        <v>0</v>
      </c>
      <c r="BJ347" s="15" t="s">
        <v>88</v>
      </c>
      <c r="BK347" s="180">
        <f>ROUND(I347*H347,2)</f>
        <v>0</v>
      </c>
      <c r="BL347" s="15" t="s">
        <v>143</v>
      </c>
      <c r="BM347" s="179" t="s">
        <v>488</v>
      </c>
    </row>
    <row r="348" spans="1:47" s="2" customFormat="1" ht="12">
      <c r="A348" s="33"/>
      <c r="B348" s="34"/>
      <c r="C348" s="35"/>
      <c r="D348" s="181" t="s">
        <v>145</v>
      </c>
      <c r="E348" s="35"/>
      <c r="F348" s="182" t="s">
        <v>486</v>
      </c>
      <c r="G348" s="35"/>
      <c r="H348" s="35"/>
      <c r="I348" s="183"/>
      <c r="J348" s="35"/>
      <c r="K348" s="35"/>
      <c r="L348" s="38"/>
      <c r="M348" s="184"/>
      <c r="N348" s="185"/>
      <c r="O348" s="63"/>
      <c r="P348" s="63"/>
      <c r="Q348" s="63"/>
      <c r="R348" s="63"/>
      <c r="S348" s="63"/>
      <c r="T348" s="64"/>
      <c r="U348" s="33"/>
      <c r="V348" s="33"/>
      <c r="W348" s="33"/>
      <c r="X348" s="33"/>
      <c r="Y348" s="33"/>
      <c r="Z348" s="33"/>
      <c r="AA348" s="33"/>
      <c r="AB348" s="33"/>
      <c r="AC348" s="33"/>
      <c r="AD348" s="33"/>
      <c r="AE348" s="33"/>
      <c r="AT348" s="15" t="s">
        <v>145</v>
      </c>
      <c r="AU348" s="15" t="s">
        <v>144</v>
      </c>
    </row>
    <row r="349" spans="1:47" s="2" customFormat="1" ht="282.75">
      <c r="A349" s="33"/>
      <c r="B349" s="34"/>
      <c r="C349" s="35"/>
      <c r="D349" s="181" t="s">
        <v>146</v>
      </c>
      <c r="E349" s="35"/>
      <c r="F349" s="186" t="s">
        <v>679</v>
      </c>
      <c r="G349" s="35"/>
      <c r="H349" s="35"/>
      <c r="I349" s="183"/>
      <c r="J349" s="35"/>
      <c r="K349" s="35"/>
      <c r="L349" s="38"/>
      <c r="M349" s="187"/>
      <c r="N349" s="188"/>
      <c r="O349" s="189"/>
      <c r="P349" s="189"/>
      <c r="Q349" s="189"/>
      <c r="R349" s="189"/>
      <c r="S349" s="189"/>
      <c r="T349" s="190"/>
      <c r="U349" s="33"/>
      <c r="V349" s="33"/>
      <c r="W349" s="33"/>
      <c r="X349" s="33"/>
      <c r="Y349" s="33"/>
      <c r="Z349" s="33"/>
      <c r="AA349" s="33"/>
      <c r="AB349" s="33"/>
      <c r="AC349" s="33"/>
      <c r="AD349" s="33"/>
      <c r="AE349" s="33"/>
      <c r="AT349" s="15" t="s">
        <v>146</v>
      </c>
      <c r="AU349" s="15" t="s">
        <v>144</v>
      </c>
    </row>
    <row r="350" spans="1:31" s="2" customFormat="1" ht="6.95" customHeight="1">
      <c r="A350" s="33"/>
      <c r="B350" s="46"/>
      <c r="C350" s="47"/>
      <c r="D350" s="47"/>
      <c r="E350" s="47"/>
      <c r="F350" s="47"/>
      <c r="G350" s="47"/>
      <c r="H350" s="47"/>
      <c r="I350" s="47"/>
      <c r="J350" s="47"/>
      <c r="K350" s="47"/>
      <c r="L350" s="38"/>
      <c r="M350" s="33"/>
      <c r="O350" s="33"/>
      <c r="P350" s="33"/>
      <c r="Q350" s="33"/>
      <c r="R350" s="33"/>
      <c r="S350" s="33"/>
      <c r="T350" s="33"/>
      <c r="U350" s="33"/>
      <c r="V350" s="33"/>
      <c r="W350" s="33"/>
      <c r="X350" s="33"/>
      <c r="Y350" s="33"/>
      <c r="Z350" s="33"/>
      <c r="AA350" s="33"/>
      <c r="AB350" s="33"/>
      <c r="AC350" s="33"/>
      <c r="AD350" s="33"/>
      <c r="AE350" s="33"/>
    </row>
  </sheetData>
  <sheetProtection password="B8F0" sheet="1" objects="1" scenarios="1"/>
  <autoFilter ref="C99:K349"/>
  <mergeCells count="9">
    <mergeCell ref="E50:H50"/>
    <mergeCell ref="E90:H90"/>
    <mergeCell ref="E92:H92"/>
    <mergeCell ref="L2:V2"/>
    <mergeCell ref="E7:H7"/>
    <mergeCell ref="E9:H9"/>
    <mergeCell ref="E18:H18"/>
    <mergeCell ref="E27:H27"/>
    <mergeCell ref="E48:H48"/>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K218"/>
  <sheetViews>
    <sheetView showGridLines="0" zoomScale="110" zoomScaleNormal="110" workbookViewId="0" topLeftCell="A1"/>
  </sheetViews>
  <sheetFormatPr defaultColWidth="9.140625" defaultRowHeight="12"/>
  <cols>
    <col min="1" max="1" width="8.28125" style="191" customWidth="1"/>
    <col min="2" max="2" width="1.7109375" style="191" customWidth="1"/>
    <col min="3" max="4" width="5.00390625" style="191" customWidth="1"/>
    <col min="5" max="5" width="11.7109375" style="191" customWidth="1"/>
    <col min="6" max="6" width="9.140625" style="191" customWidth="1"/>
    <col min="7" max="7" width="5.00390625" style="191" customWidth="1"/>
    <col min="8" max="8" width="77.8515625" style="191" customWidth="1"/>
    <col min="9" max="10" width="20.00390625" style="191" customWidth="1"/>
    <col min="11" max="11" width="1.7109375" style="191" customWidth="1"/>
  </cols>
  <sheetData>
    <row r="1" s="1" customFormat="1" ht="37.5" customHeight="1"/>
    <row r="2" spans="2:11" s="1" customFormat="1" ht="7.5" customHeight="1">
      <c r="B2" s="192"/>
      <c r="C2" s="193"/>
      <c r="D2" s="193"/>
      <c r="E2" s="193"/>
      <c r="F2" s="193"/>
      <c r="G2" s="193"/>
      <c r="H2" s="193"/>
      <c r="I2" s="193"/>
      <c r="J2" s="193"/>
      <c r="K2" s="194"/>
    </row>
    <row r="3" spans="2:11" s="13" customFormat="1" ht="45" customHeight="1">
      <c r="B3" s="195"/>
      <c r="C3" s="323" t="s">
        <v>489</v>
      </c>
      <c r="D3" s="323"/>
      <c r="E3" s="323"/>
      <c r="F3" s="323"/>
      <c r="G3" s="323"/>
      <c r="H3" s="323"/>
      <c r="I3" s="323"/>
      <c r="J3" s="323"/>
      <c r="K3" s="196"/>
    </row>
    <row r="4" spans="2:11" s="1" customFormat="1" ht="25.5" customHeight="1">
      <c r="B4" s="197"/>
      <c r="C4" s="328" t="s">
        <v>490</v>
      </c>
      <c r="D4" s="328"/>
      <c r="E4" s="328"/>
      <c r="F4" s="328"/>
      <c r="G4" s="328"/>
      <c r="H4" s="328"/>
      <c r="I4" s="328"/>
      <c r="J4" s="328"/>
      <c r="K4" s="198"/>
    </row>
    <row r="5" spans="2:11" s="1" customFormat="1" ht="5.25" customHeight="1">
      <c r="B5" s="197"/>
      <c r="C5" s="199"/>
      <c r="D5" s="199"/>
      <c r="E5" s="199"/>
      <c r="F5" s="199"/>
      <c r="G5" s="199"/>
      <c r="H5" s="199"/>
      <c r="I5" s="199"/>
      <c r="J5" s="199"/>
      <c r="K5" s="198"/>
    </row>
    <row r="6" spans="2:11" s="1" customFormat="1" ht="15" customHeight="1">
      <c r="B6" s="197"/>
      <c r="C6" s="327" t="s">
        <v>491</v>
      </c>
      <c r="D6" s="327"/>
      <c r="E6" s="327"/>
      <c r="F6" s="327"/>
      <c r="G6" s="327"/>
      <c r="H6" s="327"/>
      <c r="I6" s="327"/>
      <c r="J6" s="327"/>
      <c r="K6" s="198"/>
    </row>
    <row r="7" spans="2:11" s="1" customFormat="1" ht="15" customHeight="1">
      <c r="B7" s="201"/>
      <c r="C7" s="327" t="s">
        <v>492</v>
      </c>
      <c r="D7" s="327"/>
      <c r="E7" s="327"/>
      <c r="F7" s="327"/>
      <c r="G7" s="327"/>
      <c r="H7" s="327"/>
      <c r="I7" s="327"/>
      <c r="J7" s="327"/>
      <c r="K7" s="198"/>
    </row>
    <row r="8" spans="2:11" s="1" customFormat="1" ht="12.75" customHeight="1">
      <c r="B8" s="201"/>
      <c r="C8" s="200"/>
      <c r="D8" s="200"/>
      <c r="E8" s="200"/>
      <c r="F8" s="200"/>
      <c r="G8" s="200"/>
      <c r="H8" s="200"/>
      <c r="I8" s="200"/>
      <c r="J8" s="200"/>
      <c r="K8" s="198"/>
    </row>
    <row r="9" spans="2:11" s="1" customFormat="1" ht="15" customHeight="1">
      <c r="B9" s="201"/>
      <c r="C9" s="327" t="s">
        <v>493</v>
      </c>
      <c r="D9" s="327"/>
      <c r="E9" s="327"/>
      <c r="F9" s="327"/>
      <c r="G9" s="327"/>
      <c r="H9" s="327"/>
      <c r="I9" s="327"/>
      <c r="J9" s="327"/>
      <c r="K9" s="198"/>
    </row>
    <row r="10" spans="2:11" s="1" customFormat="1" ht="15" customHeight="1">
      <c r="B10" s="201"/>
      <c r="C10" s="200"/>
      <c r="D10" s="327" t="s">
        <v>494</v>
      </c>
      <c r="E10" s="327"/>
      <c r="F10" s="327"/>
      <c r="G10" s="327"/>
      <c r="H10" s="327"/>
      <c r="I10" s="327"/>
      <c r="J10" s="327"/>
      <c r="K10" s="198"/>
    </row>
    <row r="11" spans="2:11" s="1" customFormat="1" ht="15" customHeight="1">
      <c r="B11" s="201"/>
      <c r="C11" s="202"/>
      <c r="D11" s="327" t="s">
        <v>495</v>
      </c>
      <c r="E11" s="327"/>
      <c r="F11" s="327"/>
      <c r="G11" s="327"/>
      <c r="H11" s="327"/>
      <c r="I11" s="327"/>
      <c r="J11" s="327"/>
      <c r="K11" s="198"/>
    </row>
    <row r="12" spans="2:11" s="1" customFormat="1" ht="15" customHeight="1">
      <c r="B12" s="201"/>
      <c r="C12" s="202"/>
      <c r="D12" s="200"/>
      <c r="E12" s="200"/>
      <c r="F12" s="200"/>
      <c r="G12" s="200"/>
      <c r="H12" s="200"/>
      <c r="I12" s="200"/>
      <c r="J12" s="200"/>
      <c r="K12" s="198"/>
    </row>
    <row r="13" spans="2:11" s="1" customFormat="1" ht="15" customHeight="1">
      <c r="B13" s="201"/>
      <c r="C13" s="202"/>
      <c r="D13" s="203" t="s">
        <v>496</v>
      </c>
      <c r="E13" s="200"/>
      <c r="F13" s="200"/>
      <c r="G13" s="200"/>
      <c r="H13" s="200"/>
      <c r="I13" s="200"/>
      <c r="J13" s="200"/>
      <c r="K13" s="198"/>
    </row>
    <row r="14" spans="2:11" s="1" customFormat="1" ht="12.75" customHeight="1">
      <c r="B14" s="201"/>
      <c r="C14" s="202"/>
      <c r="D14" s="202"/>
      <c r="E14" s="202"/>
      <c r="F14" s="202"/>
      <c r="G14" s="202"/>
      <c r="H14" s="202"/>
      <c r="I14" s="202"/>
      <c r="J14" s="202"/>
      <c r="K14" s="198"/>
    </row>
    <row r="15" spans="2:11" s="1" customFormat="1" ht="15" customHeight="1">
      <c r="B15" s="201"/>
      <c r="C15" s="202"/>
      <c r="D15" s="327" t="s">
        <v>497</v>
      </c>
      <c r="E15" s="327"/>
      <c r="F15" s="327"/>
      <c r="G15" s="327"/>
      <c r="H15" s="327"/>
      <c r="I15" s="327"/>
      <c r="J15" s="327"/>
      <c r="K15" s="198"/>
    </row>
    <row r="16" spans="2:11" s="1" customFormat="1" ht="15" customHeight="1">
      <c r="B16" s="201"/>
      <c r="C16" s="202"/>
      <c r="D16" s="327" t="s">
        <v>498</v>
      </c>
      <c r="E16" s="327"/>
      <c r="F16" s="327"/>
      <c r="G16" s="327"/>
      <c r="H16" s="327"/>
      <c r="I16" s="327"/>
      <c r="J16" s="327"/>
      <c r="K16" s="198"/>
    </row>
    <row r="17" spans="2:11" s="1" customFormat="1" ht="15" customHeight="1">
      <c r="B17" s="201"/>
      <c r="C17" s="202"/>
      <c r="D17" s="327" t="s">
        <v>499</v>
      </c>
      <c r="E17" s="327"/>
      <c r="F17" s="327"/>
      <c r="G17" s="327"/>
      <c r="H17" s="327"/>
      <c r="I17" s="327"/>
      <c r="J17" s="327"/>
      <c r="K17" s="198"/>
    </row>
    <row r="18" spans="2:11" s="1" customFormat="1" ht="15" customHeight="1">
      <c r="B18" s="201"/>
      <c r="C18" s="202"/>
      <c r="D18" s="202"/>
      <c r="E18" s="204" t="s">
        <v>87</v>
      </c>
      <c r="F18" s="327" t="s">
        <v>500</v>
      </c>
      <c r="G18" s="327"/>
      <c r="H18" s="327"/>
      <c r="I18" s="327"/>
      <c r="J18" s="327"/>
      <c r="K18" s="198"/>
    </row>
    <row r="19" spans="2:11" s="1" customFormat="1" ht="15" customHeight="1">
      <c r="B19" s="201"/>
      <c r="C19" s="202"/>
      <c r="D19" s="202"/>
      <c r="E19" s="204" t="s">
        <v>501</v>
      </c>
      <c r="F19" s="327" t="s">
        <v>502</v>
      </c>
      <c r="G19" s="327"/>
      <c r="H19" s="327"/>
      <c r="I19" s="327"/>
      <c r="J19" s="327"/>
      <c r="K19" s="198"/>
    </row>
    <row r="20" spans="2:11" s="1" customFormat="1" ht="15" customHeight="1">
      <c r="B20" s="201"/>
      <c r="C20" s="202"/>
      <c r="D20" s="202"/>
      <c r="E20" s="204" t="s">
        <v>503</v>
      </c>
      <c r="F20" s="327" t="s">
        <v>504</v>
      </c>
      <c r="G20" s="327"/>
      <c r="H20" s="327"/>
      <c r="I20" s="327"/>
      <c r="J20" s="327"/>
      <c r="K20" s="198"/>
    </row>
    <row r="21" spans="2:11" s="1" customFormat="1" ht="15" customHeight="1">
      <c r="B21" s="201"/>
      <c r="C21" s="202"/>
      <c r="D21" s="202"/>
      <c r="E21" s="204" t="s">
        <v>505</v>
      </c>
      <c r="F21" s="327" t="s">
        <v>506</v>
      </c>
      <c r="G21" s="327"/>
      <c r="H21" s="327"/>
      <c r="I21" s="327"/>
      <c r="J21" s="327"/>
      <c r="K21" s="198"/>
    </row>
    <row r="22" spans="2:11" s="1" customFormat="1" ht="15" customHeight="1">
      <c r="B22" s="201"/>
      <c r="C22" s="202"/>
      <c r="D22" s="202"/>
      <c r="E22" s="204" t="s">
        <v>507</v>
      </c>
      <c r="F22" s="327" t="s">
        <v>508</v>
      </c>
      <c r="G22" s="327"/>
      <c r="H22" s="327"/>
      <c r="I22" s="327"/>
      <c r="J22" s="327"/>
      <c r="K22" s="198"/>
    </row>
    <row r="23" spans="2:11" s="1" customFormat="1" ht="15" customHeight="1">
      <c r="B23" s="201"/>
      <c r="C23" s="202"/>
      <c r="D23" s="202"/>
      <c r="E23" s="204" t="s">
        <v>509</v>
      </c>
      <c r="F23" s="327" t="s">
        <v>510</v>
      </c>
      <c r="G23" s="327"/>
      <c r="H23" s="327"/>
      <c r="I23" s="327"/>
      <c r="J23" s="327"/>
      <c r="K23" s="198"/>
    </row>
    <row r="24" spans="2:11" s="1" customFormat="1" ht="12.75" customHeight="1">
      <c r="B24" s="201"/>
      <c r="C24" s="202"/>
      <c r="D24" s="202"/>
      <c r="E24" s="202"/>
      <c r="F24" s="202"/>
      <c r="G24" s="202"/>
      <c r="H24" s="202"/>
      <c r="I24" s="202"/>
      <c r="J24" s="202"/>
      <c r="K24" s="198"/>
    </row>
    <row r="25" spans="2:11" s="1" customFormat="1" ht="15" customHeight="1">
      <c r="B25" s="201"/>
      <c r="C25" s="327" t="s">
        <v>511</v>
      </c>
      <c r="D25" s="327"/>
      <c r="E25" s="327"/>
      <c r="F25" s="327"/>
      <c r="G25" s="327"/>
      <c r="H25" s="327"/>
      <c r="I25" s="327"/>
      <c r="J25" s="327"/>
      <c r="K25" s="198"/>
    </row>
    <row r="26" spans="2:11" s="1" customFormat="1" ht="15" customHeight="1">
      <c r="B26" s="201"/>
      <c r="C26" s="327" t="s">
        <v>512</v>
      </c>
      <c r="D26" s="327"/>
      <c r="E26" s="327"/>
      <c r="F26" s="327"/>
      <c r="G26" s="327"/>
      <c r="H26" s="327"/>
      <c r="I26" s="327"/>
      <c r="J26" s="327"/>
      <c r="K26" s="198"/>
    </row>
    <row r="27" spans="2:11" s="1" customFormat="1" ht="15" customHeight="1">
      <c r="B27" s="201"/>
      <c r="C27" s="200"/>
      <c r="D27" s="327" t="s">
        <v>513</v>
      </c>
      <c r="E27" s="327"/>
      <c r="F27" s="327"/>
      <c r="G27" s="327"/>
      <c r="H27" s="327"/>
      <c r="I27" s="327"/>
      <c r="J27" s="327"/>
      <c r="K27" s="198"/>
    </row>
    <row r="28" spans="2:11" s="1" customFormat="1" ht="15" customHeight="1">
      <c r="B28" s="201"/>
      <c r="C28" s="202"/>
      <c r="D28" s="327" t="s">
        <v>514</v>
      </c>
      <c r="E28" s="327"/>
      <c r="F28" s="327"/>
      <c r="G28" s="327"/>
      <c r="H28" s="327"/>
      <c r="I28" s="327"/>
      <c r="J28" s="327"/>
      <c r="K28" s="198"/>
    </row>
    <row r="29" spans="2:11" s="1" customFormat="1" ht="12.75" customHeight="1">
      <c r="B29" s="201"/>
      <c r="C29" s="202"/>
      <c r="D29" s="202"/>
      <c r="E29" s="202"/>
      <c r="F29" s="202"/>
      <c r="G29" s="202"/>
      <c r="H29" s="202"/>
      <c r="I29" s="202"/>
      <c r="J29" s="202"/>
      <c r="K29" s="198"/>
    </row>
    <row r="30" spans="2:11" s="1" customFormat="1" ht="15" customHeight="1">
      <c r="B30" s="201"/>
      <c r="C30" s="202"/>
      <c r="D30" s="327" t="s">
        <v>515</v>
      </c>
      <c r="E30" s="327"/>
      <c r="F30" s="327"/>
      <c r="G30" s="327"/>
      <c r="H30" s="327"/>
      <c r="I30" s="327"/>
      <c r="J30" s="327"/>
      <c r="K30" s="198"/>
    </row>
    <row r="31" spans="2:11" s="1" customFormat="1" ht="15" customHeight="1">
      <c r="B31" s="201"/>
      <c r="C31" s="202"/>
      <c r="D31" s="327" t="s">
        <v>516</v>
      </c>
      <c r="E31" s="327"/>
      <c r="F31" s="327"/>
      <c r="G31" s="327"/>
      <c r="H31" s="327"/>
      <c r="I31" s="327"/>
      <c r="J31" s="327"/>
      <c r="K31" s="198"/>
    </row>
    <row r="32" spans="2:11" s="1" customFormat="1" ht="12.75" customHeight="1">
      <c r="B32" s="201"/>
      <c r="C32" s="202"/>
      <c r="D32" s="202"/>
      <c r="E32" s="202"/>
      <c r="F32" s="202"/>
      <c r="G32" s="202"/>
      <c r="H32" s="202"/>
      <c r="I32" s="202"/>
      <c r="J32" s="202"/>
      <c r="K32" s="198"/>
    </row>
    <row r="33" spans="2:11" s="1" customFormat="1" ht="15" customHeight="1">
      <c r="B33" s="201"/>
      <c r="C33" s="202"/>
      <c r="D33" s="327" t="s">
        <v>517</v>
      </c>
      <c r="E33" s="327"/>
      <c r="F33" s="327"/>
      <c r="G33" s="327"/>
      <c r="H33" s="327"/>
      <c r="I33" s="327"/>
      <c r="J33" s="327"/>
      <c r="K33" s="198"/>
    </row>
    <row r="34" spans="2:11" s="1" customFormat="1" ht="15" customHeight="1">
      <c r="B34" s="201"/>
      <c r="C34" s="202"/>
      <c r="D34" s="327" t="s">
        <v>518</v>
      </c>
      <c r="E34" s="327"/>
      <c r="F34" s="327"/>
      <c r="G34" s="327"/>
      <c r="H34" s="327"/>
      <c r="I34" s="327"/>
      <c r="J34" s="327"/>
      <c r="K34" s="198"/>
    </row>
    <row r="35" spans="2:11" s="1" customFormat="1" ht="15" customHeight="1">
      <c r="B35" s="201"/>
      <c r="C35" s="202"/>
      <c r="D35" s="327" t="s">
        <v>519</v>
      </c>
      <c r="E35" s="327"/>
      <c r="F35" s="327"/>
      <c r="G35" s="327"/>
      <c r="H35" s="327"/>
      <c r="I35" s="327"/>
      <c r="J35" s="327"/>
      <c r="K35" s="198"/>
    </row>
    <row r="36" spans="2:11" s="1" customFormat="1" ht="15" customHeight="1">
      <c r="B36" s="201"/>
      <c r="C36" s="202"/>
      <c r="D36" s="200"/>
      <c r="E36" s="203" t="s">
        <v>120</v>
      </c>
      <c r="F36" s="200"/>
      <c r="G36" s="327" t="s">
        <v>520</v>
      </c>
      <c r="H36" s="327"/>
      <c r="I36" s="327"/>
      <c r="J36" s="327"/>
      <c r="K36" s="198"/>
    </row>
    <row r="37" spans="2:11" s="1" customFormat="1" ht="30.75" customHeight="1">
      <c r="B37" s="201"/>
      <c r="C37" s="202"/>
      <c r="D37" s="200"/>
      <c r="E37" s="203" t="s">
        <v>521</v>
      </c>
      <c r="F37" s="200"/>
      <c r="G37" s="327" t="s">
        <v>522</v>
      </c>
      <c r="H37" s="327"/>
      <c r="I37" s="327"/>
      <c r="J37" s="327"/>
      <c r="K37" s="198"/>
    </row>
    <row r="38" spans="2:11" s="1" customFormat="1" ht="15" customHeight="1">
      <c r="B38" s="201"/>
      <c r="C38" s="202"/>
      <c r="D38" s="200"/>
      <c r="E38" s="203" t="s">
        <v>61</v>
      </c>
      <c r="F38" s="200"/>
      <c r="G38" s="327" t="s">
        <v>523</v>
      </c>
      <c r="H38" s="327"/>
      <c r="I38" s="327"/>
      <c r="J38" s="327"/>
      <c r="K38" s="198"/>
    </row>
    <row r="39" spans="2:11" s="1" customFormat="1" ht="15" customHeight="1">
      <c r="B39" s="201"/>
      <c r="C39" s="202"/>
      <c r="D39" s="200"/>
      <c r="E39" s="203" t="s">
        <v>62</v>
      </c>
      <c r="F39" s="200"/>
      <c r="G39" s="327" t="s">
        <v>524</v>
      </c>
      <c r="H39" s="327"/>
      <c r="I39" s="327"/>
      <c r="J39" s="327"/>
      <c r="K39" s="198"/>
    </row>
    <row r="40" spans="2:11" s="1" customFormat="1" ht="15" customHeight="1">
      <c r="B40" s="201"/>
      <c r="C40" s="202"/>
      <c r="D40" s="200"/>
      <c r="E40" s="203" t="s">
        <v>121</v>
      </c>
      <c r="F40" s="200"/>
      <c r="G40" s="327" t="s">
        <v>525</v>
      </c>
      <c r="H40" s="327"/>
      <c r="I40" s="327"/>
      <c r="J40" s="327"/>
      <c r="K40" s="198"/>
    </row>
    <row r="41" spans="2:11" s="1" customFormat="1" ht="15" customHeight="1">
      <c r="B41" s="201"/>
      <c r="C41" s="202"/>
      <c r="D41" s="200"/>
      <c r="E41" s="203" t="s">
        <v>122</v>
      </c>
      <c r="F41" s="200"/>
      <c r="G41" s="327" t="s">
        <v>526</v>
      </c>
      <c r="H41" s="327"/>
      <c r="I41" s="327"/>
      <c r="J41" s="327"/>
      <c r="K41" s="198"/>
    </row>
    <row r="42" spans="2:11" s="1" customFormat="1" ht="15" customHeight="1">
      <c r="B42" s="201"/>
      <c r="C42" s="202"/>
      <c r="D42" s="200"/>
      <c r="E42" s="203" t="s">
        <v>527</v>
      </c>
      <c r="F42" s="200"/>
      <c r="G42" s="327" t="s">
        <v>528</v>
      </c>
      <c r="H42" s="327"/>
      <c r="I42" s="327"/>
      <c r="J42" s="327"/>
      <c r="K42" s="198"/>
    </row>
    <row r="43" spans="2:11" s="1" customFormat="1" ht="15" customHeight="1">
      <c r="B43" s="201"/>
      <c r="C43" s="202"/>
      <c r="D43" s="200"/>
      <c r="E43" s="203"/>
      <c r="F43" s="200"/>
      <c r="G43" s="327" t="s">
        <v>529</v>
      </c>
      <c r="H43" s="327"/>
      <c r="I43" s="327"/>
      <c r="J43" s="327"/>
      <c r="K43" s="198"/>
    </row>
    <row r="44" spans="2:11" s="1" customFormat="1" ht="15" customHeight="1">
      <c r="B44" s="201"/>
      <c r="C44" s="202"/>
      <c r="D44" s="200"/>
      <c r="E44" s="203" t="s">
        <v>530</v>
      </c>
      <c r="F44" s="200"/>
      <c r="G44" s="327" t="s">
        <v>531</v>
      </c>
      <c r="H44" s="327"/>
      <c r="I44" s="327"/>
      <c r="J44" s="327"/>
      <c r="K44" s="198"/>
    </row>
    <row r="45" spans="2:11" s="1" customFormat="1" ht="15" customHeight="1">
      <c r="B45" s="201"/>
      <c r="C45" s="202"/>
      <c r="D45" s="200"/>
      <c r="E45" s="203" t="s">
        <v>124</v>
      </c>
      <c r="F45" s="200"/>
      <c r="G45" s="327" t="s">
        <v>532</v>
      </c>
      <c r="H45" s="327"/>
      <c r="I45" s="327"/>
      <c r="J45" s="327"/>
      <c r="K45" s="198"/>
    </row>
    <row r="46" spans="2:11" s="1" customFormat="1" ht="12.75" customHeight="1">
      <c r="B46" s="201"/>
      <c r="C46" s="202"/>
      <c r="D46" s="200"/>
      <c r="E46" s="200"/>
      <c r="F46" s="200"/>
      <c r="G46" s="200"/>
      <c r="H46" s="200"/>
      <c r="I46" s="200"/>
      <c r="J46" s="200"/>
      <c r="K46" s="198"/>
    </row>
    <row r="47" spans="2:11" s="1" customFormat="1" ht="15" customHeight="1">
      <c r="B47" s="201"/>
      <c r="C47" s="202"/>
      <c r="D47" s="327" t="s">
        <v>533</v>
      </c>
      <c r="E47" s="327"/>
      <c r="F47" s="327"/>
      <c r="G47" s="327"/>
      <c r="H47" s="327"/>
      <c r="I47" s="327"/>
      <c r="J47" s="327"/>
      <c r="K47" s="198"/>
    </row>
    <row r="48" spans="2:11" s="1" customFormat="1" ht="15" customHeight="1">
      <c r="B48" s="201"/>
      <c r="C48" s="202"/>
      <c r="D48" s="202"/>
      <c r="E48" s="327" t="s">
        <v>534</v>
      </c>
      <c r="F48" s="327"/>
      <c r="G48" s="327"/>
      <c r="H48" s="327"/>
      <c r="I48" s="327"/>
      <c r="J48" s="327"/>
      <c r="K48" s="198"/>
    </row>
    <row r="49" spans="2:11" s="1" customFormat="1" ht="15" customHeight="1">
      <c r="B49" s="201"/>
      <c r="C49" s="202"/>
      <c r="D49" s="202"/>
      <c r="E49" s="327" t="s">
        <v>535</v>
      </c>
      <c r="F49" s="327"/>
      <c r="G49" s="327"/>
      <c r="H49" s="327"/>
      <c r="I49" s="327"/>
      <c r="J49" s="327"/>
      <c r="K49" s="198"/>
    </row>
    <row r="50" spans="2:11" s="1" customFormat="1" ht="15" customHeight="1">
      <c r="B50" s="201"/>
      <c r="C50" s="202"/>
      <c r="D50" s="202"/>
      <c r="E50" s="327" t="s">
        <v>536</v>
      </c>
      <c r="F50" s="327"/>
      <c r="G50" s="327"/>
      <c r="H50" s="327"/>
      <c r="I50" s="327"/>
      <c r="J50" s="327"/>
      <c r="K50" s="198"/>
    </row>
    <row r="51" spans="2:11" s="1" customFormat="1" ht="15" customHeight="1">
      <c r="B51" s="201"/>
      <c r="C51" s="202"/>
      <c r="D51" s="327" t="s">
        <v>537</v>
      </c>
      <c r="E51" s="327"/>
      <c r="F51" s="327"/>
      <c r="G51" s="327"/>
      <c r="H51" s="327"/>
      <c r="I51" s="327"/>
      <c r="J51" s="327"/>
      <c r="K51" s="198"/>
    </row>
    <row r="52" spans="2:11" s="1" customFormat="1" ht="25.5" customHeight="1">
      <c r="B52" s="197"/>
      <c r="C52" s="328" t="s">
        <v>538</v>
      </c>
      <c r="D52" s="328"/>
      <c r="E52" s="328"/>
      <c r="F52" s="328"/>
      <c r="G52" s="328"/>
      <c r="H52" s="328"/>
      <c r="I52" s="328"/>
      <c r="J52" s="328"/>
      <c r="K52" s="198"/>
    </row>
    <row r="53" spans="2:11" s="1" customFormat="1" ht="5.25" customHeight="1">
      <c r="B53" s="197"/>
      <c r="C53" s="199"/>
      <c r="D53" s="199"/>
      <c r="E53" s="199"/>
      <c r="F53" s="199"/>
      <c r="G53" s="199"/>
      <c r="H53" s="199"/>
      <c r="I53" s="199"/>
      <c r="J53" s="199"/>
      <c r="K53" s="198"/>
    </row>
    <row r="54" spans="2:11" s="1" customFormat="1" ht="15" customHeight="1">
      <c r="B54" s="197"/>
      <c r="C54" s="327" t="s">
        <v>539</v>
      </c>
      <c r="D54" s="327"/>
      <c r="E54" s="327"/>
      <c r="F54" s="327"/>
      <c r="G54" s="327"/>
      <c r="H54" s="327"/>
      <c r="I54" s="327"/>
      <c r="J54" s="327"/>
      <c r="K54" s="198"/>
    </row>
    <row r="55" spans="2:11" s="1" customFormat="1" ht="15" customHeight="1">
      <c r="B55" s="197"/>
      <c r="C55" s="327" t="s">
        <v>540</v>
      </c>
      <c r="D55" s="327"/>
      <c r="E55" s="327"/>
      <c r="F55" s="327"/>
      <c r="G55" s="327"/>
      <c r="H55" s="327"/>
      <c r="I55" s="327"/>
      <c r="J55" s="327"/>
      <c r="K55" s="198"/>
    </row>
    <row r="56" spans="2:11" s="1" customFormat="1" ht="12.75" customHeight="1">
      <c r="B56" s="197"/>
      <c r="C56" s="200"/>
      <c r="D56" s="200"/>
      <c r="E56" s="200"/>
      <c r="F56" s="200"/>
      <c r="G56" s="200"/>
      <c r="H56" s="200"/>
      <c r="I56" s="200"/>
      <c r="J56" s="200"/>
      <c r="K56" s="198"/>
    </row>
    <row r="57" spans="2:11" s="1" customFormat="1" ht="15" customHeight="1">
      <c r="B57" s="197"/>
      <c r="C57" s="327" t="s">
        <v>541</v>
      </c>
      <c r="D57" s="327"/>
      <c r="E57" s="327"/>
      <c r="F57" s="327"/>
      <c r="G57" s="327"/>
      <c r="H57" s="327"/>
      <c r="I57" s="327"/>
      <c r="J57" s="327"/>
      <c r="K57" s="198"/>
    </row>
    <row r="58" spans="2:11" s="1" customFormat="1" ht="15" customHeight="1">
      <c r="B58" s="197"/>
      <c r="C58" s="202"/>
      <c r="D58" s="327" t="s">
        <v>542</v>
      </c>
      <c r="E58" s="327"/>
      <c r="F58" s="327"/>
      <c r="G58" s="327"/>
      <c r="H58" s="327"/>
      <c r="I58" s="327"/>
      <c r="J58" s="327"/>
      <c r="K58" s="198"/>
    </row>
    <row r="59" spans="2:11" s="1" customFormat="1" ht="15" customHeight="1">
      <c r="B59" s="197"/>
      <c r="C59" s="202"/>
      <c r="D59" s="327" t="s">
        <v>543</v>
      </c>
      <c r="E59" s="327"/>
      <c r="F59" s="327"/>
      <c r="G59" s="327"/>
      <c r="H59" s="327"/>
      <c r="I59" s="327"/>
      <c r="J59" s="327"/>
      <c r="K59" s="198"/>
    </row>
    <row r="60" spans="2:11" s="1" customFormat="1" ht="15" customHeight="1">
      <c r="B60" s="197"/>
      <c r="C60" s="202"/>
      <c r="D60" s="327" t="s">
        <v>544</v>
      </c>
      <c r="E60" s="327"/>
      <c r="F60" s="327"/>
      <c r="G60" s="327"/>
      <c r="H60" s="327"/>
      <c r="I60" s="327"/>
      <c r="J60" s="327"/>
      <c r="K60" s="198"/>
    </row>
    <row r="61" spans="2:11" s="1" customFormat="1" ht="15" customHeight="1">
      <c r="B61" s="197"/>
      <c r="C61" s="202"/>
      <c r="D61" s="327" t="s">
        <v>545</v>
      </c>
      <c r="E61" s="327"/>
      <c r="F61" s="327"/>
      <c r="G61" s="327"/>
      <c r="H61" s="327"/>
      <c r="I61" s="327"/>
      <c r="J61" s="327"/>
      <c r="K61" s="198"/>
    </row>
    <row r="62" spans="2:11" s="1" customFormat="1" ht="15" customHeight="1">
      <c r="B62" s="197"/>
      <c r="C62" s="202"/>
      <c r="D62" s="329" t="s">
        <v>546</v>
      </c>
      <c r="E62" s="329"/>
      <c r="F62" s="329"/>
      <c r="G62" s="329"/>
      <c r="H62" s="329"/>
      <c r="I62" s="329"/>
      <c r="J62" s="329"/>
      <c r="K62" s="198"/>
    </row>
    <row r="63" spans="2:11" s="1" customFormat="1" ht="15" customHeight="1">
      <c r="B63" s="197"/>
      <c r="C63" s="202"/>
      <c r="D63" s="327" t="s">
        <v>547</v>
      </c>
      <c r="E63" s="327"/>
      <c r="F63" s="327"/>
      <c r="G63" s="327"/>
      <c r="H63" s="327"/>
      <c r="I63" s="327"/>
      <c r="J63" s="327"/>
      <c r="K63" s="198"/>
    </row>
    <row r="64" spans="2:11" s="1" customFormat="1" ht="12.75" customHeight="1">
      <c r="B64" s="197"/>
      <c r="C64" s="202"/>
      <c r="D64" s="202"/>
      <c r="E64" s="205"/>
      <c r="F64" s="202"/>
      <c r="G64" s="202"/>
      <c r="H64" s="202"/>
      <c r="I64" s="202"/>
      <c r="J64" s="202"/>
      <c r="K64" s="198"/>
    </row>
    <row r="65" spans="2:11" s="1" customFormat="1" ht="15" customHeight="1">
      <c r="B65" s="197"/>
      <c r="C65" s="202"/>
      <c r="D65" s="327" t="s">
        <v>548</v>
      </c>
      <c r="E65" s="327"/>
      <c r="F65" s="327"/>
      <c r="G65" s="327"/>
      <c r="H65" s="327"/>
      <c r="I65" s="327"/>
      <c r="J65" s="327"/>
      <c r="K65" s="198"/>
    </row>
    <row r="66" spans="2:11" s="1" customFormat="1" ht="15" customHeight="1">
      <c r="B66" s="197"/>
      <c r="C66" s="202"/>
      <c r="D66" s="329" t="s">
        <v>549</v>
      </c>
      <c r="E66" s="329"/>
      <c r="F66" s="329"/>
      <c r="G66" s="329"/>
      <c r="H66" s="329"/>
      <c r="I66" s="329"/>
      <c r="J66" s="329"/>
      <c r="K66" s="198"/>
    </row>
    <row r="67" spans="2:11" s="1" customFormat="1" ht="15" customHeight="1">
      <c r="B67" s="197"/>
      <c r="C67" s="202"/>
      <c r="D67" s="327" t="s">
        <v>550</v>
      </c>
      <c r="E67" s="327"/>
      <c r="F67" s="327"/>
      <c r="G67" s="327"/>
      <c r="H67" s="327"/>
      <c r="I67" s="327"/>
      <c r="J67" s="327"/>
      <c r="K67" s="198"/>
    </row>
    <row r="68" spans="2:11" s="1" customFormat="1" ht="15" customHeight="1">
      <c r="B68" s="197"/>
      <c r="C68" s="202"/>
      <c r="D68" s="327" t="s">
        <v>551</v>
      </c>
      <c r="E68" s="327"/>
      <c r="F68" s="327"/>
      <c r="G68" s="327"/>
      <c r="H68" s="327"/>
      <c r="I68" s="327"/>
      <c r="J68" s="327"/>
      <c r="K68" s="198"/>
    </row>
    <row r="69" spans="2:11" s="1" customFormat="1" ht="15" customHeight="1">
      <c r="B69" s="197"/>
      <c r="C69" s="202"/>
      <c r="D69" s="327" t="s">
        <v>552</v>
      </c>
      <c r="E69" s="327"/>
      <c r="F69" s="327"/>
      <c r="G69" s="327"/>
      <c r="H69" s="327"/>
      <c r="I69" s="327"/>
      <c r="J69" s="327"/>
      <c r="K69" s="198"/>
    </row>
    <row r="70" spans="2:11" s="1" customFormat="1" ht="15" customHeight="1">
      <c r="B70" s="197"/>
      <c r="C70" s="202"/>
      <c r="D70" s="327" t="s">
        <v>553</v>
      </c>
      <c r="E70" s="327"/>
      <c r="F70" s="327"/>
      <c r="G70" s="327"/>
      <c r="H70" s="327"/>
      <c r="I70" s="327"/>
      <c r="J70" s="327"/>
      <c r="K70" s="198"/>
    </row>
    <row r="71" spans="2:11" s="1" customFormat="1" ht="12.75" customHeight="1">
      <c r="B71" s="206"/>
      <c r="C71" s="207"/>
      <c r="D71" s="207"/>
      <c r="E71" s="207"/>
      <c r="F71" s="207"/>
      <c r="G71" s="207"/>
      <c r="H71" s="207"/>
      <c r="I71" s="207"/>
      <c r="J71" s="207"/>
      <c r="K71" s="208"/>
    </row>
    <row r="72" spans="2:11" s="1" customFormat="1" ht="18.75" customHeight="1">
      <c r="B72" s="209"/>
      <c r="C72" s="209"/>
      <c r="D72" s="209"/>
      <c r="E72" s="209"/>
      <c r="F72" s="209"/>
      <c r="G72" s="209"/>
      <c r="H72" s="209"/>
      <c r="I72" s="209"/>
      <c r="J72" s="209"/>
      <c r="K72" s="210"/>
    </row>
    <row r="73" spans="2:11" s="1" customFormat="1" ht="18.75" customHeight="1">
      <c r="B73" s="210"/>
      <c r="C73" s="210"/>
      <c r="D73" s="210"/>
      <c r="E73" s="210"/>
      <c r="F73" s="210"/>
      <c r="G73" s="210"/>
      <c r="H73" s="210"/>
      <c r="I73" s="210"/>
      <c r="J73" s="210"/>
      <c r="K73" s="210"/>
    </row>
    <row r="74" spans="2:11" s="1" customFormat="1" ht="7.5" customHeight="1">
      <c r="B74" s="211"/>
      <c r="C74" s="212"/>
      <c r="D74" s="212"/>
      <c r="E74" s="212"/>
      <c r="F74" s="212"/>
      <c r="G74" s="212"/>
      <c r="H74" s="212"/>
      <c r="I74" s="212"/>
      <c r="J74" s="212"/>
      <c r="K74" s="213"/>
    </row>
    <row r="75" spans="2:11" s="1" customFormat="1" ht="45" customHeight="1">
      <c r="B75" s="214"/>
      <c r="C75" s="322" t="s">
        <v>554</v>
      </c>
      <c r="D75" s="322"/>
      <c r="E75" s="322"/>
      <c r="F75" s="322"/>
      <c r="G75" s="322"/>
      <c r="H75" s="322"/>
      <c r="I75" s="322"/>
      <c r="J75" s="322"/>
      <c r="K75" s="215"/>
    </row>
    <row r="76" spans="2:11" s="1" customFormat="1" ht="17.25" customHeight="1">
      <c r="B76" s="214"/>
      <c r="C76" s="216" t="s">
        <v>555</v>
      </c>
      <c r="D76" s="216"/>
      <c r="E76" s="216"/>
      <c r="F76" s="216" t="s">
        <v>556</v>
      </c>
      <c r="G76" s="217"/>
      <c r="H76" s="216" t="s">
        <v>62</v>
      </c>
      <c r="I76" s="216" t="s">
        <v>65</v>
      </c>
      <c r="J76" s="216" t="s">
        <v>557</v>
      </c>
      <c r="K76" s="215"/>
    </row>
    <row r="77" spans="2:11" s="1" customFormat="1" ht="17.25" customHeight="1">
      <c r="B77" s="214"/>
      <c r="C77" s="218" t="s">
        <v>558</v>
      </c>
      <c r="D77" s="218"/>
      <c r="E77" s="218"/>
      <c r="F77" s="219" t="s">
        <v>559</v>
      </c>
      <c r="G77" s="220"/>
      <c r="H77" s="218"/>
      <c r="I77" s="218"/>
      <c r="J77" s="218" t="s">
        <v>560</v>
      </c>
      <c r="K77" s="215"/>
    </row>
    <row r="78" spans="2:11" s="1" customFormat="1" ht="5.25" customHeight="1">
      <c r="B78" s="214"/>
      <c r="C78" s="221"/>
      <c r="D78" s="221"/>
      <c r="E78" s="221"/>
      <c r="F78" s="221"/>
      <c r="G78" s="222"/>
      <c r="H78" s="221"/>
      <c r="I78" s="221"/>
      <c r="J78" s="221"/>
      <c r="K78" s="215"/>
    </row>
    <row r="79" spans="2:11" s="1" customFormat="1" ht="15" customHeight="1">
      <c r="B79" s="214"/>
      <c r="C79" s="203" t="s">
        <v>61</v>
      </c>
      <c r="D79" s="223"/>
      <c r="E79" s="223"/>
      <c r="F79" s="224" t="s">
        <v>561</v>
      </c>
      <c r="G79" s="225"/>
      <c r="H79" s="203" t="s">
        <v>562</v>
      </c>
      <c r="I79" s="203" t="s">
        <v>563</v>
      </c>
      <c r="J79" s="203">
        <v>20</v>
      </c>
      <c r="K79" s="215"/>
    </row>
    <row r="80" spans="2:11" s="1" customFormat="1" ht="15" customHeight="1">
      <c r="B80" s="214"/>
      <c r="C80" s="203" t="s">
        <v>564</v>
      </c>
      <c r="D80" s="203"/>
      <c r="E80" s="203"/>
      <c r="F80" s="224" t="s">
        <v>561</v>
      </c>
      <c r="G80" s="225"/>
      <c r="H80" s="203" t="s">
        <v>565</v>
      </c>
      <c r="I80" s="203" t="s">
        <v>563</v>
      </c>
      <c r="J80" s="203">
        <v>120</v>
      </c>
      <c r="K80" s="215"/>
    </row>
    <row r="81" spans="2:11" s="1" customFormat="1" ht="15" customHeight="1">
      <c r="B81" s="226"/>
      <c r="C81" s="203" t="s">
        <v>566</v>
      </c>
      <c r="D81" s="203"/>
      <c r="E81" s="203"/>
      <c r="F81" s="224" t="s">
        <v>567</v>
      </c>
      <c r="G81" s="225"/>
      <c r="H81" s="203" t="s">
        <v>568</v>
      </c>
      <c r="I81" s="203" t="s">
        <v>563</v>
      </c>
      <c r="J81" s="203">
        <v>50</v>
      </c>
      <c r="K81" s="215"/>
    </row>
    <row r="82" spans="2:11" s="1" customFormat="1" ht="15" customHeight="1">
      <c r="B82" s="226"/>
      <c r="C82" s="203" t="s">
        <v>569</v>
      </c>
      <c r="D82" s="203"/>
      <c r="E82" s="203"/>
      <c r="F82" s="224" t="s">
        <v>561</v>
      </c>
      <c r="G82" s="225"/>
      <c r="H82" s="203" t="s">
        <v>570</v>
      </c>
      <c r="I82" s="203" t="s">
        <v>571</v>
      </c>
      <c r="J82" s="203"/>
      <c r="K82" s="215"/>
    </row>
    <row r="83" spans="2:11" s="1" customFormat="1" ht="15" customHeight="1">
      <c r="B83" s="226"/>
      <c r="C83" s="227" t="s">
        <v>572</v>
      </c>
      <c r="D83" s="227"/>
      <c r="E83" s="227"/>
      <c r="F83" s="228" t="s">
        <v>567</v>
      </c>
      <c r="G83" s="227"/>
      <c r="H83" s="227" t="s">
        <v>573</v>
      </c>
      <c r="I83" s="227" t="s">
        <v>563</v>
      </c>
      <c r="J83" s="227">
        <v>15</v>
      </c>
      <c r="K83" s="215"/>
    </row>
    <row r="84" spans="2:11" s="1" customFormat="1" ht="15" customHeight="1">
      <c r="B84" s="226"/>
      <c r="C84" s="227" t="s">
        <v>574</v>
      </c>
      <c r="D84" s="227"/>
      <c r="E84" s="227"/>
      <c r="F84" s="228" t="s">
        <v>567</v>
      </c>
      <c r="G84" s="227"/>
      <c r="H84" s="227" t="s">
        <v>575</v>
      </c>
      <c r="I84" s="227" t="s">
        <v>563</v>
      </c>
      <c r="J84" s="227">
        <v>15</v>
      </c>
      <c r="K84" s="215"/>
    </row>
    <row r="85" spans="2:11" s="1" customFormat="1" ht="15" customHeight="1">
      <c r="B85" s="226"/>
      <c r="C85" s="227" t="s">
        <v>576</v>
      </c>
      <c r="D85" s="227"/>
      <c r="E85" s="227"/>
      <c r="F85" s="228" t="s">
        <v>567</v>
      </c>
      <c r="G85" s="227"/>
      <c r="H85" s="227" t="s">
        <v>577</v>
      </c>
      <c r="I85" s="227" t="s">
        <v>563</v>
      </c>
      <c r="J85" s="227">
        <v>20</v>
      </c>
      <c r="K85" s="215"/>
    </row>
    <row r="86" spans="2:11" s="1" customFormat="1" ht="15" customHeight="1">
      <c r="B86" s="226"/>
      <c r="C86" s="227" t="s">
        <v>578</v>
      </c>
      <c r="D86" s="227"/>
      <c r="E86" s="227"/>
      <c r="F86" s="228" t="s">
        <v>567</v>
      </c>
      <c r="G86" s="227"/>
      <c r="H86" s="227" t="s">
        <v>579</v>
      </c>
      <c r="I86" s="227" t="s">
        <v>563</v>
      </c>
      <c r="J86" s="227">
        <v>20</v>
      </c>
      <c r="K86" s="215"/>
    </row>
    <row r="87" spans="2:11" s="1" customFormat="1" ht="15" customHeight="1">
      <c r="B87" s="226"/>
      <c r="C87" s="203" t="s">
        <v>580</v>
      </c>
      <c r="D87" s="203"/>
      <c r="E87" s="203"/>
      <c r="F87" s="224" t="s">
        <v>567</v>
      </c>
      <c r="G87" s="225"/>
      <c r="H87" s="203" t="s">
        <v>581</v>
      </c>
      <c r="I87" s="203" t="s">
        <v>563</v>
      </c>
      <c r="J87" s="203">
        <v>50</v>
      </c>
      <c r="K87" s="215"/>
    </row>
    <row r="88" spans="2:11" s="1" customFormat="1" ht="15" customHeight="1">
      <c r="B88" s="226"/>
      <c r="C88" s="203" t="s">
        <v>582</v>
      </c>
      <c r="D88" s="203"/>
      <c r="E88" s="203"/>
      <c r="F88" s="224" t="s">
        <v>567</v>
      </c>
      <c r="G88" s="225"/>
      <c r="H88" s="203" t="s">
        <v>583</v>
      </c>
      <c r="I88" s="203" t="s">
        <v>563</v>
      </c>
      <c r="J88" s="203">
        <v>20</v>
      </c>
      <c r="K88" s="215"/>
    </row>
    <row r="89" spans="2:11" s="1" customFormat="1" ht="15" customHeight="1">
      <c r="B89" s="226"/>
      <c r="C89" s="203" t="s">
        <v>584</v>
      </c>
      <c r="D89" s="203"/>
      <c r="E89" s="203"/>
      <c r="F89" s="224" t="s">
        <v>567</v>
      </c>
      <c r="G89" s="225"/>
      <c r="H89" s="203" t="s">
        <v>585</v>
      </c>
      <c r="I89" s="203" t="s">
        <v>563</v>
      </c>
      <c r="J89" s="203">
        <v>20</v>
      </c>
      <c r="K89" s="215"/>
    </row>
    <row r="90" spans="2:11" s="1" customFormat="1" ht="15" customHeight="1">
      <c r="B90" s="226"/>
      <c r="C90" s="203" t="s">
        <v>586</v>
      </c>
      <c r="D90" s="203"/>
      <c r="E90" s="203"/>
      <c r="F90" s="224" t="s">
        <v>567</v>
      </c>
      <c r="G90" s="225"/>
      <c r="H90" s="203" t="s">
        <v>587</v>
      </c>
      <c r="I90" s="203" t="s">
        <v>563</v>
      </c>
      <c r="J90" s="203">
        <v>50</v>
      </c>
      <c r="K90" s="215"/>
    </row>
    <row r="91" spans="2:11" s="1" customFormat="1" ht="15" customHeight="1">
      <c r="B91" s="226"/>
      <c r="C91" s="203" t="s">
        <v>588</v>
      </c>
      <c r="D91" s="203"/>
      <c r="E91" s="203"/>
      <c r="F91" s="224" t="s">
        <v>567</v>
      </c>
      <c r="G91" s="225"/>
      <c r="H91" s="203" t="s">
        <v>588</v>
      </c>
      <c r="I91" s="203" t="s">
        <v>563</v>
      </c>
      <c r="J91" s="203">
        <v>50</v>
      </c>
      <c r="K91" s="215"/>
    </row>
    <row r="92" spans="2:11" s="1" customFormat="1" ht="15" customHeight="1">
      <c r="B92" s="226"/>
      <c r="C92" s="203" t="s">
        <v>589</v>
      </c>
      <c r="D92" s="203"/>
      <c r="E92" s="203"/>
      <c r="F92" s="224" t="s">
        <v>567</v>
      </c>
      <c r="G92" s="225"/>
      <c r="H92" s="203" t="s">
        <v>590</v>
      </c>
      <c r="I92" s="203" t="s">
        <v>563</v>
      </c>
      <c r="J92" s="203">
        <v>255</v>
      </c>
      <c r="K92" s="215"/>
    </row>
    <row r="93" spans="2:11" s="1" customFormat="1" ht="15" customHeight="1">
      <c r="B93" s="226"/>
      <c r="C93" s="203" t="s">
        <v>591</v>
      </c>
      <c r="D93" s="203"/>
      <c r="E93" s="203"/>
      <c r="F93" s="224" t="s">
        <v>561</v>
      </c>
      <c r="G93" s="225"/>
      <c r="H93" s="203" t="s">
        <v>592</v>
      </c>
      <c r="I93" s="203" t="s">
        <v>593</v>
      </c>
      <c r="J93" s="203"/>
      <c r="K93" s="215"/>
    </row>
    <row r="94" spans="2:11" s="1" customFormat="1" ht="15" customHeight="1">
      <c r="B94" s="226"/>
      <c r="C94" s="203" t="s">
        <v>594</v>
      </c>
      <c r="D94" s="203"/>
      <c r="E94" s="203"/>
      <c r="F94" s="224" t="s">
        <v>561</v>
      </c>
      <c r="G94" s="225"/>
      <c r="H94" s="203" t="s">
        <v>595</v>
      </c>
      <c r="I94" s="203" t="s">
        <v>596</v>
      </c>
      <c r="J94" s="203"/>
      <c r="K94" s="215"/>
    </row>
    <row r="95" spans="2:11" s="1" customFormat="1" ht="15" customHeight="1">
      <c r="B95" s="226"/>
      <c r="C95" s="203" t="s">
        <v>597</v>
      </c>
      <c r="D95" s="203"/>
      <c r="E95" s="203"/>
      <c r="F95" s="224" t="s">
        <v>561</v>
      </c>
      <c r="G95" s="225"/>
      <c r="H95" s="203" t="s">
        <v>597</v>
      </c>
      <c r="I95" s="203" t="s">
        <v>596</v>
      </c>
      <c r="J95" s="203"/>
      <c r="K95" s="215"/>
    </row>
    <row r="96" spans="2:11" s="1" customFormat="1" ht="15" customHeight="1">
      <c r="B96" s="226"/>
      <c r="C96" s="203" t="s">
        <v>46</v>
      </c>
      <c r="D96" s="203"/>
      <c r="E96" s="203"/>
      <c r="F96" s="224" t="s">
        <v>561</v>
      </c>
      <c r="G96" s="225"/>
      <c r="H96" s="203" t="s">
        <v>598</v>
      </c>
      <c r="I96" s="203" t="s">
        <v>596</v>
      </c>
      <c r="J96" s="203"/>
      <c r="K96" s="215"/>
    </row>
    <row r="97" spans="2:11" s="1" customFormat="1" ht="15" customHeight="1">
      <c r="B97" s="226"/>
      <c r="C97" s="203" t="s">
        <v>56</v>
      </c>
      <c r="D97" s="203"/>
      <c r="E97" s="203"/>
      <c r="F97" s="224" t="s">
        <v>561</v>
      </c>
      <c r="G97" s="225"/>
      <c r="H97" s="203" t="s">
        <v>599</v>
      </c>
      <c r="I97" s="203" t="s">
        <v>596</v>
      </c>
      <c r="J97" s="203"/>
      <c r="K97" s="215"/>
    </row>
    <row r="98" spans="2:11" s="1" customFormat="1" ht="15" customHeight="1">
      <c r="B98" s="229"/>
      <c r="C98" s="230"/>
      <c r="D98" s="230"/>
      <c r="E98" s="230"/>
      <c r="F98" s="230"/>
      <c r="G98" s="230"/>
      <c r="H98" s="230"/>
      <c r="I98" s="230"/>
      <c r="J98" s="230"/>
      <c r="K98" s="231"/>
    </row>
    <row r="99" spans="2:11" s="1" customFormat="1" ht="18.75" customHeight="1">
      <c r="B99" s="232"/>
      <c r="C99" s="233"/>
      <c r="D99" s="233"/>
      <c r="E99" s="233"/>
      <c r="F99" s="233"/>
      <c r="G99" s="233"/>
      <c r="H99" s="233"/>
      <c r="I99" s="233"/>
      <c r="J99" s="233"/>
      <c r="K99" s="232"/>
    </row>
    <row r="100" spans="2:11" s="1" customFormat="1" ht="18.75" customHeight="1">
      <c r="B100" s="210"/>
      <c r="C100" s="210"/>
      <c r="D100" s="210"/>
      <c r="E100" s="210"/>
      <c r="F100" s="210"/>
      <c r="G100" s="210"/>
      <c r="H100" s="210"/>
      <c r="I100" s="210"/>
      <c r="J100" s="210"/>
      <c r="K100" s="210"/>
    </row>
    <row r="101" spans="2:11" s="1" customFormat="1" ht="7.5" customHeight="1">
      <c r="B101" s="211"/>
      <c r="C101" s="212"/>
      <c r="D101" s="212"/>
      <c r="E101" s="212"/>
      <c r="F101" s="212"/>
      <c r="G101" s="212"/>
      <c r="H101" s="212"/>
      <c r="I101" s="212"/>
      <c r="J101" s="212"/>
      <c r="K101" s="213"/>
    </row>
    <row r="102" spans="2:11" s="1" customFormat="1" ht="45" customHeight="1">
      <c r="B102" s="214"/>
      <c r="C102" s="322" t="s">
        <v>600</v>
      </c>
      <c r="D102" s="322"/>
      <c r="E102" s="322"/>
      <c r="F102" s="322"/>
      <c r="G102" s="322"/>
      <c r="H102" s="322"/>
      <c r="I102" s="322"/>
      <c r="J102" s="322"/>
      <c r="K102" s="215"/>
    </row>
    <row r="103" spans="2:11" s="1" customFormat="1" ht="17.25" customHeight="1">
      <c r="B103" s="214"/>
      <c r="C103" s="216" t="s">
        <v>555</v>
      </c>
      <c r="D103" s="216"/>
      <c r="E103" s="216"/>
      <c r="F103" s="216" t="s">
        <v>556</v>
      </c>
      <c r="G103" s="217"/>
      <c r="H103" s="216" t="s">
        <v>62</v>
      </c>
      <c r="I103" s="216" t="s">
        <v>65</v>
      </c>
      <c r="J103" s="216" t="s">
        <v>557</v>
      </c>
      <c r="K103" s="215"/>
    </row>
    <row r="104" spans="2:11" s="1" customFormat="1" ht="17.25" customHeight="1">
      <c r="B104" s="214"/>
      <c r="C104" s="218" t="s">
        <v>558</v>
      </c>
      <c r="D104" s="218"/>
      <c r="E104" s="218"/>
      <c r="F104" s="219" t="s">
        <v>559</v>
      </c>
      <c r="G104" s="220"/>
      <c r="H104" s="218"/>
      <c r="I104" s="218"/>
      <c r="J104" s="218" t="s">
        <v>560</v>
      </c>
      <c r="K104" s="215"/>
    </row>
    <row r="105" spans="2:11" s="1" customFormat="1" ht="5.25" customHeight="1">
      <c r="B105" s="214"/>
      <c r="C105" s="216"/>
      <c r="D105" s="216"/>
      <c r="E105" s="216"/>
      <c r="F105" s="216"/>
      <c r="G105" s="234"/>
      <c r="H105" s="216"/>
      <c r="I105" s="216"/>
      <c r="J105" s="216"/>
      <c r="K105" s="215"/>
    </row>
    <row r="106" spans="2:11" s="1" customFormat="1" ht="15" customHeight="1">
      <c r="B106" s="214"/>
      <c r="C106" s="203" t="s">
        <v>61</v>
      </c>
      <c r="D106" s="223"/>
      <c r="E106" s="223"/>
      <c r="F106" s="224" t="s">
        <v>561</v>
      </c>
      <c r="G106" s="203"/>
      <c r="H106" s="203" t="s">
        <v>601</v>
      </c>
      <c r="I106" s="203" t="s">
        <v>563</v>
      </c>
      <c r="J106" s="203">
        <v>20</v>
      </c>
      <c r="K106" s="215"/>
    </row>
    <row r="107" spans="2:11" s="1" customFormat="1" ht="15" customHeight="1">
      <c r="B107" s="214"/>
      <c r="C107" s="203" t="s">
        <v>564</v>
      </c>
      <c r="D107" s="203"/>
      <c r="E107" s="203"/>
      <c r="F107" s="224" t="s">
        <v>561</v>
      </c>
      <c r="G107" s="203"/>
      <c r="H107" s="203" t="s">
        <v>601</v>
      </c>
      <c r="I107" s="203" t="s">
        <v>563</v>
      </c>
      <c r="J107" s="203">
        <v>120</v>
      </c>
      <c r="K107" s="215"/>
    </row>
    <row r="108" spans="2:11" s="1" customFormat="1" ht="15" customHeight="1">
      <c r="B108" s="226"/>
      <c r="C108" s="203" t="s">
        <v>566</v>
      </c>
      <c r="D108" s="203"/>
      <c r="E108" s="203"/>
      <c r="F108" s="224" t="s">
        <v>567</v>
      </c>
      <c r="G108" s="203"/>
      <c r="H108" s="203" t="s">
        <v>601</v>
      </c>
      <c r="I108" s="203" t="s">
        <v>563</v>
      </c>
      <c r="J108" s="203">
        <v>50</v>
      </c>
      <c r="K108" s="215"/>
    </row>
    <row r="109" spans="2:11" s="1" customFormat="1" ht="15" customHeight="1">
      <c r="B109" s="226"/>
      <c r="C109" s="203" t="s">
        <v>569</v>
      </c>
      <c r="D109" s="203"/>
      <c r="E109" s="203"/>
      <c r="F109" s="224" t="s">
        <v>561</v>
      </c>
      <c r="G109" s="203"/>
      <c r="H109" s="203" t="s">
        <v>601</v>
      </c>
      <c r="I109" s="203" t="s">
        <v>571</v>
      </c>
      <c r="J109" s="203"/>
      <c r="K109" s="215"/>
    </row>
    <row r="110" spans="2:11" s="1" customFormat="1" ht="15" customHeight="1">
      <c r="B110" s="226"/>
      <c r="C110" s="203" t="s">
        <v>580</v>
      </c>
      <c r="D110" s="203"/>
      <c r="E110" s="203"/>
      <c r="F110" s="224" t="s">
        <v>567</v>
      </c>
      <c r="G110" s="203"/>
      <c r="H110" s="203" t="s">
        <v>601</v>
      </c>
      <c r="I110" s="203" t="s">
        <v>563</v>
      </c>
      <c r="J110" s="203">
        <v>50</v>
      </c>
      <c r="K110" s="215"/>
    </row>
    <row r="111" spans="2:11" s="1" customFormat="1" ht="15" customHeight="1">
      <c r="B111" s="226"/>
      <c r="C111" s="203" t="s">
        <v>588</v>
      </c>
      <c r="D111" s="203"/>
      <c r="E111" s="203"/>
      <c r="F111" s="224" t="s">
        <v>567</v>
      </c>
      <c r="G111" s="203"/>
      <c r="H111" s="203" t="s">
        <v>601</v>
      </c>
      <c r="I111" s="203" t="s">
        <v>563</v>
      </c>
      <c r="J111" s="203">
        <v>50</v>
      </c>
      <c r="K111" s="215"/>
    </row>
    <row r="112" spans="2:11" s="1" customFormat="1" ht="15" customHeight="1">
      <c r="B112" s="226"/>
      <c r="C112" s="203" t="s">
        <v>586</v>
      </c>
      <c r="D112" s="203"/>
      <c r="E112" s="203"/>
      <c r="F112" s="224" t="s">
        <v>567</v>
      </c>
      <c r="G112" s="203"/>
      <c r="H112" s="203" t="s">
        <v>601</v>
      </c>
      <c r="I112" s="203" t="s">
        <v>563</v>
      </c>
      <c r="J112" s="203">
        <v>50</v>
      </c>
      <c r="K112" s="215"/>
    </row>
    <row r="113" spans="2:11" s="1" customFormat="1" ht="15" customHeight="1">
      <c r="B113" s="226"/>
      <c r="C113" s="203" t="s">
        <v>61</v>
      </c>
      <c r="D113" s="203"/>
      <c r="E113" s="203"/>
      <c r="F113" s="224" t="s">
        <v>561</v>
      </c>
      <c r="G113" s="203"/>
      <c r="H113" s="203" t="s">
        <v>602</v>
      </c>
      <c r="I113" s="203" t="s">
        <v>563</v>
      </c>
      <c r="J113" s="203">
        <v>20</v>
      </c>
      <c r="K113" s="215"/>
    </row>
    <row r="114" spans="2:11" s="1" customFormat="1" ht="15" customHeight="1">
      <c r="B114" s="226"/>
      <c r="C114" s="203" t="s">
        <v>603</v>
      </c>
      <c r="D114" s="203"/>
      <c r="E114" s="203"/>
      <c r="F114" s="224" t="s">
        <v>561</v>
      </c>
      <c r="G114" s="203"/>
      <c r="H114" s="203" t="s">
        <v>604</v>
      </c>
      <c r="I114" s="203" t="s">
        <v>563</v>
      </c>
      <c r="J114" s="203">
        <v>120</v>
      </c>
      <c r="K114" s="215"/>
    </row>
    <row r="115" spans="2:11" s="1" customFormat="1" ht="15" customHeight="1">
      <c r="B115" s="226"/>
      <c r="C115" s="203" t="s">
        <v>46</v>
      </c>
      <c r="D115" s="203"/>
      <c r="E115" s="203"/>
      <c r="F115" s="224" t="s">
        <v>561</v>
      </c>
      <c r="G115" s="203"/>
      <c r="H115" s="203" t="s">
        <v>605</v>
      </c>
      <c r="I115" s="203" t="s">
        <v>596</v>
      </c>
      <c r="J115" s="203"/>
      <c r="K115" s="215"/>
    </row>
    <row r="116" spans="2:11" s="1" customFormat="1" ht="15" customHeight="1">
      <c r="B116" s="226"/>
      <c r="C116" s="203" t="s">
        <v>56</v>
      </c>
      <c r="D116" s="203"/>
      <c r="E116" s="203"/>
      <c r="F116" s="224" t="s">
        <v>561</v>
      </c>
      <c r="G116" s="203"/>
      <c r="H116" s="203" t="s">
        <v>606</v>
      </c>
      <c r="I116" s="203" t="s">
        <v>596</v>
      </c>
      <c r="J116" s="203"/>
      <c r="K116" s="215"/>
    </row>
    <row r="117" spans="2:11" s="1" customFormat="1" ht="15" customHeight="1">
      <c r="B117" s="226"/>
      <c r="C117" s="203" t="s">
        <v>65</v>
      </c>
      <c r="D117" s="203"/>
      <c r="E117" s="203"/>
      <c r="F117" s="224" t="s">
        <v>561</v>
      </c>
      <c r="G117" s="203"/>
      <c r="H117" s="203" t="s">
        <v>607</v>
      </c>
      <c r="I117" s="203" t="s">
        <v>608</v>
      </c>
      <c r="J117" s="203"/>
      <c r="K117" s="215"/>
    </row>
    <row r="118" spans="2:11" s="1" customFormat="1" ht="15" customHeight="1">
      <c r="B118" s="229"/>
      <c r="C118" s="235"/>
      <c r="D118" s="235"/>
      <c r="E118" s="235"/>
      <c r="F118" s="235"/>
      <c r="G118" s="235"/>
      <c r="H118" s="235"/>
      <c r="I118" s="235"/>
      <c r="J118" s="235"/>
      <c r="K118" s="231"/>
    </row>
    <row r="119" spans="2:11" s="1" customFormat="1" ht="18.75" customHeight="1">
      <c r="B119" s="236"/>
      <c r="C119" s="237"/>
      <c r="D119" s="237"/>
      <c r="E119" s="237"/>
      <c r="F119" s="238"/>
      <c r="G119" s="237"/>
      <c r="H119" s="237"/>
      <c r="I119" s="237"/>
      <c r="J119" s="237"/>
      <c r="K119" s="236"/>
    </row>
    <row r="120" spans="2:11" s="1" customFormat="1" ht="18.75" customHeight="1">
      <c r="B120" s="210"/>
      <c r="C120" s="210"/>
      <c r="D120" s="210"/>
      <c r="E120" s="210"/>
      <c r="F120" s="210"/>
      <c r="G120" s="210"/>
      <c r="H120" s="210"/>
      <c r="I120" s="210"/>
      <c r="J120" s="210"/>
      <c r="K120" s="210"/>
    </row>
    <row r="121" spans="2:11" s="1" customFormat="1" ht="7.5" customHeight="1">
      <c r="B121" s="239"/>
      <c r="C121" s="240"/>
      <c r="D121" s="240"/>
      <c r="E121" s="240"/>
      <c r="F121" s="240"/>
      <c r="G121" s="240"/>
      <c r="H121" s="240"/>
      <c r="I121" s="240"/>
      <c r="J121" s="240"/>
      <c r="K121" s="241"/>
    </row>
    <row r="122" spans="2:11" s="1" customFormat="1" ht="45" customHeight="1">
      <c r="B122" s="242"/>
      <c r="C122" s="323" t="s">
        <v>609</v>
      </c>
      <c r="D122" s="323"/>
      <c r="E122" s="323"/>
      <c r="F122" s="323"/>
      <c r="G122" s="323"/>
      <c r="H122" s="323"/>
      <c r="I122" s="323"/>
      <c r="J122" s="323"/>
      <c r="K122" s="243"/>
    </row>
    <row r="123" spans="2:11" s="1" customFormat="1" ht="17.25" customHeight="1">
      <c r="B123" s="244"/>
      <c r="C123" s="216" t="s">
        <v>555</v>
      </c>
      <c r="D123" s="216"/>
      <c r="E123" s="216"/>
      <c r="F123" s="216" t="s">
        <v>556</v>
      </c>
      <c r="G123" s="217"/>
      <c r="H123" s="216" t="s">
        <v>62</v>
      </c>
      <c r="I123" s="216" t="s">
        <v>65</v>
      </c>
      <c r="J123" s="216" t="s">
        <v>557</v>
      </c>
      <c r="K123" s="245"/>
    </row>
    <row r="124" spans="2:11" s="1" customFormat="1" ht="17.25" customHeight="1">
      <c r="B124" s="244"/>
      <c r="C124" s="218" t="s">
        <v>558</v>
      </c>
      <c r="D124" s="218"/>
      <c r="E124" s="218"/>
      <c r="F124" s="219" t="s">
        <v>559</v>
      </c>
      <c r="G124" s="220"/>
      <c r="H124" s="218"/>
      <c r="I124" s="218"/>
      <c r="J124" s="218" t="s">
        <v>560</v>
      </c>
      <c r="K124" s="245"/>
    </row>
    <row r="125" spans="2:11" s="1" customFormat="1" ht="5.25" customHeight="1">
      <c r="B125" s="246"/>
      <c r="C125" s="221"/>
      <c r="D125" s="221"/>
      <c r="E125" s="221"/>
      <c r="F125" s="221"/>
      <c r="G125" s="247"/>
      <c r="H125" s="221"/>
      <c r="I125" s="221"/>
      <c r="J125" s="221"/>
      <c r="K125" s="248"/>
    </row>
    <row r="126" spans="2:11" s="1" customFormat="1" ht="15" customHeight="1">
      <c r="B126" s="246"/>
      <c r="C126" s="203" t="s">
        <v>564</v>
      </c>
      <c r="D126" s="223"/>
      <c r="E126" s="223"/>
      <c r="F126" s="224" t="s">
        <v>561</v>
      </c>
      <c r="G126" s="203"/>
      <c r="H126" s="203" t="s">
        <v>601</v>
      </c>
      <c r="I126" s="203" t="s">
        <v>563</v>
      </c>
      <c r="J126" s="203">
        <v>120</v>
      </c>
      <c r="K126" s="249"/>
    </row>
    <row r="127" spans="2:11" s="1" customFormat="1" ht="15" customHeight="1">
      <c r="B127" s="246"/>
      <c r="C127" s="203" t="s">
        <v>610</v>
      </c>
      <c r="D127" s="203"/>
      <c r="E127" s="203"/>
      <c r="F127" s="224" t="s">
        <v>561</v>
      </c>
      <c r="G127" s="203"/>
      <c r="H127" s="203" t="s">
        <v>611</v>
      </c>
      <c r="I127" s="203" t="s">
        <v>563</v>
      </c>
      <c r="J127" s="203" t="s">
        <v>612</v>
      </c>
      <c r="K127" s="249"/>
    </row>
    <row r="128" spans="2:11" s="1" customFormat="1" ht="15" customHeight="1">
      <c r="B128" s="246"/>
      <c r="C128" s="203" t="s">
        <v>509</v>
      </c>
      <c r="D128" s="203"/>
      <c r="E128" s="203"/>
      <c r="F128" s="224" t="s">
        <v>561</v>
      </c>
      <c r="G128" s="203"/>
      <c r="H128" s="203" t="s">
        <v>613</v>
      </c>
      <c r="I128" s="203" t="s">
        <v>563</v>
      </c>
      <c r="J128" s="203" t="s">
        <v>612</v>
      </c>
      <c r="K128" s="249"/>
    </row>
    <row r="129" spans="2:11" s="1" customFormat="1" ht="15" customHeight="1">
      <c r="B129" s="246"/>
      <c r="C129" s="203" t="s">
        <v>572</v>
      </c>
      <c r="D129" s="203"/>
      <c r="E129" s="203"/>
      <c r="F129" s="224" t="s">
        <v>567</v>
      </c>
      <c r="G129" s="203"/>
      <c r="H129" s="203" t="s">
        <v>573</v>
      </c>
      <c r="I129" s="203" t="s">
        <v>563</v>
      </c>
      <c r="J129" s="203">
        <v>15</v>
      </c>
      <c r="K129" s="249"/>
    </row>
    <row r="130" spans="2:11" s="1" customFormat="1" ht="15" customHeight="1">
      <c r="B130" s="246"/>
      <c r="C130" s="227" t="s">
        <v>574</v>
      </c>
      <c r="D130" s="227"/>
      <c r="E130" s="227"/>
      <c r="F130" s="228" t="s">
        <v>567</v>
      </c>
      <c r="G130" s="227"/>
      <c r="H130" s="227" t="s">
        <v>575</v>
      </c>
      <c r="I130" s="227" t="s">
        <v>563</v>
      </c>
      <c r="J130" s="227">
        <v>15</v>
      </c>
      <c r="K130" s="249"/>
    </row>
    <row r="131" spans="2:11" s="1" customFormat="1" ht="15" customHeight="1">
      <c r="B131" s="246"/>
      <c r="C131" s="227" t="s">
        <v>576</v>
      </c>
      <c r="D131" s="227"/>
      <c r="E131" s="227"/>
      <c r="F131" s="228" t="s">
        <v>567</v>
      </c>
      <c r="G131" s="227"/>
      <c r="H131" s="227" t="s">
        <v>577</v>
      </c>
      <c r="I131" s="227" t="s">
        <v>563</v>
      </c>
      <c r="J131" s="227">
        <v>20</v>
      </c>
      <c r="K131" s="249"/>
    </row>
    <row r="132" spans="2:11" s="1" customFormat="1" ht="15" customHeight="1">
      <c r="B132" s="246"/>
      <c r="C132" s="227" t="s">
        <v>578</v>
      </c>
      <c r="D132" s="227"/>
      <c r="E132" s="227"/>
      <c r="F132" s="228" t="s">
        <v>567</v>
      </c>
      <c r="G132" s="227"/>
      <c r="H132" s="227" t="s">
        <v>579</v>
      </c>
      <c r="I132" s="227" t="s">
        <v>563</v>
      </c>
      <c r="J132" s="227">
        <v>20</v>
      </c>
      <c r="K132" s="249"/>
    </row>
    <row r="133" spans="2:11" s="1" customFormat="1" ht="15" customHeight="1">
      <c r="B133" s="246"/>
      <c r="C133" s="203" t="s">
        <v>566</v>
      </c>
      <c r="D133" s="203"/>
      <c r="E133" s="203"/>
      <c r="F133" s="224" t="s">
        <v>567</v>
      </c>
      <c r="G133" s="203"/>
      <c r="H133" s="203" t="s">
        <v>601</v>
      </c>
      <c r="I133" s="203" t="s">
        <v>563</v>
      </c>
      <c r="J133" s="203">
        <v>50</v>
      </c>
      <c r="K133" s="249"/>
    </row>
    <row r="134" spans="2:11" s="1" customFormat="1" ht="15" customHeight="1">
      <c r="B134" s="246"/>
      <c r="C134" s="203" t="s">
        <v>580</v>
      </c>
      <c r="D134" s="203"/>
      <c r="E134" s="203"/>
      <c r="F134" s="224" t="s">
        <v>567</v>
      </c>
      <c r="G134" s="203"/>
      <c r="H134" s="203" t="s">
        <v>601</v>
      </c>
      <c r="I134" s="203" t="s">
        <v>563</v>
      </c>
      <c r="J134" s="203">
        <v>50</v>
      </c>
      <c r="K134" s="249"/>
    </row>
    <row r="135" spans="2:11" s="1" customFormat="1" ht="15" customHeight="1">
      <c r="B135" s="246"/>
      <c r="C135" s="203" t="s">
        <v>586</v>
      </c>
      <c r="D135" s="203"/>
      <c r="E135" s="203"/>
      <c r="F135" s="224" t="s">
        <v>567</v>
      </c>
      <c r="G135" s="203"/>
      <c r="H135" s="203" t="s">
        <v>601</v>
      </c>
      <c r="I135" s="203" t="s">
        <v>563</v>
      </c>
      <c r="J135" s="203">
        <v>50</v>
      </c>
      <c r="K135" s="249"/>
    </row>
    <row r="136" spans="2:11" s="1" customFormat="1" ht="15" customHeight="1">
      <c r="B136" s="246"/>
      <c r="C136" s="203" t="s">
        <v>588</v>
      </c>
      <c r="D136" s="203"/>
      <c r="E136" s="203"/>
      <c r="F136" s="224" t="s">
        <v>567</v>
      </c>
      <c r="G136" s="203"/>
      <c r="H136" s="203" t="s">
        <v>601</v>
      </c>
      <c r="I136" s="203" t="s">
        <v>563</v>
      </c>
      <c r="J136" s="203">
        <v>50</v>
      </c>
      <c r="K136" s="249"/>
    </row>
    <row r="137" spans="2:11" s="1" customFormat="1" ht="15" customHeight="1">
      <c r="B137" s="246"/>
      <c r="C137" s="203" t="s">
        <v>589</v>
      </c>
      <c r="D137" s="203"/>
      <c r="E137" s="203"/>
      <c r="F137" s="224" t="s">
        <v>567</v>
      </c>
      <c r="G137" s="203"/>
      <c r="H137" s="203" t="s">
        <v>614</v>
      </c>
      <c r="I137" s="203" t="s">
        <v>563</v>
      </c>
      <c r="J137" s="203">
        <v>255</v>
      </c>
      <c r="K137" s="249"/>
    </row>
    <row r="138" spans="2:11" s="1" customFormat="1" ht="15" customHeight="1">
      <c r="B138" s="246"/>
      <c r="C138" s="203" t="s">
        <v>591</v>
      </c>
      <c r="D138" s="203"/>
      <c r="E138" s="203"/>
      <c r="F138" s="224" t="s">
        <v>561</v>
      </c>
      <c r="G138" s="203"/>
      <c r="H138" s="203" t="s">
        <v>615</v>
      </c>
      <c r="I138" s="203" t="s">
        <v>593</v>
      </c>
      <c r="J138" s="203"/>
      <c r="K138" s="249"/>
    </row>
    <row r="139" spans="2:11" s="1" customFormat="1" ht="15" customHeight="1">
      <c r="B139" s="246"/>
      <c r="C139" s="203" t="s">
        <v>594</v>
      </c>
      <c r="D139" s="203"/>
      <c r="E139" s="203"/>
      <c r="F139" s="224" t="s">
        <v>561</v>
      </c>
      <c r="G139" s="203"/>
      <c r="H139" s="203" t="s">
        <v>616</v>
      </c>
      <c r="I139" s="203" t="s">
        <v>596</v>
      </c>
      <c r="J139" s="203"/>
      <c r="K139" s="249"/>
    </row>
    <row r="140" spans="2:11" s="1" customFormat="1" ht="15" customHeight="1">
      <c r="B140" s="246"/>
      <c r="C140" s="203" t="s">
        <v>597</v>
      </c>
      <c r="D140" s="203"/>
      <c r="E140" s="203"/>
      <c r="F140" s="224" t="s">
        <v>561</v>
      </c>
      <c r="G140" s="203"/>
      <c r="H140" s="203" t="s">
        <v>597</v>
      </c>
      <c r="I140" s="203" t="s">
        <v>596</v>
      </c>
      <c r="J140" s="203"/>
      <c r="K140" s="249"/>
    </row>
    <row r="141" spans="2:11" s="1" customFormat="1" ht="15" customHeight="1">
      <c r="B141" s="246"/>
      <c r="C141" s="203" t="s">
        <v>46</v>
      </c>
      <c r="D141" s="203"/>
      <c r="E141" s="203"/>
      <c r="F141" s="224" t="s">
        <v>561</v>
      </c>
      <c r="G141" s="203"/>
      <c r="H141" s="203" t="s">
        <v>617</v>
      </c>
      <c r="I141" s="203" t="s">
        <v>596</v>
      </c>
      <c r="J141" s="203"/>
      <c r="K141" s="249"/>
    </row>
    <row r="142" spans="2:11" s="1" customFormat="1" ht="15" customHeight="1">
      <c r="B142" s="246"/>
      <c r="C142" s="203" t="s">
        <v>618</v>
      </c>
      <c r="D142" s="203"/>
      <c r="E142" s="203"/>
      <c r="F142" s="224" t="s">
        <v>561</v>
      </c>
      <c r="G142" s="203"/>
      <c r="H142" s="203" t="s">
        <v>619</v>
      </c>
      <c r="I142" s="203" t="s">
        <v>596</v>
      </c>
      <c r="J142" s="203"/>
      <c r="K142" s="249"/>
    </row>
    <row r="143" spans="2:11" s="1" customFormat="1" ht="15" customHeight="1">
      <c r="B143" s="250"/>
      <c r="C143" s="251"/>
      <c r="D143" s="251"/>
      <c r="E143" s="251"/>
      <c r="F143" s="251"/>
      <c r="G143" s="251"/>
      <c r="H143" s="251"/>
      <c r="I143" s="251"/>
      <c r="J143" s="251"/>
      <c r="K143" s="252"/>
    </row>
    <row r="144" spans="2:11" s="1" customFormat="1" ht="18.75" customHeight="1">
      <c r="B144" s="237"/>
      <c r="C144" s="237"/>
      <c r="D144" s="237"/>
      <c r="E144" s="237"/>
      <c r="F144" s="238"/>
      <c r="G144" s="237"/>
      <c r="H144" s="237"/>
      <c r="I144" s="237"/>
      <c r="J144" s="237"/>
      <c r="K144" s="237"/>
    </row>
    <row r="145" spans="2:11" s="1" customFormat="1" ht="18.75" customHeight="1">
      <c r="B145" s="210"/>
      <c r="C145" s="210"/>
      <c r="D145" s="210"/>
      <c r="E145" s="210"/>
      <c r="F145" s="210"/>
      <c r="G145" s="210"/>
      <c r="H145" s="210"/>
      <c r="I145" s="210"/>
      <c r="J145" s="210"/>
      <c r="K145" s="210"/>
    </row>
    <row r="146" spans="2:11" s="1" customFormat="1" ht="7.5" customHeight="1">
      <c r="B146" s="211"/>
      <c r="C146" s="212"/>
      <c r="D146" s="212"/>
      <c r="E146" s="212"/>
      <c r="F146" s="212"/>
      <c r="G146" s="212"/>
      <c r="H146" s="212"/>
      <c r="I146" s="212"/>
      <c r="J146" s="212"/>
      <c r="K146" s="213"/>
    </row>
    <row r="147" spans="2:11" s="1" customFormat="1" ht="45" customHeight="1">
      <c r="B147" s="214"/>
      <c r="C147" s="322" t="s">
        <v>620</v>
      </c>
      <c r="D147" s="322"/>
      <c r="E147" s="322"/>
      <c r="F147" s="322"/>
      <c r="G147" s="322"/>
      <c r="H147" s="322"/>
      <c r="I147" s="322"/>
      <c r="J147" s="322"/>
      <c r="K147" s="215"/>
    </row>
    <row r="148" spans="2:11" s="1" customFormat="1" ht="17.25" customHeight="1">
      <c r="B148" s="214"/>
      <c r="C148" s="216" t="s">
        <v>555</v>
      </c>
      <c r="D148" s="216"/>
      <c r="E148" s="216"/>
      <c r="F148" s="216" t="s">
        <v>556</v>
      </c>
      <c r="G148" s="217"/>
      <c r="H148" s="216" t="s">
        <v>62</v>
      </c>
      <c r="I148" s="216" t="s">
        <v>65</v>
      </c>
      <c r="J148" s="216" t="s">
        <v>557</v>
      </c>
      <c r="K148" s="215"/>
    </row>
    <row r="149" spans="2:11" s="1" customFormat="1" ht="17.25" customHeight="1">
      <c r="B149" s="214"/>
      <c r="C149" s="218" t="s">
        <v>558</v>
      </c>
      <c r="D149" s="218"/>
      <c r="E149" s="218"/>
      <c r="F149" s="219" t="s">
        <v>559</v>
      </c>
      <c r="G149" s="220"/>
      <c r="H149" s="218"/>
      <c r="I149" s="218"/>
      <c r="J149" s="218" t="s">
        <v>560</v>
      </c>
      <c r="K149" s="215"/>
    </row>
    <row r="150" spans="2:11" s="1" customFormat="1" ht="5.25" customHeight="1">
      <c r="B150" s="226"/>
      <c r="C150" s="221"/>
      <c r="D150" s="221"/>
      <c r="E150" s="221"/>
      <c r="F150" s="221"/>
      <c r="G150" s="222"/>
      <c r="H150" s="221"/>
      <c r="I150" s="221"/>
      <c r="J150" s="221"/>
      <c r="K150" s="249"/>
    </row>
    <row r="151" spans="2:11" s="1" customFormat="1" ht="15" customHeight="1">
      <c r="B151" s="226"/>
      <c r="C151" s="253" t="s">
        <v>564</v>
      </c>
      <c r="D151" s="203"/>
      <c r="E151" s="203"/>
      <c r="F151" s="254" t="s">
        <v>561</v>
      </c>
      <c r="G151" s="203"/>
      <c r="H151" s="253" t="s">
        <v>601</v>
      </c>
      <c r="I151" s="253" t="s">
        <v>563</v>
      </c>
      <c r="J151" s="253">
        <v>120</v>
      </c>
      <c r="K151" s="249"/>
    </row>
    <row r="152" spans="2:11" s="1" customFormat="1" ht="15" customHeight="1">
      <c r="B152" s="226"/>
      <c r="C152" s="253" t="s">
        <v>610</v>
      </c>
      <c r="D152" s="203"/>
      <c r="E152" s="203"/>
      <c r="F152" s="254" t="s">
        <v>561</v>
      </c>
      <c r="G152" s="203"/>
      <c r="H152" s="253" t="s">
        <v>621</v>
      </c>
      <c r="I152" s="253" t="s">
        <v>563</v>
      </c>
      <c r="J152" s="253" t="s">
        <v>612</v>
      </c>
      <c r="K152" s="249"/>
    </row>
    <row r="153" spans="2:11" s="1" customFormat="1" ht="15" customHeight="1">
      <c r="B153" s="226"/>
      <c r="C153" s="253" t="s">
        <v>509</v>
      </c>
      <c r="D153" s="203"/>
      <c r="E153" s="203"/>
      <c r="F153" s="254" t="s">
        <v>561</v>
      </c>
      <c r="G153" s="203"/>
      <c r="H153" s="253" t="s">
        <v>622</v>
      </c>
      <c r="I153" s="253" t="s">
        <v>563</v>
      </c>
      <c r="J153" s="253" t="s">
        <v>612</v>
      </c>
      <c r="K153" s="249"/>
    </row>
    <row r="154" spans="2:11" s="1" customFormat="1" ht="15" customHeight="1">
      <c r="B154" s="226"/>
      <c r="C154" s="253" t="s">
        <v>566</v>
      </c>
      <c r="D154" s="203"/>
      <c r="E154" s="203"/>
      <c r="F154" s="254" t="s">
        <v>567</v>
      </c>
      <c r="G154" s="203"/>
      <c r="H154" s="253" t="s">
        <v>601</v>
      </c>
      <c r="I154" s="253" t="s">
        <v>563</v>
      </c>
      <c r="J154" s="253">
        <v>50</v>
      </c>
      <c r="K154" s="249"/>
    </row>
    <row r="155" spans="2:11" s="1" customFormat="1" ht="15" customHeight="1">
      <c r="B155" s="226"/>
      <c r="C155" s="253" t="s">
        <v>569</v>
      </c>
      <c r="D155" s="203"/>
      <c r="E155" s="203"/>
      <c r="F155" s="254" t="s">
        <v>561</v>
      </c>
      <c r="G155" s="203"/>
      <c r="H155" s="253" t="s">
        <v>601</v>
      </c>
      <c r="I155" s="253" t="s">
        <v>571</v>
      </c>
      <c r="J155" s="253"/>
      <c r="K155" s="249"/>
    </row>
    <row r="156" spans="2:11" s="1" customFormat="1" ht="15" customHeight="1">
      <c r="B156" s="226"/>
      <c r="C156" s="253" t="s">
        <v>580</v>
      </c>
      <c r="D156" s="203"/>
      <c r="E156" s="203"/>
      <c r="F156" s="254" t="s">
        <v>567</v>
      </c>
      <c r="G156" s="203"/>
      <c r="H156" s="253" t="s">
        <v>601</v>
      </c>
      <c r="I156" s="253" t="s">
        <v>563</v>
      </c>
      <c r="J156" s="253">
        <v>50</v>
      </c>
      <c r="K156" s="249"/>
    </row>
    <row r="157" spans="2:11" s="1" customFormat="1" ht="15" customHeight="1">
      <c r="B157" s="226"/>
      <c r="C157" s="253" t="s">
        <v>588</v>
      </c>
      <c r="D157" s="203"/>
      <c r="E157" s="203"/>
      <c r="F157" s="254" t="s">
        <v>567</v>
      </c>
      <c r="G157" s="203"/>
      <c r="H157" s="253" t="s">
        <v>601</v>
      </c>
      <c r="I157" s="253" t="s">
        <v>563</v>
      </c>
      <c r="J157" s="253">
        <v>50</v>
      </c>
      <c r="K157" s="249"/>
    </row>
    <row r="158" spans="2:11" s="1" customFormat="1" ht="15" customHeight="1">
      <c r="B158" s="226"/>
      <c r="C158" s="253" t="s">
        <v>586</v>
      </c>
      <c r="D158" s="203"/>
      <c r="E158" s="203"/>
      <c r="F158" s="254" t="s">
        <v>567</v>
      </c>
      <c r="G158" s="203"/>
      <c r="H158" s="253" t="s">
        <v>601</v>
      </c>
      <c r="I158" s="253" t="s">
        <v>563</v>
      </c>
      <c r="J158" s="253">
        <v>50</v>
      </c>
      <c r="K158" s="249"/>
    </row>
    <row r="159" spans="2:11" s="1" customFormat="1" ht="15" customHeight="1">
      <c r="B159" s="226"/>
      <c r="C159" s="253" t="s">
        <v>95</v>
      </c>
      <c r="D159" s="203"/>
      <c r="E159" s="203"/>
      <c r="F159" s="254" t="s">
        <v>561</v>
      </c>
      <c r="G159" s="203"/>
      <c r="H159" s="253" t="s">
        <v>623</v>
      </c>
      <c r="I159" s="253" t="s">
        <v>563</v>
      </c>
      <c r="J159" s="253" t="s">
        <v>624</v>
      </c>
      <c r="K159" s="249"/>
    </row>
    <row r="160" spans="2:11" s="1" customFormat="1" ht="15" customHeight="1">
      <c r="B160" s="226"/>
      <c r="C160" s="253" t="s">
        <v>625</v>
      </c>
      <c r="D160" s="203"/>
      <c r="E160" s="203"/>
      <c r="F160" s="254" t="s">
        <v>561</v>
      </c>
      <c r="G160" s="203"/>
      <c r="H160" s="253" t="s">
        <v>626</v>
      </c>
      <c r="I160" s="253" t="s">
        <v>596</v>
      </c>
      <c r="J160" s="253"/>
      <c r="K160" s="249"/>
    </row>
    <row r="161" spans="2:11" s="1" customFormat="1" ht="15" customHeight="1">
      <c r="B161" s="255"/>
      <c r="C161" s="235"/>
      <c r="D161" s="235"/>
      <c r="E161" s="235"/>
      <c r="F161" s="235"/>
      <c r="G161" s="235"/>
      <c r="H161" s="235"/>
      <c r="I161" s="235"/>
      <c r="J161" s="235"/>
      <c r="K161" s="256"/>
    </row>
    <row r="162" spans="2:11" s="1" customFormat="1" ht="18.75" customHeight="1">
      <c r="B162" s="237"/>
      <c r="C162" s="247"/>
      <c r="D162" s="247"/>
      <c r="E162" s="247"/>
      <c r="F162" s="257"/>
      <c r="G162" s="247"/>
      <c r="H162" s="247"/>
      <c r="I162" s="247"/>
      <c r="J162" s="247"/>
      <c r="K162" s="237"/>
    </row>
    <row r="163" spans="2:11" s="1" customFormat="1" ht="18.75" customHeight="1">
      <c r="B163" s="210"/>
      <c r="C163" s="210"/>
      <c r="D163" s="210"/>
      <c r="E163" s="210"/>
      <c r="F163" s="210"/>
      <c r="G163" s="210"/>
      <c r="H163" s="210"/>
      <c r="I163" s="210"/>
      <c r="J163" s="210"/>
      <c r="K163" s="210"/>
    </row>
    <row r="164" spans="2:11" s="1" customFormat="1" ht="7.5" customHeight="1">
      <c r="B164" s="192"/>
      <c r="C164" s="193"/>
      <c r="D164" s="193"/>
      <c r="E164" s="193"/>
      <c r="F164" s="193"/>
      <c r="G164" s="193"/>
      <c r="H164" s="193"/>
      <c r="I164" s="193"/>
      <c r="J164" s="193"/>
      <c r="K164" s="194"/>
    </row>
    <row r="165" spans="2:11" s="1" customFormat="1" ht="45" customHeight="1">
      <c r="B165" s="195"/>
      <c r="C165" s="323" t="s">
        <v>627</v>
      </c>
      <c r="D165" s="323"/>
      <c r="E165" s="323"/>
      <c r="F165" s="323"/>
      <c r="G165" s="323"/>
      <c r="H165" s="323"/>
      <c r="I165" s="323"/>
      <c r="J165" s="323"/>
      <c r="K165" s="196"/>
    </row>
    <row r="166" spans="2:11" s="1" customFormat="1" ht="17.25" customHeight="1">
      <c r="B166" s="195"/>
      <c r="C166" s="216" t="s">
        <v>555</v>
      </c>
      <c r="D166" s="216"/>
      <c r="E166" s="216"/>
      <c r="F166" s="216" t="s">
        <v>556</v>
      </c>
      <c r="G166" s="258"/>
      <c r="H166" s="259" t="s">
        <v>62</v>
      </c>
      <c r="I166" s="259" t="s">
        <v>65</v>
      </c>
      <c r="J166" s="216" t="s">
        <v>557</v>
      </c>
      <c r="K166" s="196"/>
    </row>
    <row r="167" spans="2:11" s="1" customFormat="1" ht="17.25" customHeight="1">
      <c r="B167" s="197"/>
      <c r="C167" s="218" t="s">
        <v>558</v>
      </c>
      <c r="D167" s="218"/>
      <c r="E167" s="218"/>
      <c r="F167" s="219" t="s">
        <v>559</v>
      </c>
      <c r="G167" s="260"/>
      <c r="H167" s="261"/>
      <c r="I167" s="261"/>
      <c r="J167" s="218" t="s">
        <v>560</v>
      </c>
      <c r="K167" s="198"/>
    </row>
    <row r="168" spans="2:11" s="1" customFormat="1" ht="5.25" customHeight="1">
      <c r="B168" s="226"/>
      <c r="C168" s="221"/>
      <c r="D168" s="221"/>
      <c r="E168" s="221"/>
      <c r="F168" s="221"/>
      <c r="G168" s="222"/>
      <c r="H168" s="221"/>
      <c r="I168" s="221"/>
      <c r="J168" s="221"/>
      <c r="K168" s="249"/>
    </row>
    <row r="169" spans="2:11" s="1" customFormat="1" ht="15" customHeight="1">
      <c r="B169" s="226"/>
      <c r="C169" s="203" t="s">
        <v>564</v>
      </c>
      <c r="D169" s="203"/>
      <c r="E169" s="203"/>
      <c r="F169" s="224" t="s">
        <v>561</v>
      </c>
      <c r="G169" s="203"/>
      <c r="H169" s="203" t="s">
        <v>601</v>
      </c>
      <c r="I169" s="203" t="s">
        <v>563</v>
      </c>
      <c r="J169" s="203">
        <v>120</v>
      </c>
      <c r="K169" s="249"/>
    </row>
    <row r="170" spans="2:11" s="1" customFormat="1" ht="15" customHeight="1">
      <c r="B170" s="226"/>
      <c r="C170" s="203" t="s">
        <v>610</v>
      </c>
      <c r="D170" s="203"/>
      <c r="E170" s="203"/>
      <c r="F170" s="224" t="s">
        <v>561</v>
      </c>
      <c r="G170" s="203"/>
      <c r="H170" s="203" t="s">
        <v>611</v>
      </c>
      <c r="I170" s="203" t="s">
        <v>563</v>
      </c>
      <c r="J170" s="203" t="s">
        <v>612</v>
      </c>
      <c r="K170" s="249"/>
    </row>
    <row r="171" spans="2:11" s="1" customFormat="1" ht="15" customHeight="1">
      <c r="B171" s="226"/>
      <c r="C171" s="203" t="s">
        <v>509</v>
      </c>
      <c r="D171" s="203"/>
      <c r="E171" s="203"/>
      <c r="F171" s="224" t="s">
        <v>561</v>
      </c>
      <c r="G171" s="203"/>
      <c r="H171" s="203" t="s">
        <v>628</v>
      </c>
      <c r="I171" s="203" t="s">
        <v>563</v>
      </c>
      <c r="J171" s="203" t="s">
        <v>612</v>
      </c>
      <c r="K171" s="249"/>
    </row>
    <row r="172" spans="2:11" s="1" customFormat="1" ht="15" customHeight="1">
      <c r="B172" s="226"/>
      <c r="C172" s="203" t="s">
        <v>566</v>
      </c>
      <c r="D172" s="203"/>
      <c r="E172" s="203"/>
      <c r="F172" s="224" t="s">
        <v>567</v>
      </c>
      <c r="G172" s="203"/>
      <c r="H172" s="203" t="s">
        <v>628</v>
      </c>
      <c r="I172" s="203" t="s">
        <v>563</v>
      </c>
      <c r="J172" s="203">
        <v>50</v>
      </c>
      <c r="K172" s="249"/>
    </row>
    <row r="173" spans="2:11" s="1" customFormat="1" ht="15" customHeight="1">
      <c r="B173" s="226"/>
      <c r="C173" s="203" t="s">
        <v>569</v>
      </c>
      <c r="D173" s="203"/>
      <c r="E173" s="203"/>
      <c r="F173" s="224" t="s">
        <v>561</v>
      </c>
      <c r="G173" s="203"/>
      <c r="H173" s="203" t="s">
        <v>628</v>
      </c>
      <c r="I173" s="203" t="s">
        <v>571</v>
      </c>
      <c r="J173" s="203"/>
      <c r="K173" s="249"/>
    </row>
    <row r="174" spans="2:11" s="1" customFormat="1" ht="15" customHeight="1">
      <c r="B174" s="226"/>
      <c r="C174" s="203" t="s">
        <v>580</v>
      </c>
      <c r="D174" s="203"/>
      <c r="E174" s="203"/>
      <c r="F174" s="224" t="s">
        <v>567</v>
      </c>
      <c r="G174" s="203"/>
      <c r="H174" s="203" t="s">
        <v>628</v>
      </c>
      <c r="I174" s="203" t="s">
        <v>563</v>
      </c>
      <c r="J174" s="203">
        <v>50</v>
      </c>
      <c r="K174" s="249"/>
    </row>
    <row r="175" spans="2:11" s="1" customFormat="1" ht="15" customHeight="1">
      <c r="B175" s="226"/>
      <c r="C175" s="203" t="s">
        <v>588</v>
      </c>
      <c r="D175" s="203"/>
      <c r="E175" s="203"/>
      <c r="F175" s="224" t="s">
        <v>567</v>
      </c>
      <c r="G175" s="203"/>
      <c r="H175" s="203" t="s">
        <v>628</v>
      </c>
      <c r="I175" s="203" t="s">
        <v>563</v>
      </c>
      <c r="J175" s="203">
        <v>50</v>
      </c>
      <c r="K175" s="249"/>
    </row>
    <row r="176" spans="2:11" s="1" customFormat="1" ht="15" customHeight="1">
      <c r="B176" s="226"/>
      <c r="C176" s="203" t="s">
        <v>586</v>
      </c>
      <c r="D176" s="203"/>
      <c r="E176" s="203"/>
      <c r="F176" s="224" t="s">
        <v>567</v>
      </c>
      <c r="G176" s="203"/>
      <c r="H176" s="203" t="s">
        <v>628</v>
      </c>
      <c r="I176" s="203" t="s">
        <v>563</v>
      </c>
      <c r="J176" s="203">
        <v>50</v>
      </c>
      <c r="K176" s="249"/>
    </row>
    <row r="177" spans="2:11" s="1" customFormat="1" ht="15" customHeight="1">
      <c r="B177" s="226"/>
      <c r="C177" s="203" t="s">
        <v>120</v>
      </c>
      <c r="D177" s="203"/>
      <c r="E177" s="203"/>
      <c r="F177" s="224" t="s">
        <v>561</v>
      </c>
      <c r="G177" s="203"/>
      <c r="H177" s="203" t="s">
        <v>629</v>
      </c>
      <c r="I177" s="203" t="s">
        <v>630</v>
      </c>
      <c r="J177" s="203"/>
      <c r="K177" s="249"/>
    </row>
    <row r="178" spans="2:11" s="1" customFormat="1" ht="15" customHeight="1">
      <c r="B178" s="226"/>
      <c r="C178" s="203" t="s">
        <v>65</v>
      </c>
      <c r="D178" s="203"/>
      <c r="E178" s="203"/>
      <c r="F178" s="224" t="s">
        <v>561</v>
      </c>
      <c r="G178" s="203"/>
      <c r="H178" s="203" t="s">
        <v>631</v>
      </c>
      <c r="I178" s="203" t="s">
        <v>632</v>
      </c>
      <c r="J178" s="203">
        <v>1</v>
      </c>
      <c r="K178" s="249"/>
    </row>
    <row r="179" spans="2:11" s="1" customFormat="1" ht="15" customHeight="1">
      <c r="B179" s="226"/>
      <c r="C179" s="203" t="s">
        <v>61</v>
      </c>
      <c r="D179" s="203"/>
      <c r="E179" s="203"/>
      <c r="F179" s="224" t="s">
        <v>561</v>
      </c>
      <c r="G179" s="203"/>
      <c r="H179" s="203" t="s">
        <v>633</v>
      </c>
      <c r="I179" s="203" t="s">
        <v>563</v>
      </c>
      <c r="J179" s="203">
        <v>20</v>
      </c>
      <c r="K179" s="249"/>
    </row>
    <row r="180" spans="2:11" s="1" customFormat="1" ht="15" customHeight="1">
      <c r="B180" s="226"/>
      <c r="C180" s="203" t="s">
        <v>62</v>
      </c>
      <c r="D180" s="203"/>
      <c r="E180" s="203"/>
      <c r="F180" s="224" t="s">
        <v>561</v>
      </c>
      <c r="G180" s="203"/>
      <c r="H180" s="203" t="s">
        <v>634</v>
      </c>
      <c r="I180" s="203" t="s">
        <v>563</v>
      </c>
      <c r="J180" s="203">
        <v>255</v>
      </c>
      <c r="K180" s="249"/>
    </row>
    <row r="181" spans="2:11" s="1" customFormat="1" ht="15" customHeight="1">
      <c r="B181" s="226"/>
      <c r="C181" s="203" t="s">
        <v>121</v>
      </c>
      <c r="D181" s="203"/>
      <c r="E181" s="203"/>
      <c r="F181" s="224" t="s">
        <v>561</v>
      </c>
      <c r="G181" s="203"/>
      <c r="H181" s="203" t="s">
        <v>525</v>
      </c>
      <c r="I181" s="203" t="s">
        <v>563</v>
      </c>
      <c r="J181" s="203">
        <v>10</v>
      </c>
      <c r="K181" s="249"/>
    </row>
    <row r="182" spans="2:11" s="1" customFormat="1" ht="15" customHeight="1">
      <c r="B182" s="226"/>
      <c r="C182" s="203" t="s">
        <v>122</v>
      </c>
      <c r="D182" s="203"/>
      <c r="E182" s="203"/>
      <c r="F182" s="224" t="s">
        <v>561</v>
      </c>
      <c r="G182" s="203"/>
      <c r="H182" s="203" t="s">
        <v>635</v>
      </c>
      <c r="I182" s="203" t="s">
        <v>596</v>
      </c>
      <c r="J182" s="203"/>
      <c r="K182" s="249"/>
    </row>
    <row r="183" spans="2:11" s="1" customFormat="1" ht="15" customHeight="1">
      <c r="B183" s="226"/>
      <c r="C183" s="203" t="s">
        <v>636</v>
      </c>
      <c r="D183" s="203"/>
      <c r="E183" s="203"/>
      <c r="F183" s="224" t="s">
        <v>561</v>
      </c>
      <c r="G183" s="203"/>
      <c r="H183" s="203" t="s">
        <v>637</v>
      </c>
      <c r="I183" s="203" t="s">
        <v>596</v>
      </c>
      <c r="J183" s="203"/>
      <c r="K183" s="249"/>
    </row>
    <row r="184" spans="2:11" s="1" customFormat="1" ht="15" customHeight="1">
      <c r="B184" s="226"/>
      <c r="C184" s="203" t="s">
        <v>625</v>
      </c>
      <c r="D184" s="203"/>
      <c r="E184" s="203"/>
      <c r="F184" s="224" t="s">
        <v>561</v>
      </c>
      <c r="G184" s="203"/>
      <c r="H184" s="203" t="s">
        <v>638</v>
      </c>
      <c r="I184" s="203" t="s">
        <v>596</v>
      </c>
      <c r="J184" s="203"/>
      <c r="K184" s="249"/>
    </row>
    <row r="185" spans="2:11" s="1" customFormat="1" ht="15" customHeight="1">
      <c r="B185" s="226"/>
      <c r="C185" s="203" t="s">
        <v>124</v>
      </c>
      <c r="D185" s="203"/>
      <c r="E185" s="203"/>
      <c r="F185" s="224" t="s">
        <v>567</v>
      </c>
      <c r="G185" s="203"/>
      <c r="H185" s="203" t="s">
        <v>639</v>
      </c>
      <c r="I185" s="203" t="s">
        <v>563</v>
      </c>
      <c r="J185" s="203">
        <v>50</v>
      </c>
      <c r="K185" s="249"/>
    </row>
    <row r="186" spans="2:11" s="1" customFormat="1" ht="15" customHeight="1">
      <c r="B186" s="226"/>
      <c r="C186" s="203" t="s">
        <v>640</v>
      </c>
      <c r="D186" s="203"/>
      <c r="E186" s="203"/>
      <c r="F186" s="224" t="s">
        <v>567</v>
      </c>
      <c r="G186" s="203"/>
      <c r="H186" s="203" t="s">
        <v>641</v>
      </c>
      <c r="I186" s="203" t="s">
        <v>642</v>
      </c>
      <c r="J186" s="203"/>
      <c r="K186" s="249"/>
    </row>
    <row r="187" spans="2:11" s="1" customFormat="1" ht="15" customHeight="1">
      <c r="B187" s="226"/>
      <c r="C187" s="203" t="s">
        <v>643</v>
      </c>
      <c r="D187" s="203"/>
      <c r="E187" s="203"/>
      <c r="F187" s="224" t="s">
        <v>567</v>
      </c>
      <c r="G187" s="203"/>
      <c r="H187" s="203" t="s">
        <v>644</v>
      </c>
      <c r="I187" s="203" t="s">
        <v>642</v>
      </c>
      <c r="J187" s="203"/>
      <c r="K187" s="249"/>
    </row>
    <row r="188" spans="2:11" s="1" customFormat="1" ht="15" customHeight="1">
      <c r="B188" s="226"/>
      <c r="C188" s="203" t="s">
        <v>645</v>
      </c>
      <c r="D188" s="203"/>
      <c r="E188" s="203"/>
      <c r="F188" s="224" t="s">
        <v>567</v>
      </c>
      <c r="G188" s="203"/>
      <c r="H188" s="203" t="s">
        <v>646</v>
      </c>
      <c r="I188" s="203" t="s">
        <v>642</v>
      </c>
      <c r="J188" s="203"/>
      <c r="K188" s="249"/>
    </row>
    <row r="189" spans="2:11" s="1" customFormat="1" ht="15" customHeight="1">
      <c r="B189" s="226"/>
      <c r="C189" s="262" t="s">
        <v>647</v>
      </c>
      <c r="D189" s="203"/>
      <c r="E189" s="203"/>
      <c r="F189" s="224" t="s">
        <v>567</v>
      </c>
      <c r="G189" s="203"/>
      <c r="H189" s="203" t="s">
        <v>648</v>
      </c>
      <c r="I189" s="203" t="s">
        <v>649</v>
      </c>
      <c r="J189" s="263" t="s">
        <v>650</v>
      </c>
      <c r="K189" s="249"/>
    </row>
    <row r="190" spans="2:11" s="1" customFormat="1" ht="15" customHeight="1">
      <c r="B190" s="226"/>
      <c r="C190" s="262" t="s">
        <v>50</v>
      </c>
      <c r="D190" s="203"/>
      <c r="E190" s="203"/>
      <c r="F190" s="224" t="s">
        <v>561</v>
      </c>
      <c r="G190" s="203"/>
      <c r="H190" s="200" t="s">
        <v>651</v>
      </c>
      <c r="I190" s="203" t="s">
        <v>652</v>
      </c>
      <c r="J190" s="203"/>
      <c r="K190" s="249"/>
    </row>
    <row r="191" spans="2:11" s="1" customFormat="1" ht="15" customHeight="1">
      <c r="B191" s="226"/>
      <c r="C191" s="262" t="s">
        <v>653</v>
      </c>
      <c r="D191" s="203"/>
      <c r="E191" s="203"/>
      <c r="F191" s="224" t="s">
        <v>561</v>
      </c>
      <c r="G191" s="203"/>
      <c r="H191" s="203" t="s">
        <v>654</v>
      </c>
      <c r="I191" s="203" t="s">
        <v>596</v>
      </c>
      <c r="J191" s="203"/>
      <c r="K191" s="249"/>
    </row>
    <row r="192" spans="2:11" s="1" customFormat="1" ht="15" customHeight="1">
      <c r="B192" s="226"/>
      <c r="C192" s="262" t="s">
        <v>655</v>
      </c>
      <c r="D192" s="203"/>
      <c r="E192" s="203"/>
      <c r="F192" s="224" t="s">
        <v>561</v>
      </c>
      <c r="G192" s="203"/>
      <c r="H192" s="203" t="s">
        <v>656</v>
      </c>
      <c r="I192" s="203" t="s">
        <v>596</v>
      </c>
      <c r="J192" s="203"/>
      <c r="K192" s="249"/>
    </row>
    <row r="193" spans="2:11" s="1" customFormat="1" ht="15" customHeight="1">
      <c r="B193" s="226"/>
      <c r="C193" s="262" t="s">
        <v>657</v>
      </c>
      <c r="D193" s="203"/>
      <c r="E193" s="203"/>
      <c r="F193" s="224" t="s">
        <v>567</v>
      </c>
      <c r="G193" s="203"/>
      <c r="H193" s="203" t="s">
        <v>658</v>
      </c>
      <c r="I193" s="203" t="s">
        <v>596</v>
      </c>
      <c r="J193" s="203"/>
      <c r="K193" s="249"/>
    </row>
    <row r="194" spans="2:11" s="1" customFormat="1" ht="15" customHeight="1">
      <c r="B194" s="255"/>
      <c r="C194" s="264"/>
      <c r="D194" s="235"/>
      <c r="E194" s="235"/>
      <c r="F194" s="235"/>
      <c r="G194" s="235"/>
      <c r="H194" s="235"/>
      <c r="I194" s="235"/>
      <c r="J194" s="235"/>
      <c r="K194" s="256"/>
    </row>
    <row r="195" spans="2:11" s="1" customFormat="1" ht="18.75" customHeight="1">
      <c r="B195" s="237"/>
      <c r="C195" s="247"/>
      <c r="D195" s="247"/>
      <c r="E195" s="247"/>
      <c r="F195" s="257"/>
      <c r="G195" s="247"/>
      <c r="H195" s="247"/>
      <c r="I195" s="247"/>
      <c r="J195" s="247"/>
      <c r="K195" s="237"/>
    </row>
    <row r="196" spans="2:11" s="1" customFormat="1" ht="18.75" customHeight="1">
      <c r="B196" s="237"/>
      <c r="C196" s="247"/>
      <c r="D196" s="247"/>
      <c r="E196" s="247"/>
      <c r="F196" s="257"/>
      <c r="G196" s="247"/>
      <c r="H196" s="247"/>
      <c r="I196" s="247"/>
      <c r="J196" s="247"/>
      <c r="K196" s="237"/>
    </row>
    <row r="197" spans="2:11" s="1" customFormat="1" ht="18.75" customHeight="1">
      <c r="B197" s="210"/>
      <c r="C197" s="210"/>
      <c r="D197" s="210"/>
      <c r="E197" s="210"/>
      <c r="F197" s="210"/>
      <c r="G197" s="210"/>
      <c r="H197" s="210"/>
      <c r="I197" s="210"/>
      <c r="J197" s="210"/>
      <c r="K197" s="210"/>
    </row>
    <row r="198" spans="2:11" s="1" customFormat="1" ht="13.5">
      <c r="B198" s="192"/>
      <c r="C198" s="193"/>
      <c r="D198" s="193"/>
      <c r="E198" s="193"/>
      <c r="F198" s="193"/>
      <c r="G198" s="193"/>
      <c r="H198" s="193"/>
      <c r="I198" s="193"/>
      <c r="J198" s="193"/>
      <c r="K198" s="194"/>
    </row>
    <row r="199" spans="2:11" s="1" customFormat="1" ht="21">
      <c r="B199" s="195"/>
      <c r="C199" s="323" t="s">
        <v>659</v>
      </c>
      <c r="D199" s="323"/>
      <c r="E199" s="323"/>
      <c r="F199" s="323"/>
      <c r="G199" s="323"/>
      <c r="H199" s="323"/>
      <c r="I199" s="323"/>
      <c r="J199" s="323"/>
      <c r="K199" s="196"/>
    </row>
    <row r="200" spans="2:11" s="1" customFormat="1" ht="25.5" customHeight="1">
      <c r="B200" s="195"/>
      <c r="C200" s="265" t="s">
        <v>660</v>
      </c>
      <c r="D200" s="265"/>
      <c r="E200" s="265"/>
      <c r="F200" s="265" t="s">
        <v>661</v>
      </c>
      <c r="G200" s="266"/>
      <c r="H200" s="324" t="s">
        <v>662</v>
      </c>
      <c r="I200" s="324"/>
      <c r="J200" s="324"/>
      <c r="K200" s="196"/>
    </row>
    <row r="201" spans="2:11" s="1" customFormat="1" ht="5.25" customHeight="1">
      <c r="B201" s="226"/>
      <c r="C201" s="221"/>
      <c r="D201" s="221"/>
      <c r="E201" s="221"/>
      <c r="F201" s="221"/>
      <c r="G201" s="247"/>
      <c r="H201" s="221"/>
      <c r="I201" s="221"/>
      <c r="J201" s="221"/>
      <c r="K201" s="249"/>
    </row>
    <row r="202" spans="2:11" s="1" customFormat="1" ht="15" customHeight="1">
      <c r="B202" s="226"/>
      <c r="C202" s="203" t="s">
        <v>652</v>
      </c>
      <c r="D202" s="203"/>
      <c r="E202" s="203"/>
      <c r="F202" s="224" t="s">
        <v>51</v>
      </c>
      <c r="G202" s="203"/>
      <c r="H202" s="325" t="s">
        <v>663</v>
      </c>
      <c r="I202" s="325"/>
      <c r="J202" s="325"/>
      <c r="K202" s="249"/>
    </row>
    <row r="203" spans="2:11" s="1" customFormat="1" ht="15" customHeight="1">
      <c r="B203" s="226"/>
      <c r="C203" s="203"/>
      <c r="D203" s="203"/>
      <c r="E203" s="203"/>
      <c r="F203" s="224" t="s">
        <v>52</v>
      </c>
      <c r="G203" s="203"/>
      <c r="H203" s="325" t="s">
        <v>664</v>
      </c>
      <c r="I203" s="325"/>
      <c r="J203" s="325"/>
      <c r="K203" s="249"/>
    </row>
    <row r="204" spans="2:11" s="1" customFormat="1" ht="15" customHeight="1">
      <c r="B204" s="226"/>
      <c r="C204" s="203"/>
      <c r="D204" s="203"/>
      <c r="E204" s="203"/>
      <c r="F204" s="224" t="s">
        <v>55</v>
      </c>
      <c r="G204" s="203"/>
      <c r="H204" s="325" t="s">
        <v>665</v>
      </c>
      <c r="I204" s="325"/>
      <c r="J204" s="325"/>
      <c r="K204" s="249"/>
    </row>
    <row r="205" spans="2:11" s="1" customFormat="1" ht="15" customHeight="1">
      <c r="B205" s="226"/>
      <c r="C205" s="203"/>
      <c r="D205" s="203"/>
      <c r="E205" s="203"/>
      <c r="F205" s="224" t="s">
        <v>53</v>
      </c>
      <c r="G205" s="203"/>
      <c r="H205" s="325" t="s">
        <v>666</v>
      </c>
      <c r="I205" s="325"/>
      <c r="J205" s="325"/>
      <c r="K205" s="249"/>
    </row>
    <row r="206" spans="2:11" s="1" customFormat="1" ht="15" customHeight="1">
      <c r="B206" s="226"/>
      <c r="C206" s="203"/>
      <c r="D206" s="203"/>
      <c r="E206" s="203"/>
      <c r="F206" s="224" t="s">
        <v>54</v>
      </c>
      <c r="G206" s="203"/>
      <c r="H206" s="325" t="s">
        <v>667</v>
      </c>
      <c r="I206" s="325"/>
      <c r="J206" s="325"/>
      <c r="K206" s="249"/>
    </row>
    <row r="207" spans="2:11" s="1" customFormat="1" ht="15" customHeight="1">
      <c r="B207" s="226"/>
      <c r="C207" s="203"/>
      <c r="D207" s="203"/>
      <c r="E207" s="203"/>
      <c r="F207" s="224"/>
      <c r="G207" s="203"/>
      <c r="H207" s="203"/>
      <c r="I207" s="203"/>
      <c r="J207" s="203"/>
      <c r="K207" s="249"/>
    </row>
    <row r="208" spans="2:11" s="1" customFormat="1" ht="15" customHeight="1">
      <c r="B208" s="226"/>
      <c r="C208" s="203" t="s">
        <v>608</v>
      </c>
      <c r="D208" s="203"/>
      <c r="E208" s="203"/>
      <c r="F208" s="224" t="s">
        <v>87</v>
      </c>
      <c r="G208" s="203"/>
      <c r="H208" s="325" t="s">
        <v>668</v>
      </c>
      <c r="I208" s="325"/>
      <c r="J208" s="325"/>
      <c r="K208" s="249"/>
    </row>
    <row r="209" spans="2:11" s="1" customFormat="1" ht="15" customHeight="1">
      <c r="B209" s="226"/>
      <c r="C209" s="203"/>
      <c r="D209" s="203"/>
      <c r="E209" s="203"/>
      <c r="F209" s="224" t="s">
        <v>503</v>
      </c>
      <c r="G209" s="203"/>
      <c r="H209" s="325" t="s">
        <v>504</v>
      </c>
      <c r="I209" s="325"/>
      <c r="J209" s="325"/>
      <c r="K209" s="249"/>
    </row>
    <row r="210" spans="2:11" s="1" customFormat="1" ht="15" customHeight="1">
      <c r="B210" s="226"/>
      <c r="C210" s="203"/>
      <c r="D210" s="203"/>
      <c r="E210" s="203"/>
      <c r="F210" s="224" t="s">
        <v>501</v>
      </c>
      <c r="G210" s="203"/>
      <c r="H210" s="325" t="s">
        <v>669</v>
      </c>
      <c r="I210" s="325"/>
      <c r="J210" s="325"/>
      <c r="K210" s="249"/>
    </row>
    <row r="211" spans="2:11" s="1" customFormat="1" ht="15" customHeight="1">
      <c r="B211" s="267"/>
      <c r="C211" s="203"/>
      <c r="D211" s="203"/>
      <c r="E211" s="203"/>
      <c r="F211" s="224" t="s">
        <v>505</v>
      </c>
      <c r="G211" s="262"/>
      <c r="H211" s="326" t="s">
        <v>506</v>
      </c>
      <c r="I211" s="326"/>
      <c r="J211" s="326"/>
      <c r="K211" s="268"/>
    </row>
    <row r="212" spans="2:11" s="1" customFormat="1" ht="15" customHeight="1">
      <c r="B212" s="267"/>
      <c r="C212" s="203"/>
      <c r="D212" s="203"/>
      <c r="E212" s="203"/>
      <c r="F212" s="224" t="s">
        <v>507</v>
      </c>
      <c r="G212" s="262"/>
      <c r="H212" s="326" t="s">
        <v>670</v>
      </c>
      <c r="I212" s="326"/>
      <c r="J212" s="326"/>
      <c r="K212" s="268"/>
    </row>
    <row r="213" spans="2:11" s="1" customFormat="1" ht="15" customHeight="1">
      <c r="B213" s="267"/>
      <c r="C213" s="203"/>
      <c r="D213" s="203"/>
      <c r="E213" s="203"/>
      <c r="F213" s="224"/>
      <c r="G213" s="262"/>
      <c r="H213" s="253"/>
      <c r="I213" s="253"/>
      <c r="J213" s="253"/>
      <c r="K213" s="268"/>
    </row>
    <row r="214" spans="2:11" s="1" customFormat="1" ht="15" customHeight="1">
      <c r="B214" s="267"/>
      <c r="C214" s="203" t="s">
        <v>632</v>
      </c>
      <c r="D214" s="203"/>
      <c r="E214" s="203"/>
      <c r="F214" s="224">
        <v>1</v>
      </c>
      <c r="G214" s="262"/>
      <c r="H214" s="326" t="s">
        <v>671</v>
      </c>
      <c r="I214" s="326"/>
      <c r="J214" s="326"/>
      <c r="K214" s="268"/>
    </row>
    <row r="215" spans="2:11" s="1" customFormat="1" ht="15" customHeight="1">
      <c r="B215" s="267"/>
      <c r="C215" s="203"/>
      <c r="D215" s="203"/>
      <c r="E215" s="203"/>
      <c r="F215" s="224">
        <v>2</v>
      </c>
      <c r="G215" s="262"/>
      <c r="H215" s="326" t="s">
        <v>672</v>
      </c>
      <c r="I215" s="326"/>
      <c r="J215" s="326"/>
      <c r="K215" s="268"/>
    </row>
    <row r="216" spans="2:11" s="1" customFormat="1" ht="15" customHeight="1">
      <c r="B216" s="267"/>
      <c r="C216" s="203"/>
      <c r="D216" s="203"/>
      <c r="E216" s="203"/>
      <c r="F216" s="224">
        <v>3</v>
      </c>
      <c r="G216" s="262"/>
      <c r="H216" s="326" t="s">
        <v>673</v>
      </c>
      <c r="I216" s="326"/>
      <c r="J216" s="326"/>
      <c r="K216" s="268"/>
    </row>
    <row r="217" spans="2:11" s="1" customFormat="1" ht="15" customHeight="1">
      <c r="B217" s="267"/>
      <c r="C217" s="203"/>
      <c r="D217" s="203"/>
      <c r="E217" s="203"/>
      <c r="F217" s="224">
        <v>4</v>
      </c>
      <c r="G217" s="262"/>
      <c r="H217" s="326" t="s">
        <v>674</v>
      </c>
      <c r="I217" s="326"/>
      <c r="J217" s="326"/>
      <c r="K217" s="268"/>
    </row>
    <row r="218" spans="2:11" s="1" customFormat="1" ht="12.75" customHeight="1">
      <c r="B218" s="269"/>
      <c r="C218" s="270"/>
      <c r="D218" s="270"/>
      <c r="E218" s="270"/>
      <c r="F218" s="270"/>
      <c r="G218" s="270"/>
      <c r="H218" s="270"/>
      <c r="I218" s="270"/>
      <c r="J218" s="270"/>
      <c r="K218" s="271"/>
    </row>
  </sheetData>
  <mergeCells count="77">
    <mergeCell ref="G44:J44"/>
    <mergeCell ref="G45:J45"/>
    <mergeCell ref="C3:J3"/>
    <mergeCell ref="C4:J4"/>
    <mergeCell ref="C6:J6"/>
    <mergeCell ref="C7:J7"/>
    <mergeCell ref="G39:J39"/>
    <mergeCell ref="G40:J40"/>
    <mergeCell ref="G41:J41"/>
    <mergeCell ref="G42:J42"/>
    <mergeCell ref="G43:J43"/>
    <mergeCell ref="D34:J34"/>
    <mergeCell ref="D35:J35"/>
    <mergeCell ref="G36:J36"/>
    <mergeCell ref="G37:J37"/>
    <mergeCell ref="G38:J38"/>
    <mergeCell ref="D27:J27"/>
    <mergeCell ref="D28:J28"/>
    <mergeCell ref="D30:J30"/>
    <mergeCell ref="D31:J31"/>
    <mergeCell ref="D33:J33"/>
    <mergeCell ref="D70:J70"/>
    <mergeCell ref="C75:J75"/>
    <mergeCell ref="C9:J9"/>
    <mergeCell ref="D10:J10"/>
    <mergeCell ref="D11:J11"/>
    <mergeCell ref="D15:J15"/>
    <mergeCell ref="D16:J16"/>
    <mergeCell ref="D17:J17"/>
    <mergeCell ref="F18:J18"/>
    <mergeCell ref="F19:J19"/>
    <mergeCell ref="F20:J20"/>
    <mergeCell ref="F21:J21"/>
    <mergeCell ref="F22:J22"/>
    <mergeCell ref="F23:J23"/>
    <mergeCell ref="C25:J25"/>
    <mergeCell ref="C26:J26"/>
    <mergeCell ref="D65:J65"/>
    <mergeCell ref="D66:J66"/>
    <mergeCell ref="D67:J67"/>
    <mergeCell ref="D68:J68"/>
    <mergeCell ref="D69:J69"/>
    <mergeCell ref="D59:J59"/>
    <mergeCell ref="D60:J60"/>
    <mergeCell ref="D61:J61"/>
    <mergeCell ref="D62:J62"/>
    <mergeCell ref="D63:J63"/>
    <mergeCell ref="C52:J52"/>
    <mergeCell ref="C54:J54"/>
    <mergeCell ref="C55:J55"/>
    <mergeCell ref="C57:J57"/>
    <mergeCell ref="D58:J58"/>
    <mergeCell ref="D47:J47"/>
    <mergeCell ref="E48:J48"/>
    <mergeCell ref="E49:J49"/>
    <mergeCell ref="E50:J50"/>
    <mergeCell ref="D51:J51"/>
    <mergeCell ref="H212:J212"/>
    <mergeCell ref="H214:J214"/>
    <mergeCell ref="H215:J215"/>
    <mergeCell ref="H216:J216"/>
    <mergeCell ref="H217:J217"/>
    <mergeCell ref="H206:J206"/>
    <mergeCell ref="H208:J208"/>
    <mergeCell ref="H209:J209"/>
    <mergeCell ref="H210:J210"/>
    <mergeCell ref="H211:J211"/>
    <mergeCell ref="H200:J200"/>
    <mergeCell ref="H202:J202"/>
    <mergeCell ref="H203:J203"/>
    <mergeCell ref="H204:J204"/>
    <mergeCell ref="H205:J205"/>
    <mergeCell ref="C102:J102"/>
    <mergeCell ref="C122:J122"/>
    <mergeCell ref="C147:J147"/>
    <mergeCell ref="C165:J165"/>
    <mergeCell ref="C199:J199"/>
  </mergeCells>
  <printOptions/>
  <pageMargins left="0.5902778" right="0.5902778" top="0.5902778" bottom="0.5902778" header="0" footer="0"/>
  <pageSetup fitToHeight="0" fitToWidth="1" horizontalDpi="600" verticalDpi="600" orientation="portrait" paperSize="9" scale="7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Jakub Vilingr</dc:creator>
  <cp:keywords/>
  <dc:description/>
  <cp:lastModifiedBy>Procházka, Jan</cp:lastModifiedBy>
  <dcterms:created xsi:type="dcterms:W3CDTF">2020-09-24T08:56:31Z</dcterms:created>
  <dcterms:modified xsi:type="dcterms:W3CDTF">2020-10-22T08:21:36Z</dcterms:modified>
  <cp:category/>
  <cp:version/>
  <cp:contentType/>
  <cp:contentStatus/>
</cp:coreProperties>
</file>