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defaultThemeVersion="124226"/>
  <bookViews>
    <workbookView xWindow="3540" yWindow="225" windowWidth="22140" windowHeight="15015" tabRatio="643" activeTab="0"/>
  </bookViews>
  <sheets>
    <sheet name="CELKOVÉ NÁKLADY" sheetId="15" r:id="rId1"/>
    <sheet name="Stavba" sheetId="65" r:id="rId2"/>
    <sheet name="SO 06.1 1231-84 KL" sheetId="66" r:id="rId3"/>
    <sheet name="SO 06.1 1231-84 Rek" sheetId="67" r:id="rId4"/>
    <sheet name="SO 06.1 1231-84 Pol" sheetId="68" r:id="rId5"/>
    <sheet name="PS03.2" sheetId="58" r:id="rId6"/>
    <sheet name="VEDLEJŠÍ NÁKLADY" sheetId="64" r:id="rId7"/>
  </sheets>
  <externalReferences>
    <externalReference r:id="rId10"/>
    <externalReference r:id="rId11"/>
    <externalReference r:id="rId12"/>
    <externalReference r:id="rId13"/>
    <externalReference r:id="rId14"/>
  </externalReferences>
  <definedNames>
    <definedName name="_">#REF!</definedName>
    <definedName name="_1_">#REF!</definedName>
    <definedName name="CelkemObjekty" localSheetId="1">'Stavba'!$F$29</definedName>
    <definedName name="CisloStavby" localSheetId="1">'Stavba'!$D$5</definedName>
    <definedName name="dadresa" localSheetId="1">'Stavba'!$D$8</definedName>
    <definedName name="DIČ" localSheetId="1">'Stavba'!$K$8</definedName>
    <definedName name="dmisto" localSheetId="1">'Stavba'!$D$9</definedName>
    <definedName name="dpsc" localSheetId="1">'Stavba'!$C$9</definedName>
    <definedName name="Excel_BuiltIn__FilterDatabase_2">#REF!</definedName>
    <definedName name="Excel_BuiltIn__FilterDatabase_4">#REF!</definedName>
    <definedName name="Excel_BuiltIn__FilterDatabase_5">#REF!</definedName>
    <definedName name="Excel_BuiltIn__FilterDatabase_6">#REF!</definedName>
    <definedName name="Excel_BuiltIn_Print_Area_10">"$#REF!.$A$1:$O$230"</definedName>
    <definedName name="Excel_BuiltIn_Print_Area_11">"$#REF!.$A$1:$O$11"</definedName>
    <definedName name="Excel_BuiltIn_Print_Area_12">"$#REF!.$A$1:$O$19"</definedName>
    <definedName name="Excel_BuiltIn_Print_Area_13">"$#REF!.$A$1:$O$218"</definedName>
    <definedName name="Excel_BuiltIn_Print_Area_2_1">#REF!</definedName>
    <definedName name="Excel_BuiltIn_Print_Area_2_1_1">#REF!</definedName>
    <definedName name="Excel_BuiltIn_Print_Area_2_1_1_2">#REF!</definedName>
    <definedName name="Excel_BuiltIn_Print_Area_2_1_1_3">#REF!</definedName>
    <definedName name="Excel_BuiltIn_Print_Area_2_1_2">#REF!</definedName>
    <definedName name="Excel_BuiltIn_Print_Area_2_1_3">#REF!</definedName>
    <definedName name="Excel_BuiltIn_Print_Area_3">"$#REF!.$A$1:$O$200"</definedName>
    <definedName name="Excel_BuiltIn_Print_Area_3_1">"$#REF!.$A$1:$O$200"</definedName>
    <definedName name="Excel_BuiltIn_Print_Area_4">"$#REF!.$A$1:$O$260"</definedName>
    <definedName name="Excel_BuiltIn_Print_Area_4_1">"$#REF!.$A$1:$O$260"</definedName>
    <definedName name="Excel_BuiltIn_Print_Area_5">"$#REF!.$A$1:$O$8"</definedName>
    <definedName name="Excel_BuiltIn_Print_Area_6">"$#REF!.$A$1:$O$187"</definedName>
    <definedName name="Excel_BuiltIn_Print_Area_7">"$#REF!.$A$1:$O$187"</definedName>
    <definedName name="Excel_BuiltIn_Print_Area_8">"$#REF!.$A$1:$O$226"</definedName>
    <definedName name="Excel_BuiltIn_Print_Area_9">"$#REF!.$A$1:$O$20"</definedName>
    <definedName name="FRANTA">#REF!</definedName>
    <definedName name="IČO" localSheetId="1">'Stavba'!$K$7</definedName>
    <definedName name="NazevObjektu" localSheetId="1">'Stavba'!$C$27</definedName>
    <definedName name="NazevStavby" localSheetId="1">'Stavba'!$E$5</definedName>
    <definedName name="NOVÁK1">#REF!</definedName>
    <definedName name="NOVÁK2">#REF!</definedName>
    <definedName name="NOVÁK3">#REF!</definedName>
    <definedName name="Objednatel" localSheetId="1">'Stavba'!$D$11</definedName>
    <definedName name="Objekt" localSheetId="1">'Stavba'!$B$27</definedName>
    <definedName name="_xlnm.Print_Area" localSheetId="0">'CELKOVÉ NÁKLADY'!$A$1:$E$39</definedName>
    <definedName name="_xlnm.Print_Area" localSheetId="5">'PS03.2'!$A$1:$H$33</definedName>
    <definedName name="_xlnm.Print_Area" localSheetId="2">'SO 06.1 1231-84 KL'!$A$1:$G$45</definedName>
    <definedName name="_xlnm.Print_Area" localSheetId="4">'SO 06.1 1231-84 Pol'!$A$1:$K$117</definedName>
    <definedName name="_xlnm.Print_Area" localSheetId="3">'SO 06.1 1231-84 Rek'!$A$1:$I$19</definedName>
    <definedName name="_xlnm.Print_Area" localSheetId="1">'Stavba'!$B$1:$J$46</definedName>
    <definedName name="_xlnm.Print_Area" localSheetId="6">'VEDLEJŠÍ NÁKLADY'!$A$1:$F$13</definedName>
    <definedName name="odic" localSheetId="1">'Stavba'!$K$12</definedName>
    <definedName name="oico" localSheetId="1">'Stavba'!$K$11</definedName>
    <definedName name="omisto" localSheetId="1">'Stavba'!$D$13</definedName>
    <definedName name="onazev" localSheetId="1">'Stavba'!$D$12</definedName>
    <definedName name="opsc" localSheetId="1">'Stavba'!$C$13</definedName>
    <definedName name="PS">#REF!</definedName>
    <definedName name="PS03.2">#REF!</definedName>
    <definedName name="SazbaDPH1" localSheetId="1">'Stavba'!$D$19</definedName>
    <definedName name="SazbaDPH2" localSheetId="1">'Stavba'!$D$21</definedName>
    <definedName name="solver_lin" localSheetId="4" hidden="1">0</definedName>
    <definedName name="solver_num" localSheetId="4" hidden="1">0</definedName>
    <definedName name="solver_opt" localSheetId="4" hidden="1">#REF!</definedName>
    <definedName name="solver_typ" localSheetId="4" hidden="1">1</definedName>
    <definedName name="solver_val" localSheetId="4" hidden="1">0</definedName>
    <definedName name="SoucetDilu" localSheetId="1">'Stavba'!$F$40:$J$40</definedName>
    <definedName name="SOUČET">#REF!</definedName>
    <definedName name="StavbaCelkem" localSheetId="1">'Stavba'!$H$29</definedName>
    <definedName name="Zhotovitel" localSheetId="1">'Stavba'!$D$7</definedName>
    <definedName name="_xlnm.Print_Titles" localSheetId="3">'SO 06.1 1231-84 Rek'!$1:$6</definedName>
    <definedName name="_xlnm.Print_Titles" localSheetId="4">'SO 06.1 1231-84 Pol'!$1:$6</definedName>
  </definedNames>
  <calcPr calcId="145621"/>
  <extLst/>
</workbook>
</file>

<file path=xl/sharedStrings.xml><?xml version="1.0" encoding="utf-8"?>
<sst xmlns="http://schemas.openxmlformats.org/spreadsheetml/2006/main" count="587" uniqueCount="357">
  <si>
    <t>DPH 21%</t>
  </si>
  <si>
    <t>Cena bez DPH</t>
  </si>
  <si>
    <t>Cena celkem</t>
  </si>
  <si>
    <t>Množství</t>
  </si>
  <si>
    <t>Jednotk. cena</t>
  </si>
  <si>
    <t xml:space="preserve">A. </t>
  </si>
  <si>
    <t>VEDLEJŠÍ A OSTATNÍ  NÁKLADY</t>
  </si>
  <si>
    <t xml:space="preserve"> </t>
  </si>
  <si>
    <t>NÁKLADY CELKEM</t>
  </si>
  <si>
    <t>Jednotka</t>
  </si>
  <si>
    <t>kpl</t>
  </si>
  <si>
    <t>ks</t>
  </si>
  <si>
    <t>C.</t>
  </si>
  <si>
    <t>SOUČET ODDÍLŮ A+B+C</t>
  </si>
  <si>
    <t>Popis</t>
  </si>
  <si>
    <t>STAVEBNÍ ČÁST</t>
  </si>
  <si>
    <t xml:space="preserve">TECHNOLOGICKÁ ČÁST </t>
  </si>
  <si>
    <t>B.</t>
  </si>
  <si>
    <t>SOUČET ODDÍLŮ A+B</t>
  </si>
  <si>
    <t>Pol.</t>
  </si>
  <si>
    <t>Typ</t>
  </si>
  <si>
    <t>Výrobce</t>
  </si>
  <si>
    <t>1</t>
  </si>
  <si>
    <t>kpl.</t>
  </si>
  <si>
    <t>kg</t>
  </si>
  <si>
    <t>Drobný montážní materiál</t>
  </si>
  <si>
    <t>Těsnící a drobný montážní materiál</t>
  </si>
  <si>
    <t>Pasivace svarů nerezového potrubí</t>
  </si>
  <si>
    <t xml:space="preserve">Mechanické očištění a omytí nerezového potrubí a svarů </t>
  </si>
  <si>
    <t>Pomocné a přípravné práce a konstrukce</t>
  </si>
  <si>
    <t>Celková cena
CZK</t>
  </si>
  <si>
    <t>Jedn. cena
CZK/m.j.</t>
  </si>
  <si>
    <t>m.j.</t>
  </si>
  <si>
    <t>Popis položky</t>
  </si>
  <si>
    <t>Pozice</t>
  </si>
  <si>
    <t xml:space="preserve">C. </t>
  </si>
  <si>
    <t>Dokumentace skutečného provedení stavby 3x v tištěné verzi a 3x na CD nosiči</t>
  </si>
  <si>
    <t>Zajištění komplexních zkoušek v délce  trvání 72hod nepřetržitého chodu</t>
  </si>
  <si>
    <t>hod</t>
  </si>
  <si>
    <t>Doplněk k provoznímu řádu  realizované části,  4x tištěná verze a 4x na CD na nosiči</t>
  </si>
  <si>
    <t>Fotodokumentace průběhu stavby jedenkrát v tištěném provedení a jedenkrát na CD nosiči</t>
  </si>
  <si>
    <t>Doklady požadované  k předání a převzetí díla, 2x v tištěné verzi</t>
  </si>
  <si>
    <t>VEDLEJŠÍ A OSTATNÍ   NÁKLADY CELKEM</t>
  </si>
  <si>
    <t>SO 06.1 PODÉLNÉ DOSAZOVACÍ NÁDRŽE</t>
  </si>
  <si>
    <t>SOUPIS STAVEBNÍCH PRACÍ, DODÁVEK A SLUŽEB S VÝKAZEM VÝMĚR - OCENĚNÝ 12/2017</t>
  </si>
  <si>
    <t>PS 03.2 BIOLOGICKÉ ČIŠTĚNÍ</t>
  </si>
  <si>
    <t>%</t>
  </si>
  <si>
    <t>PS03 - Biologické čištění</t>
  </si>
  <si>
    <t>3.1</t>
  </si>
  <si>
    <t>3.2</t>
  </si>
  <si>
    <t>3.3</t>
  </si>
  <si>
    <t>3.4</t>
  </si>
  <si>
    <t>3.8</t>
  </si>
  <si>
    <t>3.9</t>
  </si>
  <si>
    <t>3.11</t>
  </si>
  <si>
    <t>3.16</t>
  </si>
  <si>
    <t>3.17</t>
  </si>
  <si>
    <t>Stavební výpomocné práce a defektoskopický test</t>
  </si>
  <si>
    <t xml:space="preserve">Mytí stávající technologie vodou s dezinfekcí cca 30m3 </t>
  </si>
  <si>
    <t>Ploché těsnění s ocelovou vložkou pro přírubový spoj dle DIN 1514-1
Materiálové provedení: EPDM s ocelovou vložkou
Přírubový spoj DN 80 PN 10 - 8 ks</t>
  </si>
  <si>
    <t>Spojovací materiál přírubových spojů
Šroub se šestihrannou hlavou DIN 931/A2; třída pevnosti 70; tvářený za studena
Matice šestihranná DIN 934/A2
2x podložka DIN 125A/A2
Materiálové provedení: nerezová ocel 1.4301
Přírubový spoj DN 80 PN 10 - 8 ks</t>
  </si>
  <si>
    <t>Moření povrchu nerezového potrubí a svarů</t>
  </si>
  <si>
    <t>Dočasné konstrukce; lávky a lešení pro zpřístupnění pracovních prostorů při realizaci úprav; pořízení (zapůjčení) materiálu včetně dopravy, montáže a demontáže.</t>
  </si>
  <si>
    <t>Závěrečný úklid pracoviště; včetně likvidace odpadů vzniklých při realizaci úprav; mimo demontovaného materiálu (likvidace rušených zařízení je součástí demontáží).</t>
  </si>
  <si>
    <t>Montáže a demontáže</t>
  </si>
  <si>
    <t>Odvoz do 30 km a likvidace demontovaného zařízení vč. poplatků za likvidaci nebo uložení odpadu; peníze získané prodejem šrotu budou předány investorovi</t>
  </si>
  <si>
    <t>Strojní část CELKEM:</t>
  </si>
  <si>
    <t>Šoupátko přírubové s prodlouženým ovládáním a stojanem s ručním kolem; DN250 PN10; Stavební délka: dle EN 558 řada 14 DIN 3202, F4; Příruba dimenzována a vrtána dle EN 1092-2, PN10;  Médium: odpadní voda; Maximální teplota média: 50°C; 
Materiálové provedení: Těleso, uzavírací klín a víko z tvárné litiny EN-GJS 400-15 (GGG-40); Uzavírací klín celopogumován pryží z NBR; Vřeteno - korozivdorná ocel 1.4057 17% Cr; Vřetenová matice - bronz;
Ochrana proti korozi: Těžká protikorozní ochrana epoxidovým povrstvením v kvalitě GSK, barevný odstín RAL 5005 signální modrá</t>
  </si>
  <si>
    <t>ČOV Sokolov - 2. etapa - 3. část - strojní část</t>
  </si>
  <si>
    <t>3.12</t>
  </si>
  <si>
    <t>3.13</t>
  </si>
  <si>
    <t>3.14</t>
  </si>
  <si>
    <t>3.15</t>
  </si>
  <si>
    <t>Stávající čerpadlo</t>
  </si>
  <si>
    <t>ČISTÍRNA ODPADNÍCH VOD 2.ETAPA - 3. ČÁST</t>
  </si>
  <si>
    <t>Zařízení staveniště: - zajištění přípojky nn včetně staveništního rozvaděče, včetně úhrady spotřebované el.energie - zajištení skládek zařízení a materiálu v areálu ČOV Sokolov, zajištění ochrany skládek zařízení proti odcizení a neoprávněnému vstupu, - zajištění prostoru pro pracovníky a WC, - komplexní projednání zařízení staveniště se správcem a vlastníkem areálu ČOV</t>
  </si>
  <si>
    <t xml:space="preserve">Částečná demontáž technologického zařízení upravovaných objektů ČOV::
- demontáž kompletního nátokového potrubí do dosazovacích nádrží včetně  armatur                                                                                                   - demontáž vtokové norné stěny                                                                                                                                                                                           - demontáž odokového žlabu                                                                                                                                                  - demontáž naklápěcích žlabů pro odtah plovoucích nečistot
- demontáž čerpadel vratného kalu (4ks)
Součástí demontáže je i odstranění kotevních a podpěrných prvků, řezání spojovacího materiálu přírubových spojů a kotevních prvků, dělení zařízení a trubních rozvodů na dílčí části pro ruční dopravu, provizorní podepírání demontovaného zařízení, manipulační prostředky, vodorovné a svislé přesuny v areálu ČOV, nakládání demontovaného zařízení na automobil </t>
  </si>
  <si>
    <t xml:space="preserve">Úprava stávajícího pojezdového mostu: 
- montáž vlečeného výškově stavitelného čistícího kartáče pro čištění
  zanořeného děrovaného odtokového potrubí vyčištěné vody -  2 ks (nerez. ocel tř. 17 240, DIN 1.4301)                                   
- úprava rámu stírání dna v místě odtokového potrubí - náhrada stávajících vzpěr - 2ks  (ocel tř. 11)                                                                                                                                                                             - posunutí stávajících koncových dorazů pojezdového mostu na vzdálenost 1,7m od vnitřní hrany nádrže - 2ks </t>
  </si>
  <si>
    <t>•  Montáž nového nerezového nátokového rozdělovacího potrubí aktivační směsi DN 500 (Ø 506x3,0) ;                           
   (2 kpl délky 5550 mm); se zaslepenými čely nerez. plechem tl. 3 mm; vč. přítokové části pro instalaci na čelní stěnu a sedmi souměrně rozmístěnými výtokovými rourami DN 200 (Ø 206x3,0);  vč. 4 ks nosných konzol z UPN 120 (l = 700 mm) pro každé potrubí a ostatního příslušenství (spojovací a kotevní materiál) -  hmotnost pro 1 linku DN 800kg.                                                                                                    Materiálové provedení: nerez. ocel tř. 17 240, DIN 1.4301</t>
  </si>
  <si>
    <t>Náklopný žlab odtahu plovoucích nečistot:
  - Oboustranně náklopný žlab pro odtah plovoucích látek z hladiny dosazovací nádrže,Žlab je dělený na dvě samostatně sklopné poloviny o celkové délce 12 m, hloubka nádrže k hladině cca 2,95 m.
včetně uložení a kotevních prvků, zajištění těsnění prostupu přes stěnu nádrže.
Plovoucí látky jsou odváděny mimo nádrž potrubím DN 300 a dále likvidovány.
Žlab je uložen v ložiskách na stěnách nádrže, která umožňují jeho otáčení. Ve středu bude žlab uložen na středové konzole z nerezové oceli. 
Žlab je ovládán ručně pomocí pák.                                                  Hmotnost pro 1 linku DN 1500kg.
Účel: zajištění odtahu plovoucích nečistot z hladiny dosazovací nádrže   
   - Montáž 2 kpl dělící příčky (norné stěny; oddělující flokulační zónu od pracovního prostoru DN);    vč. konzol; výztuh a montážního materiálu. Základní rozměry norné stěny: délka 2x 6000 x výška 1750 mm. Základním materiálem NS bude nerezový plech tl. 2 mm - hmotnost pro 1 linku DN  - 600kg.                                                                                                      Materiálové provedení: nerez. ocel tř. 17 240, DIN 1.4301</t>
  </si>
  <si>
    <t>Odtokové potrubí:                                                                                    Montáž 2 ks zanořeného děrovaného porubí DN 400 (Ø 406x3,0) na podélné stěny DN pro odtok vyčištěné odpadní vody; vč. konzol (6x z UPN 120; l = 850 mm; pro každé potrubí); přírub DN 400 PN 6 (spojovacích + čistících) a ostatního příslušenství (spojovací a kotevní materiál). Délka vrtané části 2x 18 m.  Ve spodní části každého odtokového potrubí (směrem ke dnu) bude vyvrtán jeden otvor DN 50 (zajištění vyprázdnění potrubí po vyčerpání nádrže) Vrtání odtokového potrubí v horní části (směrem k hladině) bude provedeno dle výrobní dokumentace dodavatele vystrojení DN (nutno doložit odborný hydraulický výpočet provozovateli a GP). Hmotnost pro 2ks potrubí (tj. 1 linka DN) - 1800kg.                                                                                                 Materiálové provedení: nerez. ocel tř. 17 240, DIN 1.4301</t>
  </si>
  <si>
    <t>• Montáž sběrného nerezového žlabu pro odtok vyčištěné odpadní vody na koncovou čelní stěnu nádrže. Základní rozměry žlabu: délka 12 000 x šířka 880 x výška 730 mm. Součástí dodávky bude výškově stavitelná rovná přelivná hrana; jež bude vystavovat hladinu v dosazovací nádrži. Dále  pak výztuhy; montážní materiál; 6 ks nosných konzol z UPN 120 ( l = 950 mm) a 2 ks ručních stavítek 150 x 150 mm pro možnost vypuštění děrovaného potrubí a sběrného žlabu před podélnou dělící přelivnou hranou do odtoku v případě vyčerpání dosazovací nádrže. Součástí dodávky žlabu bude také odtokový kus DN 800 (Ø 808x4,0); napojený do středové prohlubně ve žlabu. Dále pak dvě přírubová hrdla DN 400; PN 6 v krajních částech pro napojení zanořeného vrtaného odtokového potrubí. Základním materiálem odtokového žlabu bude nerezový plech tl. 4 mm - hmotnost pro 1ks žlabu - 1500kg.
Materiálové provedení: nerez. ocel tř. 17 240, DIN 1.4301</t>
  </si>
  <si>
    <t>3.5</t>
  </si>
  <si>
    <t>3.6</t>
  </si>
  <si>
    <t>3.7</t>
  </si>
  <si>
    <t>3.10</t>
  </si>
  <si>
    <t>3.18</t>
  </si>
  <si>
    <t>3.19</t>
  </si>
  <si>
    <t>3.20</t>
  </si>
  <si>
    <t>3.21</t>
  </si>
  <si>
    <t>3.22</t>
  </si>
  <si>
    <t>12600</t>
  </si>
  <si>
    <t>Výrobní a dílenská dokumentace, stavební, strojní části, 4 x v tištěné verzi a 4x na CD nosiči</t>
  </si>
  <si>
    <t>Zvýšený technologický dohled ze strany provozovatele nad provozem ÚV po dobu stavby, 6 měsíců x 16 hodin</t>
  </si>
  <si>
    <r>
      <rPr>
        <b/>
        <sz val="9"/>
        <rFont val="Arial"/>
        <family val="2"/>
      </rPr>
      <t>Čerpadlo vratného kalu z dosazovací nádrže do středového žlabu:</t>
    </r>
    <r>
      <rPr>
        <sz val="9"/>
        <rFont val="Arial"/>
        <family val="2"/>
      </rPr>
      <t xml:space="preserve">
Kalové ponorné odstředivé čerpadlo pro čerpání odsazeného vratného kalu, spouštěcí zařízení čerpadla bude ukotveno ke konstrukci shrabovacího mostu a bude vybaveno sacím kusem DN150 s redukcí na DN200,, čerpadlo vhodné pro trvalý chod
Typ oběžného kola: šroubové
Čerpané médium: odpadní voda; teplota max 40°C; obsah dlouhovláknitých látek; 
Parametry zařízení: pracovní bod Q= 10 l/s; H= 2,0m;
f= 50 Hz; n= 1445 ot/min
El. parametry zařízení: jmenovitý výkon elektromotoru P= 1,1 kW; U= 3x400 V; f= 50 Hz; rozběh - přímý;  In= 4 A; krytí IP 68;
tepelná ochrana statoru bimetalem;elektrosonda průsaku ucpávkou;  elektromotor vhodný pro trvalý chod; průchodnost obježným kolem - 75mm;
Příslušenství: elektrický kabel dl. 10m; kotevní a spojovací materiál; spouštěcí zařízení s patním kolenem; rám čerpadla.
Materiálové provedení:hydraulická skříň, oběžné kolo, sací kužel - šedá litina; spojovací materiál - nerezová ocel; o-kroužek - nitrilová pryž; dvojitá mechanická ucpávka - Sic/Sic, spouštěcí zařízení - nerezová ocel;
Připojovací rozměr: DN 80 PN 10
Hmotnost: 105 kg</t>
    </r>
  </si>
  <si>
    <t>Vrtání otvorů do železobetonových a zděných konstrukcí do ø 20mm; hl. do 150mm;  cca 250 ks</t>
  </si>
  <si>
    <t>Zaškolení pracovníků provozovatele čistírny odpadních vod</t>
  </si>
  <si>
    <t xml:space="preserve">Funkční a individuální zkoušky, uvedení zařízení do provozu;  kontrola montáže; uvedení zařízení do provozu; nastavení zařízení;  tlakové a těsnostní zkoušky nových trubních rozvodů. </t>
  </si>
  <si>
    <r>
      <rPr>
        <b/>
        <sz val="9"/>
        <rFont val="Arial"/>
        <family val="2"/>
      </rPr>
      <t>Úprava stávajícího pojezdového mostu a vystrojení dosazovací nádrže technologickými vestavbami</t>
    </r>
    <r>
      <rPr>
        <sz val="9"/>
        <rFont val="Arial"/>
        <family val="2"/>
      </rPr>
      <t xml:space="preserve">
Strojní zařízení pro podélnou obdélníkovou dosazovací nádrž o základních rozměrech: celková délka
36 m x celková šířka 12 m x celková hloubka 4 m (hloubka vody 2,95 m).                                                                                                                 Účel: separace kalu z odpadní vody + zajištění odtoku vyčištěné vody.
Rozsah úprav pro 1 kpl:
•  Odstavení DN z provozu; její vyčerpání a vyčištění tlakovou vodou (viz stavební část).
•  Částečná demontáž technologického vystrojení DN; zahrnující:
 - demontáž  viz poz. </t>
    </r>
    <r>
      <rPr>
        <b/>
        <sz val="9"/>
        <rFont val="Arial"/>
        <family val="2"/>
      </rPr>
      <t>č. 3.21</t>
    </r>
  </si>
  <si>
    <t>Doumetace k novým strojům a zařízením (návody k obsluze, údržbě atd.) v českém jazyce - 2x v tištěné nebo digitální podobě.</t>
  </si>
  <si>
    <t>Položkový rozpočet stavby</t>
  </si>
  <si>
    <t xml:space="preserve">Datum: </t>
  </si>
  <si>
    <t>Stavba :</t>
  </si>
  <si>
    <t>1231-84</t>
  </si>
  <si>
    <t>ČOV Sokolov - 2.etapa</t>
  </si>
  <si>
    <t xml:space="preserve">Objednatel : </t>
  </si>
  <si>
    <t>IČO :</t>
  </si>
  <si>
    <t>DIČ :</t>
  </si>
  <si>
    <t xml:space="preserve">Zhotovitel : </t>
  </si>
  <si>
    <t>EKOEKO s.r.o.</t>
  </si>
  <si>
    <t>25184750</t>
  </si>
  <si>
    <t>Senovážné náměstí 1</t>
  </si>
  <si>
    <t>CZ25184750</t>
  </si>
  <si>
    <t>37001</t>
  </si>
  <si>
    <t>České Budějovice</t>
  </si>
  <si>
    <t>Za zhotovitele :</t>
  </si>
  <si>
    <t>Za objednatele :</t>
  </si>
  <si>
    <t>_______________</t>
  </si>
  <si>
    <t>Rozpočtové náklady</t>
  </si>
  <si>
    <t>Základ pro DPH</t>
  </si>
  <si>
    <t xml:space="preserve">DPH </t>
  </si>
  <si>
    <t>Cena celkem za stavbu</t>
  </si>
  <si>
    <t>Rekapitulace stavebních objektů a provozních souborů</t>
  </si>
  <si>
    <t>Číslo a název objektu / provozního souboru</t>
  </si>
  <si>
    <t>DPH celkem</t>
  </si>
  <si>
    <t>SO 06.1</t>
  </si>
  <si>
    <t>Podélné dosazovací nádrže</t>
  </si>
  <si>
    <t>Celkem za stavbu</t>
  </si>
  <si>
    <t>Rekapitulace stavebních dílů</t>
  </si>
  <si>
    <t>Číslo a název dílu</t>
  </si>
  <si>
    <t>HSV</t>
  </si>
  <si>
    <t>PSV</t>
  </si>
  <si>
    <t>Dodávka</t>
  </si>
  <si>
    <t>Montáž</t>
  </si>
  <si>
    <t>HZS</t>
  </si>
  <si>
    <t>11</t>
  </si>
  <si>
    <t>Přípravné a přidružené práce</t>
  </si>
  <si>
    <t>300</t>
  </si>
  <si>
    <t>Sanace</t>
  </si>
  <si>
    <t>767</t>
  </si>
  <si>
    <t>Konstrukce zámečnické</t>
  </si>
  <si>
    <t>96</t>
  </si>
  <si>
    <t>Bourání konstrukcí</t>
  </si>
  <si>
    <t>99</t>
  </si>
  <si>
    <t>Staveništní přesun hmot</t>
  </si>
  <si>
    <t>D96</t>
  </si>
  <si>
    <t>Přesuny suti a vybouraných hmot</t>
  </si>
  <si>
    <t>POLOŽKOVÝ ROZPOČET</t>
  </si>
  <si>
    <t>Rozpočet</t>
  </si>
  <si>
    <t xml:space="preserve">JKSO </t>
  </si>
  <si>
    <t>Objekt</t>
  </si>
  <si>
    <t xml:space="preserve">SKP </t>
  </si>
  <si>
    <t>Měrná jednotka</t>
  </si>
  <si>
    <t>Stavba</t>
  </si>
  <si>
    <t>Počet jednotek</t>
  </si>
  <si>
    <t>1231-83</t>
  </si>
  <si>
    <t>Náklady na m.j.</t>
  </si>
  <si>
    <t>Projektant</t>
  </si>
  <si>
    <t>Typ rozpočtu</t>
  </si>
  <si>
    <t>Zpracovatel projektu</t>
  </si>
  <si>
    <t>Objednatel</t>
  </si>
  <si>
    <t>Dodavatel</t>
  </si>
  <si>
    <t xml:space="preserve">Zakázkové číslo </t>
  </si>
  <si>
    <t>Rozpočtoval</t>
  </si>
  <si>
    <t>Počet listů</t>
  </si>
  <si>
    <t>ROZPOČTOVÉ NÁKLADY</t>
  </si>
  <si>
    <t>Základní rozpočtové náklady</t>
  </si>
  <si>
    <t>Ostatní rozpočtové náklady</t>
  </si>
  <si>
    <t>HSV celkem</t>
  </si>
  <si>
    <t>Z</t>
  </si>
  <si>
    <t>PSV celkem</t>
  </si>
  <si>
    <t>R</t>
  </si>
  <si>
    <t>M práce celkem</t>
  </si>
  <si>
    <t>N</t>
  </si>
  <si>
    <t>M dodávky celkem</t>
  </si>
  <si>
    <t>ZRN celkem</t>
  </si>
  <si>
    <t>ZRN+HZS</t>
  </si>
  <si>
    <t>Ostatní náklady neuvedené</t>
  </si>
  <si>
    <t>ZRN+ost.náklady+HZS</t>
  </si>
  <si>
    <t>Ostatní náklady celkem</t>
  </si>
  <si>
    <t>Vypracoval</t>
  </si>
  <si>
    <t>Za zhotovitele</t>
  </si>
  <si>
    <t>Za objednatele</t>
  </si>
  <si>
    <t>Jméno :</t>
  </si>
  <si>
    <t>Datum :</t>
  </si>
  <si>
    <t>Podpis :</t>
  </si>
  <si>
    <t>Podpis:</t>
  </si>
  <si>
    <t xml:space="preserve">%  </t>
  </si>
  <si>
    <t>DPH</t>
  </si>
  <si>
    <t xml:space="preserve">% </t>
  </si>
  <si>
    <t>CENA ZA OBJEKT CELKEM</t>
  </si>
  <si>
    <t>Poznámka :</t>
  </si>
  <si>
    <t>1231-84 ČOV Sokolov - 2.etapa</t>
  </si>
  <si>
    <t>Rozpočet :</t>
  </si>
  <si>
    <t>Objekt :</t>
  </si>
  <si>
    <t>SO 06.1 Podélné dosazovací nádrže</t>
  </si>
  <si>
    <t>REKAPITULACE  STAVEBNÍCH  DÍLŮ</t>
  </si>
  <si>
    <t>Stavební díl</t>
  </si>
  <si>
    <t>CELKEM  OBJEKT</t>
  </si>
  <si>
    <t>VEDLEJŠÍ ROZPOČTOVÉ  NÁKLADY</t>
  </si>
  <si>
    <t>Název VRN</t>
  </si>
  <si>
    <t>Kč</t>
  </si>
  <si>
    <t>Základna</t>
  </si>
  <si>
    <t>CELKEM VRN</t>
  </si>
  <si>
    <t xml:space="preserve">Položkový rozpočet </t>
  </si>
  <si>
    <t>Rozpočet:</t>
  </si>
  <si>
    <t>P.č.</t>
  </si>
  <si>
    <t>Číslo položky</t>
  </si>
  <si>
    <t>Název položky</t>
  </si>
  <si>
    <t>MJ</t>
  </si>
  <si>
    <t>množství</t>
  </si>
  <si>
    <t>cena / MJ</t>
  </si>
  <si>
    <t>celkem (Kč)</t>
  </si>
  <si>
    <t>Jednotková hmotnost</t>
  </si>
  <si>
    <t>Celková hmotnost</t>
  </si>
  <si>
    <t>Jednotková dem.hmot.</t>
  </si>
  <si>
    <t>Celková dem.hmot.</t>
  </si>
  <si>
    <t>Díl:</t>
  </si>
  <si>
    <t>011 002</t>
  </si>
  <si>
    <t>Postupné odčerpání obsahu nádrží vč.likvidace odpadních vod</t>
  </si>
  <si>
    <t>m3</t>
  </si>
  <si>
    <t>Včetně převedení čerpané odpadní vody potrubím.</t>
  </si>
  <si>
    <t>obsah nádrží:2247,0</t>
  </si>
  <si>
    <t>obsah středového kanálu:55,0</t>
  </si>
  <si>
    <t>Celkem za</t>
  </si>
  <si>
    <t>11 Přípravné a přidružené práce</t>
  </si>
  <si>
    <t>300 001</t>
  </si>
  <si>
    <t>Odborný stavebně technický průzkum objektů návrh sanace</t>
  </si>
  <si>
    <t>Provedeno autorizovaným odborníkem s vazbou na akreditovanou laboratoř. - specialistou v oboru sanování betonových monolitů.</t>
  </si>
  <si>
    <t>Včetně odtrhových zkoušek soudržnosti stávající povrchové vrstvy betonu.</t>
  </si>
  <si>
    <t>300 002</t>
  </si>
  <si>
    <t>Ruční odtěžení nerozplavitelných tuhých sedimentů vč.odvozu a likvidace</t>
  </si>
  <si>
    <t>Položka zahrnuje i přemístění sedimentů na skládku do vzdálenosti 15km, uložení na skládku a skládkovné.</t>
  </si>
  <si>
    <t>předpoklad:25,0</t>
  </si>
  <si>
    <t>300 003</t>
  </si>
  <si>
    <t>Omytí vnitřních ploch objektů tlakovou vodou s dezinfekcí při tlaku do 100 bar</t>
  </si>
  <si>
    <t>m2</t>
  </si>
  <si>
    <t>Omytí vnitřních stěn před budováním nových konstrukcí a před sanací.</t>
  </si>
  <si>
    <t>Včetně dodávky vody a dezinfekce, včetně následného oplachu a vyčerpání vody.</t>
  </si>
  <si>
    <t>nádrže, vnitřní svislé stěny:614,4</t>
  </si>
  <si>
    <t>nádrže, vnitřní šikmé stěny:747,4</t>
  </si>
  <si>
    <t>nádrže, dna, vč.svislých ploch:218,6</t>
  </si>
  <si>
    <t>středový kanál, svislé stěny, vč.zhlaví příčky:318,4</t>
  </si>
  <si>
    <t>středový kanál, dno:40,2</t>
  </si>
  <si>
    <t>šachty, vnitřní svislé stěny:21,1</t>
  </si>
  <si>
    <t>šachty, dna:2,9</t>
  </si>
  <si>
    <t>300 005</t>
  </si>
  <si>
    <t>Mechanická předúprava sanovaných ploch odsekání nesoudržného betonu</t>
  </si>
  <si>
    <t>nádrže, vnitřní svislé stěny, 30% plochy:(12,0*4+1,8*4+19,0*4)*1,5*0,3</t>
  </si>
  <si>
    <t>300 006</t>
  </si>
  <si>
    <t>Otryskání celého povrchu sanovaných konstrukcí vysokotlakým vodním paprskem, tlak cca 600-800 bar</t>
  </si>
  <si>
    <t>Při množství vody 35-50 l/s. Včetně odčerpání vody.</t>
  </si>
  <si>
    <t>nádrže, vnitřní svislé stěny:(12,0*4+1,8*4+19,0*4)*1,5</t>
  </si>
  <si>
    <t>300 007</t>
  </si>
  <si>
    <t>Zpřesnění návrhu sanace autorizovaným subjektem pro vybraný materiál</t>
  </si>
  <si>
    <t>300 008</t>
  </si>
  <si>
    <t xml:space="preserve">Obsekání odhalené korodující výztuže </t>
  </si>
  <si>
    <t>m</t>
  </si>
  <si>
    <t>Předpoklad 4m/m2 odhalených ploch na 5% plochy konstrukce.</t>
  </si>
  <si>
    <t>nádrže, vnitřní svislé stěny:(12,0*4+1,8*4+19,0*4)*1,5*0,05*4</t>
  </si>
  <si>
    <t>300 009</t>
  </si>
  <si>
    <t>Pískování odhalené a obsekané výztuže a stupeň Sa 2 1/2</t>
  </si>
  <si>
    <t xml:space="preserve">Dle ČSN EN 8501-1. </t>
  </si>
  <si>
    <t>300 010</t>
  </si>
  <si>
    <t>Ochranný nátěr očištěné výztuže na bázi PVC nebo s na bázi PVC nebo syntetiky, 2 vrstvy, pasivace</t>
  </si>
  <si>
    <t>300 011</t>
  </si>
  <si>
    <t xml:space="preserve">Sanace místních průsaků a trhlin nad 0,4mm </t>
  </si>
  <si>
    <t>Položka zahrnuje :</t>
  </si>
  <si>
    <t xml:space="preserve">- vyčištění trhlin, </t>
  </si>
  <si>
    <t xml:space="preserve">- zatmelení polymercementovou stěrkou, </t>
  </si>
  <si>
    <t>- injektáž flexibilní akrylátovou praskyřicí.</t>
  </si>
  <si>
    <t>předpoklad:40,0</t>
  </si>
  <si>
    <t>300 012</t>
  </si>
  <si>
    <t xml:space="preserve">Sanace dilatačních spar </t>
  </si>
  <si>
    <t xml:space="preserve">- vyčištění spar, </t>
  </si>
  <si>
    <t xml:space="preserve">- vložení dilatačního profilu/provazce, </t>
  </si>
  <si>
    <t>- penetrace,</t>
  </si>
  <si>
    <t xml:space="preserve">- tmelení PUR tmelem, </t>
  </si>
  <si>
    <t>- zakrytí elastomerovým termoplastickým pásem lepením spec.lepidlem.</t>
  </si>
  <si>
    <t>300 013</t>
  </si>
  <si>
    <t>Revize stávajících prostupů ŽB konstrukcemi vč. jejich dotěsnění</t>
  </si>
  <si>
    <t>Prostupy :</t>
  </si>
  <si>
    <t>DN 300 ... 2ks</t>
  </si>
  <si>
    <t>DN 500 ... 4ks</t>
  </si>
  <si>
    <t>DN 800 ... 2ks</t>
  </si>
  <si>
    <t>300 014</t>
  </si>
  <si>
    <t>Reprofilace betonových konstrukcí polymercementovou maltou, průměrná tl.20mm</t>
  </si>
  <si>
    <t>Předpoklad 30% sanovaných ploch.</t>
  </si>
  <si>
    <t>- lokální reprofilaci sanační thixotropní polymercementovou maltou pro betony, 1 vrstva o průměrné tl.20mm.</t>
  </si>
  <si>
    <t>300 015</t>
  </si>
  <si>
    <t>Odtrhové zkoušky přídržnost nové povrchové úpravy k podkladu</t>
  </si>
  <si>
    <t>Požadavek min. přídržnosti 1,5MPa.</t>
  </si>
  <si>
    <t>300 016</t>
  </si>
  <si>
    <t>Finální úprava povrchu vysokotěsnící stěrkou tl.4mm</t>
  </si>
  <si>
    <t>- sjednocení povrchu, hydroizolační a elastomerová vysokotěsnící cementová stěrka.</t>
  </si>
  <si>
    <t>(spotřeba 8kg/m2)</t>
  </si>
  <si>
    <t>300 019</t>
  </si>
  <si>
    <t xml:space="preserve">Dokumentace skutečného provedení sanace </t>
  </si>
  <si>
    <t>Specifikace použitých materiálů, provedení a výkresová část.</t>
  </si>
  <si>
    <t>300 020</t>
  </si>
  <si>
    <t>Zřízení lešení pro zpřístupnění sanovaných ploch</t>
  </si>
  <si>
    <t>Položka zahrnuje montáž lešení, pronájem a demontáž po ukončení sanačních prací.</t>
  </si>
  <si>
    <t>podélné DN:(36,0*2+12,0*2)*1,0*3,7*2</t>
  </si>
  <si>
    <t>středové kanály:84,8*0,55*2</t>
  </si>
  <si>
    <t>300 Sanace</t>
  </si>
  <si>
    <t>963015131.1</t>
  </si>
  <si>
    <t>Demontáž prefabrikovaných dělících desek 2100x350x70mm</t>
  </si>
  <si>
    <t>kus</t>
  </si>
  <si>
    <t>15*9*2</t>
  </si>
  <si>
    <t>96 Bourání konstrukcí</t>
  </si>
  <si>
    <t>999281105R00</t>
  </si>
  <si>
    <t xml:space="preserve">Přesun hmot pro opravy a údržbu do výšky 6 m </t>
  </si>
  <si>
    <t>t</t>
  </si>
  <si>
    <t>99 Staveništní přesun hmot</t>
  </si>
  <si>
    <t>767 100</t>
  </si>
  <si>
    <t>Demontáž ocelových a zámečnických konstrukcí včetně likvidace</t>
  </si>
  <si>
    <t>Demontáž profilů pro usazení desek PZD. Včetně odřezání u dna.</t>
  </si>
  <si>
    <t>U120, 30x2ks dl.2,95m:2,95*30*2*13,3</t>
  </si>
  <si>
    <t>767 06.1 01</t>
  </si>
  <si>
    <t>Nová obslužná lávka, nosné prvky rám z ocelových Pz profilů L 70/70/7, D+M</t>
  </si>
  <si>
    <t>Včetně kotevního materiálu a včetně provedení kotvení.</t>
  </si>
  <si>
    <t>L 70/70/7mm:(1,4*2+1,7*2)*7,39</t>
  </si>
  <si>
    <t>kotevní materiál 15%:45,818*0,15</t>
  </si>
  <si>
    <t>767 06.1 02</t>
  </si>
  <si>
    <t>Nová obslužná lávka, ocelový Pz rošt v. 40mm, nosný pásek 40/3, D+M</t>
  </si>
  <si>
    <t>1,4*1,7</t>
  </si>
  <si>
    <t>767 06.1 03</t>
  </si>
  <si>
    <t>Nová obslužná lávka ocelové Pz trubkové zábradlí v.1,0m, D+M</t>
  </si>
  <si>
    <t>Zábradlí trubkové ocelové žárově pozinkované, výška 1,0m, trubky d50mm, s jednou příčlí a okopovým plechem 100/4mm.</t>
  </si>
  <si>
    <t>Přivařeno k rámu lávky.</t>
  </si>
  <si>
    <t>767 06.1 04</t>
  </si>
  <si>
    <t xml:space="preserve">Úprava stávajícího zábradlí na kolektoru, D+M </t>
  </si>
  <si>
    <t>- vyřezání stávajícího zábradlí v délce 600mm, včetně likvidace,</t>
  </si>
  <si>
    <t>- doplnění 2ks sloupků zábradlí, včetně kotvení ke stávající konstrukci kolektoru a navaření na stávající zábradlí.</t>
  </si>
  <si>
    <t>767 06.1 05</t>
  </si>
  <si>
    <t>Výstupový ocelový Pz žebřík š.400mm, dl.1350mm D+M</t>
  </si>
  <si>
    <t>Včetně kotevního materiálu a kotvení.</t>
  </si>
  <si>
    <t>998767101R00</t>
  </si>
  <si>
    <t xml:space="preserve">Přesun hmot pro zámečnické konstr., výšky do 6 m </t>
  </si>
  <si>
    <t>767 Konstrukce zámečnické</t>
  </si>
  <si>
    <t>979012112R00</t>
  </si>
  <si>
    <t xml:space="preserve">Svislá doprava suti na výšku do 3,5 m </t>
  </si>
  <si>
    <t>979087112R00</t>
  </si>
  <si>
    <t xml:space="preserve">Nakládání suti na dopravní prostředky </t>
  </si>
  <si>
    <t>979083117R00</t>
  </si>
  <si>
    <t xml:space="preserve">Vodorovné přemístění suti na skládku do 6000 m </t>
  </si>
  <si>
    <t>979083191R00</t>
  </si>
  <si>
    <t xml:space="preserve">Příplatek za dalších započatých 1000 m nad 6000 m </t>
  </si>
  <si>
    <t>Celková vzdálenost na skládku ... cca 15km, zde příplatek za dalších 9km.</t>
  </si>
  <si>
    <t>979093111R00</t>
  </si>
  <si>
    <t xml:space="preserve">Uložení suti na skládku bez zhutnění </t>
  </si>
  <si>
    <t>979990001R00</t>
  </si>
  <si>
    <t xml:space="preserve">Poplatek za skládku stavební suti </t>
  </si>
  <si>
    <t>D96 Přesuny suti a vybouraných hmot</t>
  </si>
  <si>
    <t>Nutno doplnit</t>
  </si>
  <si>
    <t>V polích takto označených je nutno doplnit výrobce a typ zařízení:</t>
  </si>
  <si>
    <t>POZNÁMKA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</si>
</sst>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0\ &quot;Kč&quot;;\-#,##0\ &quot;Kč&quot;"/>
    <numFmt numFmtId="44" formatCode="_-* #,##0.00\ &quot;Kč&quot;_-;\-* #,##0.00\ &quot;Kč&quot;_-;_-* &quot;-&quot;??\ &quot;Kč&quot;_-;_-@_-"/>
    <numFmt numFmtId="43" formatCode="_-* #,##0.00\ _K_č_-;\-* #,##0.00\ _K_č_-;_-* &quot;-&quot;??\ _K_č_-;_-@_-"/>
    <numFmt numFmtId="164" formatCode="0.0"/>
    <numFmt numFmtId="165" formatCode="#\ ##0"/>
    <numFmt numFmtId="166" formatCode="_(* #,##0.00_);_(* \(#,##0.00\);_(* &quot;-&quot;??_);_(@_)"/>
    <numFmt numFmtId="167" formatCode="_-* #,##0.00\ [$€-1]_-;\-* #,##0.00\ [$€-1]_-;_-* &quot;-&quot;??\ [$€-1]_-"/>
    <numFmt numFmtId="168" formatCode="0.0%"/>
    <numFmt numFmtId="169" formatCode="dd/mm/yy"/>
    <numFmt numFmtId="170" formatCode="#,##0\ &quot;Kč&quot;"/>
    <numFmt numFmtId="171" formatCode="0.00000"/>
    <numFmt numFmtId="172" formatCode="#,##0.0"/>
  </numFmts>
  <fonts count="82">
    <font>
      <sz val="10"/>
      <name val="Arial CE"/>
      <family val="2"/>
    </font>
    <font>
      <sz val="10"/>
      <name val="Arial"/>
      <family val="2"/>
    </font>
    <font>
      <sz val="8"/>
      <name val="Arial CE"/>
      <family val="2"/>
    </font>
    <font>
      <sz val="12"/>
      <name val="Arial"/>
      <family val="2"/>
    </font>
    <font>
      <b/>
      <sz val="18"/>
      <name val="Arial Narrow"/>
      <family val="2"/>
    </font>
    <font>
      <b/>
      <sz val="14"/>
      <name val="Arial Narrow"/>
      <family val="2"/>
    </font>
    <font>
      <sz val="10"/>
      <name val="Arial Narrow"/>
      <family val="2"/>
    </font>
    <font>
      <b/>
      <sz val="11"/>
      <color indexed="9"/>
      <name val="Arial Narrow"/>
      <family val="2"/>
    </font>
    <font>
      <sz val="11"/>
      <name val="Arial Narrow"/>
      <family val="2"/>
    </font>
    <font>
      <b/>
      <sz val="11"/>
      <name val="Arial Narrow"/>
      <family val="2"/>
    </font>
    <font>
      <sz val="12"/>
      <name val="Arial CE"/>
      <family val="2"/>
    </font>
    <font>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sz val="11"/>
      <color indexed="19"/>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u val="single"/>
      <sz val="10"/>
      <color indexed="12"/>
      <name val="Arial"/>
      <family val="2"/>
    </font>
    <font>
      <sz val="10"/>
      <name val="Helv"/>
      <family val="2"/>
    </font>
    <font>
      <sz val="10"/>
      <name val="Times New Roman CE"/>
      <family val="2"/>
    </font>
    <font>
      <sz val="10"/>
      <name val="MS Sans Serif"/>
      <family val="2"/>
    </font>
    <font>
      <sz val="12"/>
      <name val="Arial Narrow"/>
      <family val="2"/>
    </font>
    <font>
      <b/>
      <sz val="10"/>
      <name val="Arial Narrow"/>
      <family val="2"/>
    </font>
    <font>
      <i/>
      <sz val="11"/>
      <color indexed="23"/>
      <name val="Calibri"/>
      <family val="2"/>
    </font>
    <font>
      <sz val="9"/>
      <name val="Arial"/>
      <family val="2"/>
    </font>
    <font>
      <b/>
      <sz val="9"/>
      <name val="Arial"/>
      <family val="2"/>
    </font>
    <font>
      <sz val="10"/>
      <color indexed="9"/>
      <name val="Arial"/>
      <family val="2"/>
    </font>
    <font>
      <sz val="10"/>
      <color indexed="17"/>
      <name val="Arial"/>
      <family val="2"/>
    </font>
    <font>
      <i/>
      <sz val="9"/>
      <name val="Arial"/>
      <family val="2"/>
    </font>
    <font>
      <sz val="10"/>
      <color indexed="8"/>
      <name val="Arial"/>
      <family val="2"/>
    </font>
    <font>
      <sz val="10"/>
      <color indexed="20"/>
      <name val="Arial"/>
      <family val="2"/>
    </font>
    <font>
      <sz val="8"/>
      <color indexed="8"/>
      <name val="Arial CE"/>
      <family val="2"/>
    </font>
    <font>
      <b/>
      <sz val="10"/>
      <color indexed="52"/>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62"/>
      <name val="Arial"/>
      <family val="2"/>
    </font>
    <font>
      <sz val="10"/>
      <color indexed="52"/>
      <name val="Arial"/>
      <family val="2"/>
    </font>
    <font>
      <b/>
      <sz val="9"/>
      <color indexed="39"/>
      <name val="Arial CE"/>
      <family val="2"/>
    </font>
    <font>
      <sz val="10"/>
      <color indexed="60"/>
      <name val="Arial"/>
      <family val="2"/>
    </font>
    <font>
      <sz val="10"/>
      <color indexed="8"/>
      <name val="MS Sans Serif"/>
      <family val="2"/>
    </font>
    <font>
      <sz val="11"/>
      <name val="Arial"/>
      <family val="2"/>
    </font>
    <font>
      <b/>
      <sz val="10"/>
      <color indexed="63"/>
      <name val="Arial"/>
      <family val="2"/>
    </font>
    <font>
      <b/>
      <sz val="7"/>
      <name val="Arial"/>
      <family val="2"/>
    </font>
    <font>
      <b/>
      <sz val="10"/>
      <color indexed="10"/>
      <name val="Arial CE"/>
      <family val="2"/>
    </font>
    <font>
      <b/>
      <sz val="18"/>
      <color indexed="56"/>
      <name val="Cambria"/>
      <family val="2"/>
    </font>
    <font>
      <b/>
      <sz val="10"/>
      <color indexed="8"/>
      <name val="Arial"/>
      <family val="2"/>
    </font>
    <font>
      <sz val="10"/>
      <color indexed="10"/>
      <name val="Arial"/>
      <family val="2"/>
    </font>
    <font>
      <sz val="11"/>
      <color theme="1"/>
      <name val="Calibri"/>
      <family val="2"/>
      <scheme val="minor"/>
    </font>
    <font>
      <u val="single"/>
      <sz val="10"/>
      <color theme="10"/>
      <name val="MS Sans Serif"/>
      <family val="2"/>
    </font>
    <font>
      <sz val="10"/>
      <color theme="1"/>
      <name val="Calibri"/>
      <family val="2"/>
    </font>
    <font>
      <sz val="8"/>
      <color theme="1"/>
      <name val="Calibri"/>
      <family val="2"/>
      <scheme val="minor"/>
    </font>
    <font>
      <sz val="10"/>
      <color theme="1"/>
      <name val="Arial"/>
      <family val="2"/>
    </font>
    <font>
      <sz val="11"/>
      <color theme="1"/>
      <name val="Arial"/>
      <family val="2"/>
    </font>
    <font>
      <sz val="9"/>
      <color theme="1"/>
      <name val="Arial"/>
      <family val="2"/>
    </font>
    <font>
      <b/>
      <sz val="11"/>
      <name val="Arial"/>
      <family val="2"/>
    </font>
    <font>
      <b/>
      <sz val="10"/>
      <name val="Arial"/>
      <family val="2"/>
    </font>
    <font>
      <b/>
      <sz val="14"/>
      <name val="Arial"/>
      <family val="2"/>
    </font>
    <font>
      <b/>
      <sz val="12"/>
      <name val="Arial"/>
      <family val="2"/>
    </font>
    <font>
      <b/>
      <u val="single"/>
      <sz val="12"/>
      <name val="Arial"/>
      <family val="2"/>
    </font>
    <font>
      <b/>
      <u val="single"/>
      <sz val="10"/>
      <name val="Arial"/>
      <family val="2"/>
    </font>
    <font>
      <u val="single"/>
      <sz val="10"/>
      <name val="Arial"/>
      <family val="2"/>
    </font>
    <font>
      <sz val="8"/>
      <color indexed="17"/>
      <name val="Arial"/>
      <family val="2"/>
    </font>
    <font>
      <sz val="8"/>
      <color indexed="9"/>
      <name val="Arial"/>
      <family val="2"/>
    </font>
    <font>
      <sz val="8"/>
      <color indexed="12"/>
      <name val="Arial"/>
      <family val="2"/>
    </font>
    <font>
      <sz val="10"/>
      <color indexed="12"/>
      <name val="Arial"/>
      <family val="2"/>
    </font>
    <font>
      <b/>
      <i/>
      <sz val="10"/>
      <name val="Arial"/>
      <family val="2"/>
    </font>
    <font>
      <i/>
      <sz val="8"/>
      <name val="Arial"/>
      <family val="2"/>
    </font>
    <font>
      <i/>
      <sz val="9"/>
      <color rgb="FFFF0000"/>
      <name val="Arial"/>
      <family val="2"/>
    </font>
    <font>
      <b/>
      <u val="single"/>
      <sz val="10"/>
      <name val="Arial CE"/>
      <family val="2"/>
    </font>
  </fonts>
  <fills count="3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5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2"/>
        <bgColor indexed="64"/>
      </patternFill>
    </fill>
    <fill>
      <patternFill patternType="solid">
        <fgColor indexed="55"/>
        <bgColor indexed="64"/>
      </patternFill>
    </fill>
    <fill>
      <patternFill patternType="solid">
        <fgColor rgb="FFFFFFCC"/>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theme="4" tint="-0.24997000396251678"/>
        <bgColor indexed="64"/>
      </patternFill>
    </fill>
    <fill>
      <patternFill patternType="solid">
        <fgColor theme="8" tint="0.5999900102615356"/>
        <bgColor indexed="64"/>
      </patternFill>
    </fill>
    <fill>
      <patternFill patternType="solid">
        <fgColor theme="0"/>
        <bgColor indexed="64"/>
      </patternFill>
    </fill>
    <fill>
      <patternFill patternType="solid">
        <fgColor indexed="9"/>
        <bgColor indexed="64"/>
      </patternFill>
    </fill>
    <fill>
      <patternFill patternType="solid">
        <fgColor rgb="FFFFFF99"/>
        <bgColor indexed="64"/>
      </patternFill>
    </fill>
  </fills>
  <borders count="92">
    <border>
      <left/>
      <right/>
      <top/>
      <bottom/>
      <diagonal/>
    </border>
    <border>
      <left style="thin">
        <color indexed="23"/>
      </left>
      <right style="thin">
        <color indexed="23"/>
      </right>
      <top style="thin">
        <color indexed="23"/>
      </top>
      <bottom style="thin">
        <color indexed="23"/>
      </bottom>
    </border>
    <border>
      <left/>
      <right/>
      <top style="thin">
        <color indexed="56"/>
      </top>
      <bottom style="double">
        <color indexed="56"/>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56"/>
      </bottom>
    </border>
    <border>
      <left/>
      <right/>
      <top/>
      <bottom style="thick">
        <color indexed="27"/>
      </bottom>
    </border>
    <border>
      <left/>
      <right/>
      <top/>
      <bottom style="medium">
        <color indexed="2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right/>
      <top/>
      <bottom style="double">
        <color indexed="10"/>
      </bottom>
    </border>
    <border>
      <left/>
      <right/>
      <top style="thin">
        <color indexed="62"/>
      </top>
      <bottom style="double">
        <color indexed="62"/>
      </bottom>
    </border>
    <border>
      <left/>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thin"/>
    </border>
    <border>
      <left/>
      <right/>
      <top style="thin"/>
      <bottom/>
    </border>
    <border>
      <left/>
      <right style="thin"/>
      <top style="thin"/>
      <bottom style="thin"/>
    </border>
    <border>
      <left style="medium"/>
      <right style="thin"/>
      <top/>
      <bottom/>
    </border>
    <border>
      <left style="thin"/>
      <right style="thin"/>
      <top/>
      <bottom/>
    </border>
    <border>
      <left style="thin"/>
      <right style="medium"/>
      <top/>
      <bottom/>
    </border>
    <border>
      <left/>
      <right style="medium"/>
      <top style="medium"/>
      <bottom style="medium"/>
    </border>
    <border>
      <left/>
      <right style="medium"/>
      <top style="thin"/>
      <bottom style="thin"/>
    </border>
    <border>
      <left style="medium"/>
      <right/>
      <top style="thin"/>
      <bottom style="thin"/>
    </border>
    <border>
      <left style="medium"/>
      <right/>
      <top style="thin"/>
      <bottom/>
    </border>
    <border>
      <left/>
      <right style="medium"/>
      <top/>
      <bottom style="thin"/>
    </border>
    <border>
      <left style="medium"/>
      <right/>
      <top/>
      <bottom/>
    </border>
    <border>
      <left/>
      <right style="medium"/>
      <top/>
      <bottom/>
    </border>
    <border>
      <left style="medium"/>
      <right/>
      <top style="medium"/>
      <bottom style="medium"/>
    </border>
    <border>
      <left/>
      <right/>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style="medium"/>
      <right/>
      <top/>
      <bottom style="medium"/>
    </border>
    <border>
      <left/>
      <right/>
      <top/>
      <bottom style="medium"/>
    </border>
    <border>
      <left/>
      <right style="medium"/>
      <top/>
      <bottom style="medium"/>
    </border>
    <border>
      <left style="thin"/>
      <right/>
      <top style="thin"/>
      <bottom style="thin"/>
    </border>
    <border>
      <left style="thin"/>
      <right/>
      <top/>
      <bottom/>
    </border>
    <border>
      <left/>
      <right style="thin"/>
      <top/>
      <bottom/>
    </border>
    <border>
      <left style="thin"/>
      <right/>
      <top/>
      <bottom style="medium"/>
    </border>
    <border>
      <left/>
      <right style="thin"/>
      <top style="thin"/>
      <bottom/>
    </border>
    <border>
      <left style="medium"/>
      <right/>
      <top style="medium"/>
      <bottom style="thin"/>
    </border>
    <border>
      <left/>
      <right style="thin"/>
      <top style="medium"/>
      <bottom style="thin"/>
    </border>
    <border>
      <left/>
      <right/>
      <top style="medium"/>
      <bottom style="thin"/>
    </border>
    <border>
      <left style="medium"/>
      <right style="double"/>
      <top style="thin"/>
      <bottom/>
    </border>
    <border>
      <left style="double"/>
      <right style="double"/>
      <top style="thin"/>
      <bottom/>
    </border>
    <border>
      <left style="double"/>
      <right style="medium"/>
      <top style="thin"/>
      <bottom/>
    </border>
    <border>
      <left style="medium"/>
      <right/>
      <top/>
      <bottom style="thin"/>
    </border>
    <border>
      <left style="medium"/>
      <right/>
      <top style="thin"/>
      <bottom style="medium"/>
    </border>
    <border>
      <left/>
      <right/>
      <top style="thin"/>
      <bottom style="medium"/>
    </border>
    <border>
      <left/>
      <right style="thin"/>
      <top style="thin"/>
      <bottom style="medium"/>
    </border>
    <border>
      <left style="thin"/>
      <right/>
      <top style="medium"/>
      <bottom style="thin"/>
    </border>
    <border>
      <left/>
      <right style="medium"/>
      <top style="medium"/>
      <bottom style="thin"/>
    </border>
    <border>
      <left/>
      <right style="thin"/>
      <top/>
      <bottom style="thin"/>
    </border>
    <border>
      <left style="thin"/>
      <right/>
      <top/>
      <bottom style="thin"/>
    </border>
    <border>
      <left/>
      <right/>
      <top style="double"/>
      <bottom/>
    </border>
    <border>
      <left style="thin"/>
      <right/>
      <top style="double"/>
      <bottom/>
    </border>
    <border>
      <left/>
      <right style="double"/>
      <top style="double"/>
      <bottom/>
    </border>
    <border>
      <left/>
      <right/>
      <top/>
      <bottom style="double"/>
    </border>
    <border>
      <left/>
      <right style="thin"/>
      <top style="medium"/>
      <bottom style="medium"/>
    </border>
    <border>
      <left/>
      <right style="medium"/>
      <top style="thin"/>
      <bottom style="medium"/>
    </border>
    <border>
      <left style="thin"/>
      <right style="thin"/>
      <top style="dotted"/>
      <bottom/>
    </border>
    <border>
      <left style="medium"/>
      <right/>
      <top style="medium"/>
      <bottom/>
    </border>
    <border>
      <left/>
      <right/>
      <top style="medium"/>
      <bottom/>
    </border>
    <border>
      <left/>
      <right style="medium"/>
      <top style="medium"/>
      <bottom/>
    </border>
    <border>
      <left/>
      <right style="thin"/>
      <top/>
      <bottom style="medium"/>
    </border>
    <border>
      <left style="thin"/>
      <right/>
      <top style="thin"/>
      <bottom style="medium"/>
    </border>
    <border>
      <left style="double"/>
      <right/>
      <top style="double"/>
      <bottom/>
    </border>
    <border>
      <left/>
      <right style="thin"/>
      <top style="double"/>
      <bottom/>
    </border>
    <border>
      <left style="double"/>
      <right/>
      <top/>
      <bottom style="double"/>
    </border>
    <border>
      <left/>
      <right style="thin"/>
      <top/>
      <bottom style="double"/>
    </border>
    <border>
      <left style="thin"/>
      <right/>
      <top/>
      <bottom style="double"/>
    </border>
    <border>
      <left/>
      <right style="double"/>
      <top/>
      <bottom style="double"/>
    </border>
    <border>
      <left style="thin"/>
      <right/>
      <top style="dotted"/>
      <bottom/>
    </border>
    <border>
      <left/>
      <right style="thin"/>
      <top style="dotted"/>
      <bottom/>
    </border>
  </borders>
  <cellStyleXfs count="19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8" fillId="0" borderId="0">
      <alignment/>
      <protection/>
    </xf>
    <xf numFmtId="0" fontId="28" fillId="0" borderId="0">
      <alignment/>
      <protection/>
    </xf>
    <xf numFmtId="0" fontId="28" fillId="0" borderId="0">
      <alignment/>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6" borderId="0" applyNumberFormat="0" applyBorder="0" applyAlignment="0" applyProtection="0"/>
    <xf numFmtId="0" fontId="39"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12" borderId="0" applyNumberFormat="0" applyBorder="0" applyAlignment="0" applyProtection="0"/>
    <xf numFmtId="0" fontId="39" fillId="10" borderId="0" applyNumberFormat="0" applyBorder="0" applyAlignment="0" applyProtection="0"/>
    <xf numFmtId="0" fontId="39" fillId="2" borderId="0" applyNumberFormat="0" applyBorder="0" applyAlignment="0" applyProtection="0"/>
    <xf numFmtId="0" fontId="39"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36" fillId="15" borderId="0" applyNumberFormat="0" applyBorder="0" applyAlignment="0" applyProtection="0"/>
    <xf numFmtId="0" fontId="36" fillId="3"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40" fillId="8" borderId="0" applyNumberFormat="0" applyBorder="0" applyAlignment="0" applyProtection="0"/>
    <xf numFmtId="0" fontId="41" fillId="0" borderId="0" applyNumberFormat="0" applyFill="0" applyBorder="0" applyAlignment="0">
      <protection/>
    </xf>
    <xf numFmtId="0" fontId="42" fillId="22" borderId="1" applyNumberFormat="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43" fontId="17" fillId="0" borderId="0" applyFont="0" applyFill="0" applyBorder="0" applyAlignment="0" applyProtection="0"/>
    <xf numFmtId="166" fontId="1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7" fontId="1" fillId="0" borderId="0" applyFont="0" applyFill="0" applyBorder="0" applyAlignment="0" applyProtection="0"/>
    <xf numFmtId="0" fontId="43" fillId="0" borderId="0" applyNumberFormat="0" applyFill="0" applyBorder="0" applyAlignment="0" applyProtection="0"/>
    <xf numFmtId="0" fontId="37" fillId="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7" fillId="0" borderId="0" applyNumberFormat="0" applyFill="0" applyBorder="0">
      <alignment/>
      <protection locked="0"/>
    </xf>
    <xf numFmtId="0" fontId="61" fillId="0" borderId="0" applyNumberFormat="0" applyFill="0" applyBorder="0" applyAlignment="0" applyProtection="0"/>
    <xf numFmtId="0" fontId="47" fillId="23" borderId="6" applyNumberFormat="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48" fillId="5" borderId="1"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21" fillId="23" borderId="6" applyNumberFormat="0" applyAlignment="0" applyProtection="0"/>
    <xf numFmtId="0" fontId="49" fillId="0" borderId="7" applyNumberFormat="0" applyFill="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0" fillId="0" borderId="0" applyNumberFormat="0">
      <alignment/>
      <protection/>
    </xf>
    <xf numFmtId="0" fontId="51"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1" fillId="0" borderId="0">
      <alignment/>
      <protection/>
    </xf>
    <xf numFmtId="0" fontId="60" fillId="0" borderId="0">
      <alignment/>
      <protection/>
    </xf>
    <xf numFmtId="0" fontId="1" fillId="0" borderId="0">
      <alignment/>
      <protection/>
    </xf>
    <xf numFmtId="0" fontId="30" fillId="0" borderId="0">
      <alignment/>
      <protection/>
    </xf>
    <xf numFmtId="0" fontId="0" fillId="0" borderId="0">
      <alignment/>
      <protection/>
    </xf>
    <xf numFmtId="0" fontId="52" fillId="0" borderId="0">
      <alignment/>
      <protection/>
    </xf>
    <xf numFmtId="0" fontId="39" fillId="0" borderId="0">
      <alignment/>
      <protection/>
    </xf>
    <xf numFmtId="0" fontId="1" fillId="0" borderId="0">
      <alignment/>
      <protection/>
    </xf>
    <xf numFmtId="0" fontId="62" fillId="0" borderId="0">
      <alignment/>
      <protection/>
    </xf>
    <xf numFmtId="0" fontId="1" fillId="0" borderId="0">
      <alignment/>
      <protection/>
    </xf>
    <xf numFmtId="0" fontId="60" fillId="0" borderId="0">
      <alignment/>
      <protection/>
    </xf>
    <xf numFmtId="0" fontId="63" fillId="0" borderId="0">
      <alignment/>
      <protection/>
    </xf>
    <xf numFmtId="0" fontId="60" fillId="0" borderId="0">
      <alignment/>
      <protection/>
    </xf>
    <xf numFmtId="0" fontId="63" fillId="0" borderId="0">
      <alignment/>
      <protection/>
    </xf>
    <xf numFmtId="0" fontId="63" fillId="0" borderId="0">
      <alignment/>
      <protection/>
    </xf>
    <xf numFmtId="0" fontId="63" fillId="0" borderId="0">
      <alignment/>
      <protection/>
    </xf>
    <xf numFmtId="0" fontId="1" fillId="0" borderId="0">
      <alignment/>
      <protection/>
    </xf>
    <xf numFmtId="0" fontId="1" fillId="0" borderId="0">
      <alignment/>
      <protection/>
    </xf>
    <xf numFmtId="0" fontId="60" fillId="0" borderId="0">
      <alignment/>
      <protection/>
    </xf>
    <xf numFmtId="0" fontId="60" fillId="0" borderId="0">
      <alignment/>
      <protection/>
    </xf>
    <xf numFmtId="0" fontId="62" fillId="0" borderId="0">
      <alignment/>
      <protection/>
    </xf>
    <xf numFmtId="0" fontId="62" fillId="0" borderId="0">
      <alignment/>
      <protection/>
    </xf>
    <xf numFmtId="0" fontId="1" fillId="0" borderId="0">
      <alignment/>
      <protection/>
    </xf>
    <xf numFmtId="0" fontId="1" fillId="0" borderId="0">
      <alignment/>
      <protection/>
    </xf>
    <xf numFmtId="0" fontId="28" fillId="0" borderId="0">
      <alignment/>
      <protection/>
    </xf>
    <xf numFmtId="0" fontId="60" fillId="0" borderId="0">
      <alignment/>
      <protection/>
    </xf>
    <xf numFmtId="0" fontId="60" fillId="0" borderId="0">
      <alignment/>
      <protection/>
    </xf>
    <xf numFmtId="0" fontId="64"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60" fillId="0" borderId="0">
      <alignment/>
      <protection/>
    </xf>
    <xf numFmtId="0" fontId="1" fillId="0" borderId="0">
      <alignment/>
      <protection/>
    </xf>
    <xf numFmtId="0" fontId="30" fillId="0" borderId="0">
      <alignment/>
      <protection/>
    </xf>
    <xf numFmtId="0" fontId="3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9" fillId="0" borderId="0">
      <alignment/>
      <protection/>
    </xf>
    <xf numFmtId="0" fontId="3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Protection="0">
      <alignment/>
    </xf>
    <xf numFmtId="0" fontId="1" fillId="0" borderId="0">
      <alignment/>
      <protection/>
    </xf>
    <xf numFmtId="0" fontId="0" fillId="0" borderId="0">
      <alignment/>
      <protection/>
    </xf>
    <xf numFmtId="0" fontId="60" fillId="0" borderId="0">
      <alignment/>
      <protection/>
    </xf>
    <xf numFmtId="0" fontId="30" fillId="0" borderId="0">
      <alignment/>
      <protection/>
    </xf>
    <xf numFmtId="0" fontId="3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5" fillId="0" borderId="0">
      <alignment/>
      <protection/>
    </xf>
    <xf numFmtId="0" fontId="6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0" fillId="0" borderId="0">
      <alignment/>
      <protection/>
    </xf>
    <xf numFmtId="0" fontId="1" fillId="0" borderId="0">
      <alignment/>
      <protection/>
    </xf>
    <xf numFmtId="0" fontId="1" fillId="0" borderId="0">
      <alignment/>
      <protection/>
    </xf>
    <xf numFmtId="0" fontId="2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0" fillId="0" borderId="0">
      <alignment/>
      <protection/>
    </xf>
    <xf numFmtId="0" fontId="0" fillId="0" borderId="0">
      <alignment/>
      <protection/>
    </xf>
    <xf numFmtId="0" fontId="60" fillId="0" borderId="0">
      <alignment/>
      <protection/>
    </xf>
    <xf numFmtId="0" fontId="1"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6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5" fillId="0" borderId="0">
      <alignment/>
      <protection/>
    </xf>
    <xf numFmtId="0" fontId="1" fillId="0" borderId="0">
      <alignment/>
      <protection/>
    </xf>
    <xf numFmtId="0" fontId="1" fillId="0" borderId="0">
      <alignment/>
      <protection/>
    </xf>
    <xf numFmtId="0" fontId="2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1"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65" fillId="0" borderId="0">
      <alignment/>
      <protection/>
    </xf>
    <xf numFmtId="0" fontId="65"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1"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1" fillId="0" borderId="0">
      <alignment/>
      <protection/>
    </xf>
    <xf numFmtId="0" fontId="29" fillId="0" borderId="0">
      <alignment/>
      <protection/>
    </xf>
    <xf numFmtId="0" fontId="1"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17"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1" fillId="0" borderId="0">
      <alignment/>
      <protection/>
    </xf>
    <xf numFmtId="0" fontId="1"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6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60"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0" fillId="0" borderId="0">
      <alignment/>
      <protection/>
    </xf>
    <xf numFmtId="0" fontId="60" fillId="0" borderId="0">
      <alignment/>
      <protection/>
    </xf>
    <xf numFmtId="0" fontId="0" fillId="0" borderId="0">
      <alignment/>
      <protection/>
    </xf>
    <xf numFmtId="0" fontId="60"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53" fillId="0" borderId="0">
      <alignment/>
      <protection/>
    </xf>
    <xf numFmtId="0" fontId="0" fillId="0" borderId="0">
      <alignment/>
      <protection/>
    </xf>
    <xf numFmtId="0" fontId="60"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 fillId="0" borderId="0">
      <alignment/>
      <protection/>
    </xf>
    <xf numFmtId="0" fontId="60" fillId="0" borderId="0">
      <alignment/>
      <protection/>
    </xf>
    <xf numFmtId="0" fontId="6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protection locked="0"/>
    </xf>
    <xf numFmtId="0" fontId="1" fillId="0" borderId="0">
      <alignment/>
      <protection/>
    </xf>
    <xf numFmtId="0" fontId="53" fillId="4" borderId="11" applyNumberFormat="0" applyFont="0" applyAlignment="0" applyProtection="0"/>
    <xf numFmtId="0" fontId="53" fillId="4" borderId="11" applyNumberFormat="0" applyFont="0" applyAlignment="0" applyProtection="0"/>
    <xf numFmtId="0" fontId="17" fillId="4" borderId="11" applyNumberFormat="0" applyFont="0" applyAlignment="0" applyProtection="0"/>
    <xf numFmtId="0" fontId="53" fillId="4" borderId="11" applyNumberFormat="0" applyFont="0" applyAlignment="0" applyProtection="0"/>
    <xf numFmtId="0" fontId="53" fillId="4" borderId="11" applyNumberFormat="0" applyFont="0" applyAlignment="0" applyProtection="0"/>
    <xf numFmtId="0" fontId="53" fillId="4" borderId="11" applyNumberFormat="0" applyFont="0" applyAlignment="0" applyProtection="0"/>
    <xf numFmtId="0" fontId="53" fillId="4" borderId="11" applyNumberFormat="0" applyFont="0" applyAlignment="0" applyProtection="0"/>
    <xf numFmtId="0" fontId="17" fillId="4" borderId="11" applyNumberFormat="0" applyFont="0" applyAlignment="0" applyProtection="0"/>
    <xf numFmtId="0" fontId="53" fillId="4" borderId="11" applyNumberFormat="0" applyFont="0" applyAlignment="0" applyProtection="0"/>
    <xf numFmtId="0" fontId="53" fillId="4" borderId="11" applyNumberFormat="0" applyFont="0" applyAlignment="0" applyProtection="0"/>
    <xf numFmtId="0" fontId="53" fillId="4" borderId="11" applyNumberFormat="0" applyFont="0" applyAlignment="0" applyProtection="0"/>
    <xf numFmtId="0" fontId="54" fillId="22" borderId="12" applyNumberForma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0" fillId="4" borderId="11"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17" fillId="24" borderId="13" applyNumberFormat="0" applyFont="0" applyAlignment="0" applyProtection="0"/>
    <xf numFmtId="0" fontId="55" fillId="25" borderId="0" applyNumberFormat="0" applyFont="0" applyFill="0" applyBorder="0">
      <alignment/>
      <protection hidden="1"/>
    </xf>
    <xf numFmtId="9" fontId="17" fillId="0" borderId="0" applyFont="0" applyFill="0" applyBorder="0" applyAlignment="0" applyProtection="0"/>
    <xf numFmtId="9" fontId="6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0" fillId="0" borderId="0" applyFont="0" applyFill="0" applyBorder="0" applyAlignment="0" applyProtection="0"/>
    <xf numFmtId="9" fontId="53" fillId="0" borderId="0" applyFont="0" applyFill="0" applyBorder="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56" fillId="0" borderId="0" applyNumberFormat="0">
      <alignment/>
      <protection/>
    </xf>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8" fillId="0" borderId="0">
      <alignment/>
      <protection/>
    </xf>
    <xf numFmtId="0" fontId="28" fillId="0" borderId="0">
      <alignment/>
      <protection/>
    </xf>
    <xf numFmtId="0" fontId="28" fillId="0" borderId="0">
      <alignment/>
      <protection/>
    </xf>
    <xf numFmtId="0" fontId="16" fillId="0" borderId="0" applyNumberFormat="0" applyFill="0" applyBorder="0" applyAlignment="0" applyProtection="0"/>
    <xf numFmtId="0" fontId="57" fillId="0" borderId="0" applyNumberFormat="0" applyFill="0" applyBorder="0" applyAlignment="0" applyProtection="0"/>
    <xf numFmtId="0" fontId="58" fillId="0" borderId="15" applyNumberFormat="0" applyFill="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4" fillId="11"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5" fillId="25" borderId="1"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erFormat="0" applyAlignment="0" applyProtection="0"/>
    <xf numFmtId="0" fontId="33" fillId="0" borderId="0" applyNumberFormat="0" applyFill="0" applyBorder="0" applyAlignment="0" applyProtection="0"/>
    <xf numFmtId="0" fontId="59" fillId="0" borderId="0" applyNumberFormat="0" applyFill="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0" fillId="0" borderId="0">
      <alignment/>
      <protection/>
    </xf>
  </cellStyleXfs>
  <cellXfs count="460">
    <xf numFmtId="0" fontId="0" fillId="0" borderId="0" xfId="0"/>
    <xf numFmtId="0" fontId="0" fillId="0" borderId="0" xfId="0" applyFont="1"/>
    <xf numFmtId="0" fontId="0" fillId="0" borderId="0" xfId="0" applyFont="1" applyFill="1"/>
    <xf numFmtId="0" fontId="0" fillId="0" borderId="0" xfId="0" applyBorder="1"/>
    <xf numFmtId="0" fontId="3" fillId="0" borderId="0" xfId="0" applyFont="1"/>
    <xf numFmtId="0" fontId="8" fillId="0" borderId="16" xfId="0" applyFont="1" applyFill="1" applyBorder="1"/>
    <xf numFmtId="5" fontId="8" fillId="0" borderId="17" xfId="0" applyNumberFormat="1" applyFont="1" applyFill="1" applyBorder="1"/>
    <xf numFmtId="5" fontId="8" fillId="0" borderId="18" xfId="0" applyNumberFormat="1" applyFont="1" applyFill="1" applyBorder="1"/>
    <xf numFmtId="5" fontId="8" fillId="0" borderId="19" xfId="0" applyNumberFormat="1" applyFont="1" applyFill="1" applyBorder="1"/>
    <xf numFmtId="5" fontId="9" fillId="0" borderId="20" xfId="0" applyNumberFormat="1" applyFont="1" applyFill="1" applyBorder="1"/>
    <xf numFmtId="5" fontId="9" fillId="0" borderId="21" xfId="0" applyNumberFormat="1" applyFont="1" applyFill="1" applyBorder="1"/>
    <xf numFmtId="5" fontId="9" fillId="0" borderId="22" xfId="0" applyNumberFormat="1" applyFont="1" applyFill="1" applyBorder="1"/>
    <xf numFmtId="0" fontId="9" fillId="0" borderId="16" xfId="0" applyFont="1" applyFill="1" applyBorder="1"/>
    <xf numFmtId="5" fontId="9" fillId="0" borderId="23" xfId="0" applyNumberFormat="1" applyFont="1" applyFill="1" applyBorder="1"/>
    <xf numFmtId="0" fontId="6" fillId="0" borderId="0" xfId="0" applyFont="1" applyBorder="1"/>
    <xf numFmtId="0" fontId="6" fillId="0" borderId="0" xfId="0" applyFont="1" applyFill="1" applyBorder="1"/>
    <xf numFmtId="0" fontId="8" fillId="0" borderId="24" xfId="0" applyFont="1" applyFill="1" applyBorder="1"/>
    <xf numFmtId="0" fontId="9" fillId="0" borderId="25" xfId="0" applyFont="1" applyFill="1" applyBorder="1" applyAlignment="1">
      <alignment horizontal="right"/>
    </xf>
    <xf numFmtId="0" fontId="0" fillId="0" borderId="0" xfId="0" applyAlignment="1">
      <alignment horizontal="center"/>
    </xf>
    <xf numFmtId="0" fontId="8" fillId="9" borderId="16" xfId="0" applyFont="1" applyFill="1" applyBorder="1"/>
    <xf numFmtId="5" fontId="8" fillId="0" borderId="26" xfId="0" applyNumberFormat="1" applyFont="1" applyFill="1" applyBorder="1"/>
    <xf numFmtId="5" fontId="8" fillId="0" borderId="27" xfId="0" applyNumberFormat="1" applyFont="1" applyFill="1" applyBorder="1"/>
    <xf numFmtId="5" fontId="8" fillId="0" borderId="28" xfId="0" applyNumberFormat="1" applyFont="1" applyFill="1" applyBorder="1"/>
    <xf numFmtId="0" fontId="11" fillId="0" borderId="21" xfId="0" applyFont="1" applyBorder="1" applyAlignment="1">
      <alignment horizontal="center" vertical="center"/>
    </xf>
    <xf numFmtId="0" fontId="11" fillId="0" borderId="29" xfId="0" applyFont="1" applyBorder="1" applyAlignment="1">
      <alignment horizontal="center" vertical="center"/>
    </xf>
    <xf numFmtId="0" fontId="9" fillId="9" borderId="30" xfId="0" applyFont="1" applyFill="1" applyBorder="1" applyAlignment="1">
      <alignment vertical="center"/>
    </xf>
    <xf numFmtId="5" fontId="9" fillId="9" borderId="20" xfId="0" applyNumberFormat="1" applyFont="1" applyFill="1" applyBorder="1"/>
    <xf numFmtId="5" fontId="9" fillId="9" borderId="21" xfId="0" applyNumberFormat="1" applyFont="1" applyFill="1" applyBorder="1"/>
    <xf numFmtId="5" fontId="9" fillId="9" borderId="22" xfId="0" applyNumberFormat="1" applyFont="1" applyFill="1" applyBorder="1"/>
    <xf numFmtId="0" fontId="9" fillId="0" borderId="16" xfId="0" applyFont="1" applyFill="1" applyBorder="1" applyAlignment="1">
      <alignment horizontal="right"/>
    </xf>
    <xf numFmtId="0" fontId="8" fillId="9" borderId="31" xfId="0" applyFont="1" applyFill="1" applyBorder="1" applyAlignment="1">
      <alignment horizontal="center"/>
    </xf>
    <xf numFmtId="0" fontId="8" fillId="0" borderId="32" xfId="0" applyFont="1" applyFill="1" applyBorder="1" applyAlignment="1">
      <alignment horizontal="center"/>
    </xf>
    <xf numFmtId="0" fontId="9" fillId="0" borderId="31" xfId="0" applyFont="1" applyFill="1" applyBorder="1" applyAlignment="1">
      <alignment horizontal="center"/>
    </xf>
    <xf numFmtId="5" fontId="9" fillId="0" borderId="33" xfId="0" applyNumberFormat="1" applyFont="1" applyFill="1" applyBorder="1"/>
    <xf numFmtId="0" fontId="8" fillId="0" borderId="31" xfId="0" applyFont="1" applyFill="1" applyBorder="1" applyAlignment="1">
      <alignment horizontal="center"/>
    </xf>
    <xf numFmtId="0" fontId="7" fillId="9" borderId="31" xfId="0" applyFont="1" applyFill="1" applyBorder="1" applyAlignment="1">
      <alignment horizontal="center" vertical="center"/>
    </xf>
    <xf numFmtId="0" fontId="6" fillId="0" borderId="34" xfId="0" applyFont="1" applyBorder="1" applyAlignment="1">
      <alignment horizontal="center"/>
    </xf>
    <xf numFmtId="0" fontId="6" fillId="0" borderId="35" xfId="0" applyFont="1" applyFill="1" applyBorder="1"/>
    <xf numFmtId="0" fontId="1" fillId="0" borderId="0" xfId="0" applyFont="1" applyAlignment="1">
      <alignment horizontal="center"/>
    </xf>
    <xf numFmtId="0" fontId="1" fillId="0" borderId="0" xfId="0" applyFont="1"/>
    <xf numFmtId="0" fontId="6" fillId="0" borderId="35" xfId="0" applyFont="1" applyBorder="1"/>
    <xf numFmtId="0" fontId="8" fillId="9" borderId="16" xfId="0" applyFont="1" applyFill="1" applyBorder="1" applyAlignment="1">
      <alignment/>
    </xf>
    <xf numFmtId="0" fontId="4" fillId="28" borderId="36" xfId="1309" applyNumberFormat="1" applyFont="1" applyFill="1" applyBorder="1" applyAlignment="1">
      <alignment horizontal="center" vertical="center"/>
      <protection/>
    </xf>
    <xf numFmtId="0" fontId="4" fillId="28" borderId="37" xfId="1309" applyNumberFormat="1" applyFont="1" applyFill="1" applyBorder="1" applyAlignment="1">
      <alignment vertical="center"/>
      <protection/>
    </xf>
    <xf numFmtId="49" fontId="3" fillId="28" borderId="37" xfId="1309" applyNumberFormat="1" applyFont="1" applyFill="1" applyBorder="1">
      <alignment/>
      <protection/>
    </xf>
    <xf numFmtId="3" fontId="3" fillId="28" borderId="29" xfId="1309" applyNumberFormat="1" applyFont="1" applyFill="1" applyBorder="1">
      <alignment/>
      <protection/>
    </xf>
    <xf numFmtId="0" fontId="10" fillId="0" borderId="0" xfId="1312" applyProtection="1">
      <alignment/>
      <protection locked="0"/>
    </xf>
    <xf numFmtId="49" fontId="11" fillId="0" borderId="36" xfId="1311" applyNumberFormat="1" applyFont="1" applyFill="1" applyBorder="1" applyAlignment="1">
      <alignment horizontal="center" vertical="center"/>
      <protection/>
    </xf>
    <xf numFmtId="0" fontId="1" fillId="0" borderId="21" xfId="1309" applyNumberFormat="1" applyFont="1" applyFill="1" applyBorder="1" applyAlignment="1">
      <alignment vertical="center" wrapText="1"/>
      <protection/>
    </xf>
    <xf numFmtId="0" fontId="31" fillId="0" borderId="0" xfId="1312" applyFont="1" applyProtection="1">
      <alignment/>
      <protection locked="0"/>
    </xf>
    <xf numFmtId="0" fontId="11" fillId="0" borderId="38" xfId="1309" applyNumberFormat="1" applyFont="1" applyFill="1" applyBorder="1" applyAlignment="1">
      <alignment horizontal="center" vertical="center"/>
      <protection/>
    </xf>
    <xf numFmtId="0" fontId="11" fillId="0" borderId="39" xfId="1309" applyNumberFormat="1" applyFont="1" applyFill="1" applyBorder="1" applyAlignment="1">
      <alignment vertical="center" wrapText="1"/>
      <protection/>
    </xf>
    <xf numFmtId="49" fontId="11" fillId="0" borderId="39" xfId="1309" applyNumberFormat="1" applyFont="1" applyFill="1" applyBorder="1" applyAlignment="1">
      <alignment horizontal="center" vertical="center" wrapText="1"/>
      <protection/>
    </xf>
    <xf numFmtId="3" fontId="11" fillId="0" borderId="39" xfId="1312" applyNumberFormat="1" applyFont="1" applyFill="1" applyBorder="1" applyAlignment="1" applyProtection="1">
      <alignment horizontal="center" vertical="center"/>
      <protection locked="0"/>
    </xf>
    <xf numFmtId="3" fontId="11" fillId="0" borderId="39" xfId="1309" applyNumberFormat="1" applyFont="1" applyFill="1" applyBorder="1" applyAlignment="1">
      <alignment horizontal="center" vertical="center"/>
      <protection/>
    </xf>
    <xf numFmtId="3" fontId="11" fillId="0" borderId="40" xfId="1309" applyNumberFormat="1" applyFont="1" applyFill="1" applyBorder="1" applyAlignment="1">
      <alignment horizontal="center" vertical="center"/>
      <protection/>
    </xf>
    <xf numFmtId="0" fontId="11" fillId="0" borderId="18" xfId="1309" applyNumberFormat="1" applyFont="1" applyFill="1" applyBorder="1" applyAlignment="1">
      <alignment vertical="center" wrapText="1"/>
      <protection/>
    </xf>
    <xf numFmtId="49" fontId="11" fillId="0" borderId="18" xfId="1309" applyNumberFormat="1" applyFont="1" applyFill="1" applyBorder="1" applyAlignment="1">
      <alignment horizontal="center" vertical="center" wrapText="1"/>
      <protection/>
    </xf>
    <xf numFmtId="3" fontId="11" fillId="0" borderId="18" xfId="1312" applyNumberFormat="1" applyFont="1" applyFill="1" applyBorder="1" applyAlignment="1" applyProtection="1">
      <alignment horizontal="center" vertical="center"/>
      <protection locked="0"/>
    </xf>
    <xf numFmtId="3" fontId="11" fillId="0" borderId="18" xfId="1309" applyNumberFormat="1" applyFont="1" applyFill="1" applyBorder="1" applyAlignment="1">
      <alignment horizontal="center" vertical="center"/>
      <protection/>
    </xf>
    <xf numFmtId="3" fontId="11" fillId="0" borderId="19" xfId="1309" applyNumberFormat="1" applyFont="1" applyFill="1" applyBorder="1" applyAlignment="1">
      <alignment horizontal="center" vertical="center"/>
      <protection/>
    </xf>
    <xf numFmtId="0" fontId="11" fillId="0" borderId="17" xfId="1309" applyNumberFormat="1" applyFont="1" applyFill="1" applyBorder="1" applyAlignment="1">
      <alignment horizontal="center" vertical="center"/>
      <protection/>
    </xf>
    <xf numFmtId="0" fontId="11" fillId="0" borderId="41" xfId="1309" applyNumberFormat="1" applyFont="1" applyFill="1" applyBorder="1" applyAlignment="1">
      <alignment vertical="center" wrapText="1"/>
      <protection/>
    </xf>
    <xf numFmtId="49" fontId="11" fillId="0" borderId="41" xfId="1309" applyNumberFormat="1" applyFont="1" applyFill="1" applyBorder="1" applyAlignment="1">
      <alignment horizontal="center" vertical="center" wrapText="1"/>
      <protection/>
    </xf>
    <xf numFmtId="3" fontId="11" fillId="0" borderId="41" xfId="1312" applyNumberFormat="1" applyFont="1" applyFill="1" applyBorder="1" applyAlignment="1" applyProtection="1">
      <alignment horizontal="center" vertical="center"/>
      <protection locked="0"/>
    </xf>
    <xf numFmtId="3" fontId="11" fillId="0" borderId="41" xfId="1309" applyNumberFormat="1" applyFont="1" applyFill="1" applyBorder="1" applyAlignment="1">
      <alignment horizontal="center" vertical="center"/>
      <protection/>
    </xf>
    <xf numFmtId="3" fontId="11" fillId="0" borderId="42" xfId="1309" applyNumberFormat="1" applyFont="1" applyFill="1" applyBorder="1" applyAlignment="1">
      <alignment horizontal="center" vertical="center"/>
      <protection/>
    </xf>
    <xf numFmtId="0" fontId="6" fillId="28" borderId="36" xfId="0" applyFont="1" applyFill="1" applyBorder="1" applyAlignment="1">
      <alignment horizontal="center"/>
    </xf>
    <xf numFmtId="4" fontId="6" fillId="28" borderId="37" xfId="0" applyNumberFormat="1" applyFont="1" applyFill="1" applyBorder="1" applyAlignment="1">
      <alignment horizontal="center"/>
    </xf>
    <xf numFmtId="49" fontId="32" fillId="28" borderId="37" xfId="0" applyNumberFormat="1" applyFont="1" applyFill="1" applyBorder="1" applyAlignment="1">
      <alignment horizontal="center" vertical="top"/>
    </xf>
    <xf numFmtId="49" fontId="34" fillId="29" borderId="20" xfId="1057" applyNumberFormat="1" applyFont="1" applyFill="1" applyBorder="1" applyAlignment="1" applyProtection="1">
      <alignment horizontal="center" vertical="center"/>
      <protection locked="0"/>
    </xf>
    <xf numFmtId="0" fontId="34" fillId="29" borderId="21" xfId="1057" applyNumberFormat="1" applyFont="1" applyFill="1" applyBorder="1" applyAlignment="1" applyProtection="1">
      <alignment horizontal="center" vertical="center"/>
      <protection locked="0"/>
    </xf>
    <xf numFmtId="49" fontId="34" fillId="29" borderId="21" xfId="1057" applyNumberFormat="1" applyFont="1" applyFill="1" applyBorder="1" applyAlignment="1" applyProtection="1">
      <alignment horizontal="center" vertical="center"/>
      <protection locked="0"/>
    </xf>
    <xf numFmtId="1" fontId="34" fillId="29" borderId="21" xfId="1057" applyNumberFormat="1" applyFont="1" applyFill="1" applyBorder="1" applyAlignment="1" applyProtection="1">
      <alignment horizontal="center" vertical="center"/>
      <protection locked="0"/>
    </xf>
    <xf numFmtId="3" fontId="34" fillId="29" borderId="21" xfId="1057" applyNumberFormat="1" applyFont="1" applyFill="1" applyBorder="1" applyAlignment="1" applyProtection="1">
      <alignment horizontal="center" vertical="center" wrapText="1"/>
      <protection locked="0"/>
    </xf>
    <xf numFmtId="3" fontId="34" fillId="29" borderId="22" xfId="1057" applyNumberFormat="1" applyFont="1" applyFill="1" applyBorder="1" applyAlignment="1" applyProtection="1">
      <alignment horizontal="center" vertical="center" wrapText="1"/>
      <protection locked="0"/>
    </xf>
    <xf numFmtId="49" fontId="34" fillId="0" borderId="0" xfId="1057" applyNumberFormat="1" applyFont="1" applyBorder="1" applyAlignment="1" applyProtection="1">
      <alignment horizontal="center" vertical="center"/>
      <protection locked="0"/>
    </xf>
    <xf numFmtId="0" fontId="66" fillId="0" borderId="0" xfId="1057" applyFont="1">
      <alignment/>
      <protection/>
    </xf>
    <xf numFmtId="49" fontId="34" fillId="0" borderId="43" xfId="1057" applyNumberFormat="1" applyFont="1" applyFill="1" applyBorder="1" applyProtection="1">
      <alignment/>
      <protection locked="0"/>
    </xf>
    <xf numFmtId="49" fontId="34" fillId="0" borderId="44" xfId="1057" applyNumberFormat="1" applyFont="1" applyFill="1" applyBorder="1" applyAlignment="1" applyProtection="1">
      <alignment vertical="center"/>
      <protection locked="0"/>
    </xf>
    <xf numFmtId="1" fontId="34" fillId="0" borderId="44" xfId="1057" applyNumberFormat="1" applyFont="1" applyFill="1" applyBorder="1" applyAlignment="1" applyProtection="1">
      <alignment vertical="center"/>
      <protection locked="0"/>
    </xf>
    <xf numFmtId="3" fontId="34" fillId="0" borderId="44" xfId="1057" applyNumberFormat="1" applyFont="1" applyFill="1" applyBorder="1" applyAlignment="1" applyProtection="1">
      <alignment vertical="center"/>
      <protection locked="0"/>
    </xf>
    <xf numFmtId="3" fontId="34" fillId="0" borderId="45" xfId="1057" applyNumberFormat="1" applyFont="1" applyFill="1" applyBorder="1" applyAlignment="1" applyProtection="1">
      <alignment vertical="center"/>
      <protection locked="0"/>
    </xf>
    <xf numFmtId="49" fontId="66" fillId="0" borderId="0" xfId="1057" applyNumberFormat="1" applyFont="1" applyBorder="1" applyProtection="1">
      <alignment/>
      <protection locked="0"/>
    </xf>
    <xf numFmtId="49" fontId="34" fillId="0" borderId="17" xfId="1057" applyNumberFormat="1" applyFont="1" applyFill="1" applyBorder="1" applyProtection="1">
      <alignment/>
      <protection locked="0"/>
    </xf>
    <xf numFmtId="49" fontId="34" fillId="0" borderId="18" xfId="1057" applyNumberFormat="1" applyFont="1" applyFill="1" applyBorder="1" applyAlignment="1" applyProtection="1">
      <alignment vertical="center"/>
      <protection locked="0"/>
    </xf>
    <xf numFmtId="1" fontId="34" fillId="0" borderId="18" xfId="1057" applyNumberFormat="1" applyFont="1" applyFill="1" applyBorder="1" applyAlignment="1" applyProtection="1">
      <alignment vertical="center"/>
      <protection locked="0"/>
    </xf>
    <xf numFmtId="3" fontId="34" fillId="0" borderId="18" xfId="1057" applyNumberFormat="1" applyFont="1" applyFill="1" applyBorder="1" applyAlignment="1" applyProtection="1">
      <alignment vertical="center"/>
      <protection locked="0"/>
    </xf>
    <xf numFmtId="3" fontId="34" fillId="0" borderId="19" xfId="1057" applyNumberFormat="1" applyFont="1" applyFill="1" applyBorder="1" applyAlignment="1" applyProtection="1">
      <alignment vertical="center"/>
      <protection locked="0"/>
    </xf>
    <xf numFmtId="0" fontId="34" fillId="0" borderId="18" xfId="1057" applyFont="1" applyBorder="1">
      <alignment/>
      <protection/>
    </xf>
    <xf numFmtId="0" fontId="34" fillId="0" borderId="18" xfId="1057" applyNumberFormat="1" applyFont="1" applyFill="1" applyBorder="1" applyAlignment="1" applyProtection="1">
      <alignment horizontal="left" vertical="center" wrapText="1"/>
      <protection locked="0"/>
    </xf>
    <xf numFmtId="165" fontId="34" fillId="30" borderId="18" xfId="1057" applyNumberFormat="1" applyFont="1" applyFill="1" applyBorder="1" applyAlignment="1">
      <alignment horizontal="center" vertical="center" wrapText="1"/>
      <protection/>
    </xf>
    <xf numFmtId="3" fontId="34" fillId="30" borderId="18" xfId="1057" applyNumberFormat="1" applyFont="1" applyFill="1" applyBorder="1" applyAlignment="1">
      <alignment horizontal="center" vertical="center" wrapText="1"/>
      <protection/>
    </xf>
    <xf numFmtId="3" fontId="34" fillId="30" borderId="19" xfId="1057" applyNumberFormat="1" applyFont="1" applyFill="1" applyBorder="1" applyAlignment="1">
      <alignment horizontal="center" vertical="center" wrapText="1"/>
      <protection/>
    </xf>
    <xf numFmtId="3" fontId="34" fillId="30" borderId="0" xfId="1057" applyNumberFormat="1" applyFont="1" applyFill="1" applyBorder="1" applyAlignment="1">
      <alignment horizontal="center" vertical="center" wrapText="1"/>
      <protection/>
    </xf>
    <xf numFmtId="0" fontId="66" fillId="0" borderId="0" xfId="1057" applyFont="1" applyBorder="1">
      <alignment/>
      <protection/>
    </xf>
    <xf numFmtId="49" fontId="34" fillId="0" borderId="18" xfId="1057" applyNumberFormat="1" applyFont="1" applyFill="1" applyBorder="1" applyAlignment="1" applyProtection="1">
      <alignment vertical="center" wrapText="1"/>
      <protection locked="0"/>
    </xf>
    <xf numFmtId="165" fontId="34" fillId="0" borderId="18" xfId="1057" applyNumberFormat="1" applyFont="1" applyFill="1" applyBorder="1" applyAlignment="1">
      <alignment horizontal="center" vertical="center" wrapText="1"/>
      <protection/>
    </xf>
    <xf numFmtId="3" fontId="34" fillId="0" borderId="18" xfId="1057" applyNumberFormat="1" applyFont="1" applyFill="1" applyBorder="1" applyAlignment="1">
      <alignment horizontal="center" vertical="center" wrapText="1"/>
      <protection/>
    </xf>
    <xf numFmtId="3" fontId="34" fillId="0" borderId="19" xfId="1057" applyNumberFormat="1" applyFont="1" applyFill="1" applyBorder="1" applyAlignment="1">
      <alignment horizontal="center" vertical="center" wrapText="1"/>
      <protection/>
    </xf>
    <xf numFmtId="3" fontId="34" fillId="0" borderId="0" xfId="1057" applyNumberFormat="1" applyFont="1" applyFill="1" applyBorder="1" applyAlignment="1">
      <alignment horizontal="center" vertical="center" wrapText="1"/>
      <protection/>
    </xf>
    <xf numFmtId="0" fontId="66" fillId="0" borderId="0" xfId="1057" applyFont="1" applyFill="1">
      <alignment/>
      <protection/>
    </xf>
    <xf numFmtId="0" fontId="34" fillId="0" borderId="17" xfId="1057" applyFont="1" applyBorder="1">
      <alignment/>
      <protection/>
    </xf>
    <xf numFmtId="0" fontId="35" fillId="0" borderId="18" xfId="1057" applyFont="1" applyFill="1" applyBorder="1" applyAlignment="1" applyProtection="1">
      <alignment horizontal="left" vertical="center" wrapText="1"/>
      <protection locked="0"/>
    </xf>
    <xf numFmtId="49" fontId="34" fillId="0" borderId="18" xfId="1057" applyNumberFormat="1" applyFont="1" applyFill="1" applyBorder="1" applyAlignment="1" applyProtection="1">
      <alignment horizontal="center" vertical="center" wrapText="1"/>
      <protection locked="0"/>
    </xf>
    <xf numFmtId="0" fontId="34" fillId="0" borderId="18" xfId="1057" applyFont="1" applyFill="1" applyBorder="1" applyAlignment="1">
      <alignment horizontal="left" vertical="center" wrapText="1"/>
      <protection/>
    </xf>
    <xf numFmtId="49" fontId="34" fillId="0" borderId="18" xfId="1057" applyNumberFormat="1" applyFont="1" applyFill="1" applyBorder="1" applyAlignment="1" applyProtection="1">
      <alignment horizontal="center" vertical="top" wrapText="1"/>
      <protection locked="0"/>
    </xf>
    <xf numFmtId="49" fontId="66" fillId="0" borderId="0" xfId="1057" applyNumberFormat="1" applyFont="1" applyFill="1" applyBorder="1" applyAlignment="1" applyProtection="1">
      <alignment horizontal="center" vertical="center"/>
      <protection locked="0"/>
    </xf>
    <xf numFmtId="49" fontId="34" fillId="0" borderId="18" xfId="1057" applyNumberFormat="1" applyFont="1" applyFill="1" applyBorder="1" applyAlignment="1" applyProtection="1">
      <alignment horizontal="center" vertical="center"/>
      <protection locked="0"/>
    </xf>
    <xf numFmtId="3" fontId="34" fillId="0" borderId="18" xfId="1057" applyNumberFormat="1" applyFont="1" applyFill="1" applyBorder="1" applyAlignment="1" applyProtection="1">
      <alignment horizontal="center" vertical="center" wrapText="1"/>
      <protection locked="0"/>
    </xf>
    <xf numFmtId="3" fontId="34" fillId="0" borderId="19" xfId="1057" applyNumberFormat="1" applyFont="1" applyFill="1" applyBorder="1" applyAlignment="1" applyProtection="1">
      <alignment horizontal="center" vertical="center" wrapText="1"/>
      <protection locked="0"/>
    </xf>
    <xf numFmtId="49" fontId="34" fillId="0" borderId="0" xfId="1057" applyNumberFormat="1" applyFont="1" applyFill="1" applyBorder="1" applyAlignment="1" applyProtection="1">
      <alignment horizontal="center" vertical="center"/>
      <protection locked="0"/>
    </xf>
    <xf numFmtId="0" fontId="34" fillId="0" borderId="0" xfId="1057" applyFont="1">
      <alignment/>
      <protection/>
    </xf>
    <xf numFmtId="3" fontId="38" fillId="0" borderId="18" xfId="1310" applyNumberFormat="1" applyFont="1" applyFill="1" applyBorder="1" applyAlignment="1">
      <alignment horizontal="center" vertical="center" wrapText="1"/>
      <protection/>
    </xf>
    <xf numFmtId="49" fontId="34" fillId="0" borderId="18" xfId="1313" applyNumberFormat="1" applyFont="1" applyFill="1" applyBorder="1" applyAlignment="1">
      <alignment horizontal="center" vertical="center" wrapText="1"/>
      <protection/>
    </xf>
    <xf numFmtId="49" fontId="34" fillId="0" borderId="46" xfId="1057" applyNumberFormat="1" applyFont="1" applyFill="1" applyBorder="1" applyProtection="1">
      <alignment/>
      <protection locked="0"/>
    </xf>
    <xf numFmtId="3" fontId="38" fillId="0" borderId="47" xfId="1310" applyNumberFormat="1" applyFont="1" applyFill="1" applyBorder="1" applyAlignment="1">
      <alignment horizontal="center" vertical="center" wrapText="1"/>
      <protection/>
    </xf>
    <xf numFmtId="49" fontId="34" fillId="0" borderId="47" xfId="1313" applyNumberFormat="1" applyFont="1" applyFill="1" applyBorder="1" applyAlignment="1">
      <alignment horizontal="center" vertical="center" wrapText="1"/>
      <protection/>
    </xf>
    <xf numFmtId="49" fontId="34" fillId="0" borderId="47" xfId="1057" applyNumberFormat="1" applyFont="1" applyFill="1" applyBorder="1" applyAlignment="1" applyProtection="1">
      <alignment horizontal="center" vertical="center"/>
      <protection locked="0"/>
    </xf>
    <xf numFmtId="3" fontId="34" fillId="0" borderId="47" xfId="1057" applyNumberFormat="1" applyFont="1" applyFill="1" applyBorder="1" applyAlignment="1" applyProtection="1">
      <alignment horizontal="center" vertical="center" wrapText="1"/>
      <protection locked="0"/>
    </xf>
    <xf numFmtId="3" fontId="34" fillId="0" borderId="48" xfId="1057" applyNumberFormat="1" applyFont="1" applyFill="1" applyBorder="1" applyAlignment="1" applyProtection="1">
      <alignment horizontal="center" vertical="center" wrapText="1"/>
      <protection locked="0"/>
    </xf>
    <xf numFmtId="3" fontId="35" fillId="29" borderId="36" xfId="1057" applyNumberFormat="1" applyFont="1" applyFill="1" applyBorder="1" applyAlignment="1" applyProtection="1">
      <alignment vertical="center"/>
      <protection locked="0"/>
    </xf>
    <xf numFmtId="3" fontId="35" fillId="29" borderId="29" xfId="1057" applyNumberFormat="1" applyFont="1" applyFill="1" applyBorder="1" applyAlignment="1" applyProtection="1">
      <alignment horizontal="center" vertical="center"/>
      <protection locked="0"/>
    </xf>
    <xf numFmtId="0" fontId="7" fillId="31" borderId="32" xfId="0" applyFont="1" applyFill="1" applyBorder="1" applyAlignment="1">
      <alignment horizontal="center"/>
    </xf>
    <xf numFmtId="0" fontId="7" fillId="31" borderId="49" xfId="0" applyFont="1" applyFill="1" applyBorder="1"/>
    <xf numFmtId="5" fontId="8" fillId="32" borderId="25" xfId="0" applyNumberFormat="1" applyFont="1" applyFill="1" applyBorder="1" applyAlignment="1">
      <alignment horizontal="right"/>
    </xf>
    <xf numFmtId="9" fontId="8" fillId="32" borderId="18" xfId="0" applyNumberFormat="1" applyFont="1" applyFill="1" applyBorder="1" applyAlignment="1">
      <alignment horizontal="right"/>
    </xf>
    <xf numFmtId="5" fontId="8" fillId="32" borderId="19" xfId="0" applyNumberFormat="1" applyFont="1" applyFill="1" applyBorder="1" applyAlignment="1">
      <alignment horizontal="right"/>
    </xf>
    <xf numFmtId="49" fontId="34" fillId="0" borderId="18" xfId="1057" applyNumberFormat="1" applyFont="1" applyBorder="1" applyAlignment="1">
      <alignment horizontal="left" vertical="center" wrapText="1"/>
      <protection/>
    </xf>
    <xf numFmtId="49" fontId="34" fillId="0" borderId="18" xfId="1057" applyNumberFormat="1" applyFont="1" applyFill="1" applyBorder="1" applyAlignment="1" applyProtection="1">
      <alignment horizontal="left" vertical="center" wrapText="1"/>
      <protection locked="0"/>
    </xf>
    <xf numFmtId="49" fontId="35" fillId="0" borderId="18" xfId="1057" applyNumberFormat="1" applyFont="1" applyFill="1" applyBorder="1" applyAlignment="1" applyProtection="1">
      <alignment horizontal="left" vertical="center" wrapText="1"/>
      <protection locked="0"/>
    </xf>
    <xf numFmtId="49" fontId="34" fillId="33" borderId="18" xfId="1057" applyNumberFormat="1" applyFont="1" applyFill="1" applyBorder="1" applyAlignment="1" applyProtection="1">
      <alignment horizontal="left" vertical="center" wrapText="1"/>
      <protection locked="0"/>
    </xf>
    <xf numFmtId="49" fontId="34" fillId="0" borderId="18" xfId="1057" applyNumberFormat="1" applyFont="1" applyFill="1" applyBorder="1" applyAlignment="1">
      <alignment horizontal="left" vertical="center" wrapText="1"/>
      <protection/>
    </xf>
    <xf numFmtId="49" fontId="35" fillId="0" borderId="18" xfId="1057" applyNumberFormat="1" applyFont="1" applyFill="1" applyBorder="1" applyAlignment="1" applyProtection="1">
      <alignment vertical="center" wrapText="1"/>
      <protection locked="0"/>
    </xf>
    <xf numFmtId="49" fontId="34" fillId="0" borderId="47" xfId="1057" applyNumberFormat="1" applyFont="1" applyFill="1" applyBorder="1" applyAlignment="1">
      <alignment horizontal="left" vertical="center" wrapText="1"/>
      <protection/>
    </xf>
    <xf numFmtId="3" fontId="66" fillId="0" borderId="0" xfId="1057" applyNumberFormat="1" applyFont="1">
      <alignment/>
      <protection/>
    </xf>
    <xf numFmtId="0" fontId="34" fillId="0" borderId="18" xfId="1057" applyFont="1" applyBorder="1" applyAlignment="1">
      <alignment vertical="center" wrapText="1"/>
      <protection/>
    </xf>
    <xf numFmtId="49" fontId="34" fillId="0" borderId="18" xfId="1057" applyNumberFormat="1" applyFont="1" applyBorder="1" applyAlignment="1">
      <alignment vertical="center"/>
      <protection/>
    </xf>
    <xf numFmtId="49" fontId="34" fillId="0" borderId="18" xfId="1057" applyNumberFormat="1" applyFont="1" applyFill="1" applyBorder="1" applyAlignment="1" applyProtection="1">
      <alignment horizontal="left" vertical="center" wrapText="1"/>
      <protection hidden="1"/>
    </xf>
    <xf numFmtId="0" fontId="67" fillId="0" borderId="44" xfId="1057" applyNumberFormat="1" applyFont="1" applyFill="1" applyBorder="1" applyAlignment="1" applyProtection="1">
      <alignment horizontal="left" vertical="center"/>
      <protection locked="0"/>
    </xf>
    <xf numFmtId="0" fontId="68" fillId="0" borderId="18" xfId="1057" applyNumberFormat="1" applyFont="1" applyFill="1" applyBorder="1" applyAlignment="1" applyProtection="1">
      <alignment horizontal="left" vertical="center"/>
      <protection locked="0"/>
    </xf>
    <xf numFmtId="0" fontId="11" fillId="0" borderId="50" xfId="1309" applyNumberFormat="1" applyFont="1" applyFill="1" applyBorder="1" applyAlignment="1">
      <alignment horizontal="center" vertical="center"/>
      <protection/>
    </xf>
    <xf numFmtId="0" fontId="11" fillId="0" borderId="51" xfId="1309" applyNumberFormat="1" applyFont="1" applyFill="1" applyBorder="1" applyAlignment="1">
      <alignment vertical="center" wrapText="1"/>
      <protection/>
    </xf>
    <xf numFmtId="49" fontId="11" fillId="0" borderId="51" xfId="1309" applyNumberFormat="1" applyFont="1" applyFill="1" applyBorder="1" applyAlignment="1">
      <alignment horizontal="center" vertical="center" wrapText="1"/>
      <protection/>
    </xf>
    <xf numFmtId="3" fontId="11" fillId="0" borderId="51" xfId="1312" applyNumberFormat="1" applyFont="1" applyFill="1" applyBorder="1" applyAlignment="1" applyProtection="1">
      <alignment horizontal="center" vertical="center"/>
      <protection locked="0"/>
    </xf>
    <xf numFmtId="3" fontId="11" fillId="0" borderId="51" xfId="1309" applyNumberFormat="1" applyFont="1" applyFill="1" applyBorder="1" applyAlignment="1">
      <alignment horizontal="center" vertical="center"/>
      <protection/>
    </xf>
    <xf numFmtId="3" fontId="11" fillId="0" borderId="52" xfId="1309" applyNumberFormat="1" applyFont="1" applyFill="1" applyBorder="1" applyAlignment="1">
      <alignment horizontal="center" vertical="center"/>
      <protection/>
    </xf>
    <xf numFmtId="0" fontId="1" fillId="0" borderId="0" xfId="1011" applyFont="1">
      <alignment/>
      <protection/>
    </xf>
    <xf numFmtId="0" fontId="69" fillId="0" borderId="0" xfId="1011" applyFont="1">
      <alignment/>
      <protection/>
    </xf>
    <xf numFmtId="0" fontId="69" fillId="0" borderId="0" xfId="1011" applyFont="1" applyAlignment="1">
      <alignment horizontal="left"/>
      <protection/>
    </xf>
    <xf numFmtId="0" fontId="69" fillId="0" borderId="0" xfId="1011" applyFont="1" applyAlignment="1">
      <alignment horizontal="right"/>
      <protection/>
    </xf>
    <xf numFmtId="0" fontId="34" fillId="0" borderId="0" xfId="1011" applyFont="1" applyAlignment="1">
      <alignment horizontal="right"/>
      <protection/>
    </xf>
    <xf numFmtId="14" fontId="34" fillId="0" borderId="0" xfId="1011" applyNumberFormat="1" applyFont="1" applyAlignment="1">
      <alignment horizontal="left"/>
      <protection/>
    </xf>
    <xf numFmtId="0" fontId="35" fillId="0" borderId="0" xfId="1011" applyFont="1" applyAlignment="1">
      <alignment horizontal="right"/>
      <protection/>
    </xf>
    <xf numFmtId="49" fontId="1" fillId="0" borderId="0" xfId="1011" applyNumberFormat="1" applyFont="1">
      <alignment/>
      <protection/>
    </xf>
    <xf numFmtId="0" fontId="3" fillId="0" borderId="0" xfId="1011" applyFont="1" applyAlignment="1">
      <alignment horizontal="right"/>
      <protection/>
    </xf>
    <xf numFmtId="49" fontId="70" fillId="0" borderId="0" xfId="1011" applyNumberFormat="1" applyFont="1" applyAlignment="1">
      <alignment horizontal="left"/>
      <protection/>
    </xf>
    <xf numFmtId="0" fontId="70" fillId="0" borderId="0" xfId="1011" applyFont="1" applyAlignment="1">
      <alignment horizontal="left"/>
      <protection/>
    </xf>
    <xf numFmtId="0" fontId="68" fillId="0" borderId="0" xfId="1011" applyFont="1">
      <alignment/>
      <protection/>
    </xf>
    <xf numFmtId="0" fontId="68" fillId="0" borderId="0" xfId="1011" applyFont="1" applyAlignment="1">
      <alignment horizontal="right"/>
      <protection/>
    </xf>
    <xf numFmtId="0" fontId="1" fillId="0" borderId="0" xfId="1011" applyFont="1" applyAlignment="1">
      <alignment horizontal="left"/>
      <protection/>
    </xf>
    <xf numFmtId="0" fontId="1" fillId="0" borderId="0" xfId="1011" applyFont="1" applyAlignment="1">
      <alignment horizontal="right"/>
      <protection/>
    </xf>
    <xf numFmtId="0" fontId="1" fillId="0" borderId="0" xfId="1011" applyFont="1" applyAlignment="1">
      <alignment horizontal="center"/>
      <protection/>
    </xf>
    <xf numFmtId="0" fontId="35" fillId="22" borderId="53" xfId="1011" applyFont="1" applyFill="1" applyBorder="1" applyAlignment="1">
      <alignment wrapText="1"/>
      <protection/>
    </xf>
    <xf numFmtId="0" fontId="35" fillId="22" borderId="16" xfId="1011" applyFont="1" applyFill="1" applyBorder="1" applyAlignment="1">
      <alignment wrapText="1"/>
      <protection/>
    </xf>
    <xf numFmtId="0" fontId="35" fillId="22" borderId="25" xfId="1011" applyFont="1" applyFill="1" applyBorder="1" applyAlignment="1">
      <alignment wrapText="1"/>
      <protection/>
    </xf>
    <xf numFmtId="0" fontId="35" fillId="22" borderId="53" xfId="1011" applyFont="1" applyFill="1" applyBorder="1" applyAlignment="1">
      <alignment horizontal="right" wrapText="1"/>
      <protection/>
    </xf>
    <xf numFmtId="0" fontId="1" fillId="22" borderId="16" xfId="1011" applyFont="1" applyFill="1" applyBorder="1">
      <alignment/>
      <protection/>
    </xf>
    <xf numFmtId="0" fontId="35" fillId="22" borderId="16" xfId="1011" applyFont="1" applyFill="1" applyBorder="1" applyAlignment="1">
      <alignment horizontal="right" wrapText="1"/>
      <protection/>
    </xf>
    <xf numFmtId="0" fontId="35" fillId="22" borderId="25" xfId="1011" applyFont="1" applyFill="1" applyBorder="1" applyAlignment="1">
      <alignment horizontal="right" vertical="center"/>
      <protection/>
    </xf>
    <xf numFmtId="0" fontId="35" fillId="25" borderId="0" xfId="1011" applyFont="1" applyFill="1" applyAlignment="1">
      <alignment horizontal="right" wrapText="1"/>
      <protection/>
    </xf>
    <xf numFmtId="0" fontId="1" fillId="0" borderId="54" xfId="1011" applyFont="1" applyBorder="1" applyAlignment="1">
      <alignment vertical="center"/>
      <protection/>
    </xf>
    <xf numFmtId="0" fontId="1" fillId="0" borderId="0" xfId="1011" applyFont="1" applyAlignment="1">
      <alignment vertical="center"/>
      <protection/>
    </xf>
    <xf numFmtId="1" fontId="1" fillId="0" borderId="0" xfId="1011" applyNumberFormat="1" applyFont="1" applyAlignment="1">
      <alignment horizontal="right" vertical="center"/>
      <protection/>
    </xf>
    <xf numFmtId="0" fontId="1" fillId="0" borderId="55" xfId="1011" applyFont="1" applyBorder="1" applyAlignment="1">
      <alignment vertical="center"/>
      <protection/>
    </xf>
    <xf numFmtId="4" fontId="1" fillId="0" borderId="49" xfId="1011" applyNumberFormat="1" applyFont="1" applyBorder="1" applyAlignment="1">
      <alignment horizontal="right" vertical="center"/>
      <protection/>
    </xf>
    <xf numFmtId="4" fontId="1" fillId="0" borderId="24" xfId="1011" applyNumberFormat="1" applyFont="1" applyBorder="1" applyAlignment="1">
      <alignment horizontal="right" vertical="center"/>
      <protection/>
    </xf>
    <xf numFmtId="4" fontId="1" fillId="25" borderId="0" xfId="1011" applyNumberFormat="1" applyFont="1" applyFill="1" applyAlignment="1">
      <alignment vertical="center"/>
      <protection/>
    </xf>
    <xf numFmtId="4" fontId="1" fillId="0" borderId="54" xfId="1011" applyNumberFormat="1" applyFont="1" applyBorder="1" applyAlignment="1">
      <alignment horizontal="right" vertical="center"/>
      <protection/>
    </xf>
    <xf numFmtId="4" fontId="1" fillId="0" borderId="0" xfId="1011" applyNumberFormat="1" applyFont="1" applyAlignment="1">
      <alignment horizontal="right" vertical="center"/>
      <protection/>
    </xf>
    <xf numFmtId="4" fontId="1" fillId="0" borderId="56" xfId="1011" applyNumberFormat="1" applyFont="1" applyBorder="1" applyAlignment="1">
      <alignment horizontal="right" vertical="center"/>
      <protection/>
    </xf>
    <xf numFmtId="4" fontId="1" fillId="0" borderId="51" xfId="1011" applyNumberFormat="1" applyFont="1" applyBorder="1" applyAlignment="1">
      <alignment horizontal="right" vertical="center"/>
      <protection/>
    </xf>
    <xf numFmtId="0" fontId="70" fillId="4" borderId="53" xfId="1011" applyFont="1" applyFill="1" applyBorder="1" applyAlignment="1">
      <alignment vertical="center"/>
      <protection/>
    </xf>
    <xf numFmtId="0" fontId="68" fillId="4" borderId="16" xfId="1011" applyFont="1" applyFill="1" applyBorder="1" applyAlignment="1">
      <alignment vertical="center"/>
      <protection/>
    </xf>
    <xf numFmtId="0" fontId="1" fillId="4" borderId="16" xfId="1011" applyFont="1" applyFill="1" applyBorder="1" applyAlignment="1">
      <alignment vertical="center"/>
      <protection/>
    </xf>
    <xf numFmtId="4" fontId="70" fillId="4" borderId="36" xfId="1011" applyNumberFormat="1" applyFont="1" applyFill="1" applyBorder="1" applyAlignment="1">
      <alignment horizontal="right" vertical="center"/>
      <protection/>
    </xf>
    <xf numFmtId="4" fontId="70" fillId="4" borderId="37" xfId="1011" applyNumberFormat="1" applyFont="1" applyFill="1" applyBorder="1" applyAlignment="1">
      <alignment horizontal="right" vertical="center"/>
      <protection/>
    </xf>
    <xf numFmtId="4" fontId="68" fillId="25" borderId="0" xfId="1011" applyNumberFormat="1" applyFont="1" applyFill="1" applyAlignment="1">
      <alignment vertical="center"/>
      <protection/>
    </xf>
    <xf numFmtId="0" fontId="69" fillId="0" borderId="0" xfId="1011" applyFont="1" applyAlignment="1">
      <alignment horizontal="center"/>
      <protection/>
    </xf>
    <xf numFmtId="4" fontId="1" fillId="0" borderId="0" xfId="1011" applyNumberFormat="1" applyFont="1">
      <alignment/>
      <protection/>
    </xf>
    <xf numFmtId="0" fontId="35" fillId="22" borderId="53" xfId="1011" applyFont="1" applyFill="1" applyBorder="1" applyAlignment="1">
      <alignment vertical="center"/>
      <protection/>
    </xf>
    <xf numFmtId="0" fontId="68" fillId="22" borderId="16" xfId="1011" applyFont="1" applyFill="1" applyBorder="1" applyAlignment="1">
      <alignment vertical="center"/>
      <protection/>
    </xf>
    <xf numFmtId="0" fontId="68" fillId="22" borderId="25" xfId="1011" applyFont="1" applyFill="1" applyBorder="1" applyAlignment="1">
      <alignment vertical="center" wrapText="1"/>
      <protection/>
    </xf>
    <xf numFmtId="0" fontId="68" fillId="22" borderId="18" xfId="1011" applyFont="1" applyFill="1" applyBorder="1" applyAlignment="1">
      <alignment horizontal="center" vertical="center" wrapText="1"/>
      <protection/>
    </xf>
    <xf numFmtId="0" fontId="68" fillId="22" borderId="25" xfId="1011" applyFont="1" applyFill="1" applyBorder="1" applyAlignment="1">
      <alignment horizontal="center" vertical="center" wrapText="1"/>
      <protection/>
    </xf>
    <xf numFmtId="49" fontId="34" fillId="0" borderId="49" xfId="1011" applyNumberFormat="1" applyFont="1" applyBorder="1" applyAlignment="1">
      <alignment horizontal="left"/>
      <protection/>
    </xf>
    <xf numFmtId="0" fontId="34" fillId="0" borderId="24" xfId="1011" applyFont="1" applyBorder="1" applyAlignment="1">
      <alignment horizontal="left"/>
      <protection/>
    </xf>
    <xf numFmtId="0" fontId="34" fillId="0" borderId="24" xfId="1011" applyFont="1" applyBorder="1">
      <alignment/>
      <protection/>
    </xf>
    <xf numFmtId="168" fontId="34" fillId="0" borderId="57" xfId="1011" applyNumberFormat="1" applyFont="1" applyBorder="1">
      <alignment/>
      <protection/>
    </xf>
    <xf numFmtId="3" fontId="35" fillId="0" borderId="41" xfId="1011" applyNumberFormat="1" applyFont="1" applyBorder="1" applyAlignment="1">
      <alignment horizontal="right"/>
      <protection/>
    </xf>
    <xf numFmtId="3" fontId="34" fillId="0" borderId="57" xfId="1011" applyNumberFormat="1" applyFont="1" applyBorder="1" applyAlignment="1">
      <alignment horizontal="right"/>
      <protection/>
    </xf>
    <xf numFmtId="3" fontId="34" fillId="0" borderId="41" xfId="1011" applyNumberFormat="1" applyFont="1" applyBorder="1" applyAlignment="1">
      <alignment horizontal="right"/>
      <protection/>
    </xf>
    <xf numFmtId="164" fontId="1" fillId="0" borderId="27" xfId="1011" applyNumberFormat="1" applyFont="1" applyBorder="1">
      <alignment/>
      <protection/>
    </xf>
    <xf numFmtId="0" fontId="35" fillId="4" borderId="53" xfId="1011" applyFont="1" applyFill="1" applyBorder="1" applyAlignment="1">
      <alignment vertical="center"/>
      <protection/>
    </xf>
    <xf numFmtId="49" fontId="35" fillId="4" borderId="16" xfId="1011" applyNumberFormat="1" applyFont="1" applyFill="1" applyBorder="1" applyAlignment="1">
      <alignment horizontal="left" vertical="center"/>
      <protection/>
    </xf>
    <xf numFmtId="0" fontId="35" fillId="4" borderId="16" xfId="1011" applyFont="1" applyFill="1" applyBorder="1" applyAlignment="1">
      <alignment vertical="center"/>
      <protection/>
    </xf>
    <xf numFmtId="168" fontId="34" fillId="4" borderId="25" xfId="1011" applyNumberFormat="1" applyFont="1" applyFill="1" applyBorder="1">
      <alignment/>
      <protection/>
    </xf>
    <xf numFmtId="3" fontId="35" fillId="4" borderId="18" xfId="1011" applyNumberFormat="1" applyFont="1" applyFill="1" applyBorder="1" applyAlignment="1">
      <alignment horizontal="right" vertical="center"/>
      <protection/>
    </xf>
    <xf numFmtId="164" fontId="35" fillId="4" borderId="18" xfId="1011" applyNumberFormat="1" applyFont="1" applyFill="1" applyBorder="1" applyAlignment="1">
      <alignment horizontal="right" vertical="center"/>
      <protection/>
    </xf>
    <xf numFmtId="0" fontId="1" fillId="0" borderId="0" xfId="1011" applyFont="1" applyAlignment="1">
      <alignment horizontal="left" vertical="top" wrapText="1"/>
      <protection/>
    </xf>
    <xf numFmtId="4" fontId="68" fillId="22" borderId="18" xfId="1011" applyNumberFormat="1" applyFont="1" applyFill="1" applyBorder="1" applyAlignment="1">
      <alignment horizontal="center" vertical="center"/>
      <protection/>
    </xf>
    <xf numFmtId="164" fontId="34" fillId="0" borderId="41" xfId="1011" applyNumberFormat="1" applyFont="1" applyBorder="1">
      <alignment/>
      <protection/>
    </xf>
    <xf numFmtId="49" fontId="34" fillId="0" borderId="54" xfId="1011" applyNumberFormat="1" applyFont="1" applyBorder="1" applyAlignment="1">
      <alignment horizontal="left"/>
      <protection/>
    </xf>
    <xf numFmtId="0" fontId="34" fillId="0" borderId="0" xfId="1011" applyFont="1" applyAlignment="1">
      <alignment horizontal="left"/>
      <protection/>
    </xf>
    <xf numFmtId="0" fontId="34" fillId="0" borderId="0" xfId="1011" applyFont="1">
      <alignment/>
      <protection/>
    </xf>
    <xf numFmtId="164" fontId="34" fillId="0" borderId="27" xfId="1011" applyNumberFormat="1" applyFont="1" applyBorder="1">
      <alignment/>
      <protection/>
    </xf>
    <xf numFmtId="3" fontId="34" fillId="0" borderId="27" xfId="1011" applyNumberFormat="1" applyFont="1" applyBorder="1" applyAlignment="1">
      <alignment horizontal="right"/>
      <protection/>
    </xf>
    <xf numFmtId="3" fontId="34" fillId="0" borderId="55" xfId="1011" applyNumberFormat="1" applyFont="1" applyBorder="1" applyAlignment="1">
      <alignment horizontal="right"/>
      <protection/>
    </xf>
    <xf numFmtId="164" fontId="34" fillId="4" borderId="18" xfId="1011" applyNumberFormat="1" applyFont="1" applyFill="1" applyBorder="1">
      <alignment/>
      <protection/>
    </xf>
    <xf numFmtId="3" fontId="35" fillId="4" borderId="25" xfId="1011" applyNumberFormat="1" applyFont="1" applyFill="1" applyBorder="1" applyAlignment="1">
      <alignment horizontal="right" vertical="center"/>
      <protection/>
    </xf>
    <xf numFmtId="0" fontId="69" fillId="0" borderId="51" xfId="1011" applyFont="1" applyBorder="1" applyAlignment="1">
      <alignment horizontal="centerContinuous" vertical="top"/>
      <protection/>
    </xf>
    <xf numFmtId="0" fontId="1" fillId="0" borderId="51" xfId="1011" applyFont="1" applyBorder="1" applyAlignment="1">
      <alignment horizontal="centerContinuous"/>
      <protection/>
    </xf>
    <xf numFmtId="0" fontId="68" fillId="22" borderId="58" xfId="1011" applyFont="1" applyFill="1" applyBorder="1" applyAlignment="1">
      <alignment horizontal="left"/>
      <protection/>
    </xf>
    <xf numFmtId="0" fontId="34" fillId="22" borderId="59" xfId="1011" applyFont="1" applyFill="1" applyBorder="1" applyAlignment="1">
      <alignment horizontal="centerContinuous"/>
      <protection/>
    </xf>
    <xf numFmtId="49" fontId="35" fillId="22" borderId="60" xfId="1011" applyNumberFormat="1" applyFont="1" applyFill="1" applyBorder="1" applyAlignment="1">
      <alignment horizontal="left"/>
      <protection/>
    </xf>
    <xf numFmtId="49" fontId="34" fillId="22" borderId="59" xfId="1011" applyNumberFormat="1" applyFont="1" applyFill="1" applyBorder="1" applyAlignment="1">
      <alignment horizontal="centerContinuous"/>
      <protection/>
    </xf>
    <xf numFmtId="0" fontId="34" fillId="0" borderId="39" xfId="1011" applyFont="1" applyBorder="1">
      <alignment/>
      <protection/>
    </xf>
    <xf numFmtId="49" fontId="34" fillId="0" borderId="40" xfId="1011" applyNumberFormat="1" applyFont="1" applyBorder="1" applyAlignment="1">
      <alignment horizontal="left"/>
      <protection/>
    </xf>
    <xf numFmtId="0" fontId="1" fillId="0" borderId="31" xfId="1011" applyFont="1" applyBorder="1">
      <alignment/>
      <protection/>
    </xf>
    <xf numFmtId="0" fontId="34" fillId="0" borderId="25" xfId="1011" applyFont="1" applyBorder="1">
      <alignment/>
      <protection/>
    </xf>
    <xf numFmtId="49" fontId="34" fillId="0" borderId="16" xfId="1011" applyNumberFormat="1" applyFont="1" applyBorder="1">
      <alignment/>
      <protection/>
    </xf>
    <xf numFmtId="49" fontId="34" fillId="0" borderId="25" xfId="1011" applyNumberFormat="1" applyFont="1" applyBorder="1">
      <alignment/>
      <protection/>
    </xf>
    <xf numFmtId="0" fontId="34" fillId="0" borderId="18" xfId="1011" applyFont="1" applyBorder="1">
      <alignment/>
      <protection/>
    </xf>
    <xf numFmtId="0" fontId="34" fillId="0" borderId="19" xfId="1011" applyFont="1" applyBorder="1" applyAlignment="1">
      <alignment horizontal="left"/>
      <protection/>
    </xf>
    <xf numFmtId="0" fontId="68" fillId="0" borderId="31" xfId="1011" applyFont="1" applyBorder="1">
      <alignment/>
      <protection/>
    </xf>
    <xf numFmtId="49" fontId="34" fillId="0" borderId="19" xfId="1011" applyNumberFormat="1" applyFont="1" applyBorder="1" applyAlignment="1">
      <alignment horizontal="left"/>
      <protection/>
    </xf>
    <xf numFmtId="49" fontId="68" fillId="22" borderId="31" xfId="1011" applyNumberFormat="1" applyFont="1" applyFill="1" applyBorder="1">
      <alignment/>
      <protection/>
    </xf>
    <xf numFmtId="49" fontId="1" fillId="22" borderId="25" xfId="1011" applyNumberFormat="1" applyFont="1" applyFill="1" applyBorder="1">
      <alignment/>
      <protection/>
    </xf>
    <xf numFmtId="49" fontId="68" fillId="22" borderId="16" xfId="1011" applyNumberFormat="1" applyFont="1" applyFill="1" applyBorder="1">
      <alignment/>
      <protection/>
    </xf>
    <xf numFmtId="49" fontId="1" fillId="22" borderId="16" xfId="1011" applyNumberFormat="1" applyFont="1" applyFill="1" applyBorder="1">
      <alignment/>
      <protection/>
    </xf>
    <xf numFmtId="3" fontId="34" fillId="0" borderId="19" xfId="1011" applyNumberFormat="1" applyFont="1" applyBorder="1" applyAlignment="1">
      <alignment horizontal="left"/>
      <protection/>
    </xf>
    <xf numFmtId="49" fontId="68" fillId="22" borderId="34" xfId="1011" applyNumberFormat="1" applyFont="1" applyFill="1" applyBorder="1">
      <alignment/>
      <protection/>
    </xf>
    <xf numFmtId="49" fontId="1" fillId="22" borderId="55" xfId="1011" applyNumberFormat="1" applyFont="1" applyFill="1" applyBorder="1">
      <alignment/>
      <protection/>
    </xf>
    <xf numFmtId="49" fontId="68" fillId="22" borderId="0" xfId="1011" applyNumberFormat="1" applyFont="1" applyFill="1">
      <alignment/>
      <protection/>
    </xf>
    <xf numFmtId="49" fontId="1" fillId="22" borderId="0" xfId="1011" applyNumberFormat="1" applyFont="1" applyFill="1">
      <alignment/>
      <protection/>
    </xf>
    <xf numFmtId="49" fontId="34" fillId="0" borderId="18" xfId="1011" applyNumberFormat="1" applyFont="1" applyBorder="1" applyAlignment="1">
      <alignment horizontal="left"/>
      <protection/>
    </xf>
    <xf numFmtId="0" fontId="34" fillId="0" borderId="17" xfId="1011" applyFont="1" applyBorder="1">
      <alignment/>
      <protection/>
    </xf>
    <xf numFmtId="0" fontId="34" fillId="0" borderId="30" xfId="1011" applyFont="1" applyBorder="1" applyAlignment="1">
      <alignment horizontal="left"/>
      <protection/>
    </xf>
    <xf numFmtId="0" fontId="34" fillId="0" borderId="30" xfId="1011" applyFont="1" applyBorder="1">
      <alignment/>
      <protection/>
    </xf>
    <xf numFmtId="3" fontId="1" fillId="0" borderId="0" xfId="1011" applyNumberFormat="1" applyFont="1">
      <alignment/>
      <protection/>
    </xf>
    <xf numFmtId="0" fontId="34" fillId="0" borderId="31" xfId="1011" applyFont="1" applyBorder="1">
      <alignment/>
      <protection/>
    </xf>
    <xf numFmtId="0" fontId="34" fillId="0" borderId="39" xfId="1011" applyFont="1" applyBorder="1" applyAlignment="1">
      <alignment horizontal="left"/>
      <protection/>
    </xf>
    <xf numFmtId="0" fontId="34" fillId="0" borderId="33" xfId="1011" applyFont="1" applyBorder="1" applyAlignment="1">
      <alignment horizontal="left"/>
      <protection/>
    </xf>
    <xf numFmtId="0" fontId="69" fillId="0" borderId="61" xfId="1011" applyFont="1" applyBorder="1" applyAlignment="1">
      <alignment horizontal="centerContinuous" vertical="center"/>
      <protection/>
    </xf>
    <xf numFmtId="0" fontId="70" fillId="0" borderId="62" xfId="1011" applyFont="1" applyBorder="1" applyAlignment="1">
      <alignment horizontal="centerContinuous" vertical="center"/>
      <protection/>
    </xf>
    <xf numFmtId="0" fontId="1" fillId="0" borderId="62" xfId="1011" applyFont="1" applyBorder="1" applyAlignment="1">
      <alignment horizontal="centerContinuous" vertical="center"/>
      <protection/>
    </xf>
    <xf numFmtId="0" fontId="1" fillId="0" borderId="63" xfId="1011" applyFont="1" applyBorder="1" applyAlignment="1">
      <alignment horizontal="centerContinuous" vertical="center"/>
      <protection/>
    </xf>
    <xf numFmtId="0" fontId="68" fillId="22" borderId="36" xfId="1011" applyFont="1" applyFill="1" applyBorder="1" applyAlignment="1">
      <alignment horizontal="left"/>
      <protection/>
    </xf>
    <xf numFmtId="0" fontId="1" fillId="22" borderId="37" xfId="1011" applyFont="1" applyFill="1" applyBorder="1" applyAlignment="1">
      <alignment horizontal="left"/>
      <protection/>
    </xf>
    <xf numFmtId="0" fontId="1" fillId="22" borderId="29" xfId="1011" applyFont="1" applyFill="1" applyBorder="1" applyAlignment="1">
      <alignment horizontal="centerContinuous"/>
      <protection/>
    </xf>
    <xf numFmtId="0" fontId="68" fillId="22" borderId="37" xfId="1011" applyFont="1" applyFill="1" applyBorder="1" applyAlignment="1">
      <alignment horizontal="centerContinuous"/>
      <protection/>
    </xf>
    <xf numFmtId="0" fontId="1" fillId="22" borderId="37" xfId="1011" applyFont="1" applyFill="1" applyBorder="1" applyAlignment="1">
      <alignment horizontal="centerContinuous"/>
      <protection/>
    </xf>
    <xf numFmtId="0" fontId="1" fillId="0" borderId="26" xfId="1011" applyFont="1" applyBorder="1">
      <alignment/>
      <protection/>
    </xf>
    <xf numFmtId="0" fontId="1" fillId="0" borderId="23" xfId="1011" applyFont="1" applyBorder="1">
      <alignment/>
      <protection/>
    </xf>
    <xf numFmtId="3" fontId="1" fillId="0" borderId="40" xfId="1011" applyNumberFormat="1" applyFont="1" applyBorder="1">
      <alignment/>
      <protection/>
    </xf>
    <xf numFmtId="0" fontId="1" fillId="0" borderId="58" xfId="1011" applyFont="1" applyBorder="1">
      <alignment/>
      <protection/>
    </xf>
    <xf numFmtId="3" fontId="1" fillId="0" borderId="60" xfId="1011" applyNumberFormat="1" applyFont="1" applyBorder="1">
      <alignment/>
      <protection/>
    </xf>
    <xf numFmtId="0" fontId="1" fillId="0" borderId="59" xfId="1011" applyFont="1" applyBorder="1">
      <alignment/>
      <protection/>
    </xf>
    <xf numFmtId="3" fontId="1" fillId="0" borderId="16" xfId="1011" applyNumberFormat="1" applyFont="1" applyBorder="1">
      <alignment/>
      <protection/>
    </xf>
    <xf numFmtId="0" fontId="1" fillId="0" borderId="25" xfId="1011" applyFont="1" applyBorder="1">
      <alignment/>
      <protection/>
    </xf>
    <xf numFmtId="0" fontId="1" fillId="0" borderId="38" xfId="1011" applyFont="1" applyBorder="1">
      <alignment/>
      <protection/>
    </xf>
    <xf numFmtId="0" fontId="1" fillId="0" borderId="23" xfId="1011" applyFont="1" applyBorder="1" applyAlignment="1">
      <alignment shrinkToFit="1"/>
      <protection/>
    </xf>
    <xf numFmtId="0" fontId="1" fillId="0" borderId="64" xfId="1011" applyFont="1" applyBorder="1">
      <alignment/>
      <protection/>
    </xf>
    <xf numFmtId="0" fontId="1" fillId="0" borderId="34" xfId="1011" applyFont="1" applyBorder="1">
      <alignment/>
      <protection/>
    </xf>
    <xf numFmtId="3" fontId="1" fillId="0" borderId="48" xfId="1011" applyNumberFormat="1" applyFont="1" applyBorder="1">
      <alignment/>
      <protection/>
    </xf>
    <xf numFmtId="0" fontId="1" fillId="0" borderId="65" xfId="1011" applyFont="1" applyBorder="1">
      <alignment/>
      <protection/>
    </xf>
    <xf numFmtId="3" fontId="1" fillId="0" borderId="66" xfId="1011" applyNumberFormat="1" applyFont="1" applyBorder="1">
      <alignment/>
      <protection/>
    </xf>
    <xf numFmtId="0" fontId="1" fillId="0" borderId="67" xfId="1011" applyFont="1" applyBorder="1">
      <alignment/>
      <protection/>
    </xf>
    <xf numFmtId="0" fontId="68" fillId="22" borderId="58" xfId="1011" applyFont="1" applyFill="1" applyBorder="1">
      <alignment/>
      <protection/>
    </xf>
    <xf numFmtId="0" fontId="68" fillId="22" borderId="60" xfId="1011" applyFont="1" applyFill="1" applyBorder="1">
      <alignment/>
      <protection/>
    </xf>
    <xf numFmtId="0" fontId="68" fillId="22" borderId="59" xfId="1011" applyFont="1" applyFill="1" applyBorder="1">
      <alignment/>
      <protection/>
    </xf>
    <xf numFmtId="0" fontId="68" fillId="22" borderId="68" xfId="1011" applyFont="1" applyFill="1" applyBorder="1">
      <alignment/>
      <protection/>
    </xf>
    <xf numFmtId="0" fontId="68" fillId="22" borderId="69" xfId="1011" applyFont="1" applyFill="1" applyBorder="1">
      <alignment/>
      <protection/>
    </xf>
    <xf numFmtId="0" fontId="1" fillId="0" borderId="55" xfId="1011" applyFont="1" applyBorder="1">
      <alignment/>
      <protection/>
    </xf>
    <xf numFmtId="0" fontId="1" fillId="0" borderId="54" xfId="1011" applyFont="1" applyBorder="1">
      <alignment/>
      <protection/>
    </xf>
    <xf numFmtId="0" fontId="1" fillId="0" borderId="35" xfId="1011" applyFont="1" applyBorder="1">
      <alignment/>
      <protection/>
    </xf>
    <xf numFmtId="169" fontId="1" fillId="0" borderId="0" xfId="1011" applyNumberFormat="1" applyFont="1">
      <alignment/>
      <protection/>
    </xf>
    <xf numFmtId="0" fontId="1" fillId="0" borderId="70" xfId="1011" applyFont="1" applyBorder="1">
      <alignment/>
      <protection/>
    </xf>
    <xf numFmtId="0" fontId="1" fillId="0" borderId="71" xfId="1011" applyFont="1" applyBorder="1">
      <alignment/>
      <protection/>
    </xf>
    <xf numFmtId="0" fontId="1" fillId="0" borderId="32" xfId="1011" applyFont="1" applyBorder="1">
      <alignment/>
      <protection/>
    </xf>
    <xf numFmtId="0" fontId="1" fillId="0" borderId="24" xfId="1011" applyFont="1" applyBorder="1">
      <alignment/>
      <protection/>
    </xf>
    <xf numFmtId="164" fontId="1" fillId="0" borderId="57" xfId="1011" applyNumberFormat="1" applyFont="1" applyBorder="1" applyAlignment="1">
      <alignment horizontal="right"/>
      <protection/>
    </xf>
    <xf numFmtId="0" fontId="1" fillId="0" borderId="57" xfId="1011" applyFont="1" applyBorder="1">
      <alignment/>
      <protection/>
    </xf>
    <xf numFmtId="0" fontId="1" fillId="0" borderId="16" xfId="1011" applyFont="1" applyBorder="1">
      <alignment/>
      <protection/>
    </xf>
    <xf numFmtId="164" fontId="1" fillId="0" borderId="25" xfId="1011" applyNumberFormat="1" applyFont="1" applyBorder="1" applyAlignment="1">
      <alignment horizontal="right"/>
      <protection/>
    </xf>
    <xf numFmtId="0" fontId="70" fillId="22" borderId="65" xfId="1011" applyFont="1" applyFill="1" applyBorder="1">
      <alignment/>
      <protection/>
    </xf>
    <xf numFmtId="0" fontId="70" fillId="22" borderId="66" xfId="1011" applyFont="1" applyFill="1" applyBorder="1">
      <alignment/>
      <protection/>
    </xf>
    <xf numFmtId="0" fontId="70" fillId="22" borderId="67" xfId="1011" applyFont="1" applyFill="1" applyBorder="1">
      <alignment/>
      <protection/>
    </xf>
    <xf numFmtId="0" fontId="70" fillId="0" borderId="0" xfId="1011" applyFont="1">
      <alignment/>
      <protection/>
    </xf>
    <xf numFmtId="0" fontId="1" fillId="0" borderId="0" xfId="1011" applyFont="1" applyAlignment="1">
      <alignment vertical="justify"/>
      <protection/>
    </xf>
    <xf numFmtId="49" fontId="68" fillId="0" borderId="72" xfId="1993" applyNumberFormat="1" applyFont="1" applyBorder="1">
      <alignment/>
      <protection/>
    </xf>
    <xf numFmtId="49" fontId="1" fillId="0" borderId="72" xfId="1993" applyNumberFormat="1" applyFont="1" applyBorder="1">
      <alignment/>
      <protection/>
    </xf>
    <xf numFmtId="49" fontId="1" fillId="0" borderId="72" xfId="1993" applyNumberFormat="1" applyFont="1" applyBorder="1" applyAlignment="1">
      <alignment horizontal="right"/>
      <protection/>
    </xf>
    <xf numFmtId="0" fontId="1" fillId="0" borderId="73" xfId="1993" applyFont="1" applyBorder="1">
      <alignment/>
      <protection/>
    </xf>
    <xf numFmtId="49" fontId="1" fillId="0" borderId="72" xfId="1011" applyNumberFormat="1" applyFont="1" applyBorder="1" applyAlignment="1">
      <alignment horizontal="left"/>
      <protection/>
    </xf>
    <xf numFmtId="0" fontId="1" fillId="0" borderId="74" xfId="1011" applyFont="1" applyBorder="1">
      <alignment/>
      <protection/>
    </xf>
    <xf numFmtId="49" fontId="68" fillId="0" borderId="75" xfId="1993" applyNumberFormat="1" applyFont="1" applyBorder="1">
      <alignment/>
      <protection/>
    </xf>
    <xf numFmtId="49" fontId="1" fillId="0" borderId="75" xfId="1993" applyNumberFormat="1" applyFont="1" applyBorder="1">
      <alignment/>
      <protection/>
    </xf>
    <xf numFmtId="49" fontId="1" fillId="0" borderId="75" xfId="1993" applyNumberFormat="1" applyFont="1" applyBorder="1" applyAlignment="1">
      <alignment horizontal="right"/>
      <protection/>
    </xf>
    <xf numFmtId="49" fontId="69" fillId="0" borderId="0" xfId="1011" applyNumberFormat="1" applyFont="1" applyAlignment="1">
      <alignment horizontal="centerContinuous"/>
      <protection/>
    </xf>
    <xf numFmtId="0" fontId="69" fillId="0" borderId="0" xfId="1011" applyFont="1" applyAlignment="1">
      <alignment horizontal="centerContinuous"/>
      <protection/>
    </xf>
    <xf numFmtId="49" fontId="68" fillId="22" borderId="36" xfId="1011" applyNumberFormat="1" applyFont="1" applyFill="1" applyBorder="1" applyAlignment="1">
      <alignment horizontal="center"/>
      <protection/>
    </xf>
    <xf numFmtId="0" fontId="68" fillId="22" borderId="37" xfId="1011" applyFont="1" applyFill="1" applyBorder="1" applyAlignment="1">
      <alignment horizontal="center"/>
      <protection/>
    </xf>
    <xf numFmtId="0" fontId="68" fillId="22" borderId="29" xfId="1011" applyFont="1" applyFill="1" applyBorder="1" applyAlignment="1">
      <alignment horizontal="center"/>
      <protection/>
    </xf>
    <xf numFmtId="0" fontId="68" fillId="22" borderId="76" xfId="1011" applyFont="1" applyFill="1" applyBorder="1" applyAlignment="1">
      <alignment horizontal="center"/>
      <protection/>
    </xf>
    <xf numFmtId="0" fontId="68" fillId="22" borderId="21" xfId="1011" applyFont="1" applyFill="1" applyBorder="1" applyAlignment="1">
      <alignment horizontal="center"/>
      <protection/>
    </xf>
    <xf numFmtId="0" fontId="68" fillId="22" borderId="22" xfId="1011" applyFont="1" applyFill="1" applyBorder="1" applyAlignment="1">
      <alignment horizontal="center"/>
      <protection/>
    </xf>
    <xf numFmtId="49" fontId="34" fillId="0" borderId="34" xfId="1011" applyNumberFormat="1" applyFont="1" applyBorder="1">
      <alignment/>
      <protection/>
    </xf>
    <xf numFmtId="3" fontId="1" fillId="0" borderId="35" xfId="1011" applyNumberFormat="1" applyFont="1" applyBorder="1">
      <alignment/>
      <protection/>
    </xf>
    <xf numFmtId="3" fontId="1" fillId="0" borderId="55" xfId="1011" applyNumberFormat="1" applyFont="1" applyBorder="1">
      <alignment/>
      <protection/>
    </xf>
    <xf numFmtId="3" fontId="1" fillId="0" borderId="27" xfId="1011" applyNumberFormat="1" applyFont="1" applyBorder="1">
      <alignment/>
      <protection/>
    </xf>
    <xf numFmtId="3" fontId="1" fillId="0" borderId="28" xfId="1011" applyNumberFormat="1" applyFont="1" applyBorder="1">
      <alignment/>
      <protection/>
    </xf>
    <xf numFmtId="0" fontId="68" fillId="22" borderId="36" xfId="1011" applyFont="1" applyFill="1" applyBorder="1">
      <alignment/>
      <protection/>
    </xf>
    <xf numFmtId="0" fontId="68" fillId="22" borderId="37" xfId="1011" applyFont="1" applyFill="1" applyBorder="1">
      <alignment/>
      <protection/>
    </xf>
    <xf numFmtId="3" fontId="68" fillId="22" borderId="29" xfId="1011" applyNumberFormat="1" applyFont="1" applyFill="1" applyBorder="1">
      <alignment/>
      <protection/>
    </xf>
    <xf numFmtId="3" fontId="68" fillId="22" borderId="76" xfId="1011" applyNumberFormat="1" applyFont="1" applyFill="1" applyBorder="1">
      <alignment/>
      <protection/>
    </xf>
    <xf numFmtId="3" fontId="68" fillId="22" borderId="21" xfId="1011" applyNumberFormat="1" applyFont="1" applyFill="1" applyBorder="1">
      <alignment/>
      <protection/>
    </xf>
    <xf numFmtId="3" fontId="68" fillId="22" borderId="22" xfId="1011" applyNumberFormat="1" applyFont="1" applyFill="1" applyBorder="1">
      <alignment/>
      <protection/>
    </xf>
    <xf numFmtId="3" fontId="69" fillId="0" borderId="0" xfId="1011" applyNumberFormat="1" applyFont="1" applyAlignment="1">
      <alignment horizontal="centerContinuous"/>
      <protection/>
    </xf>
    <xf numFmtId="0" fontId="1" fillId="22" borderId="69" xfId="1011" applyFont="1" applyFill="1" applyBorder="1">
      <alignment/>
      <protection/>
    </xf>
    <xf numFmtId="0" fontId="68" fillId="22" borderId="43" xfId="1011" applyFont="1" applyFill="1" applyBorder="1" applyAlignment="1">
      <alignment horizontal="right"/>
      <protection/>
    </xf>
    <xf numFmtId="0" fontId="68" fillId="22" borderId="60" xfId="1011" applyFont="1" applyFill="1" applyBorder="1" applyAlignment="1">
      <alignment horizontal="right"/>
      <protection/>
    </xf>
    <xf numFmtId="0" fontId="68" fillId="22" borderId="59" xfId="1011" applyFont="1" applyFill="1" applyBorder="1" applyAlignment="1">
      <alignment horizontal="center"/>
      <protection/>
    </xf>
    <xf numFmtId="4" fontId="35" fillId="22" borderId="60" xfId="1011" applyNumberFormat="1" applyFont="1" applyFill="1" applyBorder="1" applyAlignment="1">
      <alignment horizontal="right"/>
      <protection/>
    </xf>
    <xf numFmtId="4" fontId="35" fillId="22" borderId="69" xfId="1011" applyNumberFormat="1" applyFont="1" applyFill="1" applyBorder="1" applyAlignment="1">
      <alignment horizontal="right"/>
      <protection/>
    </xf>
    <xf numFmtId="0" fontId="1" fillId="0" borderId="33" xfId="1011" applyFont="1" applyBorder="1">
      <alignment/>
      <protection/>
    </xf>
    <xf numFmtId="3" fontId="1" fillId="0" borderId="38" xfId="1011" applyNumberFormat="1" applyFont="1" applyBorder="1" applyAlignment="1">
      <alignment horizontal="right"/>
      <protection/>
    </xf>
    <xf numFmtId="164" fontId="1" fillId="0" borderId="18" xfId="1011" applyNumberFormat="1" applyFont="1" applyBorder="1" applyAlignment="1">
      <alignment horizontal="right"/>
      <protection/>
    </xf>
    <xf numFmtId="3" fontId="1" fillId="0" borderId="70" xfId="1011" applyNumberFormat="1" applyFont="1" applyBorder="1" applyAlignment="1">
      <alignment horizontal="right"/>
      <protection/>
    </xf>
    <xf numFmtId="4" fontId="1" fillId="0" borderId="23" xfId="1011" applyNumberFormat="1" applyFont="1" applyBorder="1" applyAlignment="1">
      <alignment horizontal="right"/>
      <protection/>
    </xf>
    <xf numFmtId="3" fontId="1" fillId="0" borderId="33" xfId="1011" applyNumberFormat="1" applyFont="1" applyBorder="1" applyAlignment="1">
      <alignment horizontal="right"/>
      <protection/>
    </xf>
    <xf numFmtId="0" fontId="1" fillId="22" borderId="65" xfId="1011" applyFont="1" applyFill="1" applyBorder="1">
      <alignment/>
      <protection/>
    </xf>
    <xf numFmtId="0" fontId="68" fillId="22" borderId="66" xfId="1011" applyFont="1" applyFill="1" applyBorder="1">
      <alignment/>
      <protection/>
    </xf>
    <xf numFmtId="0" fontId="1" fillId="22" borderId="66" xfId="1011" applyFont="1" applyFill="1" applyBorder="1">
      <alignment/>
      <protection/>
    </xf>
    <xf numFmtId="4" fontId="1" fillId="22" borderId="77" xfId="1011" applyNumberFormat="1" applyFont="1" applyFill="1" applyBorder="1">
      <alignment/>
      <protection/>
    </xf>
    <xf numFmtId="4" fontId="1" fillId="22" borderId="65" xfId="1011" applyNumberFormat="1" applyFont="1" applyFill="1" applyBorder="1">
      <alignment/>
      <protection/>
    </xf>
    <xf numFmtId="4" fontId="1" fillId="22" borderId="66" xfId="1011" applyNumberFormat="1" applyFont="1" applyFill="1" applyBorder="1">
      <alignment/>
      <protection/>
    </xf>
    <xf numFmtId="3" fontId="34" fillId="0" borderId="0" xfId="1011" applyNumberFormat="1" applyFont="1">
      <alignment/>
      <protection/>
    </xf>
    <xf numFmtId="4" fontId="34" fillId="0" borderId="0" xfId="1011" applyNumberFormat="1" applyFont="1">
      <alignment/>
      <protection/>
    </xf>
    <xf numFmtId="0" fontId="1" fillId="0" borderId="0" xfId="1993" applyFont="1">
      <alignment/>
      <protection/>
    </xf>
    <xf numFmtId="0" fontId="72" fillId="0" borderId="0" xfId="1993" applyFont="1" applyAlignment="1">
      <alignment horizontal="centerContinuous"/>
      <protection/>
    </xf>
    <xf numFmtId="0" fontId="73" fillId="0" borderId="0" xfId="1993" applyFont="1" applyAlignment="1">
      <alignment horizontal="centerContinuous"/>
      <protection/>
    </xf>
    <xf numFmtId="0" fontId="73" fillId="0" borderId="0" xfId="1993" applyFont="1" applyAlignment="1">
      <alignment horizontal="right"/>
      <protection/>
    </xf>
    <xf numFmtId="0" fontId="1" fillId="0" borderId="72" xfId="1993" applyFont="1" applyBorder="1">
      <alignment/>
      <protection/>
    </xf>
    <xf numFmtId="0" fontId="34" fillId="0" borderId="73" xfId="1993" applyFont="1" applyBorder="1" applyAlignment="1">
      <alignment horizontal="right"/>
      <protection/>
    </xf>
    <xf numFmtId="49" fontId="1" fillId="0" borderId="72" xfId="1993" applyNumberFormat="1" applyFont="1" applyBorder="1" applyAlignment="1">
      <alignment horizontal="left"/>
      <protection/>
    </xf>
    <xf numFmtId="0" fontId="1" fillId="0" borderId="74" xfId="1993" applyFont="1" applyBorder="1">
      <alignment/>
      <protection/>
    </xf>
    <xf numFmtId="0" fontId="1" fillId="0" borderId="75" xfId="1993" applyFont="1" applyBorder="1">
      <alignment/>
      <protection/>
    </xf>
    <xf numFmtId="0" fontId="34" fillId="0" borderId="0" xfId="1993" applyFont="1">
      <alignment/>
      <protection/>
    </xf>
    <xf numFmtId="0" fontId="1" fillId="0" borderId="0" xfId="1993" applyFont="1" applyAlignment="1">
      <alignment horizontal="right"/>
      <protection/>
    </xf>
    <xf numFmtId="49" fontId="34" fillId="22" borderId="18" xfId="1993" applyNumberFormat="1" applyFont="1" applyFill="1" applyBorder="1">
      <alignment/>
      <protection/>
    </xf>
    <xf numFmtId="0" fontId="34" fillId="22" borderId="25" xfId="1993" applyFont="1" applyFill="1" applyBorder="1" applyAlignment="1">
      <alignment horizontal="center"/>
      <protection/>
    </xf>
    <xf numFmtId="0" fontId="34" fillId="22" borderId="18" xfId="1993" applyFont="1" applyFill="1" applyBorder="1" applyAlignment="1">
      <alignment horizontal="center"/>
      <protection/>
    </xf>
    <xf numFmtId="0" fontId="34" fillId="22" borderId="18" xfId="1993" applyFont="1" applyFill="1" applyBorder="1" applyAlignment="1">
      <alignment horizontal="center" wrapText="1"/>
      <protection/>
    </xf>
    <xf numFmtId="0" fontId="68" fillId="0" borderId="27" xfId="1993" applyFont="1" applyBorder="1" applyAlignment="1">
      <alignment horizontal="center"/>
      <protection/>
    </xf>
    <xf numFmtId="49" fontId="68" fillId="0" borderId="27" xfId="1993" applyNumberFormat="1" applyFont="1" applyBorder="1" applyAlignment="1">
      <alignment horizontal="left"/>
      <protection/>
    </xf>
    <xf numFmtId="0" fontId="68" fillId="0" borderId="53" xfId="1993" applyFont="1" applyBorder="1">
      <alignment/>
      <protection/>
    </xf>
    <xf numFmtId="0" fontId="1" fillId="0" borderId="16" xfId="1993" applyFont="1" applyBorder="1" applyAlignment="1">
      <alignment horizontal="center"/>
      <protection/>
    </xf>
    <xf numFmtId="0" fontId="1" fillId="0" borderId="16" xfId="1993" applyFont="1" applyBorder="1" applyAlignment="1">
      <alignment horizontal="right"/>
      <protection/>
    </xf>
    <xf numFmtId="0" fontId="1" fillId="0" borderId="25" xfId="1993" applyFont="1" applyBorder="1">
      <alignment/>
      <protection/>
    </xf>
    <xf numFmtId="0" fontId="1" fillId="0" borderId="49" xfId="1993" applyFont="1" applyBorder="1">
      <alignment/>
      <protection/>
    </xf>
    <xf numFmtId="0" fontId="1" fillId="0" borderId="57" xfId="1993" applyFont="1" applyBorder="1">
      <alignment/>
      <protection/>
    </xf>
    <xf numFmtId="0" fontId="36" fillId="0" borderId="0" xfId="1993" applyFont="1">
      <alignment/>
      <protection/>
    </xf>
    <xf numFmtId="0" fontId="11" fillId="0" borderId="41" xfId="1993" applyFont="1" applyBorder="1" applyAlignment="1">
      <alignment horizontal="center" vertical="top"/>
      <protection/>
    </xf>
    <xf numFmtId="49" fontId="11" fillId="0" borderId="41" xfId="1993" applyNumberFormat="1" applyFont="1" applyBorder="1" applyAlignment="1">
      <alignment horizontal="left" vertical="top"/>
      <protection/>
    </xf>
    <xf numFmtId="0" fontId="11" fillId="0" borderId="41" xfId="1993" applyFont="1" applyBorder="1" applyAlignment="1">
      <alignment vertical="top" wrapText="1"/>
      <protection/>
    </xf>
    <xf numFmtId="49" fontId="11" fillId="0" borderId="41" xfId="1993" applyNumberFormat="1" applyFont="1" applyBorder="1" applyAlignment="1">
      <alignment horizontal="center" shrinkToFit="1"/>
      <protection/>
    </xf>
    <xf numFmtId="4" fontId="11" fillId="0" borderId="41" xfId="1993" applyNumberFormat="1" applyFont="1" applyBorder="1" applyAlignment="1">
      <alignment horizontal="right"/>
      <protection/>
    </xf>
    <xf numFmtId="4" fontId="11" fillId="0" borderId="41" xfId="1993" applyNumberFormat="1" applyFont="1" applyBorder="1">
      <alignment/>
      <protection/>
    </xf>
    <xf numFmtId="171" fontId="11" fillId="0" borderId="41" xfId="1993" applyNumberFormat="1" applyFont="1" applyBorder="1">
      <alignment/>
      <protection/>
    </xf>
    <xf numFmtId="4" fontId="11" fillId="0" borderId="57" xfId="1993" applyNumberFormat="1" applyFont="1" applyBorder="1">
      <alignment/>
      <protection/>
    </xf>
    <xf numFmtId="0" fontId="34" fillId="0" borderId="27" xfId="1993" applyFont="1" applyBorder="1" applyAlignment="1">
      <alignment horizontal="center"/>
      <protection/>
    </xf>
    <xf numFmtId="49" fontId="34" fillId="0" borderId="27" xfId="1993" applyNumberFormat="1" applyFont="1" applyBorder="1" applyAlignment="1">
      <alignment horizontal="left"/>
      <protection/>
    </xf>
    <xf numFmtId="4" fontId="1" fillId="0" borderId="55" xfId="1993" applyNumberFormat="1" applyFont="1" applyBorder="1">
      <alignment/>
      <protection/>
    </xf>
    <xf numFmtId="0" fontId="75" fillId="0" borderId="0" xfId="1993" applyFont="1" applyAlignment="1">
      <alignment wrapText="1"/>
      <protection/>
    </xf>
    <xf numFmtId="49" fontId="34" fillId="0" borderId="27" xfId="1993" applyNumberFormat="1" applyFont="1" applyBorder="1" applyAlignment="1">
      <alignment horizontal="right"/>
      <protection/>
    </xf>
    <xf numFmtId="4" fontId="76" fillId="34" borderId="78" xfId="1993" applyNumberFormat="1" applyFont="1" applyFill="1" applyBorder="1" applyAlignment="1">
      <alignment horizontal="right" wrapText="1"/>
      <protection/>
    </xf>
    <xf numFmtId="0" fontId="76" fillId="34" borderId="54" xfId="1993" applyFont="1" applyFill="1" applyBorder="1" applyAlignment="1">
      <alignment horizontal="left" wrapText="1"/>
      <protection/>
    </xf>
    <xf numFmtId="0" fontId="76" fillId="0" borderId="55" xfId="1011" applyFont="1" applyBorder="1" applyAlignment="1">
      <alignment horizontal="right"/>
      <protection/>
    </xf>
    <xf numFmtId="0" fontId="1" fillId="0" borderId="54" xfId="1993" applyFont="1" applyBorder="1">
      <alignment/>
      <protection/>
    </xf>
    <xf numFmtId="0" fontId="1" fillId="22" borderId="18" xfId="1993" applyFont="1" applyFill="1" applyBorder="1" applyAlignment="1">
      <alignment horizontal="center"/>
      <protection/>
    </xf>
    <xf numFmtId="49" fontId="78" fillId="22" borderId="18" xfId="1993" applyNumberFormat="1" applyFont="1" applyFill="1" applyBorder="1" applyAlignment="1">
      <alignment horizontal="left"/>
      <protection/>
    </xf>
    <xf numFmtId="0" fontId="78" fillId="22" borderId="53" xfId="1993" applyFont="1" applyFill="1" applyBorder="1">
      <alignment/>
      <protection/>
    </xf>
    <xf numFmtId="0" fontId="1" fillId="22" borderId="16" xfId="1993" applyFont="1" applyFill="1" applyBorder="1" applyAlignment="1">
      <alignment horizontal="center"/>
      <protection/>
    </xf>
    <xf numFmtId="4" fontId="1" fillId="22" borderId="16" xfId="1993" applyNumberFormat="1" applyFont="1" applyFill="1" applyBorder="1" applyAlignment="1">
      <alignment horizontal="right"/>
      <protection/>
    </xf>
    <xf numFmtId="4" fontId="1" fillId="22" borderId="25" xfId="1993" applyNumberFormat="1" applyFont="1" applyFill="1" applyBorder="1" applyAlignment="1">
      <alignment horizontal="right"/>
      <protection/>
    </xf>
    <xf numFmtId="4" fontId="68" fillId="22" borderId="18" xfId="1993" applyNumberFormat="1" applyFont="1" applyFill="1" applyBorder="1">
      <alignment/>
      <protection/>
    </xf>
    <xf numFmtId="0" fontId="1" fillId="22" borderId="16" xfId="1993" applyFont="1" applyFill="1" applyBorder="1">
      <alignment/>
      <protection/>
    </xf>
    <xf numFmtId="4" fontId="68" fillId="22" borderId="25" xfId="1993" applyNumberFormat="1" applyFont="1" applyFill="1" applyBorder="1">
      <alignment/>
      <protection/>
    </xf>
    <xf numFmtId="3" fontId="1" fillId="0" borderId="0" xfId="1993" applyNumberFormat="1" applyFont="1">
      <alignment/>
      <protection/>
    </xf>
    <xf numFmtId="0" fontId="79" fillId="0" borderId="0" xfId="1993" applyFont="1">
      <alignment/>
      <protection/>
    </xf>
    <xf numFmtId="0" fontId="38" fillId="0" borderId="0" xfId="1993" applyFont="1">
      <alignment/>
      <protection/>
    </xf>
    <xf numFmtId="3" fontId="38" fillId="0" borderId="0" xfId="1993" applyNumberFormat="1" applyFont="1" applyAlignment="1">
      <alignment horizontal="right"/>
      <protection/>
    </xf>
    <xf numFmtId="4" fontId="38" fillId="0" borderId="0" xfId="1993" applyNumberFormat="1" applyFont="1">
      <alignment/>
      <protection/>
    </xf>
    <xf numFmtId="172" fontId="11" fillId="0" borderId="19" xfId="1309" applyNumberFormat="1" applyFont="1" applyFill="1" applyBorder="1" applyAlignment="1">
      <alignment horizontal="center" vertical="center"/>
      <protection/>
    </xf>
    <xf numFmtId="49" fontId="67" fillId="28" borderId="37" xfId="0" applyNumberFormat="1" applyFont="1" applyFill="1" applyBorder="1" applyAlignment="1">
      <alignment horizontal="left" vertical="center"/>
    </xf>
    <xf numFmtId="3" fontId="34" fillId="0" borderId="19" xfId="1057" applyNumberFormat="1" applyFont="1" applyBorder="1">
      <alignment/>
      <protection/>
    </xf>
    <xf numFmtId="3" fontId="34" fillId="0" borderId="18" xfId="1057" applyNumberFormat="1" applyFont="1" applyBorder="1">
      <alignment/>
      <protection/>
    </xf>
    <xf numFmtId="3" fontId="67" fillId="28" borderId="29" xfId="0" applyNumberFormat="1" applyFont="1" applyFill="1" applyBorder="1" applyAlignment="1">
      <alignment horizontal="center" vertical="center"/>
    </xf>
    <xf numFmtId="0" fontId="80" fillId="35" borderId="18" xfId="1057" applyFont="1" applyFill="1" applyBorder="1" applyAlignment="1">
      <alignment horizontal="center" vertical="center" wrapText="1"/>
      <protection/>
    </xf>
    <xf numFmtId="0" fontId="0" fillId="0" borderId="0" xfId="0" applyAlignment="1">
      <alignment horizontal="center" vertical="center"/>
    </xf>
    <xf numFmtId="0" fontId="81" fillId="0" borderId="0" xfId="0" applyFont="1" applyAlignment="1">
      <alignment vertical="center"/>
    </xf>
    <xf numFmtId="0" fontId="0" fillId="0" borderId="0" xfId="0" applyAlignment="1">
      <alignment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49" fontId="4" fillId="0" borderId="36" xfId="0" applyNumberFormat="1" applyFont="1" applyBorder="1" applyAlignment="1">
      <alignment horizontal="center" vertical="center" wrapText="1"/>
    </xf>
    <xf numFmtId="49" fontId="4" fillId="0" borderId="37"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 fontId="1" fillId="0" borderId="24" xfId="1011" applyNumberFormat="1" applyFont="1" applyBorder="1" applyAlignment="1">
      <alignment horizontal="right" vertical="center"/>
      <protection/>
    </xf>
    <xf numFmtId="4" fontId="1" fillId="0" borderId="57" xfId="1011" applyNumberFormat="1" applyFont="1" applyBorder="1" applyAlignment="1">
      <alignment horizontal="right" vertical="center"/>
      <protection/>
    </xf>
    <xf numFmtId="4" fontId="1" fillId="0" borderId="0" xfId="1011" applyNumberFormat="1" applyFont="1" applyAlignment="1">
      <alignment horizontal="right" vertical="center"/>
      <protection/>
    </xf>
    <xf numFmtId="4" fontId="1" fillId="0" borderId="55" xfId="1011" applyNumberFormat="1" applyFont="1" applyBorder="1" applyAlignment="1">
      <alignment horizontal="right" vertical="center"/>
      <protection/>
    </xf>
    <xf numFmtId="4" fontId="1" fillId="0" borderId="51" xfId="1011" applyNumberFormat="1" applyFont="1" applyBorder="1" applyAlignment="1">
      <alignment horizontal="right" vertical="center"/>
      <protection/>
    </xf>
    <xf numFmtId="4" fontId="1" fillId="0" borderId="82" xfId="1011" applyNumberFormat="1" applyFont="1" applyBorder="1" applyAlignment="1">
      <alignment horizontal="right" vertical="center"/>
      <protection/>
    </xf>
    <xf numFmtId="3" fontId="70" fillId="11" borderId="37" xfId="1011" applyNumberFormat="1" applyFont="1" applyFill="1" applyBorder="1" applyAlignment="1">
      <alignment horizontal="right" vertical="center"/>
      <protection/>
    </xf>
    <xf numFmtId="3" fontId="70" fillId="11" borderId="76" xfId="1011" applyNumberFormat="1" applyFont="1" applyFill="1" applyBorder="1" applyAlignment="1">
      <alignment horizontal="right" vertical="center"/>
      <protection/>
    </xf>
    <xf numFmtId="0" fontId="1" fillId="0" borderId="65" xfId="1011" applyFont="1" applyBorder="1" applyAlignment="1">
      <alignment horizontal="center" shrinkToFit="1"/>
      <protection/>
    </xf>
    <xf numFmtId="0" fontId="1" fillId="0" borderId="67" xfId="1011" applyFont="1" applyBorder="1" applyAlignment="1">
      <alignment horizontal="center" shrinkToFit="1"/>
      <protection/>
    </xf>
    <xf numFmtId="0" fontId="34" fillId="0" borderId="18" xfId="1011" applyFont="1" applyBorder="1" applyAlignment="1">
      <alignment horizontal="left"/>
      <protection/>
    </xf>
    <xf numFmtId="0" fontId="34" fillId="0" borderId="53" xfId="1011" applyFont="1" applyBorder="1" applyAlignment="1">
      <alignment horizontal="left"/>
      <protection/>
    </xf>
    <xf numFmtId="0" fontId="34" fillId="0" borderId="18" xfId="1011" applyFont="1" applyBorder="1" applyAlignment="1">
      <alignment horizontal="center"/>
      <protection/>
    </xf>
    <xf numFmtId="0" fontId="1" fillId="0" borderId="0" xfId="1011" applyFont="1" applyAlignment="1">
      <alignment horizontal="left" wrapText="1"/>
      <protection/>
    </xf>
    <xf numFmtId="170" fontId="1" fillId="0" borderId="53" xfId="1011" applyNumberFormat="1" applyFont="1" applyBorder="1" applyAlignment="1">
      <alignment horizontal="right" indent="2"/>
      <protection/>
    </xf>
    <xf numFmtId="170" fontId="1" fillId="0" borderId="30" xfId="1011" applyNumberFormat="1" applyFont="1" applyBorder="1" applyAlignment="1">
      <alignment horizontal="right" indent="2"/>
      <protection/>
    </xf>
    <xf numFmtId="170" fontId="70" fillId="22" borderId="83" xfId="1011" applyNumberFormat="1" applyFont="1" applyFill="1" applyBorder="1" applyAlignment="1">
      <alignment horizontal="right" indent="2"/>
      <protection/>
    </xf>
    <xf numFmtId="170" fontId="70" fillId="22" borderId="77" xfId="1011" applyNumberFormat="1" applyFont="1" applyFill="1" applyBorder="1" applyAlignment="1">
      <alignment horizontal="right" indent="2"/>
      <protection/>
    </xf>
    <xf numFmtId="0" fontId="11" fillId="0" borderId="0" xfId="1011" applyFont="1" applyAlignment="1">
      <alignment horizontal="left" vertical="top" wrapText="1"/>
      <protection/>
    </xf>
    <xf numFmtId="0" fontId="1" fillId="0" borderId="84" xfId="1993" applyFont="1" applyBorder="1" applyAlignment="1">
      <alignment horizontal="center"/>
      <protection/>
    </xf>
    <xf numFmtId="0" fontId="1" fillId="0" borderId="85" xfId="1993" applyFont="1" applyBorder="1" applyAlignment="1">
      <alignment horizontal="center"/>
      <protection/>
    </xf>
    <xf numFmtId="0" fontId="1" fillId="0" borderId="86" xfId="1993" applyFont="1" applyBorder="1" applyAlignment="1">
      <alignment horizontal="center"/>
      <protection/>
    </xf>
    <xf numFmtId="0" fontId="1" fillId="0" borderId="87" xfId="1993" applyFont="1" applyBorder="1" applyAlignment="1">
      <alignment horizontal="center"/>
      <protection/>
    </xf>
    <xf numFmtId="0" fontId="1" fillId="0" borderId="88" xfId="1993" applyFont="1" applyBorder="1" applyAlignment="1">
      <alignment horizontal="left"/>
      <protection/>
    </xf>
    <xf numFmtId="0" fontId="1" fillId="0" borderId="75" xfId="1993" applyFont="1" applyBorder="1" applyAlignment="1">
      <alignment horizontal="left"/>
      <protection/>
    </xf>
    <xf numFmtId="0" fontId="1" fillId="0" borderId="89" xfId="1993" applyFont="1" applyBorder="1" applyAlignment="1">
      <alignment horizontal="left"/>
      <protection/>
    </xf>
    <xf numFmtId="3" fontId="68" fillId="22" borderId="66" xfId="1011" applyNumberFormat="1" applyFont="1" applyFill="1" applyBorder="1" applyAlignment="1">
      <alignment horizontal="right"/>
      <protection/>
    </xf>
    <xf numFmtId="3" fontId="68" fillId="22" borderId="77" xfId="1011" applyNumberFormat="1" applyFont="1" applyFill="1" applyBorder="1" applyAlignment="1">
      <alignment horizontal="right"/>
      <protection/>
    </xf>
    <xf numFmtId="0" fontId="74" fillId="34" borderId="54" xfId="1993" applyFont="1" applyFill="1" applyBorder="1" applyAlignment="1">
      <alignment horizontal="left" wrapText="1" indent="1"/>
      <protection/>
    </xf>
    <xf numFmtId="0" fontId="37" fillId="0" borderId="0" xfId="1011" applyFont="1">
      <alignment/>
      <protection/>
    </xf>
    <xf numFmtId="0" fontId="37" fillId="0" borderId="55" xfId="1011" applyFont="1" applyBorder="1">
      <alignment/>
      <protection/>
    </xf>
    <xf numFmtId="0" fontId="71" fillId="0" borderId="0" xfId="1993" applyFont="1" applyAlignment="1">
      <alignment horizontal="center"/>
      <protection/>
    </xf>
    <xf numFmtId="49" fontId="1" fillId="0" borderId="86" xfId="1993" applyNumberFormat="1" applyFont="1" applyBorder="1" applyAlignment="1">
      <alignment horizontal="center"/>
      <protection/>
    </xf>
    <xf numFmtId="0" fontId="1" fillId="0" borderId="88" xfId="1993" applyFont="1" applyBorder="1" applyAlignment="1">
      <alignment horizontal="center" shrinkToFit="1"/>
      <protection/>
    </xf>
    <xf numFmtId="0" fontId="1" fillId="0" borderId="75" xfId="1993" applyFont="1" applyBorder="1" applyAlignment="1">
      <alignment horizontal="center" shrinkToFit="1"/>
      <protection/>
    </xf>
    <xf numFmtId="0" fontId="1" fillId="0" borderId="89" xfId="1993" applyFont="1" applyBorder="1" applyAlignment="1">
      <alignment horizontal="center" shrinkToFit="1"/>
      <protection/>
    </xf>
    <xf numFmtId="49" fontId="76" fillId="34" borderId="90" xfId="1993" applyNumberFormat="1" applyFont="1" applyFill="1" applyBorder="1" applyAlignment="1">
      <alignment horizontal="left" wrapText="1"/>
      <protection/>
    </xf>
    <xf numFmtId="49" fontId="77" fillId="0" borderId="91" xfId="1011" applyNumberFormat="1" applyFont="1" applyBorder="1" applyAlignment="1">
      <alignment horizontal="left" wrapText="1"/>
      <protection/>
    </xf>
    <xf numFmtId="0" fontId="35" fillId="29" borderId="20" xfId="1057" applyNumberFormat="1" applyFont="1" applyFill="1" applyBorder="1" applyAlignment="1" applyProtection="1">
      <alignment horizontal="right" vertical="center"/>
      <protection locked="0"/>
    </xf>
    <xf numFmtId="0" fontId="34" fillId="0" borderId="21" xfId="1057" applyFont="1" applyBorder="1" applyAlignment="1">
      <alignment horizontal="right" vertical="center"/>
      <protection/>
    </xf>
    <xf numFmtId="0" fontId="34" fillId="0" borderId="22" xfId="1057" applyFont="1" applyBorder="1" applyAlignment="1">
      <alignment horizontal="right" vertical="center"/>
      <protection/>
    </xf>
  </cellXfs>
  <cellStyles count="1980">
    <cellStyle name="Normal" xfId="0"/>
    <cellStyle name="Percent" xfId="15"/>
    <cellStyle name="Currency" xfId="16"/>
    <cellStyle name="Currency [0]" xfId="17"/>
    <cellStyle name="Comma" xfId="18"/>
    <cellStyle name="Comma [0]" xfId="19"/>
    <cellStyle name="_List1" xfId="20"/>
    <cellStyle name="_Rittal CZK ceník od 20.01.2009 tabulka" xfId="21"/>
    <cellStyle name="_Rittal CZK ceník od 20.01.2009 tabulka_1" xfId="22"/>
    <cellStyle name="20 % – Zvýraznění1 10" xfId="23"/>
    <cellStyle name="20 % – Zvýraznění1 11" xfId="24"/>
    <cellStyle name="20 % – Zvýraznění1 12" xfId="25"/>
    <cellStyle name="20 % – Zvýraznění1 13" xfId="26"/>
    <cellStyle name="20 % – Zvýraznění1 14" xfId="27"/>
    <cellStyle name="20 % – Zvýraznění1 15" xfId="28"/>
    <cellStyle name="20 % – Zvýraznění1 16" xfId="29"/>
    <cellStyle name="20 % – Zvýraznění1 17" xfId="30"/>
    <cellStyle name="20 % – Zvýraznění1 18" xfId="31"/>
    <cellStyle name="20 % – Zvýraznění1 19" xfId="32"/>
    <cellStyle name="20 % – Zvýraznění1 2" xfId="33"/>
    <cellStyle name="20 % – Zvýraznění1 20" xfId="34"/>
    <cellStyle name="20 % – Zvýraznění1 21" xfId="35"/>
    <cellStyle name="20 % – Zvýraznění1 22" xfId="36"/>
    <cellStyle name="20 % – Zvýraznění1 23" xfId="37"/>
    <cellStyle name="20 % – Zvýraznění1 24" xfId="38"/>
    <cellStyle name="20 % – Zvýraznění1 25" xfId="39"/>
    <cellStyle name="20 % – Zvýraznění1 26" xfId="40"/>
    <cellStyle name="20 % – Zvýraznění1 27" xfId="41"/>
    <cellStyle name="20 % – Zvýraznění1 28" xfId="42"/>
    <cellStyle name="20 % – Zvýraznění1 29" xfId="43"/>
    <cellStyle name="20 % – Zvýraznění1 3" xfId="44"/>
    <cellStyle name="20 % – Zvýraznění1 30" xfId="45"/>
    <cellStyle name="20 % – Zvýraznění1 31" xfId="46"/>
    <cellStyle name="20 % – Zvýraznění1 32" xfId="47"/>
    <cellStyle name="20 % – Zvýraznění1 4" xfId="48"/>
    <cellStyle name="20 % – Zvýraznění1 5" xfId="49"/>
    <cellStyle name="20 % – Zvýraznění1 6" xfId="50"/>
    <cellStyle name="20 % – Zvýraznění1 7" xfId="51"/>
    <cellStyle name="20 % – Zvýraznění1 8" xfId="52"/>
    <cellStyle name="20 % – Zvýraznění1 9" xfId="53"/>
    <cellStyle name="20 % – Zvýraznění2 10" xfId="54"/>
    <cellStyle name="20 % – Zvýraznění2 11" xfId="55"/>
    <cellStyle name="20 % – Zvýraznění2 12" xfId="56"/>
    <cellStyle name="20 % – Zvýraznění2 13" xfId="57"/>
    <cellStyle name="20 % – Zvýraznění2 14" xfId="58"/>
    <cellStyle name="20 % – Zvýraznění2 15" xfId="59"/>
    <cellStyle name="20 % – Zvýraznění2 16" xfId="60"/>
    <cellStyle name="20 % – Zvýraznění2 17" xfId="61"/>
    <cellStyle name="20 % – Zvýraznění2 18" xfId="62"/>
    <cellStyle name="20 % – Zvýraznění2 19" xfId="63"/>
    <cellStyle name="20 % – Zvýraznění2 2" xfId="64"/>
    <cellStyle name="20 % – Zvýraznění2 20" xfId="65"/>
    <cellStyle name="20 % – Zvýraznění2 21" xfId="66"/>
    <cellStyle name="20 % – Zvýraznění2 22" xfId="67"/>
    <cellStyle name="20 % – Zvýraznění2 23" xfId="68"/>
    <cellStyle name="20 % – Zvýraznění2 24" xfId="69"/>
    <cellStyle name="20 % – Zvýraznění2 25" xfId="70"/>
    <cellStyle name="20 % – Zvýraznění2 26" xfId="71"/>
    <cellStyle name="20 % – Zvýraznění2 27" xfId="72"/>
    <cellStyle name="20 % – Zvýraznění2 28" xfId="73"/>
    <cellStyle name="20 % – Zvýraznění2 29" xfId="74"/>
    <cellStyle name="20 % – Zvýraznění2 3" xfId="75"/>
    <cellStyle name="20 % – Zvýraznění2 30" xfId="76"/>
    <cellStyle name="20 % – Zvýraznění2 31" xfId="77"/>
    <cellStyle name="20 % – Zvýraznění2 32" xfId="78"/>
    <cellStyle name="20 % – Zvýraznění2 4" xfId="79"/>
    <cellStyle name="20 % – Zvýraznění2 5" xfId="80"/>
    <cellStyle name="20 % – Zvýraznění2 6" xfId="81"/>
    <cellStyle name="20 % – Zvýraznění2 7" xfId="82"/>
    <cellStyle name="20 % – Zvýraznění2 8" xfId="83"/>
    <cellStyle name="20 % – Zvýraznění2 9" xfId="84"/>
    <cellStyle name="20 % – Zvýraznění3 10" xfId="85"/>
    <cellStyle name="20 % – Zvýraznění3 11" xfId="86"/>
    <cellStyle name="20 % – Zvýraznění3 12" xfId="87"/>
    <cellStyle name="20 % – Zvýraznění3 13" xfId="88"/>
    <cellStyle name="20 % – Zvýraznění3 14" xfId="89"/>
    <cellStyle name="20 % – Zvýraznění3 15" xfId="90"/>
    <cellStyle name="20 % – Zvýraznění3 16" xfId="91"/>
    <cellStyle name="20 % – Zvýraznění3 17" xfId="92"/>
    <cellStyle name="20 % – Zvýraznění3 18" xfId="93"/>
    <cellStyle name="20 % – Zvýraznění3 19" xfId="94"/>
    <cellStyle name="20 % – Zvýraznění3 2" xfId="95"/>
    <cellStyle name="20 % – Zvýraznění3 20" xfId="96"/>
    <cellStyle name="20 % – Zvýraznění3 21" xfId="97"/>
    <cellStyle name="20 % – Zvýraznění3 22" xfId="98"/>
    <cellStyle name="20 % – Zvýraznění3 23" xfId="99"/>
    <cellStyle name="20 % – Zvýraznění3 24" xfId="100"/>
    <cellStyle name="20 % – Zvýraznění3 25" xfId="101"/>
    <cellStyle name="20 % – Zvýraznění3 26" xfId="102"/>
    <cellStyle name="20 % – Zvýraznění3 27" xfId="103"/>
    <cellStyle name="20 % – Zvýraznění3 28" xfId="104"/>
    <cellStyle name="20 % – Zvýraznění3 29" xfId="105"/>
    <cellStyle name="20 % – Zvýraznění3 3" xfId="106"/>
    <cellStyle name="20 % – Zvýraznění3 30" xfId="107"/>
    <cellStyle name="20 % – Zvýraznění3 31" xfId="108"/>
    <cellStyle name="20 % – Zvýraznění3 32" xfId="109"/>
    <cellStyle name="20 % – Zvýraznění3 4" xfId="110"/>
    <cellStyle name="20 % – Zvýraznění3 5" xfId="111"/>
    <cellStyle name="20 % – Zvýraznění3 6" xfId="112"/>
    <cellStyle name="20 % – Zvýraznění3 7" xfId="113"/>
    <cellStyle name="20 % – Zvýraznění3 8" xfId="114"/>
    <cellStyle name="20 % – Zvýraznění3 9" xfId="115"/>
    <cellStyle name="20 % – Zvýraznění4 10" xfId="116"/>
    <cellStyle name="20 % – Zvýraznění4 11" xfId="117"/>
    <cellStyle name="20 % – Zvýraznění4 12" xfId="118"/>
    <cellStyle name="20 % – Zvýraznění4 13" xfId="119"/>
    <cellStyle name="20 % – Zvýraznění4 14" xfId="120"/>
    <cellStyle name="20 % – Zvýraznění4 15" xfId="121"/>
    <cellStyle name="20 % – Zvýraznění4 16" xfId="122"/>
    <cellStyle name="20 % – Zvýraznění4 17" xfId="123"/>
    <cellStyle name="20 % – Zvýraznění4 18" xfId="124"/>
    <cellStyle name="20 % – Zvýraznění4 19" xfId="125"/>
    <cellStyle name="20 % – Zvýraznění4 2" xfId="126"/>
    <cellStyle name="20 % – Zvýraznění4 20" xfId="127"/>
    <cellStyle name="20 % – Zvýraznění4 21" xfId="128"/>
    <cellStyle name="20 % – Zvýraznění4 22" xfId="129"/>
    <cellStyle name="20 % – Zvýraznění4 23" xfId="130"/>
    <cellStyle name="20 % – Zvýraznění4 24" xfId="131"/>
    <cellStyle name="20 % – Zvýraznění4 25" xfId="132"/>
    <cellStyle name="20 % – Zvýraznění4 26" xfId="133"/>
    <cellStyle name="20 % – Zvýraznění4 27" xfId="134"/>
    <cellStyle name="20 % – Zvýraznění4 28" xfId="135"/>
    <cellStyle name="20 % – Zvýraznění4 29" xfId="136"/>
    <cellStyle name="20 % – Zvýraznění4 3" xfId="137"/>
    <cellStyle name="20 % – Zvýraznění4 30" xfId="138"/>
    <cellStyle name="20 % – Zvýraznění4 31" xfId="139"/>
    <cellStyle name="20 % – Zvýraznění4 32" xfId="140"/>
    <cellStyle name="20 % – Zvýraznění4 4" xfId="141"/>
    <cellStyle name="20 % – Zvýraznění4 5" xfId="142"/>
    <cellStyle name="20 % – Zvýraznění4 6" xfId="143"/>
    <cellStyle name="20 % – Zvýraznění4 7" xfId="144"/>
    <cellStyle name="20 % – Zvýraznění4 8" xfId="145"/>
    <cellStyle name="20 % – Zvýraznění4 9" xfId="146"/>
    <cellStyle name="20 % – Zvýraznění5 10" xfId="147"/>
    <cellStyle name="20 % – Zvýraznění5 11" xfId="148"/>
    <cellStyle name="20 % – Zvýraznění5 12" xfId="149"/>
    <cellStyle name="20 % – Zvýraznění5 13" xfId="150"/>
    <cellStyle name="20 % – Zvýraznění5 14" xfId="151"/>
    <cellStyle name="20 % – Zvýraznění5 15" xfId="152"/>
    <cellStyle name="20 % – Zvýraznění5 16" xfId="153"/>
    <cellStyle name="20 % – Zvýraznění5 17" xfId="154"/>
    <cellStyle name="20 % – Zvýraznění5 18" xfId="155"/>
    <cellStyle name="20 % – Zvýraznění5 19" xfId="156"/>
    <cellStyle name="20 % – Zvýraznění5 2" xfId="157"/>
    <cellStyle name="20 % – Zvýraznění5 20" xfId="158"/>
    <cellStyle name="20 % – Zvýraznění5 21" xfId="159"/>
    <cellStyle name="20 % – Zvýraznění5 22" xfId="160"/>
    <cellStyle name="20 % – Zvýraznění5 23" xfId="161"/>
    <cellStyle name="20 % – Zvýraznění5 24" xfId="162"/>
    <cellStyle name="20 % – Zvýraznění5 25" xfId="163"/>
    <cellStyle name="20 % – Zvýraznění5 26" xfId="164"/>
    <cellStyle name="20 % – Zvýraznění5 27" xfId="165"/>
    <cellStyle name="20 % – Zvýraznění5 28" xfId="166"/>
    <cellStyle name="20 % – Zvýraznění5 29" xfId="167"/>
    <cellStyle name="20 % – Zvýraznění5 3" xfId="168"/>
    <cellStyle name="20 % – Zvýraznění5 30" xfId="169"/>
    <cellStyle name="20 % – Zvýraznění5 31" xfId="170"/>
    <cellStyle name="20 % – Zvýraznění5 32" xfId="171"/>
    <cellStyle name="20 % – Zvýraznění5 4" xfId="172"/>
    <cellStyle name="20 % – Zvýraznění5 5" xfId="173"/>
    <cellStyle name="20 % – Zvýraznění5 6" xfId="174"/>
    <cellStyle name="20 % – Zvýraznění5 7" xfId="175"/>
    <cellStyle name="20 % – Zvýraznění5 8" xfId="176"/>
    <cellStyle name="20 % – Zvýraznění5 9" xfId="177"/>
    <cellStyle name="20 % – Zvýraznění6 10" xfId="178"/>
    <cellStyle name="20 % – Zvýraznění6 11" xfId="179"/>
    <cellStyle name="20 % – Zvýraznění6 12" xfId="180"/>
    <cellStyle name="20 % – Zvýraznění6 13" xfId="181"/>
    <cellStyle name="20 % – Zvýraznění6 14" xfId="182"/>
    <cellStyle name="20 % – Zvýraznění6 15" xfId="183"/>
    <cellStyle name="20 % – Zvýraznění6 16" xfId="184"/>
    <cellStyle name="20 % – Zvýraznění6 17" xfId="185"/>
    <cellStyle name="20 % – Zvýraznění6 18" xfId="186"/>
    <cellStyle name="20 % – Zvýraznění6 19" xfId="187"/>
    <cellStyle name="20 % – Zvýraznění6 2" xfId="188"/>
    <cellStyle name="20 % – Zvýraznění6 20" xfId="189"/>
    <cellStyle name="20 % – Zvýraznění6 21" xfId="190"/>
    <cellStyle name="20 % – Zvýraznění6 22" xfId="191"/>
    <cellStyle name="20 % – Zvýraznění6 23" xfId="192"/>
    <cellStyle name="20 % – Zvýraznění6 24" xfId="193"/>
    <cellStyle name="20 % – Zvýraznění6 25" xfId="194"/>
    <cellStyle name="20 % – Zvýraznění6 26" xfId="195"/>
    <cellStyle name="20 % – Zvýraznění6 27" xfId="196"/>
    <cellStyle name="20 % – Zvýraznění6 28" xfId="197"/>
    <cellStyle name="20 % – Zvýraznění6 29" xfId="198"/>
    <cellStyle name="20 % – Zvýraznění6 3" xfId="199"/>
    <cellStyle name="20 % – Zvýraznění6 30" xfId="200"/>
    <cellStyle name="20 % – Zvýraznění6 31" xfId="201"/>
    <cellStyle name="20 % – Zvýraznění6 32" xfId="202"/>
    <cellStyle name="20 % – Zvýraznění6 4" xfId="203"/>
    <cellStyle name="20 % – Zvýraznění6 5" xfId="204"/>
    <cellStyle name="20 % – Zvýraznění6 6" xfId="205"/>
    <cellStyle name="20 % – Zvýraznění6 7" xfId="206"/>
    <cellStyle name="20 % – Zvýraznění6 8" xfId="207"/>
    <cellStyle name="20 % – Zvýraznění6 9" xfId="208"/>
    <cellStyle name="20% - Accent1" xfId="209"/>
    <cellStyle name="20% - Accent2" xfId="210"/>
    <cellStyle name="20% - Accent3" xfId="211"/>
    <cellStyle name="20% - Accent4" xfId="212"/>
    <cellStyle name="20% - Accent5" xfId="213"/>
    <cellStyle name="20% - Accent6" xfId="214"/>
    <cellStyle name="40 % – Zvýraznění1 10" xfId="215"/>
    <cellStyle name="40 % – Zvýraznění1 11" xfId="216"/>
    <cellStyle name="40 % – Zvýraznění1 12" xfId="217"/>
    <cellStyle name="40 % – Zvýraznění1 13" xfId="218"/>
    <cellStyle name="40 % – Zvýraznění1 14" xfId="219"/>
    <cellStyle name="40 % – Zvýraznění1 15" xfId="220"/>
    <cellStyle name="40 % – Zvýraznění1 16" xfId="221"/>
    <cellStyle name="40 % – Zvýraznění1 17" xfId="222"/>
    <cellStyle name="40 % – Zvýraznění1 18" xfId="223"/>
    <cellStyle name="40 % – Zvýraznění1 19" xfId="224"/>
    <cellStyle name="40 % – Zvýraznění1 2" xfId="225"/>
    <cellStyle name="40 % – Zvýraznění1 20" xfId="226"/>
    <cellStyle name="40 % – Zvýraznění1 21" xfId="227"/>
    <cellStyle name="40 % – Zvýraznění1 22" xfId="228"/>
    <cellStyle name="40 % – Zvýraznění1 23" xfId="229"/>
    <cellStyle name="40 % – Zvýraznění1 24" xfId="230"/>
    <cellStyle name="40 % – Zvýraznění1 25" xfId="231"/>
    <cellStyle name="40 % – Zvýraznění1 26" xfId="232"/>
    <cellStyle name="40 % – Zvýraznění1 27" xfId="233"/>
    <cellStyle name="40 % – Zvýraznění1 28" xfId="234"/>
    <cellStyle name="40 % – Zvýraznění1 29" xfId="235"/>
    <cellStyle name="40 % – Zvýraznění1 3" xfId="236"/>
    <cellStyle name="40 % – Zvýraznění1 30" xfId="237"/>
    <cellStyle name="40 % – Zvýraznění1 31" xfId="238"/>
    <cellStyle name="40 % – Zvýraznění1 32" xfId="239"/>
    <cellStyle name="40 % – Zvýraznění1 4" xfId="240"/>
    <cellStyle name="40 % – Zvýraznění1 5" xfId="241"/>
    <cellStyle name="40 % – Zvýraznění1 6" xfId="242"/>
    <cellStyle name="40 % – Zvýraznění1 7" xfId="243"/>
    <cellStyle name="40 % – Zvýraznění1 8" xfId="244"/>
    <cellStyle name="40 % – Zvýraznění1 9" xfId="245"/>
    <cellStyle name="40 % – Zvýraznění2 10" xfId="246"/>
    <cellStyle name="40 % – Zvýraznění2 11" xfId="247"/>
    <cellStyle name="40 % – Zvýraznění2 12" xfId="248"/>
    <cellStyle name="40 % – Zvýraznění2 13" xfId="249"/>
    <cellStyle name="40 % – Zvýraznění2 14" xfId="250"/>
    <cellStyle name="40 % – Zvýraznění2 15" xfId="251"/>
    <cellStyle name="40 % – Zvýraznění2 16" xfId="252"/>
    <cellStyle name="40 % – Zvýraznění2 17" xfId="253"/>
    <cellStyle name="40 % – Zvýraznění2 18" xfId="254"/>
    <cellStyle name="40 % – Zvýraznění2 19" xfId="255"/>
    <cellStyle name="40 % – Zvýraznění2 2" xfId="256"/>
    <cellStyle name="40 % – Zvýraznění2 20" xfId="257"/>
    <cellStyle name="40 % – Zvýraznění2 21" xfId="258"/>
    <cellStyle name="40 % – Zvýraznění2 22" xfId="259"/>
    <cellStyle name="40 % – Zvýraznění2 23" xfId="260"/>
    <cellStyle name="40 % – Zvýraznění2 24" xfId="261"/>
    <cellStyle name="40 % – Zvýraznění2 25" xfId="262"/>
    <cellStyle name="40 % – Zvýraznění2 26" xfId="263"/>
    <cellStyle name="40 % – Zvýraznění2 27" xfId="264"/>
    <cellStyle name="40 % – Zvýraznění2 28" xfId="265"/>
    <cellStyle name="40 % – Zvýraznění2 29" xfId="266"/>
    <cellStyle name="40 % – Zvýraznění2 3" xfId="267"/>
    <cellStyle name="40 % – Zvýraznění2 30" xfId="268"/>
    <cellStyle name="40 % – Zvýraznění2 31" xfId="269"/>
    <cellStyle name="40 % – Zvýraznění2 32" xfId="270"/>
    <cellStyle name="40 % – Zvýraznění2 4" xfId="271"/>
    <cellStyle name="40 % – Zvýraznění2 5" xfId="272"/>
    <cellStyle name="40 % – Zvýraznění2 6" xfId="273"/>
    <cellStyle name="40 % – Zvýraznění2 7" xfId="274"/>
    <cellStyle name="40 % – Zvýraznění2 8" xfId="275"/>
    <cellStyle name="40 % – Zvýraznění2 9" xfId="276"/>
    <cellStyle name="40 % – Zvýraznění3 10" xfId="277"/>
    <cellStyle name="40 % – Zvýraznění3 11" xfId="278"/>
    <cellStyle name="40 % – Zvýraznění3 12" xfId="279"/>
    <cellStyle name="40 % – Zvýraznění3 13" xfId="280"/>
    <cellStyle name="40 % – Zvýraznění3 14" xfId="281"/>
    <cellStyle name="40 % – Zvýraznění3 15" xfId="282"/>
    <cellStyle name="40 % – Zvýraznění3 16" xfId="283"/>
    <cellStyle name="40 % – Zvýraznění3 17" xfId="284"/>
    <cellStyle name="40 % – Zvýraznění3 18" xfId="285"/>
    <cellStyle name="40 % – Zvýraznění3 19" xfId="286"/>
    <cellStyle name="40 % – Zvýraznění3 2" xfId="287"/>
    <cellStyle name="40 % – Zvýraznění3 20" xfId="288"/>
    <cellStyle name="40 % – Zvýraznění3 21" xfId="289"/>
    <cellStyle name="40 % – Zvýraznění3 22" xfId="290"/>
    <cellStyle name="40 % – Zvýraznění3 23" xfId="291"/>
    <cellStyle name="40 % – Zvýraznění3 24" xfId="292"/>
    <cellStyle name="40 % – Zvýraznění3 25" xfId="293"/>
    <cellStyle name="40 % – Zvýraznění3 26" xfId="294"/>
    <cellStyle name="40 % – Zvýraznění3 27" xfId="295"/>
    <cellStyle name="40 % – Zvýraznění3 28" xfId="296"/>
    <cellStyle name="40 % – Zvýraznění3 29" xfId="297"/>
    <cellStyle name="40 % – Zvýraznění3 3" xfId="298"/>
    <cellStyle name="40 % – Zvýraznění3 30" xfId="299"/>
    <cellStyle name="40 % – Zvýraznění3 31" xfId="300"/>
    <cellStyle name="40 % – Zvýraznění3 32" xfId="301"/>
    <cellStyle name="40 % – Zvýraznění3 4" xfId="302"/>
    <cellStyle name="40 % – Zvýraznění3 5" xfId="303"/>
    <cellStyle name="40 % – Zvýraznění3 6" xfId="304"/>
    <cellStyle name="40 % – Zvýraznění3 7" xfId="305"/>
    <cellStyle name="40 % – Zvýraznění3 8" xfId="306"/>
    <cellStyle name="40 % – Zvýraznění3 9" xfId="307"/>
    <cellStyle name="40 % – Zvýraznění4 10" xfId="308"/>
    <cellStyle name="40 % – Zvýraznění4 11" xfId="309"/>
    <cellStyle name="40 % – Zvýraznění4 12" xfId="310"/>
    <cellStyle name="40 % – Zvýraznění4 13" xfId="311"/>
    <cellStyle name="40 % – Zvýraznění4 14" xfId="312"/>
    <cellStyle name="40 % – Zvýraznění4 15" xfId="313"/>
    <cellStyle name="40 % – Zvýraznění4 16" xfId="314"/>
    <cellStyle name="40 % – Zvýraznění4 17" xfId="315"/>
    <cellStyle name="40 % – Zvýraznění4 18" xfId="316"/>
    <cellStyle name="40 % – Zvýraznění4 19" xfId="317"/>
    <cellStyle name="40 % – Zvýraznění4 2" xfId="318"/>
    <cellStyle name="40 % – Zvýraznění4 20" xfId="319"/>
    <cellStyle name="40 % – Zvýraznění4 21" xfId="320"/>
    <cellStyle name="40 % – Zvýraznění4 22" xfId="321"/>
    <cellStyle name="40 % – Zvýraznění4 23" xfId="322"/>
    <cellStyle name="40 % – Zvýraznění4 24" xfId="323"/>
    <cellStyle name="40 % – Zvýraznění4 25" xfId="324"/>
    <cellStyle name="40 % – Zvýraznění4 26" xfId="325"/>
    <cellStyle name="40 % – Zvýraznění4 27" xfId="326"/>
    <cellStyle name="40 % – Zvýraznění4 28" xfId="327"/>
    <cellStyle name="40 % – Zvýraznění4 29" xfId="328"/>
    <cellStyle name="40 % – Zvýraznění4 3" xfId="329"/>
    <cellStyle name="40 % – Zvýraznění4 30" xfId="330"/>
    <cellStyle name="40 % – Zvýraznění4 31" xfId="331"/>
    <cellStyle name="40 % – Zvýraznění4 32" xfId="332"/>
    <cellStyle name="40 % – Zvýraznění4 4" xfId="333"/>
    <cellStyle name="40 % – Zvýraznění4 5" xfId="334"/>
    <cellStyle name="40 % – Zvýraznění4 6" xfId="335"/>
    <cellStyle name="40 % – Zvýraznění4 7" xfId="336"/>
    <cellStyle name="40 % – Zvýraznění4 8" xfId="337"/>
    <cellStyle name="40 % – Zvýraznění4 9" xfId="338"/>
    <cellStyle name="40 % – Zvýraznění5 10" xfId="339"/>
    <cellStyle name="40 % – Zvýraznění5 11" xfId="340"/>
    <cellStyle name="40 % – Zvýraznění5 12" xfId="341"/>
    <cellStyle name="40 % – Zvýraznění5 13" xfId="342"/>
    <cellStyle name="40 % – Zvýraznění5 14" xfId="343"/>
    <cellStyle name="40 % – Zvýraznění5 15" xfId="344"/>
    <cellStyle name="40 % – Zvýraznění5 16" xfId="345"/>
    <cellStyle name="40 % – Zvýraznění5 17" xfId="346"/>
    <cellStyle name="40 % – Zvýraznění5 18" xfId="347"/>
    <cellStyle name="40 % – Zvýraznění5 19" xfId="348"/>
    <cellStyle name="40 % – Zvýraznění5 2" xfId="349"/>
    <cellStyle name="40 % – Zvýraznění5 20" xfId="350"/>
    <cellStyle name="40 % – Zvýraznění5 21" xfId="351"/>
    <cellStyle name="40 % – Zvýraznění5 22" xfId="352"/>
    <cellStyle name="40 % – Zvýraznění5 23" xfId="353"/>
    <cellStyle name="40 % – Zvýraznění5 24" xfId="354"/>
    <cellStyle name="40 % – Zvýraznění5 25" xfId="355"/>
    <cellStyle name="40 % – Zvýraznění5 26" xfId="356"/>
    <cellStyle name="40 % – Zvýraznění5 27" xfId="357"/>
    <cellStyle name="40 % – Zvýraznění5 28" xfId="358"/>
    <cellStyle name="40 % – Zvýraznění5 29" xfId="359"/>
    <cellStyle name="40 % – Zvýraznění5 3" xfId="360"/>
    <cellStyle name="40 % – Zvýraznění5 30" xfId="361"/>
    <cellStyle name="40 % – Zvýraznění5 31" xfId="362"/>
    <cellStyle name="40 % – Zvýraznění5 32" xfId="363"/>
    <cellStyle name="40 % – Zvýraznění5 4" xfId="364"/>
    <cellStyle name="40 % – Zvýraznění5 5" xfId="365"/>
    <cellStyle name="40 % – Zvýraznění5 6" xfId="366"/>
    <cellStyle name="40 % – Zvýraznění5 7" xfId="367"/>
    <cellStyle name="40 % – Zvýraznění5 8" xfId="368"/>
    <cellStyle name="40 % – Zvýraznění5 9" xfId="369"/>
    <cellStyle name="40 % – Zvýraznění6 10" xfId="370"/>
    <cellStyle name="40 % – Zvýraznění6 11" xfId="371"/>
    <cellStyle name="40 % – Zvýraznění6 12" xfId="372"/>
    <cellStyle name="40 % – Zvýraznění6 13" xfId="373"/>
    <cellStyle name="40 % – Zvýraznění6 14" xfId="374"/>
    <cellStyle name="40 % – Zvýraznění6 15" xfId="375"/>
    <cellStyle name="40 % – Zvýraznění6 16" xfId="376"/>
    <cellStyle name="40 % – Zvýraznění6 17" xfId="377"/>
    <cellStyle name="40 % – Zvýraznění6 18" xfId="378"/>
    <cellStyle name="40 % – Zvýraznění6 19" xfId="379"/>
    <cellStyle name="40 % – Zvýraznění6 2" xfId="380"/>
    <cellStyle name="40 % – Zvýraznění6 20" xfId="381"/>
    <cellStyle name="40 % – Zvýraznění6 21" xfId="382"/>
    <cellStyle name="40 % – Zvýraznění6 22" xfId="383"/>
    <cellStyle name="40 % – Zvýraznění6 23" xfId="384"/>
    <cellStyle name="40 % – Zvýraznění6 24" xfId="385"/>
    <cellStyle name="40 % – Zvýraznění6 25" xfId="386"/>
    <cellStyle name="40 % – Zvýraznění6 26" xfId="387"/>
    <cellStyle name="40 % – Zvýraznění6 27" xfId="388"/>
    <cellStyle name="40 % – Zvýraznění6 28" xfId="389"/>
    <cellStyle name="40 % – Zvýraznění6 29" xfId="390"/>
    <cellStyle name="40 % – Zvýraznění6 3" xfId="391"/>
    <cellStyle name="40 % – Zvýraznění6 30" xfId="392"/>
    <cellStyle name="40 % – Zvýraznění6 31" xfId="393"/>
    <cellStyle name="40 % – Zvýraznění6 32" xfId="394"/>
    <cellStyle name="40 % – Zvýraznění6 4" xfId="395"/>
    <cellStyle name="40 % – Zvýraznění6 5" xfId="396"/>
    <cellStyle name="40 % – Zvýraznění6 6" xfId="397"/>
    <cellStyle name="40 % – Zvýraznění6 7" xfId="398"/>
    <cellStyle name="40 % – Zvýraznění6 8" xfId="399"/>
    <cellStyle name="40 % – Zvýraznění6 9" xfId="400"/>
    <cellStyle name="40% - Accent1" xfId="401"/>
    <cellStyle name="40% - Accent2" xfId="402"/>
    <cellStyle name="40% - Accent3" xfId="403"/>
    <cellStyle name="40% - Accent4" xfId="404"/>
    <cellStyle name="40% - Accent5" xfId="405"/>
    <cellStyle name="40% - Accent6" xfId="406"/>
    <cellStyle name="60 % – Zvýraznění1 10" xfId="407"/>
    <cellStyle name="60 % – Zvýraznění1 11" xfId="408"/>
    <cellStyle name="60 % – Zvýraznění1 12" xfId="409"/>
    <cellStyle name="60 % – Zvýraznění1 13" xfId="410"/>
    <cellStyle name="60 % – Zvýraznění1 14" xfId="411"/>
    <cellStyle name="60 % – Zvýraznění1 15" xfId="412"/>
    <cellStyle name="60 % – Zvýraznění1 16" xfId="413"/>
    <cellStyle name="60 % – Zvýraznění1 17" xfId="414"/>
    <cellStyle name="60 % – Zvýraznění1 18" xfId="415"/>
    <cellStyle name="60 % – Zvýraznění1 19" xfId="416"/>
    <cellStyle name="60 % – Zvýraznění1 2" xfId="417"/>
    <cellStyle name="60 % – Zvýraznění1 20" xfId="418"/>
    <cellStyle name="60 % – Zvýraznění1 21" xfId="419"/>
    <cellStyle name="60 % – Zvýraznění1 22" xfId="420"/>
    <cellStyle name="60 % – Zvýraznění1 23" xfId="421"/>
    <cellStyle name="60 % – Zvýraznění1 24" xfId="422"/>
    <cellStyle name="60 % – Zvýraznění1 25" xfId="423"/>
    <cellStyle name="60 % – Zvýraznění1 26" xfId="424"/>
    <cellStyle name="60 % – Zvýraznění1 27" xfId="425"/>
    <cellStyle name="60 % – Zvýraznění1 28" xfId="426"/>
    <cellStyle name="60 % – Zvýraznění1 29" xfId="427"/>
    <cellStyle name="60 % – Zvýraznění1 3" xfId="428"/>
    <cellStyle name="60 % – Zvýraznění1 30" xfId="429"/>
    <cellStyle name="60 % – Zvýraznění1 31" xfId="430"/>
    <cellStyle name="60 % – Zvýraznění1 32" xfId="431"/>
    <cellStyle name="60 % – Zvýraznění1 4" xfId="432"/>
    <cellStyle name="60 % – Zvýraznění1 5" xfId="433"/>
    <cellStyle name="60 % – Zvýraznění1 6" xfId="434"/>
    <cellStyle name="60 % – Zvýraznění1 7" xfId="435"/>
    <cellStyle name="60 % – Zvýraznění1 8" xfId="436"/>
    <cellStyle name="60 % – Zvýraznění1 9" xfId="437"/>
    <cellStyle name="60 % – Zvýraznění2 10" xfId="438"/>
    <cellStyle name="60 % – Zvýraznění2 11" xfId="439"/>
    <cellStyle name="60 % – Zvýraznění2 12" xfId="440"/>
    <cellStyle name="60 % – Zvýraznění2 13" xfId="441"/>
    <cellStyle name="60 % – Zvýraznění2 14" xfId="442"/>
    <cellStyle name="60 % – Zvýraznění2 15" xfId="443"/>
    <cellStyle name="60 % – Zvýraznění2 16" xfId="444"/>
    <cellStyle name="60 % – Zvýraznění2 17" xfId="445"/>
    <cellStyle name="60 % – Zvýraznění2 18" xfId="446"/>
    <cellStyle name="60 % – Zvýraznění2 19" xfId="447"/>
    <cellStyle name="60 % – Zvýraznění2 2" xfId="448"/>
    <cellStyle name="60 % – Zvýraznění2 20" xfId="449"/>
    <cellStyle name="60 % – Zvýraznění2 21" xfId="450"/>
    <cellStyle name="60 % – Zvýraznění2 22" xfId="451"/>
    <cellStyle name="60 % – Zvýraznění2 23" xfId="452"/>
    <cellStyle name="60 % – Zvýraznění2 24" xfId="453"/>
    <cellStyle name="60 % – Zvýraznění2 25" xfId="454"/>
    <cellStyle name="60 % – Zvýraznění2 26" xfId="455"/>
    <cellStyle name="60 % – Zvýraznění2 27" xfId="456"/>
    <cellStyle name="60 % – Zvýraznění2 28" xfId="457"/>
    <cellStyle name="60 % – Zvýraznění2 29" xfId="458"/>
    <cellStyle name="60 % – Zvýraznění2 3" xfId="459"/>
    <cellStyle name="60 % – Zvýraznění2 30" xfId="460"/>
    <cellStyle name="60 % – Zvýraznění2 31" xfId="461"/>
    <cellStyle name="60 % – Zvýraznění2 32" xfId="462"/>
    <cellStyle name="60 % – Zvýraznění2 4" xfId="463"/>
    <cellStyle name="60 % – Zvýraznění2 5" xfId="464"/>
    <cellStyle name="60 % – Zvýraznění2 6" xfId="465"/>
    <cellStyle name="60 % – Zvýraznění2 7" xfId="466"/>
    <cellStyle name="60 % – Zvýraznění2 8" xfId="467"/>
    <cellStyle name="60 % – Zvýraznění2 9" xfId="468"/>
    <cellStyle name="60 % – Zvýraznění3 10" xfId="469"/>
    <cellStyle name="60 % – Zvýraznění3 11" xfId="470"/>
    <cellStyle name="60 % – Zvýraznění3 12" xfId="471"/>
    <cellStyle name="60 % – Zvýraznění3 13" xfId="472"/>
    <cellStyle name="60 % – Zvýraznění3 14" xfId="473"/>
    <cellStyle name="60 % – Zvýraznění3 15" xfId="474"/>
    <cellStyle name="60 % – Zvýraznění3 16" xfId="475"/>
    <cellStyle name="60 % – Zvýraznění3 17" xfId="476"/>
    <cellStyle name="60 % – Zvýraznění3 18" xfId="477"/>
    <cellStyle name="60 % – Zvýraznění3 19" xfId="478"/>
    <cellStyle name="60 % – Zvýraznění3 2" xfId="479"/>
    <cellStyle name="60 % – Zvýraznění3 20" xfId="480"/>
    <cellStyle name="60 % – Zvýraznění3 21" xfId="481"/>
    <cellStyle name="60 % – Zvýraznění3 22" xfId="482"/>
    <cellStyle name="60 % – Zvýraznění3 23" xfId="483"/>
    <cellStyle name="60 % – Zvýraznění3 24" xfId="484"/>
    <cellStyle name="60 % – Zvýraznění3 25" xfId="485"/>
    <cellStyle name="60 % – Zvýraznění3 26" xfId="486"/>
    <cellStyle name="60 % – Zvýraznění3 27" xfId="487"/>
    <cellStyle name="60 % – Zvýraznění3 28" xfId="488"/>
    <cellStyle name="60 % – Zvýraznění3 29" xfId="489"/>
    <cellStyle name="60 % – Zvýraznění3 3" xfId="490"/>
    <cellStyle name="60 % – Zvýraznění3 30" xfId="491"/>
    <cellStyle name="60 % – Zvýraznění3 31" xfId="492"/>
    <cellStyle name="60 % – Zvýraznění3 32" xfId="493"/>
    <cellStyle name="60 % – Zvýraznění3 4" xfId="494"/>
    <cellStyle name="60 % – Zvýraznění3 5" xfId="495"/>
    <cellStyle name="60 % – Zvýraznění3 6" xfId="496"/>
    <cellStyle name="60 % – Zvýraznění3 7" xfId="497"/>
    <cellStyle name="60 % – Zvýraznění3 8" xfId="498"/>
    <cellStyle name="60 % – Zvýraznění3 9" xfId="499"/>
    <cellStyle name="60 % – Zvýraznění4 10" xfId="500"/>
    <cellStyle name="60 % – Zvýraznění4 11" xfId="501"/>
    <cellStyle name="60 % – Zvýraznění4 12" xfId="502"/>
    <cellStyle name="60 % – Zvýraznění4 13" xfId="503"/>
    <cellStyle name="60 % – Zvýraznění4 14" xfId="504"/>
    <cellStyle name="60 % – Zvýraznění4 15" xfId="505"/>
    <cellStyle name="60 % – Zvýraznění4 16" xfId="506"/>
    <cellStyle name="60 % – Zvýraznění4 17" xfId="507"/>
    <cellStyle name="60 % – Zvýraznění4 18" xfId="508"/>
    <cellStyle name="60 % – Zvýraznění4 19" xfId="509"/>
    <cellStyle name="60 % – Zvýraznění4 2" xfId="510"/>
    <cellStyle name="60 % – Zvýraznění4 20" xfId="511"/>
    <cellStyle name="60 % – Zvýraznění4 21" xfId="512"/>
    <cellStyle name="60 % – Zvýraznění4 22" xfId="513"/>
    <cellStyle name="60 % – Zvýraznění4 23" xfId="514"/>
    <cellStyle name="60 % – Zvýraznění4 24" xfId="515"/>
    <cellStyle name="60 % – Zvýraznění4 25" xfId="516"/>
    <cellStyle name="60 % – Zvýraznění4 26" xfId="517"/>
    <cellStyle name="60 % – Zvýraznění4 27" xfId="518"/>
    <cellStyle name="60 % – Zvýraznění4 28" xfId="519"/>
    <cellStyle name="60 % – Zvýraznění4 29" xfId="520"/>
    <cellStyle name="60 % – Zvýraznění4 3" xfId="521"/>
    <cellStyle name="60 % – Zvýraznění4 30" xfId="522"/>
    <cellStyle name="60 % – Zvýraznění4 31" xfId="523"/>
    <cellStyle name="60 % – Zvýraznění4 32" xfId="524"/>
    <cellStyle name="60 % – Zvýraznění4 4" xfId="525"/>
    <cellStyle name="60 % – Zvýraznění4 5" xfId="526"/>
    <cellStyle name="60 % – Zvýraznění4 6" xfId="527"/>
    <cellStyle name="60 % – Zvýraznění4 7" xfId="528"/>
    <cellStyle name="60 % – Zvýraznění4 8" xfId="529"/>
    <cellStyle name="60 % – Zvýraznění4 9" xfId="530"/>
    <cellStyle name="60 % – Zvýraznění5 10" xfId="531"/>
    <cellStyle name="60 % – Zvýraznění5 11" xfId="532"/>
    <cellStyle name="60 % – Zvýraznění5 12" xfId="533"/>
    <cellStyle name="60 % – Zvýraznění5 13" xfId="534"/>
    <cellStyle name="60 % – Zvýraznění5 14" xfId="535"/>
    <cellStyle name="60 % – Zvýraznění5 15" xfId="536"/>
    <cellStyle name="60 % – Zvýraznění5 16" xfId="537"/>
    <cellStyle name="60 % – Zvýraznění5 17" xfId="538"/>
    <cellStyle name="60 % – Zvýraznění5 18" xfId="539"/>
    <cellStyle name="60 % – Zvýraznění5 19" xfId="540"/>
    <cellStyle name="60 % – Zvýraznění5 2" xfId="541"/>
    <cellStyle name="60 % – Zvýraznění5 20" xfId="542"/>
    <cellStyle name="60 % – Zvýraznění5 21" xfId="543"/>
    <cellStyle name="60 % – Zvýraznění5 22" xfId="544"/>
    <cellStyle name="60 % – Zvýraznění5 23" xfId="545"/>
    <cellStyle name="60 % – Zvýraznění5 24" xfId="546"/>
    <cellStyle name="60 % – Zvýraznění5 25" xfId="547"/>
    <cellStyle name="60 % – Zvýraznění5 26" xfId="548"/>
    <cellStyle name="60 % – Zvýraznění5 27" xfId="549"/>
    <cellStyle name="60 % – Zvýraznění5 28" xfId="550"/>
    <cellStyle name="60 % – Zvýraznění5 29" xfId="551"/>
    <cellStyle name="60 % – Zvýraznění5 3" xfId="552"/>
    <cellStyle name="60 % – Zvýraznění5 30" xfId="553"/>
    <cellStyle name="60 % – Zvýraznění5 31" xfId="554"/>
    <cellStyle name="60 % – Zvýraznění5 32" xfId="555"/>
    <cellStyle name="60 % – Zvýraznění5 4" xfId="556"/>
    <cellStyle name="60 % – Zvýraznění5 5" xfId="557"/>
    <cellStyle name="60 % – Zvýraznění5 6" xfId="558"/>
    <cellStyle name="60 % – Zvýraznění5 7" xfId="559"/>
    <cellStyle name="60 % – Zvýraznění5 8" xfId="560"/>
    <cellStyle name="60 % – Zvýraznění5 9" xfId="561"/>
    <cellStyle name="60 % – Zvýraznění6 10" xfId="562"/>
    <cellStyle name="60 % – Zvýraznění6 11" xfId="563"/>
    <cellStyle name="60 % – Zvýraznění6 12" xfId="564"/>
    <cellStyle name="60 % – Zvýraznění6 13" xfId="565"/>
    <cellStyle name="60 % – Zvýraznění6 14" xfId="566"/>
    <cellStyle name="60 % – Zvýraznění6 15" xfId="567"/>
    <cellStyle name="60 % – Zvýraznění6 16" xfId="568"/>
    <cellStyle name="60 % – Zvýraznění6 17" xfId="569"/>
    <cellStyle name="60 % – Zvýraznění6 18" xfId="570"/>
    <cellStyle name="60 % – Zvýraznění6 19" xfId="571"/>
    <cellStyle name="60 % – Zvýraznění6 2" xfId="572"/>
    <cellStyle name="60 % – Zvýraznění6 20" xfId="573"/>
    <cellStyle name="60 % – Zvýraznění6 21" xfId="574"/>
    <cellStyle name="60 % – Zvýraznění6 22" xfId="575"/>
    <cellStyle name="60 % – Zvýraznění6 23" xfId="576"/>
    <cellStyle name="60 % – Zvýraznění6 24" xfId="577"/>
    <cellStyle name="60 % – Zvýraznění6 25" xfId="578"/>
    <cellStyle name="60 % – Zvýraznění6 26" xfId="579"/>
    <cellStyle name="60 % – Zvýraznění6 27" xfId="580"/>
    <cellStyle name="60 % – Zvýraznění6 28" xfId="581"/>
    <cellStyle name="60 % – Zvýraznění6 29" xfId="582"/>
    <cellStyle name="60 % – Zvýraznění6 3" xfId="583"/>
    <cellStyle name="60 % – Zvýraznění6 30" xfId="584"/>
    <cellStyle name="60 % – Zvýraznění6 31" xfId="585"/>
    <cellStyle name="60 % – Zvýraznění6 32" xfId="586"/>
    <cellStyle name="60 % – Zvýraznění6 4" xfId="587"/>
    <cellStyle name="60 % – Zvýraznění6 5" xfId="588"/>
    <cellStyle name="60 % – Zvýraznění6 6" xfId="589"/>
    <cellStyle name="60 % – Zvýraznění6 7" xfId="590"/>
    <cellStyle name="60 % – Zvýraznění6 8" xfId="591"/>
    <cellStyle name="60 % – Zvýraznění6 9" xfId="592"/>
    <cellStyle name="60% - Accent1" xfId="593"/>
    <cellStyle name="60% - Accent2" xfId="594"/>
    <cellStyle name="60% - Accent3" xfId="595"/>
    <cellStyle name="60% - Accent4" xfId="596"/>
    <cellStyle name="60% - Accent5" xfId="597"/>
    <cellStyle name="60% - Accent6" xfId="598"/>
    <cellStyle name="Accent1" xfId="599"/>
    <cellStyle name="Accent2" xfId="600"/>
    <cellStyle name="Accent3" xfId="601"/>
    <cellStyle name="Accent4" xfId="602"/>
    <cellStyle name="Accent5" xfId="603"/>
    <cellStyle name="Accent6" xfId="604"/>
    <cellStyle name="Bad" xfId="605"/>
    <cellStyle name="blokcen" xfId="606"/>
    <cellStyle name="Calculation" xfId="607"/>
    <cellStyle name="Celkem 10" xfId="608"/>
    <cellStyle name="Celkem 11" xfId="609"/>
    <cellStyle name="Celkem 12" xfId="610"/>
    <cellStyle name="Celkem 13" xfId="611"/>
    <cellStyle name="Celkem 14" xfId="612"/>
    <cellStyle name="Celkem 15" xfId="613"/>
    <cellStyle name="Celkem 16" xfId="614"/>
    <cellStyle name="Celkem 17" xfId="615"/>
    <cellStyle name="Celkem 18" xfId="616"/>
    <cellStyle name="Celkem 19" xfId="617"/>
    <cellStyle name="Celkem 2" xfId="618"/>
    <cellStyle name="Celkem 20" xfId="619"/>
    <cellStyle name="Celkem 21" xfId="620"/>
    <cellStyle name="Celkem 22" xfId="621"/>
    <cellStyle name="Celkem 23" xfId="622"/>
    <cellStyle name="Celkem 24" xfId="623"/>
    <cellStyle name="Celkem 25" xfId="624"/>
    <cellStyle name="Celkem 26" xfId="625"/>
    <cellStyle name="Celkem 27" xfId="626"/>
    <cellStyle name="Celkem 28" xfId="627"/>
    <cellStyle name="Celkem 29" xfId="628"/>
    <cellStyle name="Celkem 3" xfId="629"/>
    <cellStyle name="Celkem 30" xfId="630"/>
    <cellStyle name="Celkem 31" xfId="631"/>
    <cellStyle name="Celkem 32" xfId="632"/>
    <cellStyle name="Celkem 4" xfId="633"/>
    <cellStyle name="Celkem 5" xfId="634"/>
    <cellStyle name="Celkem 6" xfId="635"/>
    <cellStyle name="Celkem 7" xfId="636"/>
    <cellStyle name="Celkem 8" xfId="637"/>
    <cellStyle name="Celkem 9" xfId="638"/>
    <cellStyle name="čárky 2" xfId="639"/>
    <cellStyle name="čárky 2 10" xfId="640"/>
    <cellStyle name="čárky 2 11" xfId="641"/>
    <cellStyle name="čárky 2 2" xfId="642"/>
    <cellStyle name="čárky 2 3" xfId="643"/>
    <cellStyle name="čárky 2 4" xfId="644"/>
    <cellStyle name="čárky 2 5" xfId="645"/>
    <cellStyle name="čárky 2 6" xfId="646"/>
    <cellStyle name="čárky 2 7" xfId="647"/>
    <cellStyle name="čárky 2 8" xfId="648"/>
    <cellStyle name="čárky 2 9" xfId="649"/>
    <cellStyle name="čárky 3" xfId="650"/>
    <cellStyle name="Euro" xfId="651"/>
    <cellStyle name="Explanatory Text" xfId="652"/>
    <cellStyle name="Good" xfId="653"/>
    <cellStyle name="Heading 1" xfId="654"/>
    <cellStyle name="Heading 2" xfId="655"/>
    <cellStyle name="Heading 3" xfId="656"/>
    <cellStyle name="Heading 4" xfId="657"/>
    <cellStyle name="Hypertextový odkaz 2" xfId="658"/>
    <cellStyle name="Hypertextový odkaz 3" xfId="659"/>
    <cellStyle name="Check Cell" xfId="660"/>
    <cellStyle name="Chybně 10" xfId="661"/>
    <cellStyle name="Chybně 11" xfId="662"/>
    <cellStyle name="Chybně 12" xfId="663"/>
    <cellStyle name="Chybně 13" xfId="664"/>
    <cellStyle name="Chybně 14" xfId="665"/>
    <cellStyle name="Chybně 15" xfId="666"/>
    <cellStyle name="Chybně 16" xfId="667"/>
    <cellStyle name="Chybně 17" xfId="668"/>
    <cellStyle name="Chybně 18" xfId="669"/>
    <cellStyle name="Chybně 19" xfId="670"/>
    <cellStyle name="Chybně 2" xfId="671"/>
    <cellStyle name="Chybně 20" xfId="672"/>
    <cellStyle name="Chybně 21" xfId="673"/>
    <cellStyle name="Chybně 22" xfId="674"/>
    <cellStyle name="Chybně 23" xfId="675"/>
    <cellStyle name="Chybně 24" xfId="676"/>
    <cellStyle name="Chybně 25" xfId="677"/>
    <cellStyle name="Chybně 26" xfId="678"/>
    <cellStyle name="Chybně 27" xfId="679"/>
    <cellStyle name="Chybně 28" xfId="680"/>
    <cellStyle name="Chybně 29" xfId="681"/>
    <cellStyle name="Chybně 3" xfId="682"/>
    <cellStyle name="Chybně 30" xfId="683"/>
    <cellStyle name="Chybně 31" xfId="684"/>
    <cellStyle name="Chybně 32" xfId="685"/>
    <cellStyle name="Chybně 4" xfId="686"/>
    <cellStyle name="Chybně 5" xfId="687"/>
    <cellStyle name="Chybně 6" xfId="688"/>
    <cellStyle name="Chybně 7" xfId="689"/>
    <cellStyle name="Chybně 8" xfId="690"/>
    <cellStyle name="Chybně 9" xfId="691"/>
    <cellStyle name="Input" xfId="692"/>
    <cellStyle name="Kontrolní buňka 10" xfId="693"/>
    <cellStyle name="Kontrolní buňka 11" xfId="694"/>
    <cellStyle name="Kontrolní buňka 12" xfId="695"/>
    <cellStyle name="Kontrolní buňka 13" xfId="696"/>
    <cellStyle name="Kontrolní buňka 14" xfId="697"/>
    <cellStyle name="Kontrolní buňka 15" xfId="698"/>
    <cellStyle name="Kontrolní buňka 16" xfId="699"/>
    <cellStyle name="Kontrolní buňka 17" xfId="700"/>
    <cellStyle name="Kontrolní buňka 18" xfId="701"/>
    <cellStyle name="Kontrolní buňka 19" xfId="702"/>
    <cellStyle name="Kontrolní buňka 2" xfId="703"/>
    <cellStyle name="Kontrolní buňka 20" xfId="704"/>
    <cellStyle name="Kontrolní buňka 21" xfId="705"/>
    <cellStyle name="Kontrolní buňka 22" xfId="706"/>
    <cellStyle name="Kontrolní buňka 23" xfId="707"/>
    <cellStyle name="Kontrolní buňka 24" xfId="708"/>
    <cellStyle name="Kontrolní buňka 25" xfId="709"/>
    <cellStyle name="Kontrolní buňka 26" xfId="710"/>
    <cellStyle name="Kontrolní buňka 27" xfId="711"/>
    <cellStyle name="Kontrolní buňka 28" xfId="712"/>
    <cellStyle name="Kontrolní buňka 29" xfId="713"/>
    <cellStyle name="Kontrolní buňka 3" xfId="714"/>
    <cellStyle name="Kontrolní buňka 30" xfId="715"/>
    <cellStyle name="Kontrolní buňka 31" xfId="716"/>
    <cellStyle name="Kontrolní buňka 32" xfId="717"/>
    <cellStyle name="Kontrolní buňka 4" xfId="718"/>
    <cellStyle name="Kontrolní buňka 5" xfId="719"/>
    <cellStyle name="Kontrolní buňka 6" xfId="720"/>
    <cellStyle name="Kontrolní buňka 7" xfId="721"/>
    <cellStyle name="Kontrolní buňka 8" xfId="722"/>
    <cellStyle name="Kontrolní buňka 9" xfId="723"/>
    <cellStyle name="Linked Cell" xfId="724"/>
    <cellStyle name="Měna 2" xfId="725"/>
    <cellStyle name="měny 2" xfId="726"/>
    <cellStyle name="měny 2 10" xfId="727"/>
    <cellStyle name="měny 2 10 2" xfId="728"/>
    <cellStyle name="měny 2 11" xfId="729"/>
    <cellStyle name="měny 2 11 2" xfId="730"/>
    <cellStyle name="měny 2 12" xfId="731"/>
    <cellStyle name="měny 2 12 2" xfId="732"/>
    <cellStyle name="měny 2 13" xfId="733"/>
    <cellStyle name="měny 2 13 2" xfId="734"/>
    <cellStyle name="měny 2 14" xfId="735"/>
    <cellStyle name="měny 2 14 2" xfId="736"/>
    <cellStyle name="měny 2 15" xfId="737"/>
    <cellStyle name="měny 2 15 2" xfId="738"/>
    <cellStyle name="měny 2 16" xfId="739"/>
    <cellStyle name="měny 2 16 2" xfId="740"/>
    <cellStyle name="měny 2 17" xfId="741"/>
    <cellStyle name="měny 2 17 2" xfId="742"/>
    <cellStyle name="měny 2 18" xfId="743"/>
    <cellStyle name="měny 2 18 2" xfId="744"/>
    <cellStyle name="měny 2 19" xfId="745"/>
    <cellStyle name="měny 2 19 2" xfId="746"/>
    <cellStyle name="měny 2 2" xfId="747"/>
    <cellStyle name="měny 2 2 2" xfId="748"/>
    <cellStyle name="měny 2 20" xfId="749"/>
    <cellStyle name="měny 2 20 2" xfId="750"/>
    <cellStyle name="měny 2 21" xfId="751"/>
    <cellStyle name="měny 2 21 2" xfId="752"/>
    <cellStyle name="měny 2 22" xfId="753"/>
    <cellStyle name="měny 2 22 2" xfId="754"/>
    <cellStyle name="měny 2 23" xfId="755"/>
    <cellStyle name="měny 2 23 2" xfId="756"/>
    <cellStyle name="měny 2 24" xfId="757"/>
    <cellStyle name="měny 2 24 2" xfId="758"/>
    <cellStyle name="měny 2 25" xfId="759"/>
    <cellStyle name="měny 2 25 2" xfId="760"/>
    <cellStyle name="měny 2 26" xfId="761"/>
    <cellStyle name="měny 2 26 2" xfId="762"/>
    <cellStyle name="měny 2 27" xfId="763"/>
    <cellStyle name="měny 2 27 2" xfId="764"/>
    <cellStyle name="měny 2 3" xfId="765"/>
    <cellStyle name="měny 2 3 2" xfId="766"/>
    <cellStyle name="měny 2 4" xfId="767"/>
    <cellStyle name="měny 2 4 2" xfId="768"/>
    <cellStyle name="měny 2 5" xfId="769"/>
    <cellStyle name="měny 2 5 2" xfId="770"/>
    <cellStyle name="měny 2 6" xfId="771"/>
    <cellStyle name="měny 2 6 2" xfId="772"/>
    <cellStyle name="měny 2 7" xfId="773"/>
    <cellStyle name="měny 2 7 2" xfId="774"/>
    <cellStyle name="měny 2 8" xfId="775"/>
    <cellStyle name="měny 2 8 2" xfId="776"/>
    <cellStyle name="měny 2 9" xfId="777"/>
    <cellStyle name="měny 2 9 2" xfId="778"/>
    <cellStyle name="měny 3" xfId="779"/>
    <cellStyle name="měny 4" xfId="780"/>
    <cellStyle name="měny 5" xfId="781"/>
    <cellStyle name="měny 6" xfId="782"/>
    <cellStyle name="Nadpis 1 10" xfId="783"/>
    <cellStyle name="Nadpis 1 11" xfId="784"/>
    <cellStyle name="Nadpis 1 12" xfId="785"/>
    <cellStyle name="Nadpis 1 13" xfId="786"/>
    <cellStyle name="Nadpis 1 14" xfId="787"/>
    <cellStyle name="Nadpis 1 15" xfId="788"/>
    <cellStyle name="Nadpis 1 16" xfId="789"/>
    <cellStyle name="Nadpis 1 17" xfId="790"/>
    <cellStyle name="Nadpis 1 18" xfId="791"/>
    <cellStyle name="Nadpis 1 19" xfId="792"/>
    <cellStyle name="Nadpis 1 2" xfId="793"/>
    <cellStyle name="Nadpis 1 20" xfId="794"/>
    <cellStyle name="Nadpis 1 21" xfId="795"/>
    <cellStyle name="Nadpis 1 22" xfId="796"/>
    <cellStyle name="Nadpis 1 23" xfId="797"/>
    <cellStyle name="Nadpis 1 24" xfId="798"/>
    <cellStyle name="Nadpis 1 25" xfId="799"/>
    <cellStyle name="Nadpis 1 26" xfId="800"/>
    <cellStyle name="Nadpis 1 27" xfId="801"/>
    <cellStyle name="Nadpis 1 28" xfId="802"/>
    <cellStyle name="Nadpis 1 29" xfId="803"/>
    <cellStyle name="Nadpis 1 3" xfId="804"/>
    <cellStyle name="Nadpis 1 30" xfId="805"/>
    <cellStyle name="Nadpis 1 31" xfId="806"/>
    <cellStyle name="Nadpis 1 32" xfId="807"/>
    <cellStyle name="Nadpis 1 4" xfId="808"/>
    <cellStyle name="Nadpis 1 5" xfId="809"/>
    <cellStyle name="Nadpis 1 6" xfId="810"/>
    <cellStyle name="Nadpis 1 7" xfId="811"/>
    <cellStyle name="Nadpis 1 8" xfId="812"/>
    <cellStyle name="Nadpis 1 9" xfId="813"/>
    <cellStyle name="Nadpis 2 10" xfId="814"/>
    <cellStyle name="Nadpis 2 11" xfId="815"/>
    <cellStyle name="Nadpis 2 12" xfId="816"/>
    <cellStyle name="Nadpis 2 13" xfId="817"/>
    <cellStyle name="Nadpis 2 14" xfId="818"/>
    <cellStyle name="Nadpis 2 15" xfId="819"/>
    <cellStyle name="Nadpis 2 16" xfId="820"/>
    <cellStyle name="Nadpis 2 17" xfId="821"/>
    <cellStyle name="Nadpis 2 18" xfId="822"/>
    <cellStyle name="Nadpis 2 19" xfId="823"/>
    <cellStyle name="Nadpis 2 2" xfId="824"/>
    <cellStyle name="Nadpis 2 20" xfId="825"/>
    <cellStyle name="Nadpis 2 21" xfId="826"/>
    <cellStyle name="Nadpis 2 22" xfId="827"/>
    <cellStyle name="Nadpis 2 23" xfId="828"/>
    <cellStyle name="Nadpis 2 24" xfId="829"/>
    <cellStyle name="Nadpis 2 25" xfId="830"/>
    <cellStyle name="Nadpis 2 26" xfId="831"/>
    <cellStyle name="Nadpis 2 27" xfId="832"/>
    <cellStyle name="Nadpis 2 28" xfId="833"/>
    <cellStyle name="Nadpis 2 29" xfId="834"/>
    <cellStyle name="Nadpis 2 3" xfId="835"/>
    <cellStyle name="Nadpis 2 30" xfId="836"/>
    <cellStyle name="Nadpis 2 31" xfId="837"/>
    <cellStyle name="Nadpis 2 32" xfId="838"/>
    <cellStyle name="Nadpis 2 4" xfId="839"/>
    <cellStyle name="Nadpis 2 5" xfId="840"/>
    <cellStyle name="Nadpis 2 6" xfId="841"/>
    <cellStyle name="Nadpis 2 7" xfId="842"/>
    <cellStyle name="Nadpis 2 8" xfId="843"/>
    <cellStyle name="Nadpis 2 9" xfId="844"/>
    <cellStyle name="Nadpis 3 10" xfId="845"/>
    <cellStyle name="Nadpis 3 11" xfId="846"/>
    <cellStyle name="Nadpis 3 12" xfId="847"/>
    <cellStyle name="Nadpis 3 13" xfId="848"/>
    <cellStyle name="Nadpis 3 14" xfId="849"/>
    <cellStyle name="Nadpis 3 15" xfId="850"/>
    <cellStyle name="Nadpis 3 16" xfId="851"/>
    <cellStyle name="Nadpis 3 17" xfId="852"/>
    <cellStyle name="Nadpis 3 18" xfId="853"/>
    <cellStyle name="Nadpis 3 19" xfId="854"/>
    <cellStyle name="Nadpis 3 2" xfId="855"/>
    <cellStyle name="Nadpis 3 20" xfId="856"/>
    <cellStyle name="Nadpis 3 21" xfId="857"/>
    <cellStyle name="Nadpis 3 22" xfId="858"/>
    <cellStyle name="Nadpis 3 23" xfId="859"/>
    <cellStyle name="Nadpis 3 24" xfId="860"/>
    <cellStyle name="Nadpis 3 25" xfId="861"/>
    <cellStyle name="Nadpis 3 26" xfId="862"/>
    <cellStyle name="Nadpis 3 27" xfId="863"/>
    <cellStyle name="Nadpis 3 28" xfId="864"/>
    <cellStyle name="Nadpis 3 29" xfId="865"/>
    <cellStyle name="Nadpis 3 3" xfId="866"/>
    <cellStyle name="Nadpis 3 30" xfId="867"/>
    <cellStyle name="Nadpis 3 31" xfId="868"/>
    <cellStyle name="Nadpis 3 32" xfId="869"/>
    <cellStyle name="Nadpis 3 4" xfId="870"/>
    <cellStyle name="Nadpis 3 5" xfId="871"/>
    <cellStyle name="Nadpis 3 6" xfId="872"/>
    <cellStyle name="Nadpis 3 7" xfId="873"/>
    <cellStyle name="Nadpis 3 8" xfId="874"/>
    <cellStyle name="Nadpis 3 9" xfId="875"/>
    <cellStyle name="Nadpis 4 10" xfId="876"/>
    <cellStyle name="Nadpis 4 11" xfId="877"/>
    <cellStyle name="Nadpis 4 12" xfId="878"/>
    <cellStyle name="Nadpis 4 13" xfId="879"/>
    <cellStyle name="Nadpis 4 14" xfId="880"/>
    <cellStyle name="Nadpis 4 15" xfId="881"/>
    <cellStyle name="Nadpis 4 16" xfId="882"/>
    <cellStyle name="Nadpis 4 17" xfId="883"/>
    <cellStyle name="Nadpis 4 18" xfId="884"/>
    <cellStyle name="Nadpis 4 19" xfId="885"/>
    <cellStyle name="Nadpis 4 2" xfId="886"/>
    <cellStyle name="Nadpis 4 20" xfId="887"/>
    <cellStyle name="Nadpis 4 21" xfId="888"/>
    <cellStyle name="Nadpis 4 22" xfId="889"/>
    <cellStyle name="Nadpis 4 23" xfId="890"/>
    <cellStyle name="Nadpis 4 24" xfId="891"/>
    <cellStyle name="Nadpis 4 25" xfId="892"/>
    <cellStyle name="Nadpis 4 26" xfId="893"/>
    <cellStyle name="Nadpis 4 27" xfId="894"/>
    <cellStyle name="Nadpis 4 28" xfId="895"/>
    <cellStyle name="Nadpis 4 29" xfId="896"/>
    <cellStyle name="Nadpis 4 3" xfId="897"/>
    <cellStyle name="Nadpis 4 30" xfId="898"/>
    <cellStyle name="Nadpis 4 31" xfId="899"/>
    <cellStyle name="Nadpis 4 32" xfId="900"/>
    <cellStyle name="Nadpis 4 4" xfId="901"/>
    <cellStyle name="Nadpis 4 5" xfId="902"/>
    <cellStyle name="Nadpis 4 6" xfId="903"/>
    <cellStyle name="Nadpis 4 7" xfId="904"/>
    <cellStyle name="Nadpis 4 8" xfId="905"/>
    <cellStyle name="Nadpis 4 9" xfId="906"/>
    <cellStyle name="Název 10" xfId="907"/>
    <cellStyle name="Název 11" xfId="908"/>
    <cellStyle name="Název 12" xfId="909"/>
    <cellStyle name="Název 13" xfId="910"/>
    <cellStyle name="Název 14" xfId="911"/>
    <cellStyle name="Název 15" xfId="912"/>
    <cellStyle name="Název 16" xfId="913"/>
    <cellStyle name="Název 17" xfId="914"/>
    <cellStyle name="Název 18" xfId="915"/>
    <cellStyle name="Název 19" xfId="916"/>
    <cellStyle name="Název 2" xfId="917"/>
    <cellStyle name="Název 20" xfId="918"/>
    <cellStyle name="Název 21" xfId="919"/>
    <cellStyle name="Název 22" xfId="920"/>
    <cellStyle name="Název 23" xfId="921"/>
    <cellStyle name="Název 24" xfId="922"/>
    <cellStyle name="Název 25" xfId="923"/>
    <cellStyle name="Název 26" xfId="924"/>
    <cellStyle name="Název 27" xfId="925"/>
    <cellStyle name="Název 28" xfId="926"/>
    <cellStyle name="Název 29" xfId="927"/>
    <cellStyle name="Název 3" xfId="928"/>
    <cellStyle name="Název 30" xfId="929"/>
    <cellStyle name="Název 31" xfId="930"/>
    <cellStyle name="Název 32" xfId="931"/>
    <cellStyle name="Název 4" xfId="932"/>
    <cellStyle name="Název 5" xfId="933"/>
    <cellStyle name="Název 6" xfId="934"/>
    <cellStyle name="Název 7" xfId="935"/>
    <cellStyle name="Název 8" xfId="936"/>
    <cellStyle name="Název 9" xfId="937"/>
    <cellStyle name="nazev_skup" xfId="938"/>
    <cellStyle name="Neutral" xfId="939"/>
    <cellStyle name="Neutrální 10" xfId="940"/>
    <cellStyle name="Neutrální 11" xfId="941"/>
    <cellStyle name="Neutrální 12" xfId="942"/>
    <cellStyle name="Neutrální 13" xfId="943"/>
    <cellStyle name="Neutrální 14" xfId="944"/>
    <cellStyle name="Neutrální 15" xfId="945"/>
    <cellStyle name="Neutrální 16" xfId="946"/>
    <cellStyle name="Neutrální 17" xfId="947"/>
    <cellStyle name="Neutrální 18" xfId="948"/>
    <cellStyle name="Neutrální 19" xfId="949"/>
    <cellStyle name="Neutrální 2" xfId="950"/>
    <cellStyle name="Neutrální 20" xfId="951"/>
    <cellStyle name="Neutrální 21" xfId="952"/>
    <cellStyle name="Neutrální 22" xfId="953"/>
    <cellStyle name="Neutrální 23" xfId="954"/>
    <cellStyle name="Neutrální 24" xfId="955"/>
    <cellStyle name="Neutrální 25" xfId="956"/>
    <cellStyle name="Neutrální 26" xfId="957"/>
    <cellStyle name="Neutrální 27" xfId="958"/>
    <cellStyle name="Neutrální 28" xfId="959"/>
    <cellStyle name="Neutrální 29" xfId="960"/>
    <cellStyle name="Neutrální 3" xfId="961"/>
    <cellStyle name="Neutrální 30" xfId="962"/>
    <cellStyle name="Neutrální 31" xfId="963"/>
    <cellStyle name="Neutrální 32" xfId="964"/>
    <cellStyle name="Neutrální 4" xfId="965"/>
    <cellStyle name="Neutrální 5" xfId="966"/>
    <cellStyle name="Neutrální 6" xfId="967"/>
    <cellStyle name="Neutrální 7" xfId="968"/>
    <cellStyle name="Neutrální 8" xfId="969"/>
    <cellStyle name="Neutrální 9" xfId="970"/>
    <cellStyle name="Normal 2" xfId="971"/>
    <cellStyle name="Normal 2 2" xfId="972"/>
    <cellStyle name="Normal 2 3" xfId="973"/>
    <cellStyle name="Normal 6" xfId="974"/>
    <cellStyle name="Normal_2-listy-update-STD" xfId="975"/>
    <cellStyle name="Normál_Munka1" xfId="976"/>
    <cellStyle name="Normal_OL_FICDAS_1_2_3_4_5_7_8_9" xfId="977"/>
    <cellStyle name="Normale_595" xfId="978"/>
    <cellStyle name="Normálna 2" xfId="979"/>
    <cellStyle name="Normálna 3" xfId="980"/>
    <cellStyle name="normálne 2" xfId="981"/>
    <cellStyle name="normálne 2 2" xfId="982"/>
    <cellStyle name="normálne 2 2 2" xfId="983"/>
    <cellStyle name="normálne 2 2 2 2" xfId="984"/>
    <cellStyle name="normálne 2 3" xfId="985"/>
    <cellStyle name="normálne 2 4" xfId="986"/>
    <cellStyle name="normálne 2 5" xfId="987"/>
    <cellStyle name="normálne 2 6" xfId="988"/>
    <cellStyle name="normálne 4" xfId="989"/>
    <cellStyle name="normálne 4 2" xfId="990"/>
    <cellStyle name="normálne 5" xfId="991"/>
    <cellStyle name="normálne 5 2" xfId="992"/>
    <cellStyle name="normálne 6" xfId="993"/>
    <cellStyle name="normálne 6 2" xfId="994"/>
    <cellStyle name="normálne_Hárok1" xfId="995"/>
    <cellStyle name="Normální 10" xfId="996"/>
    <cellStyle name="Normální 10 10" xfId="997"/>
    <cellStyle name="normální 10 2" xfId="998"/>
    <cellStyle name="Normální 10 3" xfId="999"/>
    <cellStyle name="Normální 10 4" xfId="1000"/>
    <cellStyle name="Normální 10 5" xfId="1001"/>
    <cellStyle name="Normální 10 6" xfId="1002"/>
    <cellStyle name="Normální 10 7" xfId="1003"/>
    <cellStyle name="Normální 10 8" xfId="1004"/>
    <cellStyle name="Normální 10 9" xfId="1005"/>
    <cellStyle name="Normální 100" xfId="1006"/>
    <cellStyle name="normální 101" xfId="1007"/>
    <cellStyle name="normální 102" xfId="1008"/>
    <cellStyle name="normální 103" xfId="1009"/>
    <cellStyle name="normální 104" xfId="1010"/>
    <cellStyle name="Normální 11" xfId="1011"/>
    <cellStyle name="normální 11 2" xfId="1012"/>
    <cellStyle name="normální 11 3" xfId="1013"/>
    <cellStyle name="normální 12" xfId="1014"/>
    <cellStyle name="normální 12 2" xfId="1015"/>
    <cellStyle name="normální 12 3" xfId="1016"/>
    <cellStyle name="normální 13" xfId="1017"/>
    <cellStyle name="normální 13 2" xfId="1018"/>
    <cellStyle name="normální 13 3" xfId="1019"/>
    <cellStyle name="normální 14" xfId="1020"/>
    <cellStyle name="normální 14 2" xfId="1021"/>
    <cellStyle name="normální 14 3" xfId="1022"/>
    <cellStyle name="normální 15" xfId="1023"/>
    <cellStyle name="normální 15 2" xfId="1024"/>
    <cellStyle name="normální 15 3" xfId="1025"/>
    <cellStyle name="normální 15 4" xfId="1026"/>
    <cellStyle name="normální 15 4 2" xfId="1027"/>
    <cellStyle name="normální 16" xfId="1028"/>
    <cellStyle name="normální 17" xfId="1029"/>
    <cellStyle name="normální 18" xfId="1030"/>
    <cellStyle name="normální 19" xfId="1031"/>
    <cellStyle name="normální 2" xfId="1032"/>
    <cellStyle name="normální 2 10" xfId="1033"/>
    <cellStyle name="normální 2 11" xfId="1034"/>
    <cellStyle name="normální 2 12" xfId="1035"/>
    <cellStyle name="normální 2 13" xfId="1036"/>
    <cellStyle name="normální 2 14" xfId="1037"/>
    <cellStyle name="normální 2 15" xfId="1038"/>
    <cellStyle name="normální 2 16" xfId="1039"/>
    <cellStyle name="normální 2 17" xfId="1040"/>
    <cellStyle name="normální 2 18" xfId="1041"/>
    <cellStyle name="normální 2 19" xfId="1042"/>
    <cellStyle name="normální 2 2" xfId="1043"/>
    <cellStyle name="normální 2 2 2" xfId="1044"/>
    <cellStyle name="normální 2 2 2 2" xfId="1045"/>
    <cellStyle name="normální 2 2 2 3" xfId="1046"/>
    <cellStyle name="Normální 2 2 3" xfId="1047"/>
    <cellStyle name="Normální 2 2 4" xfId="1048"/>
    <cellStyle name="normální 2 20" xfId="1049"/>
    <cellStyle name="normální 2 21" xfId="1050"/>
    <cellStyle name="normální 2 22" xfId="1051"/>
    <cellStyle name="normální 2 23" xfId="1052"/>
    <cellStyle name="normální 2 24" xfId="1053"/>
    <cellStyle name="normální 2 25" xfId="1054"/>
    <cellStyle name="normální 2 26" xfId="1055"/>
    <cellStyle name="normální 2 27" xfId="1056"/>
    <cellStyle name="Normální 2 28" xfId="1057"/>
    <cellStyle name="normální 2 29" xfId="1058"/>
    <cellStyle name="normální 2 3" xfId="1059"/>
    <cellStyle name="normální 2 3 2" xfId="1060"/>
    <cellStyle name="normální 2 3 2 2" xfId="1061"/>
    <cellStyle name="normální 2 3 2 3" xfId="1062"/>
    <cellStyle name="normální 2 3 3" xfId="1063"/>
    <cellStyle name="normální 2 3 4" xfId="1064"/>
    <cellStyle name="normální 2 4" xfId="1065"/>
    <cellStyle name="normální 2 4 2" xfId="1066"/>
    <cellStyle name="normální 2 4 3" xfId="1067"/>
    <cellStyle name="normální 2 5" xfId="1068"/>
    <cellStyle name="Normální 2 5 2" xfId="1069"/>
    <cellStyle name="normální 2 5 3" xfId="1070"/>
    <cellStyle name="normální 2 5 4" xfId="1071"/>
    <cellStyle name="normální 2 5 4 2" xfId="1072"/>
    <cellStyle name="normální 2 5 5" xfId="1073"/>
    <cellStyle name="normální 2 6" xfId="1074"/>
    <cellStyle name="normální 2 6 2" xfId="1075"/>
    <cellStyle name="normální 2 7" xfId="1076"/>
    <cellStyle name="normální 2 7 2" xfId="1077"/>
    <cellStyle name="normální 2 8" xfId="1078"/>
    <cellStyle name="normální 2 8 2" xfId="1079"/>
    <cellStyle name="normální 2 9" xfId="1080"/>
    <cellStyle name="normální 20" xfId="1081"/>
    <cellStyle name="normální 21" xfId="1082"/>
    <cellStyle name="normální 22" xfId="1083"/>
    <cellStyle name="normální 23" xfId="1084"/>
    <cellStyle name="normální 23 2" xfId="1085"/>
    <cellStyle name="normální 24" xfId="1086"/>
    <cellStyle name="normální 24 2" xfId="1087"/>
    <cellStyle name="normální 25" xfId="1088"/>
    <cellStyle name="normální 26" xfId="1089"/>
    <cellStyle name="normální 27" xfId="1090"/>
    <cellStyle name="normální 28" xfId="1091"/>
    <cellStyle name="normální 29" xfId="1092"/>
    <cellStyle name="normální 3" xfId="1093"/>
    <cellStyle name="normální 3 10" xfId="1094"/>
    <cellStyle name="normální 3 11" xfId="1095"/>
    <cellStyle name="normální 3 12" xfId="1096"/>
    <cellStyle name="normální 3 13" xfId="1097"/>
    <cellStyle name="normální 3 14" xfId="1098"/>
    <cellStyle name="normální 3 15" xfId="1099"/>
    <cellStyle name="normální 3 16" xfId="1100"/>
    <cellStyle name="normální 3 17" xfId="1101"/>
    <cellStyle name="normální 3 18" xfId="1102"/>
    <cellStyle name="normální 3 19" xfId="1103"/>
    <cellStyle name="normální 3 2" xfId="1104"/>
    <cellStyle name="normální 3 2 2" xfId="1105"/>
    <cellStyle name="normální 3 2 2 2" xfId="1106"/>
    <cellStyle name="normální 3 2 3" xfId="1107"/>
    <cellStyle name="normální 3 2 4" xfId="1108"/>
    <cellStyle name="normální 3 2 5" xfId="1109"/>
    <cellStyle name="normální 3 20" xfId="1110"/>
    <cellStyle name="normální 3 21" xfId="1111"/>
    <cellStyle name="normální 3 22" xfId="1112"/>
    <cellStyle name="normální 3 23" xfId="1113"/>
    <cellStyle name="normální 3 24" xfId="1114"/>
    <cellStyle name="normální 3 25" xfId="1115"/>
    <cellStyle name="normální 3 26" xfId="1116"/>
    <cellStyle name="normální 3 27" xfId="1117"/>
    <cellStyle name="normální 3 28" xfId="1118"/>
    <cellStyle name="normální 3 3" xfId="1119"/>
    <cellStyle name="normální 3 3 2" xfId="1120"/>
    <cellStyle name="normální 3 3 3" xfId="1121"/>
    <cellStyle name="normální 3 3 4" xfId="1122"/>
    <cellStyle name="normální 3 3 5" xfId="1123"/>
    <cellStyle name="normální 3 4" xfId="1124"/>
    <cellStyle name="normální 3 4 10" xfId="1125"/>
    <cellStyle name="Normální 3 4 11" xfId="1126"/>
    <cellStyle name="Normální 3 4 12" xfId="1127"/>
    <cellStyle name="normální 3 4 2" xfId="1128"/>
    <cellStyle name="Normální 3 4 3" xfId="1129"/>
    <cellStyle name="Normální 3 4 3 2" xfId="1130"/>
    <cellStyle name="Normální 3 4 3 3" xfId="1131"/>
    <cellStyle name="Normální 3 4 3 3 2" xfId="1132"/>
    <cellStyle name="Normální 3 4 4" xfId="1133"/>
    <cellStyle name="Normální 3 4 4 2" xfId="1134"/>
    <cellStyle name="Normální 3 4 4 3" xfId="1135"/>
    <cellStyle name="Normální 3 4 4 3 2" xfId="1136"/>
    <cellStyle name="normální 3 4 5" xfId="1137"/>
    <cellStyle name="normální 3 4 6" xfId="1138"/>
    <cellStyle name="normální 3 4 7" xfId="1139"/>
    <cellStyle name="normální 3 4 8" xfId="1140"/>
    <cellStyle name="normální 3 4 9" xfId="1141"/>
    <cellStyle name="normální 3 5" xfId="1142"/>
    <cellStyle name="Normální 3 5 10" xfId="1143"/>
    <cellStyle name="normální 3 5 11" xfId="1144"/>
    <cellStyle name="normální 3 5 12" xfId="1145"/>
    <cellStyle name="normální 3 5 13" xfId="1146"/>
    <cellStyle name="normální 3 5 14" xfId="1147"/>
    <cellStyle name="normální 3 5 15" xfId="1148"/>
    <cellStyle name="normální 3 5 16" xfId="1149"/>
    <cellStyle name="normální 3 5 17" xfId="1150"/>
    <cellStyle name="normální 3 5 18" xfId="1151"/>
    <cellStyle name="normální 3 5 19" xfId="1152"/>
    <cellStyle name="normální 3 5 2" xfId="1153"/>
    <cellStyle name="normální 3 5 2 2" xfId="1154"/>
    <cellStyle name="normální 3 5 2 3" xfId="1155"/>
    <cellStyle name="normální 3 5 20" xfId="1156"/>
    <cellStyle name="normální 3 5 21" xfId="1157"/>
    <cellStyle name="normální 3 5 22" xfId="1158"/>
    <cellStyle name="normální 3 5 23" xfId="1159"/>
    <cellStyle name="normální 3 5 24" xfId="1160"/>
    <cellStyle name="normální 3 5 25" xfId="1161"/>
    <cellStyle name="normální 3 5 26" xfId="1162"/>
    <cellStyle name="normální 3 5 27" xfId="1163"/>
    <cellStyle name="normální 3 5 28" xfId="1164"/>
    <cellStyle name="normální 3 5 29" xfId="1165"/>
    <cellStyle name="Normální 3 5 3" xfId="1166"/>
    <cellStyle name="normální 3 5 30" xfId="1167"/>
    <cellStyle name="normální 3 5 31" xfId="1168"/>
    <cellStyle name="normální 3 5 32" xfId="1169"/>
    <cellStyle name="normální 3 5 33" xfId="1170"/>
    <cellStyle name="normální 3 5 34" xfId="1171"/>
    <cellStyle name="Normální 3 5 4" xfId="1172"/>
    <cellStyle name="Normální 3 5 5" xfId="1173"/>
    <cellStyle name="Normální 3 5 6" xfId="1174"/>
    <cellStyle name="Normální 3 5 7" xfId="1175"/>
    <cellStyle name="Normální 3 5 8" xfId="1176"/>
    <cellStyle name="Normální 3 5 9" xfId="1177"/>
    <cellStyle name="normální 3 6" xfId="1178"/>
    <cellStyle name="normální 3 7" xfId="1179"/>
    <cellStyle name="normální 3 8" xfId="1180"/>
    <cellStyle name="normální 3 9" xfId="1181"/>
    <cellStyle name="normální 30" xfId="1182"/>
    <cellStyle name="normální 31" xfId="1183"/>
    <cellStyle name="normální 32" xfId="1184"/>
    <cellStyle name="normální 33" xfId="1185"/>
    <cellStyle name="normální 34" xfId="1186"/>
    <cellStyle name="normální 35" xfId="1187"/>
    <cellStyle name="normální 36" xfId="1188"/>
    <cellStyle name="normální 37" xfId="1189"/>
    <cellStyle name="normální 38" xfId="1190"/>
    <cellStyle name="normální 386" xfId="1191"/>
    <cellStyle name="normální 39" xfId="1192"/>
    <cellStyle name="normální 4" xfId="1193"/>
    <cellStyle name="normální 4 2" xfId="1194"/>
    <cellStyle name="normální 4 3" xfId="1195"/>
    <cellStyle name="normální 4 4" xfId="1196"/>
    <cellStyle name="normální 40" xfId="1197"/>
    <cellStyle name="normální 41" xfId="1198"/>
    <cellStyle name="normální 42" xfId="1199"/>
    <cellStyle name="normální 43" xfId="1200"/>
    <cellStyle name="normální 44" xfId="1201"/>
    <cellStyle name="normální 44 2" xfId="1202"/>
    <cellStyle name="normální 45" xfId="1203"/>
    <cellStyle name="normální 45 2" xfId="1204"/>
    <cellStyle name="normální 46" xfId="1205"/>
    <cellStyle name="normální 47" xfId="1206"/>
    <cellStyle name="normální 48" xfId="1207"/>
    <cellStyle name="normální 49" xfId="1208"/>
    <cellStyle name="normální 5" xfId="1209"/>
    <cellStyle name="normální 5 2" xfId="1210"/>
    <cellStyle name="normální 5 3" xfId="1211"/>
    <cellStyle name="normální 5 3 2" xfId="1212"/>
    <cellStyle name="normální 5 3 3" xfId="1213"/>
    <cellStyle name="normální 50" xfId="1214"/>
    <cellStyle name="normální 51" xfId="1215"/>
    <cellStyle name="normální 52" xfId="1216"/>
    <cellStyle name="normální 53" xfId="1217"/>
    <cellStyle name="normální 54" xfId="1218"/>
    <cellStyle name="normální 55" xfId="1219"/>
    <cellStyle name="normální 56" xfId="1220"/>
    <cellStyle name="normální 57" xfId="1221"/>
    <cellStyle name="normální 58" xfId="1222"/>
    <cellStyle name="normální 59" xfId="1223"/>
    <cellStyle name="normální 6" xfId="1224"/>
    <cellStyle name="normální 6 2" xfId="1225"/>
    <cellStyle name="normální 6 2 2" xfId="1226"/>
    <cellStyle name="normální 6 2 3" xfId="1227"/>
    <cellStyle name="normální 6 3" xfId="1228"/>
    <cellStyle name="normální 6 3 2" xfId="1229"/>
    <cellStyle name="normální 6 3 2 2" xfId="1230"/>
    <cellStyle name="normální 6 3 2 3" xfId="1231"/>
    <cellStyle name="normální 6 3 3" xfId="1232"/>
    <cellStyle name="normální 6 3 4" xfId="1233"/>
    <cellStyle name="normální 6 4" xfId="1234"/>
    <cellStyle name="normální 6 5" xfId="1235"/>
    <cellStyle name="normální 6 6" xfId="1236"/>
    <cellStyle name="normální 60" xfId="1237"/>
    <cellStyle name="normální 61" xfId="1238"/>
    <cellStyle name="normální 62" xfId="1239"/>
    <cellStyle name="normální 63" xfId="1240"/>
    <cellStyle name="normální 64" xfId="1241"/>
    <cellStyle name="normální 64 2" xfId="1242"/>
    <cellStyle name="normální 65" xfId="1243"/>
    <cellStyle name="normální 65 2" xfId="1244"/>
    <cellStyle name="normální 66" xfId="1245"/>
    <cellStyle name="normální 67" xfId="1246"/>
    <cellStyle name="normální 68" xfId="1247"/>
    <cellStyle name="normální 69" xfId="1248"/>
    <cellStyle name="normální 7" xfId="1249"/>
    <cellStyle name="normální 7 2" xfId="1250"/>
    <cellStyle name="normální 7 2 2" xfId="1251"/>
    <cellStyle name="normální 7 2 2 2" xfId="1252"/>
    <cellStyle name="normální 7 2 2 3" xfId="1253"/>
    <cellStyle name="normální 7 2 3" xfId="1254"/>
    <cellStyle name="normální 7 2 4" xfId="1255"/>
    <cellStyle name="normální 7 3" xfId="1256"/>
    <cellStyle name="normální 7 4" xfId="1257"/>
    <cellStyle name="normální 7 5" xfId="1258"/>
    <cellStyle name="normální 70" xfId="1259"/>
    <cellStyle name="normální 71" xfId="1260"/>
    <cellStyle name="normální 72" xfId="1261"/>
    <cellStyle name="Normální 73" xfId="1262"/>
    <cellStyle name="normální 74" xfId="1263"/>
    <cellStyle name="normální 75" xfId="1264"/>
    <cellStyle name="normální 76" xfId="1265"/>
    <cellStyle name="normální 77" xfId="1266"/>
    <cellStyle name="normální 78" xfId="1267"/>
    <cellStyle name="normální 79" xfId="1268"/>
    <cellStyle name="normální 8" xfId="1269"/>
    <cellStyle name="Normální 8 10" xfId="1270"/>
    <cellStyle name="normální 8 2" xfId="1271"/>
    <cellStyle name="normální 8 3" xfId="1272"/>
    <cellStyle name="normální 8 4" xfId="1273"/>
    <cellStyle name="Normální 8 5" xfId="1274"/>
    <cellStyle name="Normální 8 6" xfId="1275"/>
    <cellStyle name="Normální 8 7" xfId="1276"/>
    <cellStyle name="Normální 8 8" xfId="1277"/>
    <cellStyle name="Normální 8 9" xfId="1278"/>
    <cellStyle name="normální 80" xfId="1279"/>
    <cellStyle name="normální 81" xfId="1280"/>
    <cellStyle name="normální 82" xfId="1281"/>
    <cellStyle name="Normální 83" xfId="1282"/>
    <cellStyle name="Normální 84" xfId="1283"/>
    <cellStyle name="Normální 85" xfId="1284"/>
    <cellStyle name="Normální 86" xfId="1285"/>
    <cellStyle name="Normální 87" xfId="1286"/>
    <cellStyle name="Normální 88" xfId="1287"/>
    <cellStyle name="Normální 89" xfId="1288"/>
    <cellStyle name="Normální 9" xfId="1289"/>
    <cellStyle name="Normální 9 10" xfId="1290"/>
    <cellStyle name="normální 9 2" xfId="1291"/>
    <cellStyle name="Normální 9 3" xfId="1292"/>
    <cellStyle name="Normální 9 4" xfId="1293"/>
    <cellStyle name="Normální 9 5" xfId="1294"/>
    <cellStyle name="Normální 9 6" xfId="1295"/>
    <cellStyle name="Normální 9 7" xfId="1296"/>
    <cellStyle name="Normální 9 8" xfId="1297"/>
    <cellStyle name="Normální 9 9" xfId="1298"/>
    <cellStyle name="Normální 90" xfId="1299"/>
    <cellStyle name="Normální 91" xfId="1300"/>
    <cellStyle name="Normální 92" xfId="1301"/>
    <cellStyle name="Normální 93" xfId="1302"/>
    <cellStyle name="Normální 94" xfId="1303"/>
    <cellStyle name="Normální 95" xfId="1304"/>
    <cellStyle name="Normální 96" xfId="1305"/>
    <cellStyle name="Normální 97" xfId="1306"/>
    <cellStyle name="Normální 98" xfId="1307"/>
    <cellStyle name="Normální 99" xfId="1308"/>
    <cellStyle name="normální_A" xfId="1309"/>
    <cellStyle name="normální_A 2" xfId="1310"/>
    <cellStyle name="normální_orientační výkaz Horka redukovaná verze" xfId="1311"/>
    <cellStyle name="normální_propočet orientační obecní - žádost o dotaci" xfId="1312"/>
    <cellStyle name="normální_Svazek 5-ps01" xfId="1313"/>
    <cellStyle name="Note" xfId="1314"/>
    <cellStyle name="Note 2" xfId="1315"/>
    <cellStyle name="Note 2 2" xfId="1316"/>
    <cellStyle name="Note 3" xfId="1317"/>
    <cellStyle name="Note 4" xfId="1318"/>
    <cellStyle name="Note 5" xfId="1319"/>
    <cellStyle name="Note 5 2" xfId="1320"/>
    <cellStyle name="Note 5 3" xfId="1321"/>
    <cellStyle name="Note 5 4" xfId="1322"/>
    <cellStyle name="Note 5 5" xfId="1323"/>
    <cellStyle name="Note 5 5 2" xfId="1324"/>
    <cellStyle name="Output" xfId="1325"/>
    <cellStyle name="Poznámka 10" xfId="1326"/>
    <cellStyle name="Poznámka 10 2" xfId="1327"/>
    <cellStyle name="Poznámka 10 2 2" xfId="1328"/>
    <cellStyle name="Poznámka 10 3" xfId="1329"/>
    <cellStyle name="Poznámka 11" xfId="1330"/>
    <cellStyle name="Poznámka 11 2" xfId="1331"/>
    <cellStyle name="Poznámka 11 2 2" xfId="1332"/>
    <cellStyle name="Poznámka 11 3" xfId="1333"/>
    <cellStyle name="Poznámka 12" xfId="1334"/>
    <cellStyle name="Poznámka 12 2" xfId="1335"/>
    <cellStyle name="Poznámka 12 2 2" xfId="1336"/>
    <cellStyle name="Poznámka 12 3" xfId="1337"/>
    <cellStyle name="Poznámka 13" xfId="1338"/>
    <cellStyle name="Poznámka 13 2" xfId="1339"/>
    <cellStyle name="Poznámka 13 2 2" xfId="1340"/>
    <cellStyle name="Poznámka 13 3" xfId="1341"/>
    <cellStyle name="Poznámka 14" xfId="1342"/>
    <cellStyle name="Poznámka 14 2" xfId="1343"/>
    <cellStyle name="Poznámka 14 2 2" xfId="1344"/>
    <cellStyle name="Poznámka 14 3" xfId="1345"/>
    <cellStyle name="Poznámka 15" xfId="1346"/>
    <cellStyle name="Poznámka 15 2" xfId="1347"/>
    <cellStyle name="Poznámka 15 2 2" xfId="1348"/>
    <cellStyle name="Poznámka 15 3" xfId="1349"/>
    <cellStyle name="Poznámka 16" xfId="1350"/>
    <cellStyle name="Poznámka 16 2" xfId="1351"/>
    <cellStyle name="Poznámka 16 2 2" xfId="1352"/>
    <cellStyle name="Poznámka 16 3" xfId="1353"/>
    <cellStyle name="Poznámka 17" xfId="1354"/>
    <cellStyle name="Poznámka 17 2" xfId="1355"/>
    <cellStyle name="Poznámka 17 2 2" xfId="1356"/>
    <cellStyle name="Poznámka 17 3" xfId="1357"/>
    <cellStyle name="Poznámka 18" xfId="1358"/>
    <cellStyle name="Poznámka 18 2" xfId="1359"/>
    <cellStyle name="Poznámka 18 2 2" xfId="1360"/>
    <cellStyle name="Poznámka 18 3" xfId="1361"/>
    <cellStyle name="Poznámka 19" xfId="1362"/>
    <cellStyle name="Poznámka 19 2" xfId="1363"/>
    <cellStyle name="Poznámka 19 2 2" xfId="1364"/>
    <cellStyle name="Poznámka 19 3" xfId="1365"/>
    <cellStyle name="Poznámka 2" xfId="1366"/>
    <cellStyle name="Poznámka 2 2" xfId="1367"/>
    <cellStyle name="Poznámka 2 2 2" xfId="1368"/>
    <cellStyle name="Poznámka 2 3" xfId="1369"/>
    <cellStyle name="Poznámka 2 3 2" xfId="1370"/>
    <cellStyle name="Poznámka 20" xfId="1371"/>
    <cellStyle name="Poznámka 20 2" xfId="1372"/>
    <cellStyle name="Poznámka 20 2 2" xfId="1373"/>
    <cellStyle name="Poznámka 20 3" xfId="1374"/>
    <cellStyle name="Poznámka 21" xfId="1375"/>
    <cellStyle name="Poznámka 21 2" xfId="1376"/>
    <cellStyle name="Poznámka 21 2 2" xfId="1377"/>
    <cellStyle name="Poznámka 21 3" xfId="1378"/>
    <cellStyle name="Poznámka 22" xfId="1379"/>
    <cellStyle name="Poznámka 22 2" xfId="1380"/>
    <cellStyle name="Poznámka 22 2 2" xfId="1381"/>
    <cellStyle name="Poznámka 22 3" xfId="1382"/>
    <cellStyle name="Poznámka 23" xfId="1383"/>
    <cellStyle name="Poznámka 23 2" xfId="1384"/>
    <cellStyle name="Poznámka 23 2 2" xfId="1385"/>
    <cellStyle name="Poznámka 23 3" xfId="1386"/>
    <cellStyle name="Poznámka 24" xfId="1387"/>
    <cellStyle name="Poznámka 24 2" xfId="1388"/>
    <cellStyle name="Poznámka 24 2 2" xfId="1389"/>
    <cellStyle name="Poznámka 24 3" xfId="1390"/>
    <cellStyle name="Poznámka 25" xfId="1391"/>
    <cellStyle name="Poznámka 25 2" xfId="1392"/>
    <cellStyle name="Poznámka 25 2 2" xfId="1393"/>
    <cellStyle name="Poznámka 25 3" xfId="1394"/>
    <cellStyle name="Poznámka 26" xfId="1395"/>
    <cellStyle name="Poznámka 26 2" xfId="1396"/>
    <cellStyle name="Poznámka 26 2 2" xfId="1397"/>
    <cellStyle name="Poznámka 26 3" xfId="1398"/>
    <cellStyle name="Poznámka 27" xfId="1399"/>
    <cellStyle name="Poznámka 27 2" xfId="1400"/>
    <cellStyle name="Poznámka 27 2 2" xfId="1401"/>
    <cellStyle name="Poznámka 27 3" xfId="1402"/>
    <cellStyle name="Poznámka 28" xfId="1403"/>
    <cellStyle name="Poznámka 28 2" xfId="1404"/>
    <cellStyle name="Poznámka 28 2 2" xfId="1405"/>
    <cellStyle name="Poznámka 28 3" xfId="1406"/>
    <cellStyle name="Poznámka 29" xfId="1407"/>
    <cellStyle name="Poznámka 29 2" xfId="1408"/>
    <cellStyle name="Poznámka 29 2 2" xfId="1409"/>
    <cellStyle name="Poznámka 29 3" xfId="1410"/>
    <cellStyle name="Poznámka 3" xfId="1411"/>
    <cellStyle name="Poznámka 3 2" xfId="1412"/>
    <cellStyle name="Poznámka 3 2 2" xfId="1413"/>
    <cellStyle name="Poznámka 3 2 3" xfId="1414"/>
    <cellStyle name="Poznámka 3 2 3 2" xfId="1415"/>
    <cellStyle name="Poznámka 3 3" xfId="1416"/>
    <cellStyle name="Poznámka 3 4" xfId="1417"/>
    <cellStyle name="Poznámka 3 4 2" xfId="1418"/>
    <cellStyle name="Poznámka 3 5" xfId="1419"/>
    <cellStyle name="Poznámka 3 6" xfId="1420"/>
    <cellStyle name="Poznámka 3 6 2" xfId="1421"/>
    <cellStyle name="Poznámka 3 7" xfId="1422"/>
    <cellStyle name="Poznámka 3 8" xfId="1423"/>
    <cellStyle name="Poznámka 30" xfId="1424"/>
    <cellStyle name="Poznámka 30 2" xfId="1425"/>
    <cellStyle name="Poznámka 30 2 2" xfId="1426"/>
    <cellStyle name="Poznámka 30 3" xfId="1427"/>
    <cellStyle name="Poznámka 31" xfId="1428"/>
    <cellStyle name="Poznámka 31 2" xfId="1429"/>
    <cellStyle name="Poznámka 31 2 2" xfId="1430"/>
    <cellStyle name="Poznámka 31 3" xfId="1431"/>
    <cellStyle name="Poznámka 32" xfId="1432"/>
    <cellStyle name="Poznámka 32 2" xfId="1433"/>
    <cellStyle name="Poznámka 32 2 2" xfId="1434"/>
    <cellStyle name="Poznámka 32 3" xfId="1435"/>
    <cellStyle name="Poznámka 33" xfId="1436"/>
    <cellStyle name="Poznámka 33 2" xfId="1437"/>
    <cellStyle name="Poznámka 33 2 2" xfId="1438"/>
    <cellStyle name="Poznámka 33 3" xfId="1439"/>
    <cellStyle name="Poznámka 34" xfId="1440"/>
    <cellStyle name="Poznámka 34 2" xfId="1441"/>
    <cellStyle name="Poznámka 34 2 2" xfId="1442"/>
    <cellStyle name="Poznámka 34 3" xfId="1443"/>
    <cellStyle name="Poznámka 35" xfId="1444"/>
    <cellStyle name="Poznámka 35 2" xfId="1445"/>
    <cellStyle name="Poznámka 35 2 2" xfId="1446"/>
    <cellStyle name="Poznámka 35 3" xfId="1447"/>
    <cellStyle name="Poznámka 36" xfId="1448"/>
    <cellStyle name="Poznámka 36 2" xfId="1449"/>
    <cellStyle name="Poznámka 36 2 2" xfId="1450"/>
    <cellStyle name="Poznámka 36 3" xfId="1451"/>
    <cellStyle name="Poznámka 37" xfId="1452"/>
    <cellStyle name="Poznámka 37 2" xfId="1453"/>
    <cellStyle name="Poznámka 37 2 2" xfId="1454"/>
    <cellStyle name="Poznámka 37 3" xfId="1455"/>
    <cellStyle name="Poznámka 38" xfId="1456"/>
    <cellStyle name="Poznámka 38 2" xfId="1457"/>
    <cellStyle name="Poznámka 38 2 2" xfId="1458"/>
    <cellStyle name="Poznámka 38 3" xfId="1459"/>
    <cellStyle name="Poznámka 39" xfId="1460"/>
    <cellStyle name="Poznámka 39 2" xfId="1461"/>
    <cellStyle name="Poznámka 39 2 2" xfId="1462"/>
    <cellStyle name="Poznámka 39 3" xfId="1463"/>
    <cellStyle name="Poznámka 4" xfId="1464"/>
    <cellStyle name="Poznámka 4 2" xfId="1465"/>
    <cellStyle name="Poznámka 4 2 2" xfId="1466"/>
    <cellStyle name="Poznámka 4 3" xfId="1467"/>
    <cellStyle name="Poznámka 40" xfId="1468"/>
    <cellStyle name="Poznámka 40 2" xfId="1469"/>
    <cellStyle name="Poznámka 40 2 2" xfId="1470"/>
    <cellStyle name="Poznámka 40 3" xfId="1471"/>
    <cellStyle name="Poznámka 41" xfId="1472"/>
    <cellStyle name="Poznámka 41 2" xfId="1473"/>
    <cellStyle name="Poznámka 41 2 2" xfId="1474"/>
    <cellStyle name="Poznámka 41 3" xfId="1475"/>
    <cellStyle name="Poznámka 42" xfId="1476"/>
    <cellStyle name="Poznámka 42 2" xfId="1477"/>
    <cellStyle name="Poznámka 42 2 2" xfId="1478"/>
    <cellStyle name="Poznámka 42 3" xfId="1479"/>
    <cellStyle name="Poznámka 43" xfId="1480"/>
    <cellStyle name="Poznámka 43 2" xfId="1481"/>
    <cellStyle name="Poznámka 43 2 2" xfId="1482"/>
    <cellStyle name="Poznámka 43 3" xfId="1483"/>
    <cellStyle name="Poznámka 44" xfId="1484"/>
    <cellStyle name="Poznámka 44 2" xfId="1485"/>
    <cellStyle name="Poznámka 44 2 2" xfId="1486"/>
    <cellStyle name="Poznámka 44 3" xfId="1487"/>
    <cellStyle name="Poznámka 45" xfId="1488"/>
    <cellStyle name="Poznámka 45 2" xfId="1489"/>
    <cellStyle name="Poznámka 45 2 2" xfId="1490"/>
    <cellStyle name="Poznámka 45 3" xfId="1491"/>
    <cellStyle name="Poznámka 46" xfId="1492"/>
    <cellStyle name="Poznámka 46 2" xfId="1493"/>
    <cellStyle name="Poznámka 46 2 2" xfId="1494"/>
    <cellStyle name="Poznámka 46 3" xfId="1495"/>
    <cellStyle name="Poznámka 47" xfId="1496"/>
    <cellStyle name="Poznámka 47 2" xfId="1497"/>
    <cellStyle name="Poznámka 47 2 2" xfId="1498"/>
    <cellStyle name="Poznámka 47 3" xfId="1499"/>
    <cellStyle name="Poznámka 48" xfId="1500"/>
    <cellStyle name="Poznámka 48 2" xfId="1501"/>
    <cellStyle name="Poznámka 48 2 2" xfId="1502"/>
    <cellStyle name="Poznámka 48 3" xfId="1503"/>
    <cellStyle name="Poznámka 49" xfId="1504"/>
    <cellStyle name="Poznámka 49 2" xfId="1505"/>
    <cellStyle name="Poznámka 49 2 2" xfId="1506"/>
    <cellStyle name="Poznámka 49 3" xfId="1507"/>
    <cellStyle name="Poznámka 5" xfId="1508"/>
    <cellStyle name="Poznámka 5 2" xfId="1509"/>
    <cellStyle name="Poznámka 5 2 2" xfId="1510"/>
    <cellStyle name="Poznámka 5 3" xfId="1511"/>
    <cellStyle name="Poznámka 50" xfId="1512"/>
    <cellStyle name="Poznámka 50 2" xfId="1513"/>
    <cellStyle name="Poznámka 50 2 2" xfId="1514"/>
    <cellStyle name="Poznámka 50 3" xfId="1515"/>
    <cellStyle name="Poznámka 51" xfId="1516"/>
    <cellStyle name="Poznámka 51 2" xfId="1517"/>
    <cellStyle name="Poznámka 51 2 2" xfId="1518"/>
    <cellStyle name="Poznámka 51 3" xfId="1519"/>
    <cellStyle name="Poznámka 52" xfId="1520"/>
    <cellStyle name="Poznámka 52 2" xfId="1521"/>
    <cellStyle name="Poznámka 52 2 2" xfId="1522"/>
    <cellStyle name="Poznámka 52 3" xfId="1523"/>
    <cellStyle name="Poznámka 53" xfId="1524"/>
    <cellStyle name="Poznámka 53 2" xfId="1525"/>
    <cellStyle name="Poznámka 53 2 2" xfId="1526"/>
    <cellStyle name="Poznámka 53 3" xfId="1527"/>
    <cellStyle name="Poznámka 54" xfId="1528"/>
    <cellStyle name="Poznámka 54 2" xfId="1529"/>
    <cellStyle name="Poznámka 54 2 2" xfId="1530"/>
    <cellStyle name="Poznámka 54 3" xfId="1531"/>
    <cellStyle name="Poznámka 55" xfId="1532"/>
    <cellStyle name="Poznámka 55 2" xfId="1533"/>
    <cellStyle name="Poznámka 55 2 2" xfId="1534"/>
    <cellStyle name="Poznámka 55 3" xfId="1535"/>
    <cellStyle name="Poznámka 56" xfId="1536"/>
    <cellStyle name="Poznámka 56 2" xfId="1537"/>
    <cellStyle name="Poznámka 56 2 2" xfId="1538"/>
    <cellStyle name="Poznámka 56 3" xfId="1539"/>
    <cellStyle name="Poznámka 57" xfId="1540"/>
    <cellStyle name="Poznámka 57 2" xfId="1541"/>
    <cellStyle name="Poznámka 57 2 2" xfId="1542"/>
    <cellStyle name="Poznámka 57 3" xfId="1543"/>
    <cellStyle name="Poznámka 58" xfId="1544"/>
    <cellStyle name="Poznámka 58 2" xfId="1545"/>
    <cellStyle name="Poznámka 58 2 2" xfId="1546"/>
    <cellStyle name="Poznámka 58 3" xfId="1547"/>
    <cellStyle name="Poznámka 59" xfId="1548"/>
    <cellStyle name="Poznámka 59 2" xfId="1549"/>
    <cellStyle name="Poznámka 59 2 2" xfId="1550"/>
    <cellStyle name="Poznámka 59 3" xfId="1551"/>
    <cellStyle name="Poznámka 6" xfId="1552"/>
    <cellStyle name="Poznámka 6 2" xfId="1553"/>
    <cellStyle name="Poznámka 6 2 2" xfId="1554"/>
    <cellStyle name="Poznámka 6 3" xfId="1555"/>
    <cellStyle name="Poznámka 60" xfId="1556"/>
    <cellStyle name="Poznámka 60 2" xfId="1557"/>
    <cellStyle name="Poznámka 60 2 2" xfId="1558"/>
    <cellStyle name="Poznámka 60 3" xfId="1559"/>
    <cellStyle name="Poznámka 61" xfId="1560"/>
    <cellStyle name="Poznámka 61 2" xfId="1561"/>
    <cellStyle name="Poznámka 61 2 2" xfId="1562"/>
    <cellStyle name="Poznámka 61 3" xfId="1563"/>
    <cellStyle name="Poznámka 62" xfId="1564"/>
    <cellStyle name="Poznámka 62 2" xfId="1565"/>
    <cellStyle name="Poznámka 62 2 2" xfId="1566"/>
    <cellStyle name="Poznámka 62 3" xfId="1567"/>
    <cellStyle name="Poznámka 63" xfId="1568"/>
    <cellStyle name="Poznámka 63 2" xfId="1569"/>
    <cellStyle name="Poznámka 63 2 2" xfId="1570"/>
    <cellStyle name="Poznámka 63 3" xfId="1571"/>
    <cellStyle name="Poznámka 64" xfId="1572"/>
    <cellStyle name="Poznámka 64 2" xfId="1573"/>
    <cellStyle name="Poznámka 64 2 2" xfId="1574"/>
    <cellStyle name="Poznámka 64 3" xfId="1575"/>
    <cellStyle name="Poznámka 65" xfId="1576"/>
    <cellStyle name="Poznámka 65 2" xfId="1577"/>
    <cellStyle name="Poznámka 65 2 2" xfId="1578"/>
    <cellStyle name="Poznámka 65 3" xfId="1579"/>
    <cellStyle name="Poznámka 66" xfId="1580"/>
    <cellStyle name="Poznámka 66 2" xfId="1581"/>
    <cellStyle name="Poznámka 66 2 2" xfId="1582"/>
    <cellStyle name="Poznámka 66 3" xfId="1583"/>
    <cellStyle name="Poznámka 67" xfId="1584"/>
    <cellStyle name="Poznámka 67 2" xfId="1585"/>
    <cellStyle name="Poznámka 67 2 2" xfId="1586"/>
    <cellStyle name="Poznámka 67 3" xfId="1587"/>
    <cellStyle name="Poznámka 68" xfId="1588"/>
    <cellStyle name="Poznámka 68 2" xfId="1589"/>
    <cellStyle name="Poznámka 68 2 2" xfId="1590"/>
    <cellStyle name="Poznámka 68 3" xfId="1591"/>
    <cellStyle name="Poznámka 69" xfId="1592"/>
    <cellStyle name="Poznámka 69 2" xfId="1593"/>
    <cellStyle name="Poznámka 69 2 2" xfId="1594"/>
    <cellStyle name="Poznámka 69 3" xfId="1595"/>
    <cellStyle name="Poznámka 7" xfId="1596"/>
    <cellStyle name="Poznámka 7 2" xfId="1597"/>
    <cellStyle name="Poznámka 7 2 2" xfId="1598"/>
    <cellStyle name="Poznámka 7 3" xfId="1599"/>
    <cellStyle name="Poznámka 70" xfId="1600"/>
    <cellStyle name="Poznámka 70 2" xfId="1601"/>
    <cellStyle name="Poznámka 70 2 2" xfId="1602"/>
    <cellStyle name="Poznámka 70 3" xfId="1603"/>
    <cellStyle name="Poznámka 71" xfId="1604"/>
    <cellStyle name="Poznámka 71 2" xfId="1605"/>
    <cellStyle name="Poznámka 71 2 2" xfId="1606"/>
    <cellStyle name="Poznámka 71 3" xfId="1607"/>
    <cellStyle name="Poznámka 72" xfId="1608"/>
    <cellStyle name="Poznámka 72 2" xfId="1609"/>
    <cellStyle name="Poznámka 72 2 2" xfId="1610"/>
    <cellStyle name="Poznámka 72 3" xfId="1611"/>
    <cellStyle name="Poznámka 73" xfId="1612"/>
    <cellStyle name="Poznámka 73 2" xfId="1613"/>
    <cellStyle name="Poznámka 74" xfId="1614"/>
    <cellStyle name="Poznámka 74 2" xfId="1615"/>
    <cellStyle name="Poznámka 75" xfId="1616"/>
    <cellStyle name="Poznámka 75 2" xfId="1617"/>
    <cellStyle name="Poznámka 76" xfId="1618"/>
    <cellStyle name="Poznámka 76 2" xfId="1619"/>
    <cellStyle name="Poznámka 77" xfId="1620"/>
    <cellStyle name="Poznámka 77 2" xfId="1621"/>
    <cellStyle name="Poznámka 78" xfId="1622"/>
    <cellStyle name="Poznámka 78 2" xfId="1623"/>
    <cellStyle name="Poznámka 79" xfId="1624"/>
    <cellStyle name="Poznámka 79 2" xfId="1625"/>
    <cellStyle name="Poznámka 8" xfId="1626"/>
    <cellStyle name="Poznámka 8 2" xfId="1627"/>
    <cellStyle name="Poznámka 8 2 2" xfId="1628"/>
    <cellStyle name="Poznámka 8 3" xfId="1629"/>
    <cellStyle name="Poznámka 80" xfId="1630"/>
    <cellStyle name="Poznámka 80 2" xfId="1631"/>
    <cellStyle name="Poznámka 9" xfId="1632"/>
    <cellStyle name="Poznámka 9 2" xfId="1633"/>
    <cellStyle name="Poznámka 9 2 2" xfId="1634"/>
    <cellStyle name="Poznámka 9 3" xfId="1635"/>
    <cellStyle name="Price Book" xfId="1636"/>
    <cellStyle name="procent 2" xfId="1637"/>
    <cellStyle name="procent 2 2" xfId="1638"/>
    <cellStyle name="procent 3" xfId="1639"/>
    <cellStyle name="procent 4" xfId="1640"/>
    <cellStyle name="Procenta 2" xfId="1641"/>
    <cellStyle name="Procenta 3" xfId="1642"/>
    <cellStyle name="Propojená buňka 10" xfId="1643"/>
    <cellStyle name="Propojená buňka 11" xfId="1644"/>
    <cellStyle name="Propojená buňka 12" xfId="1645"/>
    <cellStyle name="Propojená buňka 13" xfId="1646"/>
    <cellStyle name="Propojená buňka 14" xfId="1647"/>
    <cellStyle name="Propojená buňka 15" xfId="1648"/>
    <cellStyle name="Propojená buňka 16" xfId="1649"/>
    <cellStyle name="Propojená buňka 17" xfId="1650"/>
    <cellStyle name="Propojená buňka 18" xfId="1651"/>
    <cellStyle name="Propojená buňka 19" xfId="1652"/>
    <cellStyle name="Propojená buňka 2" xfId="1653"/>
    <cellStyle name="Propojená buňka 20" xfId="1654"/>
    <cellStyle name="Propojená buňka 21" xfId="1655"/>
    <cellStyle name="Propojená buňka 22" xfId="1656"/>
    <cellStyle name="Propojená buňka 23" xfId="1657"/>
    <cellStyle name="Propojená buňka 24" xfId="1658"/>
    <cellStyle name="Propojená buňka 25" xfId="1659"/>
    <cellStyle name="Propojená buňka 26" xfId="1660"/>
    <cellStyle name="Propojená buňka 27" xfId="1661"/>
    <cellStyle name="Propojená buňka 28" xfId="1662"/>
    <cellStyle name="Propojená buňka 29" xfId="1663"/>
    <cellStyle name="Propojená buňka 3" xfId="1664"/>
    <cellStyle name="Propojená buňka 30" xfId="1665"/>
    <cellStyle name="Propojená buňka 31" xfId="1666"/>
    <cellStyle name="Propojená buňka 32" xfId="1667"/>
    <cellStyle name="Propojená buňka 4" xfId="1668"/>
    <cellStyle name="Propojená buňka 5" xfId="1669"/>
    <cellStyle name="Propojená buňka 6" xfId="1670"/>
    <cellStyle name="Propojená buňka 7" xfId="1671"/>
    <cellStyle name="Propojená buňka 8" xfId="1672"/>
    <cellStyle name="Propojená buňka 9" xfId="1673"/>
    <cellStyle name="SKP" xfId="1674"/>
    <cellStyle name="Správně 10" xfId="1675"/>
    <cellStyle name="Správně 11" xfId="1676"/>
    <cellStyle name="Správně 12" xfId="1677"/>
    <cellStyle name="Správně 13" xfId="1678"/>
    <cellStyle name="Správně 14" xfId="1679"/>
    <cellStyle name="Správně 15" xfId="1680"/>
    <cellStyle name="Správně 16" xfId="1681"/>
    <cellStyle name="Správně 17" xfId="1682"/>
    <cellStyle name="Správně 18" xfId="1683"/>
    <cellStyle name="Správně 19" xfId="1684"/>
    <cellStyle name="Správně 2" xfId="1685"/>
    <cellStyle name="Správně 20" xfId="1686"/>
    <cellStyle name="Správně 21" xfId="1687"/>
    <cellStyle name="Správně 22" xfId="1688"/>
    <cellStyle name="Správně 23" xfId="1689"/>
    <cellStyle name="Správně 24" xfId="1690"/>
    <cellStyle name="Správně 25" xfId="1691"/>
    <cellStyle name="Správně 26" xfId="1692"/>
    <cellStyle name="Správně 27" xfId="1693"/>
    <cellStyle name="Správně 28" xfId="1694"/>
    <cellStyle name="Správně 29" xfId="1695"/>
    <cellStyle name="Správně 3" xfId="1696"/>
    <cellStyle name="Správně 30" xfId="1697"/>
    <cellStyle name="Správně 31" xfId="1698"/>
    <cellStyle name="Správně 32" xfId="1699"/>
    <cellStyle name="Správně 4" xfId="1700"/>
    <cellStyle name="Správně 5" xfId="1701"/>
    <cellStyle name="Správně 6" xfId="1702"/>
    <cellStyle name="Správně 7" xfId="1703"/>
    <cellStyle name="Správně 8" xfId="1704"/>
    <cellStyle name="Správně 9" xfId="1705"/>
    <cellStyle name="Stile 1" xfId="1706"/>
    <cellStyle name="Styl 1" xfId="1707"/>
    <cellStyle name="Štýl 1" xfId="1708"/>
    <cellStyle name="Text upozornění 2" xfId="1709"/>
    <cellStyle name="Title" xfId="1710"/>
    <cellStyle name="Total" xfId="1711"/>
    <cellStyle name="Vstup 10" xfId="1712"/>
    <cellStyle name="Vstup 11" xfId="1713"/>
    <cellStyle name="Vstup 12" xfId="1714"/>
    <cellStyle name="Vstup 13" xfId="1715"/>
    <cellStyle name="Vstup 14" xfId="1716"/>
    <cellStyle name="Vstup 15" xfId="1717"/>
    <cellStyle name="Vstup 16" xfId="1718"/>
    <cellStyle name="Vstup 17" xfId="1719"/>
    <cellStyle name="Vstup 18" xfId="1720"/>
    <cellStyle name="Vstup 19" xfId="1721"/>
    <cellStyle name="Vstup 2" xfId="1722"/>
    <cellStyle name="Vstup 20" xfId="1723"/>
    <cellStyle name="Vstup 21" xfId="1724"/>
    <cellStyle name="Vstup 22" xfId="1725"/>
    <cellStyle name="Vstup 23" xfId="1726"/>
    <cellStyle name="Vstup 24" xfId="1727"/>
    <cellStyle name="Vstup 25" xfId="1728"/>
    <cellStyle name="Vstup 26" xfId="1729"/>
    <cellStyle name="Vstup 27" xfId="1730"/>
    <cellStyle name="Vstup 28" xfId="1731"/>
    <cellStyle name="Vstup 29" xfId="1732"/>
    <cellStyle name="Vstup 3" xfId="1733"/>
    <cellStyle name="Vstup 30" xfId="1734"/>
    <cellStyle name="Vstup 31" xfId="1735"/>
    <cellStyle name="Vstup 32" xfId="1736"/>
    <cellStyle name="Vstup 4" xfId="1737"/>
    <cellStyle name="Vstup 5" xfId="1738"/>
    <cellStyle name="Vstup 6" xfId="1739"/>
    <cellStyle name="Vstup 7" xfId="1740"/>
    <cellStyle name="Vstup 8" xfId="1741"/>
    <cellStyle name="Vstup 9" xfId="1742"/>
    <cellStyle name="Výpočet 10" xfId="1743"/>
    <cellStyle name="Výpočet 11" xfId="1744"/>
    <cellStyle name="Výpočet 12" xfId="1745"/>
    <cellStyle name="Výpočet 13" xfId="1746"/>
    <cellStyle name="Výpočet 14" xfId="1747"/>
    <cellStyle name="Výpočet 15" xfId="1748"/>
    <cellStyle name="Výpočet 16" xfId="1749"/>
    <cellStyle name="Výpočet 17" xfId="1750"/>
    <cellStyle name="Výpočet 18" xfId="1751"/>
    <cellStyle name="Výpočet 19" xfId="1752"/>
    <cellStyle name="Výpočet 2" xfId="1753"/>
    <cellStyle name="Výpočet 20" xfId="1754"/>
    <cellStyle name="Výpočet 21" xfId="1755"/>
    <cellStyle name="Výpočet 22" xfId="1756"/>
    <cellStyle name="Výpočet 23" xfId="1757"/>
    <cellStyle name="Výpočet 24" xfId="1758"/>
    <cellStyle name="Výpočet 25" xfId="1759"/>
    <cellStyle name="Výpočet 26" xfId="1760"/>
    <cellStyle name="Výpočet 27" xfId="1761"/>
    <cellStyle name="Výpočet 28" xfId="1762"/>
    <cellStyle name="Výpočet 29" xfId="1763"/>
    <cellStyle name="Výpočet 3" xfId="1764"/>
    <cellStyle name="Výpočet 30" xfId="1765"/>
    <cellStyle name="Výpočet 31" xfId="1766"/>
    <cellStyle name="Výpočet 32" xfId="1767"/>
    <cellStyle name="Výpočet 4" xfId="1768"/>
    <cellStyle name="Výpočet 5" xfId="1769"/>
    <cellStyle name="Výpočet 6" xfId="1770"/>
    <cellStyle name="Výpočet 7" xfId="1771"/>
    <cellStyle name="Výpočet 8" xfId="1772"/>
    <cellStyle name="Výpočet 9" xfId="1773"/>
    <cellStyle name="Výstup 10" xfId="1774"/>
    <cellStyle name="Výstup 11" xfId="1775"/>
    <cellStyle name="Výstup 12" xfId="1776"/>
    <cellStyle name="Výstup 13" xfId="1777"/>
    <cellStyle name="Výstup 14" xfId="1778"/>
    <cellStyle name="Výstup 15" xfId="1779"/>
    <cellStyle name="Výstup 16" xfId="1780"/>
    <cellStyle name="Výstup 17" xfId="1781"/>
    <cellStyle name="Výstup 18" xfId="1782"/>
    <cellStyle name="Výstup 19" xfId="1783"/>
    <cellStyle name="Výstup 2" xfId="1784"/>
    <cellStyle name="Výstup 20" xfId="1785"/>
    <cellStyle name="Výstup 21" xfId="1786"/>
    <cellStyle name="Výstup 22" xfId="1787"/>
    <cellStyle name="Výstup 23" xfId="1788"/>
    <cellStyle name="Výstup 24" xfId="1789"/>
    <cellStyle name="Výstup 25" xfId="1790"/>
    <cellStyle name="Výstup 26" xfId="1791"/>
    <cellStyle name="Výstup 27" xfId="1792"/>
    <cellStyle name="Výstup 28" xfId="1793"/>
    <cellStyle name="Výstup 29" xfId="1794"/>
    <cellStyle name="Výstup 3" xfId="1795"/>
    <cellStyle name="Výstup 30" xfId="1796"/>
    <cellStyle name="Výstup 31" xfId="1797"/>
    <cellStyle name="Výstup 32" xfId="1798"/>
    <cellStyle name="Výstup 4" xfId="1799"/>
    <cellStyle name="Výstup 5" xfId="1800"/>
    <cellStyle name="Výstup 6" xfId="1801"/>
    <cellStyle name="Výstup 7" xfId="1802"/>
    <cellStyle name="Výstup 8" xfId="1803"/>
    <cellStyle name="Výstup 9" xfId="1804"/>
    <cellStyle name="Vysvětlující text 2" xfId="1805"/>
    <cellStyle name="Warning Text" xfId="1806"/>
    <cellStyle name="Zvýraznění 1 10" xfId="1807"/>
    <cellStyle name="Zvýraznění 1 11" xfId="1808"/>
    <cellStyle name="Zvýraznění 1 12" xfId="1809"/>
    <cellStyle name="Zvýraznění 1 13" xfId="1810"/>
    <cellStyle name="Zvýraznění 1 14" xfId="1811"/>
    <cellStyle name="Zvýraznění 1 15" xfId="1812"/>
    <cellStyle name="Zvýraznění 1 16" xfId="1813"/>
    <cellStyle name="Zvýraznění 1 17" xfId="1814"/>
    <cellStyle name="Zvýraznění 1 18" xfId="1815"/>
    <cellStyle name="Zvýraznění 1 19" xfId="1816"/>
    <cellStyle name="Zvýraznění 1 2" xfId="1817"/>
    <cellStyle name="Zvýraznění 1 20" xfId="1818"/>
    <cellStyle name="Zvýraznění 1 21" xfId="1819"/>
    <cellStyle name="Zvýraznění 1 22" xfId="1820"/>
    <cellStyle name="Zvýraznění 1 23" xfId="1821"/>
    <cellStyle name="Zvýraznění 1 24" xfId="1822"/>
    <cellStyle name="Zvýraznění 1 25" xfId="1823"/>
    <cellStyle name="Zvýraznění 1 26" xfId="1824"/>
    <cellStyle name="Zvýraznění 1 27" xfId="1825"/>
    <cellStyle name="Zvýraznění 1 28" xfId="1826"/>
    <cellStyle name="Zvýraznění 1 29" xfId="1827"/>
    <cellStyle name="Zvýraznění 1 3" xfId="1828"/>
    <cellStyle name="Zvýraznění 1 30" xfId="1829"/>
    <cellStyle name="Zvýraznění 1 31" xfId="1830"/>
    <cellStyle name="Zvýraznění 1 32" xfId="1831"/>
    <cellStyle name="Zvýraznění 1 4" xfId="1832"/>
    <cellStyle name="Zvýraznění 1 5" xfId="1833"/>
    <cellStyle name="Zvýraznění 1 6" xfId="1834"/>
    <cellStyle name="Zvýraznění 1 7" xfId="1835"/>
    <cellStyle name="Zvýraznění 1 8" xfId="1836"/>
    <cellStyle name="Zvýraznění 1 9" xfId="1837"/>
    <cellStyle name="Zvýraznění 2 10" xfId="1838"/>
    <cellStyle name="Zvýraznění 2 11" xfId="1839"/>
    <cellStyle name="Zvýraznění 2 12" xfId="1840"/>
    <cellStyle name="Zvýraznění 2 13" xfId="1841"/>
    <cellStyle name="Zvýraznění 2 14" xfId="1842"/>
    <cellStyle name="Zvýraznění 2 15" xfId="1843"/>
    <cellStyle name="Zvýraznění 2 16" xfId="1844"/>
    <cellStyle name="Zvýraznění 2 17" xfId="1845"/>
    <cellStyle name="Zvýraznění 2 18" xfId="1846"/>
    <cellStyle name="Zvýraznění 2 19" xfId="1847"/>
    <cellStyle name="Zvýraznění 2 2" xfId="1848"/>
    <cellStyle name="Zvýraznění 2 20" xfId="1849"/>
    <cellStyle name="Zvýraznění 2 21" xfId="1850"/>
    <cellStyle name="Zvýraznění 2 22" xfId="1851"/>
    <cellStyle name="Zvýraznění 2 23" xfId="1852"/>
    <cellStyle name="Zvýraznění 2 24" xfId="1853"/>
    <cellStyle name="Zvýraznění 2 25" xfId="1854"/>
    <cellStyle name="Zvýraznění 2 26" xfId="1855"/>
    <cellStyle name="Zvýraznění 2 27" xfId="1856"/>
    <cellStyle name="Zvýraznění 2 28" xfId="1857"/>
    <cellStyle name="Zvýraznění 2 29" xfId="1858"/>
    <cellStyle name="Zvýraznění 2 3" xfId="1859"/>
    <cellStyle name="Zvýraznění 2 30" xfId="1860"/>
    <cellStyle name="Zvýraznění 2 31" xfId="1861"/>
    <cellStyle name="Zvýraznění 2 32" xfId="1862"/>
    <cellStyle name="Zvýraznění 2 4" xfId="1863"/>
    <cellStyle name="Zvýraznění 2 5" xfId="1864"/>
    <cellStyle name="Zvýraznění 2 6" xfId="1865"/>
    <cellStyle name="Zvýraznění 2 7" xfId="1866"/>
    <cellStyle name="Zvýraznění 2 8" xfId="1867"/>
    <cellStyle name="Zvýraznění 2 9" xfId="1868"/>
    <cellStyle name="Zvýraznění 3 10" xfId="1869"/>
    <cellStyle name="Zvýraznění 3 11" xfId="1870"/>
    <cellStyle name="Zvýraznění 3 12" xfId="1871"/>
    <cellStyle name="Zvýraznění 3 13" xfId="1872"/>
    <cellStyle name="Zvýraznění 3 14" xfId="1873"/>
    <cellStyle name="Zvýraznění 3 15" xfId="1874"/>
    <cellStyle name="Zvýraznění 3 16" xfId="1875"/>
    <cellStyle name="Zvýraznění 3 17" xfId="1876"/>
    <cellStyle name="Zvýraznění 3 18" xfId="1877"/>
    <cellStyle name="Zvýraznění 3 19" xfId="1878"/>
    <cellStyle name="Zvýraznění 3 2" xfId="1879"/>
    <cellStyle name="Zvýraznění 3 20" xfId="1880"/>
    <cellStyle name="Zvýraznění 3 21" xfId="1881"/>
    <cellStyle name="Zvýraznění 3 22" xfId="1882"/>
    <cellStyle name="Zvýraznění 3 23" xfId="1883"/>
    <cellStyle name="Zvýraznění 3 24" xfId="1884"/>
    <cellStyle name="Zvýraznění 3 25" xfId="1885"/>
    <cellStyle name="Zvýraznění 3 26" xfId="1886"/>
    <cellStyle name="Zvýraznění 3 27" xfId="1887"/>
    <cellStyle name="Zvýraznění 3 28" xfId="1888"/>
    <cellStyle name="Zvýraznění 3 29" xfId="1889"/>
    <cellStyle name="Zvýraznění 3 3" xfId="1890"/>
    <cellStyle name="Zvýraznění 3 30" xfId="1891"/>
    <cellStyle name="Zvýraznění 3 31" xfId="1892"/>
    <cellStyle name="Zvýraznění 3 32" xfId="1893"/>
    <cellStyle name="Zvýraznění 3 4" xfId="1894"/>
    <cellStyle name="Zvýraznění 3 5" xfId="1895"/>
    <cellStyle name="Zvýraznění 3 6" xfId="1896"/>
    <cellStyle name="Zvýraznění 3 7" xfId="1897"/>
    <cellStyle name="Zvýraznění 3 8" xfId="1898"/>
    <cellStyle name="Zvýraznění 3 9" xfId="1899"/>
    <cellStyle name="Zvýraznění 4 10" xfId="1900"/>
    <cellStyle name="Zvýraznění 4 11" xfId="1901"/>
    <cellStyle name="Zvýraznění 4 12" xfId="1902"/>
    <cellStyle name="Zvýraznění 4 13" xfId="1903"/>
    <cellStyle name="Zvýraznění 4 14" xfId="1904"/>
    <cellStyle name="Zvýraznění 4 15" xfId="1905"/>
    <cellStyle name="Zvýraznění 4 16" xfId="1906"/>
    <cellStyle name="Zvýraznění 4 17" xfId="1907"/>
    <cellStyle name="Zvýraznění 4 18" xfId="1908"/>
    <cellStyle name="Zvýraznění 4 19" xfId="1909"/>
    <cellStyle name="Zvýraznění 4 2" xfId="1910"/>
    <cellStyle name="Zvýraznění 4 20" xfId="1911"/>
    <cellStyle name="Zvýraznění 4 21" xfId="1912"/>
    <cellStyle name="Zvýraznění 4 22" xfId="1913"/>
    <cellStyle name="Zvýraznění 4 23" xfId="1914"/>
    <cellStyle name="Zvýraznění 4 24" xfId="1915"/>
    <cellStyle name="Zvýraznění 4 25" xfId="1916"/>
    <cellStyle name="Zvýraznění 4 26" xfId="1917"/>
    <cellStyle name="Zvýraznění 4 27" xfId="1918"/>
    <cellStyle name="Zvýraznění 4 28" xfId="1919"/>
    <cellStyle name="Zvýraznění 4 29" xfId="1920"/>
    <cellStyle name="Zvýraznění 4 3" xfId="1921"/>
    <cellStyle name="Zvýraznění 4 30" xfId="1922"/>
    <cellStyle name="Zvýraznění 4 31" xfId="1923"/>
    <cellStyle name="Zvýraznění 4 32" xfId="1924"/>
    <cellStyle name="Zvýraznění 4 4" xfId="1925"/>
    <cellStyle name="Zvýraznění 4 5" xfId="1926"/>
    <cellStyle name="Zvýraznění 4 6" xfId="1927"/>
    <cellStyle name="Zvýraznění 4 7" xfId="1928"/>
    <cellStyle name="Zvýraznění 4 8" xfId="1929"/>
    <cellStyle name="Zvýraznění 4 9" xfId="1930"/>
    <cellStyle name="Zvýraznění 5 10" xfId="1931"/>
    <cellStyle name="Zvýraznění 5 11" xfId="1932"/>
    <cellStyle name="Zvýraznění 5 12" xfId="1933"/>
    <cellStyle name="Zvýraznění 5 13" xfId="1934"/>
    <cellStyle name="Zvýraznění 5 14" xfId="1935"/>
    <cellStyle name="Zvýraznění 5 15" xfId="1936"/>
    <cellStyle name="Zvýraznění 5 16" xfId="1937"/>
    <cellStyle name="Zvýraznění 5 17" xfId="1938"/>
    <cellStyle name="Zvýraznění 5 18" xfId="1939"/>
    <cellStyle name="Zvýraznění 5 19" xfId="1940"/>
    <cellStyle name="Zvýraznění 5 2" xfId="1941"/>
    <cellStyle name="Zvýraznění 5 20" xfId="1942"/>
    <cellStyle name="Zvýraznění 5 21" xfId="1943"/>
    <cellStyle name="Zvýraznění 5 22" xfId="1944"/>
    <cellStyle name="Zvýraznění 5 23" xfId="1945"/>
    <cellStyle name="Zvýraznění 5 24" xfId="1946"/>
    <cellStyle name="Zvýraznění 5 25" xfId="1947"/>
    <cellStyle name="Zvýraznění 5 26" xfId="1948"/>
    <cellStyle name="Zvýraznění 5 27" xfId="1949"/>
    <cellStyle name="Zvýraznění 5 28" xfId="1950"/>
    <cellStyle name="Zvýraznění 5 29" xfId="1951"/>
    <cellStyle name="Zvýraznění 5 3" xfId="1952"/>
    <cellStyle name="Zvýraznění 5 30" xfId="1953"/>
    <cellStyle name="Zvýraznění 5 31" xfId="1954"/>
    <cellStyle name="Zvýraznění 5 32" xfId="1955"/>
    <cellStyle name="Zvýraznění 5 4" xfId="1956"/>
    <cellStyle name="Zvýraznění 5 5" xfId="1957"/>
    <cellStyle name="Zvýraznění 5 6" xfId="1958"/>
    <cellStyle name="Zvýraznění 5 7" xfId="1959"/>
    <cellStyle name="Zvýraznění 5 8" xfId="1960"/>
    <cellStyle name="Zvýraznění 5 9" xfId="1961"/>
    <cellStyle name="Zvýraznění 6 10" xfId="1962"/>
    <cellStyle name="Zvýraznění 6 11" xfId="1963"/>
    <cellStyle name="Zvýraznění 6 12" xfId="1964"/>
    <cellStyle name="Zvýraznění 6 13" xfId="1965"/>
    <cellStyle name="Zvýraznění 6 14" xfId="1966"/>
    <cellStyle name="Zvýraznění 6 15" xfId="1967"/>
    <cellStyle name="Zvýraznění 6 16" xfId="1968"/>
    <cellStyle name="Zvýraznění 6 17" xfId="1969"/>
    <cellStyle name="Zvýraznění 6 18" xfId="1970"/>
    <cellStyle name="Zvýraznění 6 19" xfId="1971"/>
    <cellStyle name="Zvýraznění 6 2" xfId="1972"/>
    <cellStyle name="Zvýraznění 6 20" xfId="1973"/>
    <cellStyle name="Zvýraznění 6 21" xfId="1974"/>
    <cellStyle name="Zvýraznění 6 22" xfId="1975"/>
    <cellStyle name="Zvýraznění 6 23" xfId="1976"/>
    <cellStyle name="Zvýraznění 6 24" xfId="1977"/>
    <cellStyle name="Zvýraznění 6 25" xfId="1978"/>
    <cellStyle name="Zvýraznění 6 26" xfId="1979"/>
    <cellStyle name="Zvýraznění 6 27" xfId="1980"/>
    <cellStyle name="Zvýraznění 6 28" xfId="1981"/>
    <cellStyle name="Zvýraznění 6 29" xfId="1982"/>
    <cellStyle name="Zvýraznění 6 3" xfId="1983"/>
    <cellStyle name="Zvýraznění 6 30" xfId="1984"/>
    <cellStyle name="Zvýraznění 6 31" xfId="1985"/>
    <cellStyle name="Zvýraznění 6 32" xfId="1986"/>
    <cellStyle name="Zvýraznění 6 4" xfId="1987"/>
    <cellStyle name="Zvýraznění 6 5" xfId="1988"/>
    <cellStyle name="Zvýraznění 6 6" xfId="1989"/>
    <cellStyle name="Zvýraznění 6 7" xfId="1990"/>
    <cellStyle name="Zvýraznění 6 8" xfId="1991"/>
    <cellStyle name="Zvýraznění 6 9" xfId="1992"/>
    <cellStyle name="normální_POL.XLS" xfId="19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Vykresy\Pardubice5-TDS1\Svazek%205%20-%20V&#253;kazy%20v&#253;m&#283;r\Temp\Uziv\Covcb-o1\Propo&#269;ty\Propo&#269;et%20n&#225;klad&#367;%20-%20tend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ziv\Covcb-o1\Propo&#269;ty\Propo&#269;et%20n&#225;klad&#367;%20-%20tend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Vykresy\Pardubice5-TDS1\Svazek%205%20-%20V&#253;kazy%20v&#253;m&#283;r\Temp\bio3%20-%20n&#225;klady_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ziv\&#268;OV%20&#268;esk&#233;%20Bud&#283;jovice%20-%20optimalizace%20aera&#269;n&#237;ho%20syst&#233;mu\Podklady\Nov&#225;k\DOKUMENTACE\v&#253;kaz%20v&#253;m&#283;r\Uziv\Pardubice3-DUR\Propo&#269;et\Uziv\Covcb-o1\Propo&#269;ty\Propo&#269;et%20n&#225;klad&#367;%20-%20tend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Uziv\Covcb-o1\Propo&#269;ty\Propo&#269;et%20n&#225;klad&#367;%20-%20tend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_ STROJNÍ"/>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TAVEBNÍ"/>
      <sheetName val="B. STROJNÍ"/>
      <sheetName val="C. ELEKTRO"/>
      <sheetName val="D. ASŘTP"/>
      <sheetName val="E. OSTATNÍ"/>
      <sheetName val="F. PRÁCE V ČASOVÉ MZDĚ"/>
      <sheetName val="G. SOUHRN"/>
      <sheetName val="B_ STROJNÍ"/>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ELKOVÉ NÁKLADY"/>
      <sheetName val="STAVEBNÍ OBJEKTY"/>
      <sheetName val="PROVOZNÍ SOUBORY"/>
      <sheetName val="ELEKTRO"/>
      <sheetName val="ASŘTP"/>
      <sheetName val="OSTATNÍ"/>
    </sheetNames>
    <sheetDataSet>
      <sheetData sheetId="0" refreshError="1"/>
      <sheetData sheetId="1"/>
      <sheetData sheetId="2" refreshError="1"/>
      <sheetData sheetId="3"/>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TAVEBNÍ"/>
      <sheetName val="B. STROJNÍ"/>
      <sheetName val="C. ELEKTRO"/>
      <sheetName val="D. ASŘTP"/>
      <sheetName val="E. OSTATNÍ"/>
      <sheetName val="F. PRÁCE V ČASOVÉ MZDĚ"/>
      <sheetName val="G. SOUHRN"/>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 STAVEBNÍ"/>
      <sheetName val="B. STROJNÍ"/>
      <sheetName val="C. ELEKTRO"/>
      <sheetName val="D. ASŘTP"/>
      <sheetName val="E. OSTATNÍ"/>
      <sheetName val="F. PRÁCE V ČASOVÉ MZDĚ"/>
      <sheetName val="G. SOUHRN"/>
      <sheetName val="B_ STROJNÍ"/>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view="pageBreakPreview" zoomScaleSheetLayoutView="100" workbookViewId="0" topLeftCell="A1">
      <selection activeCell="B22" sqref="B22"/>
    </sheetView>
  </sheetViews>
  <sheetFormatPr defaultColWidth="9.00390625" defaultRowHeight="12.75"/>
  <cols>
    <col min="1" max="1" width="11.75390625" style="18" customWidth="1"/>
    <col min="2" max="2" width="55.125" style="0" customWidth="1"/>
    <col min="3" max="5" width="17.625" style="0" customWidth="1"/>
    <col min="7" max="7" width="14.00390625" style="0" customWidth="1"/>
    <col min="9" max="9" width="16.00390625" style="0" customWidth="1"/>
  </cols>
  <sheetData>
    <row r="1" spans="1:14" ht="75.95" customHeight="1" thickBot="1">
      <c r="A1" s="416" t="s">
        <v>74</v>
      </c>
      <c r="B1" s="417"/>
      <c r="C1" s="417"/>
      <c r="D1" s="417"/>
      <c r="E1" s="418"/>
      <c r="F1" s="3"/>
      <c r="G1" s="1"/>
      <c r="H1" s="1"/>
      <c r="I1" s="1"/>
      <c r="J1" s="1"/>
      <c r="K1" s="1"/>
      <c r="L1" s="1"/>
      <c r="M1" s="1"/>
      <c r="N1" s="1"/>
    </row>
    <row r="2" spans="1:14" ht="40.7" customHeight="1">
      <c r="A2" s="413" t="s">
        <v>44</v>
      </c>
      <c r="B2" s="414"/>
      <c r="C2" s="414"/>
      <c r="D2" s="414"/>
      <c r="E2" s="415"/>
      <c r="G2" s="1"/>
      <c r="H2" s="1"/>
      <c r="I2" s="1"/>
      <c r="J2" s="1"/>
      <c r="K2" s="1"/>
      <c r="L2" s="1"/>
      <c r="M2" s="1"/>
      <c r="N2" s="1"/>
    </row>
    <row r="3" spans="1:6" s="1" customFormat="1" ht="16.5" customHeight="1">
      <c r="A3" s="123" t="s">
        <v>5</v>
      </c>
      <c r="B3" s="124" t="s">
        <v>15</v>
      </c>
      <c r="C3" s="125" t="s">
        <v>1</v>
      </c>
      <c r="D3" s="126" t="s">
        <v>0</v>
      </c>
      <c r="E3" s="127" t="s">
        <v>2</v>
      </c>
      <c r="F3" s="2"/>
    </row>
    <row r="4" spans="1:6" s="1" customFormat="1" ht="16.5" customHeight="1">
      <c r="A4" s="30"/>
      <c r="B4" s="41" t="s">
        <v>43</v>
      </c>
      <c r="C4" s="6">
        <f>Stavba!StavbaCelkem</f>
        <v>0</v>
      </c>
      <c r="D4" s="7">
        <f>C4*0.21</f>
        <v>0</v>
      </c>
      <c r="E4" s="8">
        <f>C4+D4</f>
        <v>0</v>
      </c>
      <c r="F4" s="2"/>
    </row>
    <row r="5" spans="1:9" s="1" customFormat="1" ht="15.2" customHeight="1" thickBot="1">
      <c r="A5" s="31"/>
      <c r="B5" s="16" t="s">
        <v>7</v>
      </c>
      <c r="C5" s="6"/>
      <c r="D5" s="7"/>
      <c r="E5" s="8"/>
      <c r="F5" s="2"/>
      <c r="G5" s="4"/>
      <c r="H5"/>
      <c r="I5" s="4"/>
    </row>
    <row r="6" spans="1:14" ht="17.25" thickBot="1">
      <c r="A6" s="32"/>
      <c r="B6" s="29" t="s">
        <v>8</v>
      </c>
      <c r="C6" s="9">
        <f>SUM(C4:C5)</f>
        <v>0</v>
      </c>
      <c r="D6" s="10">
        <f>SUM(D4:D5)</f>
        <v>0</v>
      </c>
      <c r="E6" s="11">
        <f>SUM(E4:E5)</f>
        <v>0</v>
      </c>
      <c r="G6" s="1"/>
      <c r="H6" s="1"/>
      <c r="I6" s="1"/>
      <c r="J6" s="1"/>
      <c r="K6" s="1"/>
      <c r="L6" s="1"/>
      <c r="M6" s="1"/>
      <c r="N6" s="1"/>
    </row>
    <row r="7" spans="1:6" s="1" customFormat="1" ht="15.2" customHeight="1">
      <c r="A7" s="32"/>
      <c r="B7" s="12"/>
      <c r="C7" s="13"/>
      <c r="D7" s="13"/>
      <c r="E7" s="33"/>
      <c r="F7" s="2"/>
    </row>
    <row r="8" spans="1:6" s="1" customFormat="1" ht="16.5" customHeight="1">
      <c r="A8" s="123" t="s">
        <v>17</v>
      </c>
      <c r="B8" s="124" t="s">
        <v>16</v>
      </c>
      <c r="C8" s="125" t="s">
        <v>1</v>
      </c>
      <c r="D8" s="126" t="s">
        <v>0</v>
      </c>
      <c r="E8" s="127" t="s">
        <v>2</v>
      </c>
      <c r="F8" s="2"/>
    </row>
    <row r="9" spans="1:6" s="1" customFormat="1" ht="15.2" customHeight="1">
      <c r="A9" s="30"/>
      <c r="B9" s="19" t="s">
        <v>45</v>
      </c>
      <c r="C9" s="6">
        <f>'PS03.2'!H33</f>
        <v>0</v>
      </c>
      <c r="D9" s="7">
        <f>C9*0.21</f>
        <v>0</v>
      </c>
      <c r="E9" s="8">
        <f>C9+D9</f>
        <v>0</v>
      </c>
      <c r="F9" s="2"/>
    </row>
    <row r="10" spans="1:6" s="1" customFormat="1" ht="15.2" customHeight="1" thickBot="1">
      <c r="A10" s="34"/>
      <c r="B10" s="5"/>
      <c r="C10" s="20"/>
      <c r="D10" s="21"/>
      <c r="E10" s="22"/>
      <c r="F10" s="2"/>
    </row>
    <row r="11" spans="1:6" s="1" customFormat="1" ht="16.5" customHeight="1" thickBot="1">
      <c r="A11" s="32"/>
      <c r="B11" s="17" t="s">
        <v>8</v>
      </c>
      <c r="C11" s="9">
        <f>SUM(C9:C10)</f>
        <v>0</v>
      </c>
      <c r="D11" s="10">
        <f>SUM(D9:D10)</f>
        <v>0</v>
      </c>
      <c r="E11" s="11">
        <f>SUM(E9:E10)</f>
        <v>0</v>
      </c>
      <c r="F11" s="2"/>
    </row>
    <row r="12" spans="1:6" s="1" customFormat="1" ht="15.2" customHeight="1" thickBot="1">
      <c r="A12" s="32"/>
      <c r="B12" s="12"/>
      <c r="C12" s="13"/>
      <c r="D12" s="13"/>
      <c r="E12" s="33"/>
      <c r="F12" s="2"/>
    </row>
    <row r="13" spans="1:6" s="1" customFormat="1" ht="16.5" customHeight="1" thickBot="1">
      <c r="A13" s="35"/>
      <c r="B13" s="25" t="s">
        <v>18</v>
      </c>
      <c r="C13" s="26">
        <f>C6+C11</f>
        <v>0</v>
      </c>
      <c r="D13" s="27">
        <f>D6+D11</f>
        <v>0</v>
      </c>
      <c r="E13" s="28">
        <f>E6+E11</f>
        <v>0</v>
      </c>
      <c r="F13" s="2"/>
    </row>
    <row r="14" spans="1:9" ht="12.75">
      <c r="A14" s="36"/>
      <c r="B14" s="14"/>
      <c r="C14" s="15"/>
      <c r="D14" s="15"/>
      <c r="E14" s="37"/>
      <c r="I14" s="3"/>
    </row>
    <row r="15" spans="1:6" s="1" customFormat="1" ht="16.5" customHeight="1">
      <c r="A15" s="123" t="s">
        <v>12</v>
      </c>
      <c r="B15" s="124" t="s">
        <v>6</v>
      </c>
      <c r="C15" s="125" t="s">
        <v>1</v>
      </c>
      <c r="D15" s="126" t="s">
        <v>0</v>
      </c>
      <c r="E15" s="127" t="s">
        <v>2</v>
      </c>
      <c r="F15" s="2"/>
    </row>
    <row r="16" spans="1:6" s="1" customFormat="1" ht="15.2" customHeight="1">
      <c r="A16" s="30"/>
      <c r="B16" s="19" t="s">
        <v>6</v>
      </c>
      <c r="C16" s="6">
        <f>'VEDLEJŠÍ NÁKLADY'!F13</f>
        <v>0</v>
      </c>
      <c r="D16" s="7">
        <f>C16*0.21</f>
        <v>0</v>
      </c>
      <c r="E16" s="8">
        <f>C16+D16</f>
        <v>0</v>
      </c>
      <c r="F16" s="2"/>
    </row>
    <row r="17" spans="1:6" s="1" customFormat="1" ht="15.2" customHeight="1" thickBot="1">
      <c r="A17" s="34"/>
      <c r="B17" s="5"/>
      <c r="C17" s="6"/>
      <c r="D17" s="7"/>
      <c r="E17" s="8"/>
      <c r="F17" s="2"/>
    </row>
    <row r="18" spans="1:6" s="1" customFormat="1" ht="16.5" customHeight="1" thickBot="1">
      <c r="A18" s="32"/>
      <c r="B18" s="17" t="s">
        <v>8</v>
      </c>
      <c r="C18" s="9">
        <f>SUM(C16:C17)</f>
        <v>0</v>
      </c>
      <c r="D18" s="10">
        <f>SUM(D16:D17)</f>
        <v>0</v>
      </c>
      <c r="E18" s="11">
        <f>SUM(E16:E17)</f>
        <v>0</v>
      </c>
      <c r="F18" s="2"/>
    </row>
    <row r="19" spans="1:9" ht="13.5" thickBot="1">
      <c r="A19" s="36"/>
      <c r="B19" s="14"/>
      <c r="C19" s="14"/>
      <c r="D19" s="14"/>
      <c r="E19" s="40"/>
      <c r="I19" s="3"/>
    </row>
    <row r="20" spans="1:6" s="1" customFormat="1" ht="16.5" customHeight="1" thickBot="1">
      <c r="A20" s="35"/>
      <c r="B20" s="25" t="s">
        <v>13</v>
      </c>
      <c r="C20" s="26">
        <f>C13+C18</f>
        <v>0</v>
      </c>
      <c r="D20" s="27">
        <f>D13+D18</f>
        <v>0</v>
      </c>
      <c r="E20" s="28">
        <f>E13+E18</f>
        <v>0</v>
      </c>
      <c r="F20" s="2"/>
    </row>
    <row r="21" spans="1:9" ht="12.75">
      <c r="A21" s="38"/>
      <c r="B21" s="39"/>
      <c r="C21" s="39"/>
      <c r="D21" s="39"/>
      <c r="E21" s="39"/>
      <c r="I21" s="3"/>
    </row>
    <row r="22" ht="12.75">
      <c r="I22" s="3"/>
    </row>
    <row r="24" spans="1:2" s="412" customFormat="1" ht="18" customHeight="1">
      <c r="A24" s="410"/>
      <c r="B24" s="411" t="s">
        <v>356</v>
      </c>
    </row>
    <row r="25" spans="1:3" s="412" customFormat="1" ht="18" customHeight="1">
      <c r="A25" s="410"/>
      <c r="B25" s="412" t="s">
        <v>355</v>
      </c>
      <c r="C25" s="409" t="s">
        <v>354</v>
      </c>
    </row>
  </sheetData>
  <mergeCells count="2">
    <mergeCell ref="A2:E2"/>
    <mergeCell ref="A1:E1"/>
  </mergeCells>
  <printOptions horizontalCentered="1"/>
  <pageMargins left="0.8661417322834646" right="0.1968503937007874" top="0.984251968503937" bottom="0.984251968503937" header="0.5118110236220472" footer="0.5118110236220472"/>
  <pageSetup fitToHeight="11" horizontalDpi="600" verticalDpi="600" orientation="portrait" paperSize="9" scale="75" r:id="rId1"/>
  <headerFooter alignWithMargins="0">
    <oddHeader>&amp;L&amp;9G.2 Soupis stavebních prací,dodávek a služeb s výkazem výměr&amp;R&amp;9EKOEKO s.r.o.</oddHeader>
    <oddFooter>&amp;L&amp;9ČOV SOKOLOV – 2. ETAPA, ČÁST 3.1 - DOSAZOVACÍ NÁDRŽE; DPS 05/2020 
Zak.č. 1231-84 &amp;R&amp;9Str. &amp;P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40"/>
  <sheetViews>
    <sheetView showGridLines="0" view="pageBreakPreview" zoomScaleSheetLayoutView="100" workbookViewId="0" topLeftCell="B4">
      <selection activeCell="H29" sqref="H29"/>
    </sheetView>
  </sheetViews>
  <sheetFormatPr defaultColWidth="9.00390625" defaultRowHeight="12.75"/>
  <cols>
    <col min="1" max="1" width="0.6171875" style="147" hidden="1" customWidth="1"/>
    <col min="2" max="2" width="7.125" style="147" customWidth="1"/>
    <col min="3" max="3" width="9.125" style="147" customWidth="1"/>
    <col min="4" max="4" width="19.75390625" style="147" customWidth="1"/>
    <col min="5" max="5" width="6.875" style="147" customWidth="1"/>
    <col min="6" max="6" width="13.125" style="147" customWidth="1"/>
    <col min="7" max="7" width="12.375" style="147" customWidth="1"/>
    <col min="8" max="8" width="13.625" style="147" customWidth="1"/>
    <col min="9" max="9" width="11.375" style="147" customWidth="1"/>
    <col min="10" max="10" width="7.00390625" style="147" customWidth="1"/>
    <col min="11" max="15" width="10.75390625" style="147" customWidth="1"/>
    <col min="16" max="256" width="9.125" style="147" customWidth="1"/>
    <col min="257" max="257" width="9.00390625" style="147" hidden="1" customWidth="1"/>
    <col min="258" max="258" width="7.125" style="147" customWidth="1"/>
    <col min="259" max="259" width="9.125" style="147" customWidth="1"/>
    <col min="260" max="260" width="19.75390625" style="147" customWidth="1"/>
    <col min="261" max="261" width="6.875" style="147" customWidth="1"/>
    <col min="262" max="262" width="13.125" style="147" customWidth="1"/>
    <col min="263" max="263" width="12.375" style="147" customWidth="1"/>
    <col min="264" max="264" width="13.625" style="147" customWidth="1"/>
    <col min="265" max="265" width="11.375" style="147" customWidth="1"/>
    <col min="266" max="266" width="7.00390625" style="147" customWidth="1"/>
    <col min="267" max="271" width="10.75390625" style="147" customWidth="1"/>
    <col min="272" max="512" width="9.125" style="147" customWidth="1"/>
    <col min="513" max="513" width="9.00390625" style="147" hidden="1" customWidth="1"/>
    <col min="514" max="514" width="7.125" style="147" customWidth="1"/>
    <col min="515" max="515" width="9.125" style="147" customWidth="1"/>
    <col min="516" max="516" width="19.75390625" style="147" customWidth="1"/>
    <col min="517" max="517" width="6.875" style="147" customWidth="1"/>
    <col min="518" max="518" width="13.125" style="147" customWidth="1"/>
    <col min="519" max="519" width="12.375" style="147" customWidth="1"/>
    <col min="520" max="520" width="13.625" style="147" customWidth="1"/>
    <col min="521" max="521" width="11.375" style="147" customWidth="1"/>
    <col min="522" max="522" width="7.00390625" style="147" customWidth="1"/>
    <col min="523" max="527" width="10.75390625" style="147" customWidth="1"/>
    <col min="528" max="768" width="9.125" style="147" customWidth="1"/>
    <col min="769" max="769" width="9.00390625" style="147" hidden="1" customWidth="1"/>
    <col min="770" max="770" width="7.125" style="147" customWidth="1"/>
    <col min="771" max="771" width="9.125" style="147" customWidth="1"/>
    <col min="772" max="772" width="19.75390625" style="147" customWidth="1"/>
    <col min="773" max="773" width="6.875" style="147" customWidth="1"/>
    <col min="774" max="774" width="13.125" style="147" customWidth="1"/>
    <col min="775" max="775" width="12.375" style="147" customWidth="1"/>
    <col min="776" max="776" width="13.625" style="147" customWidth="1"/>
    <col min="777" max="777" width="11.375" style="147" customWidth="1"/>
    <col min="778" max="778" width="7.00390625" style="147" customWidth="1"/>
    <col min="779" max="783" width="10.75390625" style="147" customWidth="1"/>
    <col min="784" max="1024" width="9.125" style="147" customWidth="1"/>
    <col min="1025" max="1025" width="9.00390625" style="147" hidden="1" customWidth="1"/>
    <col min="1026" max="1026" width="7.125" style="147" customWidth="1"/>
    <col min="1027" max="1027" width="9.125" style="147" customWidth="1"/>
    <col min="1028" max="1028" width="19.75390625" style="147" customWidth="1"/>
    <col min="1029" max="1029" width="6.875" style="147" customWidth="1"/>
    <col min="1030" max="1030" width="13.125" style="147" customWidth="1"/>
    <col min="1031" max="1031" width="12.375" style="147" customWidth="1"/>
    <col min="1032" max="1032" width="13.625" style="147" customWidth="1"/>
    <col min="1033" max="1033" width="11.375" style="147" customWidth="1"/>
    <col min="1034" max="1034" width="7.00390625" style="147" customWidth="1"/>
    <col min="1035" max="1039" width="10.75390625" style="147" customWidth="1"/>
    <col min="1040" max="1280" width="9.125" style="147" customWidth="1"/>
    <col min="1281" max="1281" width="9.00390625" style="147" hidden="1" customWidth="1"/>
    <col min="1282" max="1282" width="7.125" style="147" customWidth="1"/>
    <col min="1283" max="1283" width="9.125" style="147" customWidth="1"/>
    <col min="1284" max="1284" width="19.75390625" style="147" customWidth="1"/>
    <col min="1285" max="1285" width="6.875" style="147" customWidth="1"/>
    <col min="1286" max="1286" width="13.125" style="147" customWidth="1"/>
    <col min="1287" max="1287" width="12.375" style="147" customWidth="1"/>
    <col min="1288" max="1288" width="13.625" style="147" customWidth="1"/>
    <col min="1289" max="1289" width="11.375" style="147" customWidth="1"/>
    <col min="1290" max="1290" width="7.00390625" style="147" customWidth="1"/>
    <col min="1291" max="1295" width="10.75390625" style="147" customWidth="1"/>
    <col min="1296" max="1536" width="9.125" style="147" customWidth="1"/>
    <col min="1537" max="1537" width="9.00390625" style="147" hidden="1" customWidth="1"/>
    <col min="1538" max="1538" width="7.125" style="147" customWidth="1"/>
    <col min="1539" max="1539" width="9.125" style="147" customWidth="1"/>
    <col min="1540" max="1540" width="19.75390625" style="147" customWidth="1"/>
    <col min="1541" max="1541" width="6.875" style="147" customWidth="1"/>
    <col min="1542" max="1542" width="13.125" style="147" customWidth="1"/>
    <col min="1543" max="1543" width="12.375" style="147" customWidth="1"/>
    <col min="1544" max="1544" width="13.625" style="147" customWidth="1"/>
    <col min="1545" max="1545" width="11.375" style="147" customWidth="1"/>
    <col min="1546" max="1546" width="7.00390625" style="147" customWidth="1"/>
    <col min="1547" max="1551" width="10.75390625" style="147" customWidth="1"/>
    <col min="1552" max="1792" width="9.125" style="147" customWidth="1"/>
    <col min="1793" max="1793" width="9.00390625" style="147" hidden="1" customWidth="1"/>
    <col min="1794" max="1794" width="7.125" style="147" customWidth="1"/>
    <col min="1795" max="1795" width="9.125" style="147" customWidth="1"/>
    <col min="1796" max="1796" width="19.75390625" style="147" customWidth="1"/>
    <col min="1797" max="1797" width="6.875" style="147" customWidth="1"/>
    <col min="1798" max="1798" width="13.125" style="147" customWidth="1"/>
    <col min="1799" max="1799" width="12.375" style="147" customWidth="1"/>
    <col min="1800" max="1800" width="13.625" style="147" customWidth="1"/>
    <col min="1801" max="1801" width="11.375" style="147" customWidth="1"/>
    <col min="1802" max="1802" width="7.00390625" style="147" customWidth="1"/>
    <col min="1803" max="1807" width="10.75390625" style="147" customWidth="1"/>
    <col min="1808" max="2048" width="9.125" style="147" customWidth="1"/>
    <col min="2049" max="2049" width="9.00390625" style="147" hidden="1" customWidth="1"/>
    <col min="2050" max="2050" width="7.125" style="147" customWidth="1"/>
    <col min="2051" max="2051" width="9.125" style="147" customWidth="1"/>
    <col min="2052" max="2052" width="19.75390625" style="147" customWidth="1"/>
    <col min="2053" max="2053" width="6.875" style="147" customWidth="1"/>
    <col min="2054" max="2054" width="13.125" style="147" customWidth="1"/>
    <col min="2055" max="2055" width="12.375" style="147" customWidth="1"/>
    <col min="2056" max="2056" width="13.625" style="147" customWidth="1"/>
    <col min="2057" max="2057" width="11.375" style="147" customWidth="1"/>
    <col min="2058" max="2058" width="7.00390625" style="147" customWidth="1"/>
    <col min="2059" max="2063" width="10.75390625" style="147" customWidth="1"/>
    <col min="2064" max="2304" width="9.125" style="147" customWidth="1"/>
    <col min="2305" max="2305" width="9.00390625" style="147" hidden="1" customWidth="1"/>
    <col min="2306" max="2306" width="7.125" style="147" customWidth="1"/>
    <col min="2307" max="2307" width="9.125" style="147" customWidth="1"/>
    <col min="2308" max="2308" width="19.75390625" style="147" customWidth="1"/>
    <col min="2309" max="2309" width="6.875" style="147" customWidth="1"/>
    <col min="2310" max="2310" width="13.125" style="147" customWidth="1"/>
    <col min="2311" max="2311" width="12.375" style="147" customWidth="1"/>
    <col min="2312" max="2312" width="13.625" style="147" customWidth="1"/>
    <col min="2313" max="2313" width="11.375" style="147" customWidth="1"/>
    <col min="2314" max="2314" width="7.00390625" style="147" customWidth="1"/>
    <col min="2315" max="2319" width="10.75390625" style="147" customWidth="1"/>
    <col min="2320" max="2560" width="9.125" style="147" customWidth="1"/>
    <col min="2561" max="2561" width="9.00390625" style="147" hidden="1" customWidth="1"/>
    <col min="2562" max="2562" width="7.125" style="147" customWidth="1"/>
    <col min="2563" max="2563" width="9.125" style="147" customWidth="1"/>
    <col min="2564" max="2564" width="19.75390625" style="147" customWidth="1"/>
    <col min="2565" max="2565" width="6.875" style="147" customWidth="1"/>
    <col min="2566" max="2566" width="13.125" style="147" customWidth="1"/>
    <col min="2567" max="2567" width="12.375" style="147" customWidth="1"/>
    <col min="2568" max="2568" width="13.625" style="147" customWidth="1"/>
    <col min="2569" max="2569" width="11.375" style="147" customWidth="1"/>
    <col min="2570" max="2570" width="7.00390625" style="147" customWidth="1"/>
    <col min="2571" max="2575" width="10.75390625" style="147" customWidth="1"/>
    <col min="2576" max="2816" width="9.125" style="147" customWidth="1"/>
    <col min="2817" max="2817" width="9.00390625" style="147" hidden="1" customWidth="1"/>
    <col min="2818" max="2818" width="7.125" style="147" customWidth="1"/>
    <col min="2819" max="2819" width="9.125" style="147" customWidth="1"/>
    <col min="2820" max="2820" width="19.75390625" style="147" customWidth="1"/>
    <col min="2821" max="2821" width="6.875" style="147" customWidth="1"/>
    <col min="2822" max="2822" width="13.125" style="147" customWidth="1"/>
    <col min="2823" max="2823" width="12.375" style="147" customWidth="1"/>
    <col min="2824" max="2824" width="13.625" style="147" customWidth="1"/>
    <col min="2825" max="2825" width="11.375" style="147" customWidth="1"/>
    <col min="2826" max="2826" width="7.00390625" style="147" customWidth="1"/>
    <col min="2827" max="2831" width="10.75390625" style="147" customWidth="1"/>
    <col min="2832" max="3072" width="9.125" style="147" customWidth="1"/>
    <col min="3073" max="3073" width="9.00390625" style="147" hidden="1" customWidth="1"/>
    <col min="3074" max="3074" width="7.125" style="147" customWidth="1"/>
    <col min="3075" max="3075" width="9.125" style="147" customWidth="1"/>
    <col min="3076" max="3076" width="19.75390625" style="147" customWidth="1"/>
    <col min="3077" max="3077" width="6.875" style="147" customWidth="1"/>
    <col min="3078" max="3078" width="13.125" style="147" customWidth="1"/>
    <col min="3079" max="3079" width="12.375" style="147" customWidth="1"/>
    <col min="3080" max="3080" width="13.625" style="147" customWidth="1"/>
    <col min="3081" max="3081" width="11.375" style="147" customWidth="1"/>
    <col min="3082" max="3082" width="7.00390625" style="147" customWidth="1"/>
    <col min="3083" max="3087" width="10.75390625" style="147" customWidth="1"/>
    <col min="3088" max="3328" width="9.125" style="147" customWidth="1"/>
    <col min="3329" max="3329" width="9.00390625" style="147" hidden="1" customWidth="1"/>
    <col min="3330" max="3330" width="7.125" style="147" customWidth="1"/>
    <col min="3331" max="3331" width="9.125" style="147" customWidth="1"/>
    <col min="3332" max="3332" width="19.75390625" style="147" customWidth="1"/>
    <col min="3333" max="3333" width="6.875" style="147" customWidth="1"/>
    <col min="3334" max="3334" width="13.125" style="147" customWidth="1"/>
    <col min="3335" max="3335" width="12.375" style="147" customWidth="1"/>
    <col min="3336" max="3336" width="13.625" style="147" customWidth="1"/>
    <col min="3337" max="3337" width="11.375" style="147" customWidth="1"/>
    <col min="3338" max="3338" width="7.00390625" style="147" customWidth="1"/>
    <col min="3339" max="3343" width="10.75390625" style="147" customWidth="1"/>
    <col min="3344" max="3584" width="9.125" style="147" customWidth="1"/>
    <col min="3585" max="3585" width="9.00390625" style="147" hidden="1" customWidth="1"/>
    <col min="3586" max="3586" width="7.125" style="147" customWidth="1"/>
    <col min="3587" max="3587" width="9.125" style="147" customWidth="1"/>
    <col min="3588" max="3588" width="19.75390625" style="147" customWidth="1"/>
    <col min="3589" max="3589" width="6.875" style="147" customWidth="1"/>
    <col min="3590" max="3590" width="13.125" style="147" customWidth="1"/>
    <col min="3591" max="3591" width="12.375" style="147" customWidth="1"/>
    <col min="3592" max="3592" width="13.625" style="147" customWidth="1"/>
    <col min="3593" max="3593" width="11.375" style="147" customWidth="1"/>
    <col min="3594" max="3594" width="7.00390625" style="147" customWidth="1"/>
    <col min="3595" max="3599" width="10.75390625" style="147" customWidth="1"/>
    <col min="3600" max="3840" width="9.125" style="147" customWidth="1"/>
    <col min="3841" max="3841" width="9.00390625" style="147" hidden="1" customWidth="1"/>
    <col min="3842" max="3842" width="7.125" style="147" customWidth="1"/>
    <col min="3843" max="3843" width="9.125" style="147" customWidth="1"/>
    <col min="3844" max="3844" width="19.75390625" style="147" customWidth="1"/>
    <col min="3845" max="3845" width="6.875" style="147" customWidth="1"/>
    <col min="3846" max="3846" width="13.125" style="147" customWidth="1"/>
    <col min="3847" max="3847" width="12.375" style="147" customWidth="1"/>
    <col min="3848" max="3848" width="13.625" style="147" customWidth="1"/>
    <col min="3849" max="3849" width="11.375" style="147" customWidth="1"/>
    <col min="3850" max="3850" width="7.00390625" style="147" customWidth="1"/>
    <col min="3851" max="3855" width="10.75390625" style="147" customWidth="1"/>
    <col min="3856" max="4096" width="9.125" style="147" customWidth="1"/>
    <col min="4097" max="4097" width="9.00390625" style="147" hidden="1" customWidth="1"/>
    <col min="4098" max="4098" width="7.125" style="147" customWidth="1"/>
    <col min="4099" max="4099" width="9.125" style="147" customWidth="1"/>
    <col min="4100" max="4100" width="19.75390625" style="147" customWidth="1"/>
    <col min="4101" max="4101" width="6.875" style="147" customWidth="1"/>
    <col min="4102" max="4102" width="13.125" style="147" customWidth="1"/>
    <col min="4103" max="4103" width="12.375" style="147" customWidth="1"/>
    <col min="4104" max="4104" width="13.625" style="147" customWidth="1"/>
    <col min="4105" max="4105" width="11.375" style="147" customWidth="1"/>
    <col min="4106" max="4106" width="7.00390625" style="147" customWidth="1"/>
    <col min="4107" max="4111" width="10.75390625" style="147" customWidth="1"/>
    <col min="4112" max="4352" width="9.125" style="147" customWidth="1"/>
    <col min="4353" max="4353" width="9.00390625" style="147" hidden="1" customWidth="1"/>
    <col min="4354" max="4354" width="7.125" style="147" customWidth="1"/>
    <col min="4355" max="4355" width="9.125" style="147" customWidth="1"/>
    <col min="4356" max="4356" width="19.75390625" style="147" customWidth="1"/>
    <col min="4357" max="4357" width="6.875" style="147" customWidth="1"/>
    <col min="4358" max="4358" width="13.125" style="147" customWidth="1"/>
    <col min="4359" max="4359" width="12.375" style="147" customWidth="1"/>
    <col min="4360" max="4360" width="13.625" style="147" customWidth="1"/>
    <col min="4361" max="4361" width="11.375" style="147" customWidth="1"/>
    <col min="4362" max="4362" width="7.00390625" style="147" customWidth="1"/>
    <col min="4363" max="4367" width="10.75390625" style="147" customWidth="1"/>
    <col min="4368" max="4608" width="9.125" style="147" customWidth="1"/>
    <col min="4609" max="4609" width="9.00390625" style="147" hidden="1" customWidth="1"/>
    <col min="4610" max="4610" width="7.125" style="147" customWidth="1"/>
    <col min="4611" max="4611" width="9.125" style="147" customWidth="1"/>
    <col min="4612" max="4612" width="19.75390625" style="147" customWidth="1"/>
    <col min="4613" max="4613" width="6.875" style="147" customWidth="1"/>
    <col min="4614" max="4614" width="13.125" style="147" customWidth="1"/>
    <col min="4615" max="4615" width="12.375" style="147" customWidth="1"/>
    <col min="4616" max="4616" width="13.625" style="147" customWidth="1"/>
    <col min="4617" max="4617" width="11.375" style="147" customWidth="1"/>
    <col min="4618" max="4618" width="7.00390625" style="147" customWidth="1"/>
    <col min="4619" max="4623" width="10.75390625" style="147" customWidth="1"/>
    <col min="4624" max="4864" width="9.125" style="147" customWidth="1"/>
    <col min="4865" max="4865" width="9.00390625" style="147" hidden="1" customWidth="1"/>
    <col min="4866" max="4866" width="7.125" style="147" customWidth="1"/>
    <col min="4867" max="4867" width="9.125" style="147" customWidth="1"/>
    <col min="4868" max="4868" width="19.75390625" style="147" customWidth="1"/>
    <col min="4869" max="4869" width="6.875" style="147" customWidth="1"/>
    <col min="4870" max="4870" width="13.125" style="147" customWidth="1"/>
    <col min="4871" max="4871" width="12.375" style="147" customWidth="1"/>
    <col min="4872" max="4872" width="13.625" style="147" customWidth="1"/>
    <col min="4873" max="4873" width="11.375" style="147" customWidth="1"/>
    <col min="4874" max="4874" width="7.00390625" style="147" customWidth="1"/>
    <col min="4875" max="4879" width="10.75390625" style="147" customWidth="1"/>
    <col min="4880" max="5120" width="9.125" style="147" customWidth="1"/>
    <col min="5121" max="5121" width="9.00390625" style="147" hidden="1" customWidth="1"/>
    <col min="5122" max="5122" width="7.125" style="147" customWidth="1"/>
    <col min="5123" max="5123" width="9.125" style="147" customWidth="1"/>
    <col min="5124" max="5124" width="19.75390625" style="147" customWidth="1"/>
    <col min="5125" max="5125" width="6.875" style="147" customWidth="1"/>
    <col min="5126" max="5126" width="13.125" style="147" customWidth="1"/>
    <col min="5127" max="5127" width="12.375" style="147" customWidth="1"/>
    <col min="5128" max="5128" width="13.625" style="147" customWidth="1"/>
    <col min="5129" max="5129" width="11.375" style="147" customWidth="1"/>
    <col min="5130" max="5130" width="7.00390625" style="147" customWidth="1"/>
    <col min="5131" max="5135" width="10.75390625" style="147" customWidth="1"/>
    <col min="5136" max="5376" width="9.125" style="147" customWidth="1"/>
    <col min="5377" max="5377" width="9.00390625" style="147" hidden="1" customWidth="1"/>
    <col min="5378" max="5378" width="7.125" style="147" customWidth="1"/>
    <col min="5379" max="5379" width="9.125" style="147" customWidth="1"/>
    <col min="5380" max="5380" width="19.75390625" style="147" customWidth="1"/>
    <col min="5381" max="5381" width="6.875" style="147" customWidth="1"/>
    <col min="5382" max="5382" width="13.125" style="147" customWidth="1"/>
    <col min="5383" max="5383" width="12.375" style="147" customWidth="1"/>
    <col min="5384" max="5384" width="13.625" style="147" customWidth="1"/>
    <col min="5385" max="5385" width="11.375" style="147" customWidth="1"/>
    <col min="5386" max="5386" width="7.00390625" style="147" customWidth="1"/>
    <col min="5387" max="5391" width="10.75390625" style="147" customWidth="1"/>
    <col min="5392" max="5632" width="9.125" style="147" customWidth="1"/>
    <col min="5633" max="5633" width="9.00390625" style="147" hidden="1" customWidth="1"/>
    <col min="5634" max="5634" width="7.125" style="147" customWidth="1"/>
    <col min="5635" max="5635" width="9.125" style="147" customWidth="1"/>
    <col min="5636" max="5636" width="19.75390625" style="147" customWidth="1"/>
    <col min="5637" max="5637" width="6.875" style="147" customWidth="1"/>
    <col min="5638" max="5638" width="13.125" style="147" customWidth="1"/>
    <col min="5639" max="5639" width="12.375" style="147" customWidth="1"/>
    <col min="5640" max="5640" width="13.625" style="147" customWidth="1"/>
    <col min="5641" max="5641" width="11.375" style="147" customWidth="1"/>
    <col min="5642" max="5642" width="7.00390625" style="147" customWidth="1"/>
    <col min="5643" max="5647" width="10.75390625" style="147" customWidth="1"/>
    <col min="5648" max="5888" width="9.125" style="147" customWidth="1"/>
    <col min="5889" max="5889" width="9.00390625" style="147" hidden="1" customWidth="1"/>
    <col min="5890" max="5890" width="7.125" style="147" customWidth="1"/>
    <col min="5891" max="5891" width="9.125" style="147" customWidth="1"/>
    <col min="5892" max="5892" width="19.75390625" style="147" customWidth="1"/>
    <col min="5893" max="5893" width="6.875" style="147" customWidth="1"/>
    <col min="5894" max="5894" width="13.125" style="147" customWidth="1"/>
    <col min="5895" max="5895" width="12.375" style="147" customWidth="1"/>
    <col min="5896" max="5896" width="13.625" style="147" customWidth="1"/>
    <col min="5897" max="5897" width="11.375" style="147" customWidth="1"/>
    <col min="5898" max="5898" width="7.00390625" style="147" customWidth="1"/>
    <col min="5899" max="5903" width="10.75390625" style="147" customWidth="1"/>
    <col min="5904" max="6144" width="9.125" style="147" customWidth="1"/>
    <col min="6145" max="6145" width="9.00390625" style="147" hidden="1" customWidth="1"/>
    <col min="6146" max="6146" width="7.125" style="147" customWidth="1"/>
    <col min="6147" max="6147" width="9.125" style="147" customWidth="1"/>
    <col min="6148" max="6148" width="19.75390625" style="147" customWidth="1"/>
    <col min="6149" max="6149" width="6.875" style="147" customWidth="1"/>
    <col min="6150" max="6150" width="13.125" style="147" customWidth="1"/>
    <col min="6151" max="6151" width="12.375" style="147" customWidth="1"/>
    <col min="6152" max="6152" width="13.625" style="147" customWidth="1"/>
    <col min="6153" max="6153" width="11.375" style="147" customWidth="1"/>
    <col min="6154" max="6154" width="7.00390625" style="147" customWidth="1"/>
    <col min="6155" max="6159" width="10.75390625" style="147" customWidth="1"/>
    <col min="6160" max="6400" width="9.125" style="147" customWidth="1"/>
    <col min="6401" max="6401" width="9.00390625" style="147" hidden="1" customWidth="1"/>
    <col min="6402" max="6402" width="7.125" style="147" customWidth="1"/>
    <col min="6403" max="6403" width="9.125" style="147" customWidth="1"/>
    <col min="6404" max="6404" width="19.75390625" style="147" customWidth="1"/>
    <col min="6405" max="6405" width="6.875" style="147" customWidth="1"/>
    <col min="6406" max="6406" width="13.125" style="147" customWidth="1"/>
    <col min="6407" max="6407" width="12.375" style="147" customWidth="1"/>
    <col min="6408" max="6408" width="13.625" style="147" customWidth="1"/>
    <col min="6409" max="6409" width="11.375" style="147" customWidth="1"/>
    <col min="6410" max="6410" width="7.00390625" style="147" customWidth="1"/>
    <col min="6411" max="6415" width="10.75390625" style="147" customWidth="1"/>
    <col min="6416" max="6656" width="9.125" style="147" customWidth="1"/>
    <col min="6657" max="6657" width="9.00390625" style="147" hidden="1" customWidth="1"/>
    <col min="6658" max="6658" width="7.125" style="147" customWidth="1"/>
    <col min="6659" max="6659" width="9.125" style="147" customWidth="1"/>
    <col min="6660" max="6660" width="19.75390625" style="147" customWidth="1"/>
    <col min="6661" max="6661" width="6.875" style="147" customWidth="1"/>
    <col min="6662" max="6662" width="13.125" style="147" customWidth="1"/>
    <col min="6663" max="6663" width="12.375" style="147" customWidth="1"/>
    <col min="6664" max="6664" width="13.625" style="147" customWidth="1"/>
    <col min="6665" max="6665" width="11.375" style="147" customWidth="1"/>
    <col min="6666" max="6666" width="7.00390625" style="147" customWidth="1"/>
    <col min="6667" max="6671" width="10.75390625" style="147" customWidth="1"/>
    <col min="6672" max="6912" width="9.125" style="147" customWidth="1"/>
    <col min="6913" max="6913" width="9.00390625" style="147" hidden="1" customWidth="1"/>
    <col min="6914" max="6914" width="7.125" style="147" customWidth="1"/>
    <col min="6915" max="6915" width="9.125" style="147" customWidth="1"/>
    <col min="6916" max="6916" width="19.75390625" style="147" customWidth="1"/>
    <col min="6917" max="6917" width="6.875" style="147" customWidth="1"/>
    <col min="6918" max="6918" width="13.125" style="147" customWidth="1"/>
    <col min="6919" max="6919" width="12.375" style="147" customWidth="1"/>
    <col min="6920" max="6920" width="13.625" style="147" customWidth="1"/>
    <col min="6921" max="6921" width="11.375" style="147" customWidth="1"/>
    <col min="6922" max="6922" width="7.00390625" style="147" customWidth="1"/>
    <col min="6923" max="6927" width="10.75390625" style="147" customWidth="1"/>
    <col min="6928" max="7168" width="9.125" style="147" customWidth="1"/>
    <col min="7169" max="7169" width="9.00390625" style="147" hidden="1" customWidth="1"/>
    <col min="7170" max="7170" width="7.125" style="147" customWidth="1"/>
    <col min="7171" max="7171" width="9.125" style="147" customWidth="1"/>
    <col min="7172" max="7172" width="19.75390625" style="147" customWidth="1"/>
    <col min="7173" max="7173" width="6.875" style="147" customWidth="1"/>
    <col min="7174" max="7174" width="13.125" style="147" customWidth="1"/>
    <col min="7175" max="7175" width="12.375" style="147" customWidth="1"/>
    <col min="7176" max="7176" width="13.625" style="147" customWidth="1"/>
    <col min="7177" max="7177" width="11.375" style="147" customWidth="1"/>
    <col min="7178" max="7178" width="7.00390625" style="147" customWidth="1"/>
    <col min="7179" max="7183" width="10.75390625" style="147" customWidth="1"/>
    <col min="7184" max="7424" width="9.125" style="147" customWidth="1"/>
    <col min="7425" max="7425" width="9.00390625" style="147" hidden="1" customWidth="1"/>
    <col min="7426" max="7426" width="7.125" style="147" customWidth="1"/>
    <col min="7427" max="7427" width="9.125" style="147" customWidth="1"/>
    <col min="7428" max="7428" width="19.75390625" style="147" customWidth="1"/>
    <col min="7429" max="7429" width="6.875" style="147" customWidth="1"/>
    <col min="7430" max="7430" width="13.125" style="147" customWidth="1"/>
    <col min="7431" max="7431" width="12.375" style="147" customWidth="1"/>
    <col min="7432" max="7432" width="13.625" style="147" customWidth="1"/>
    <col min="7433" max="7433" width="11.375" style="147" customWidth="1"/>
    <col min="7434" max="7434" width="7.00390625" style="147" customWidth="1"/>
    <col min="7435" max="7439" width="10.75390625" style="147" customWidth="1"/>
    <col min="7440" max="7680" width="9.125" style="147" customWidth="1"/>
    <col min="7681" max="7681" width="9.00390625" style="147" hidden="1" customWidth="1"/>
    <col min="7682" max="7682" width="7.125" style="147" customWidth="1"/>
    <col min="7683" max="7683" width="9.125" style="147" customWidth="1"/>
    <col min="7684" max="7684" width="19.75390625" style="147" customWidth="1"/>
    <col min="7685" max="7685" width="6.875" style="147" customWidth="1"/>
    <col min="7686" max="7686" width="13.125" style="147" customWidth="1"/>
    <col min="7687" max="7687" width="12.375" style="147" customWidth="1"/>
    <col min="7688" max="7688" width="13.625" style="147" customWidth="1"/>
    <col min="7689" max="7689" width="11.375" style="147" customWidth="1"/>
    <col min="7690" max="7690" width="7.00390625" style="147" customWidth="1"/>
    <col min="7691" max="7695" width="10.75390625" style="147" customWidth="1"/>
    <col min="7696" max="7936" width="9.125" style="147" customWidth="1"/>
    <col min="7937" max="7937" width="9.00390625" style="147" hidden="1" customWidth="1"/>
    <col min="7938" max="7938" width="7.125" style="147" customWidth="1"/>
    <col min="7939" max="7939" width="9.125" style="147" customWidth="1"/>
    <col min="7940" max="7940" width="19.75390625" style="147" customWidth="1"/>
    <col min="7941" max="7941" width="6.875" style="147" customWidth="1"/>
    <col min="7942" max="7942" width="13.125" style="147" customWidth="1"/>
    <col min="7943" max="7943" width="12.375" style="147" customWidth="1"/>
    <col min="7944" max="7944" width="13.625" style="147" customWidth="1"/>
    <col min="7945" max="7945" width="11.375" style="147" customWidth="1"/>
    <col min="7946" max="7946" width="7.00390625" style="147" customWidth="1"/>
    <col min="7947" max="7951" width="10.75390625" style="147" customWidth="1"/>
    <col min="7952" max="8192" width="9.125" style="147" customWidth="1"/>
    <col min="8193" max="8193" width="9.00390625" style="147" hidden="1" customWidth="1"/>
    <col min="8194" max="8194" width="7.125" style="147" customWidth="1"/>
    <col min="8195" max="8195" width="9.125" style="147" customWidth="1"/>
    <col min="8196" max="8196" width="19.75390625" style="147" customWidth="1"/>
    <col min="8197" max="8197" width="6.875" style="147" customWidth="1"/>
    <col min="8198" max="8198" width="13.125" style="147" customWidth="1"/>
    <col min="8199" max="8199" width="12.375" style="147" customWidth="1"/>
    <col min="8200" max="8200" width="13.625" style="147" customWidth="1"/>
    <col min="8201" max="8201" width="11.375" style="147" customWidth="1"/>
    <col min="8202" max="8202" width="7.00390625" style="147" customWidth="1"/>
    <col min="8203" max="8207" width="10.75390625" style="147" customWidth="1"/>
    <col min="8208" max="8448" width="9.125" style="147" customWidth="1"/>
    <col min="8449" max="8449" width="9.00390625" style="147" hidden="1" customWidth="1"/>
    <col min="8450" max="8450" width="7.125" style="147" customWidth="1"/>
    <col min="8451" max="8451" width="9.125" style="147" customWidth="1"/>
    <col min="8452" max="8452" width="19.75390625" style="147" customWidth="1"/>
    <col min="8453" max="8453" width="6.875" style="147" customWidth="1"/>
    <col min="8454" max="8454" width="13.125" style="147" customWidth="1"/>
    <col min="8455" max="8455" width="12.375" style="147" customWidth="1"/>
    <col min="8456" max="8456" width="13.625" style="147" customWidth="1"/>
    <col min="8457" max="8457" width="11.375" style="147" customWidth="1"/>
    <col min="8458" max="8458" width="7.00390625" style="147" customWidth="1"/>
    <col min="8459" max="8463" width="10.75390625" style="147" customWidth="1"/>
    <col min="8464" max="8704" width="9.125" style="147" customWidth="1"/>
    <col min="8705" max="8705" width="9.00390625" style="147" hidden="1" customWidth="1"/>
    <col min="8706" max="8706" width="7.125" style="147" customWidth="1"/>
    <col min="8707" max="8707" width="9.125" style="147" customWidth="1"/>
    <col min="8708" max="8708" width="19.75390625" style="147" customWidth="1"/>
    <col min="8709" max="8709" width="6.875" style="147" customWidth="1"/>
    <col min="8710" max="8710" width="13.125" style="147" customWidth="1"/>
    <col min="8711" max="8711" width="12.375" style="147" customWidth="1"/>
    <col min="8712" max="8712" width="13.625" style="147" customWidth="1"/>
    <col min="8713" max="8713" width="11.375" style="147" customWidth="1"/>
    <col min="8714" max="8714" width="7.00390625" style="147" customWidth="1"/>
    <col min="8715" max="8719" width="10.75390625" style="147" customWidth="1"/>
    <col min="8720" max="8960" width="9.125" style="147" customWidth="1"/>
    <col min="8961" max="8961" width="9.00390625" style="147" hidden="1" customWidth="1"/>
    <col min="8962" max="8962" width="7.125" style="147" customWidth="1"/>
    <col min="8963" max="8963" width="9.125" style="147" customWidth="1"/>
    <col min="8964" max="8964" width="19.75390625" style="147" customWidth="1"/>
    <col min="8965" max="8965" width="6.875" style="147" customWidth="1"/>
    <col min="8966" max="8966" width="13.125" style="147" customWidth="1"/>
    <col min="8967" max="8967" width="12.375" style="147" customWidth="1"/>
    <col min="8968" max="8968" width="13.625" style="147" customWidth="1"/>
    <col min="8969" max="8969" width="11.375" style="147" customWidth="1"/>
    <col min="8970" max="8970" width="7.00390625" style="147" customWidth="1"/>
    <col min="8971" max="8975" width="10.75390625" style="147" customWidth="1"/>
    <col min="8976" max="9216" width="9.125" style="147" customWidth="1"/>
    <col min="9217" max="9217" width="9.00390625" style="147" hidden="1" customWidth="1"/>
    <col min="9218" max="9218" width="7.125" style="147" customWidth="1"/>
    <col min="9219" max="9219" width="9.125" style="147" customWidth="1"/>
    <col min="9220" max="9220" width="19.75390625" style="147" customWidth="1"/>
    <col min="9221" max="9221" width="6.875" style="147" customWidth="1"/>
    <col min="9222" max="9222" width="13.125" style="147" customWidth="1"/>
    <col min="9223" max="9223" width="12.375" style="147" customWidth="1"/>
    <col min="9224" max="9224" width="13.625" style="147" customWidth="1"/>
    <col min="9225" max="9225" width="11.375" style="147" customWidth="1"/>
    <col min="9226" max="9226" width="7.00390625" style="147" customWidth="1"/>
    <col min="9227" max="9231" width="10.75390625" style="147" customWidth="1"/>
    <col min="9232" max="9472" width="9.125" style="147" customWidth="1"/>
    <col min="9473" max="9473" width="9.00390625" style="147" hidden="1" customWidth="1"/>
    <col min="9474" max="9474" width="7.125" style="147" customWidth="1"/>
    <col min="9475" max="9475" width="9.125" style="147" customWidth="1"/>
    <col min="9476" max="9476" width="19.75390625" style="147" customWidth="1"/>
    <col min="9477" max="9477" width="6.875" style="147" customWidth="1"/>
    <col min="9478" max="9478" width="13.125" style="147" customWidth="1"/>
    <col min="9479" max="9479" width="12.375" style="147" customWidth="1"/>
    <col min="9480" max="9480" width="13.625" style="147" customWidth="1"/>
    <col min="9481" max="9481" width="11.375" style="147" customWidth="1"/>
    <col min="9482" max="9482" width="7.00390625" style="147" customWidth="1"/>
    <col min="9483" max="9487" width="10.75390625" style="147" customWidth="1"/>
    <col min="9488" max="9728" width="9.125" style="147" customWidth="1"/>
    <col min="9729" max="9729" width="9.00390625" style="147" hidden="1" customWidth="1"/>
    <col min="9730" max="9730" width="7.125" style="147" customWidth="1"/>
    <col min="9731" max="9731" width="9.125" style="147" customWidth="1"/>
    <col min="9732" max="9732" width="19.75390625" style="147" customWidth="1"/>
    <col min="9733" max="9733" width="6.875" style="147" customWidth="1"/>
    <col min="9734" max="9734" width="13.125" style="147" customWidth="1"/>
    <col min="9735" max="9735" width="12.375" style="147" customWidth="1"/>
    <col min="9736" max="9736" width="13.625" style="147" customWidth="1"/>
    <col min="9737" max="9737" width="11.375" style="147" customWidth="1"/>
    <col min="9738" max="9738" width="7.00390625" style="147" customWidth="1"/>
    <col min="9739" max="9743" width="10.75390625" style="147" customWidth="1"/>
    <col min="9744" max="9984" width="9.125" style="147" customWidth="1"/>
    <col min="9985" max="9985" width="9.00390625" style="147" hidden="1" customWidth="1"/>
    <col min="9986" max="9986" width="7.125" style="147" customWidth="1"/>
    <col min="9987" max="9987" width="9.125" style="147" customWidth="1"/>
    <col min="9988" max="9988" width="19.75390625" style="147" customWidth="1"/>
    <col min="9989" max="9989" width="6.875" style="147" customWidth="1"/>
    <col min="9990" max="9990" width="13.125" style="147" customWidth="1"/>
    <col min="9991" max="9991" width="12.375" style="147" customWidth="1"/>
    <col min="9992" max="9992" width="13.625" style="147" customWidth="1"/>
    <col min="9993" max="9993" width="11.375" style="147" customWidth="1"/>
    <col min="9994" max="9994" width="7.00390625" style="147" customWidth="1"/>
    <col min="9995" max="9999" width="10.75390625" style="147" customWidth="1"/>
    <col min="10000" max="10240" width="9.125" style="147" customWidth="1"/>
    <col min="10241" max="10241" width="9.00390625" style="147" hidden="1" customWidth="1"/>
    <col min="10242" max="10242" width="7.125" style="147" customWidth="1"/>
    <col min="10243" max="10243" width="9.125" style="147" customWidth="1"/>
    <col min="10244" max="10244" width="19.75390625" style="147" customWidth="1"/>
    <col min="10245" max="10245" width="6.875" style="147" customWidth="1"/>
    <col min="10246" max="10246" width="13.125" style="147" customWidth="1"/>
    <col min="10247" max="10247" width="12.375" style="147" customWidth="1"/>
    <col min="10248" max="10248" width="13.625" style="147" customWidth="1"/>
    <col min="10249" max="10249" width="11.375" style="147" customWidth="1"/>
    <col min="10250" max="10250" width="7.00390625" style="147" customWidth="1"/>
    <col min="10251" max="10255" width="10.75390625" style="147" customWidth="1"/>
    <col min="10256" max="10496" width="9.125" style="147" customWidth="1"/>
    <col min="10497" max="10497" width="9.00390625" style="147" hidden="1" customWidth="1"/>
    <col min="10498" max="10498" width="7.125" style="147" customWidth="1"/>
    <col min="10499" max="10499" width="9.125" style="147" customWidth="1"/>
    <col min="10500" max="10500" width="19.75390625" style="147" customWidth="1"/>
    <col min="10501" max="10501" width="6.875" style="147" customWidth="1"/>
    <col min="10502" max="10502" width="13.125" style="147" customWidth="1"/>
    <col min="10503" max="10503" width="12.375" style="147" customWidth="1"/>
    <col min="10504" max="10504" width="13.625" style="147" customWidth="1"/>
    <col min="10505" max="10505" width="11.375" style="147" customWidth="1"/>
    <col min="10506" max="10506" width="7.00390625" style="147" customWidth="1"/>
    <col min="10507" max="10511" width="10.75390625" style="147" customWidth="1"/>
    <col min="10512" max="10752" width="9.125" style="147" customWidth="1"/>
    <col min="10753" max="10753" width="9.00390625" style="147" hidden="1" customWidth="1"/>
    <col min="10754" max="10754" width="7.125" style="147" customWidth="1"/>
    <col min="10755" max="10755" width="9.125" style="147" customWidth="1"/>
    <col min="10756" max="10756" width="19.75390625" style="147" customWidth="1"/>
    <col min="10757" max="10757" width="6.875" style="147" customWidth="1"/>
    <col min="10758" max="10758" width="13.125" style="147" customWidth="1"/>
    <col min="10759" max="10759" width="12.375" style="147" customWidth="1"/>
    <col min="10760" max="10760" width="13.625" style="147" customWidth="1"/>
    <col min="10761" max="10761" width="11.375" style="147" customWidth="1"/>
    <col min="10762" max="10762" width="7.00390625" style="147" customWidth="1"/>
    <col min="10763" max="10767" width="10.75390625" style="147" customWidth="1"/>
    <col min="10768" max="11008" width="9.125" style="147" customWidth="1"/>
    <col min="11009" max="11009" width="9.00390625" style="147" hidden="1" customWidth="1"/>
    <col min="11010" max="11010" width="7.125" style="147" customWidth="1"/>
    <col min="11011" max="11011" width="9.125" style="147" customWidth="1"/>
    <col min="11012" max="11012" width="19.75390625" style="147" customWidth="1"/>
    <col min="11013" max="11013" width="6.875" style="147" customWidth="1"/>
    <col min="11014" max="11014" width="13.125" style="147" customWidth="1"/>
    <col min="11015" max="11015" width="12.375" style="147" customWidth="1"/>
    <col min="11016" max="11016" width="13.625" style="147" customWidth="1"/>
    <col min="11017" max="11017" width="11.375" style="147" customWidth="1"/>
    <col min="11018" max="11018" width="7.00390625" style="147" customWidth="1"/>
    <col min="11019" max="11023" width="10.75390625" style="147" customWidth="1"/>
    <col min="11024" max="11264" width="9.125" style="147" customWidth="1"/>
    <col min="11265" max="11265" width="9.00390625" style="147" hidden="1" customWidth="1"/>
    <col min="11266" max="11266" width="7.125" style="147" customWidth="1"/>
    <col min="11267" max="11267" width="9.125" style="147" customWidth="1"/>
    <col min="11268" max="11268" width="19.75390625" style="147" customWidth="1"/>
    <col min="11269" max="11269" width="6.875" style="147" customWidth="1"/>
    <col min="11270" max="11270" width="13.125" style="147" customWidth="1"/>
    <col min="11271" max="11271" width="12.375" style="147" customWidth="1"/>
    <col min="11272" max="11272" width="13.625" style="147" customWidth="1"/>
    <col min="11273" max="11273" width="11.375" style="147" customWidth="1"/>
    <col min="11274" max="11274" width="7.00390625" style="147" customWidth="1"/>
    <col min="11275" max="11279" width="10.75390625" style="147" customWidth="1"/>
    <col min="11280" max="11520" width="9.125" style="147" customWidth="1"/>
    <col min="11521" max="11521" width="9.00390625" style="147" hidden="1" customWidth="1"/>
    <col min="11522" max="11522" width="7.125" style="147" customWidth="1"/>
    <col min="11523" max="11523" width="9.125" style="147" customWidth="1"/>
    <col min="11524" max="11524" width="19.75390625" style="147" customWidth="1"/>
    <col min="11525" max="11525" width="6.875" style="147" customWidth="1"/>
    <col min="11526" max="11526" width="13.125" style="147" customWidth="1"/>
    <col min="11527" max="11527" width="12.375" style="147" customWidth="1"/>
    <col min="11528" max="11528" width="13.625" style="147" customWidth="1"/>
    <col min="11529" max="11529" width="11.375" style="147" customWidth="1"/>
    <col min="11530" max="11530" width="7.00390625" style="147" customWidth="1"/>
    <col min="11531" max="11535" width="10.75390625" style="147" customWidth="1"/>
    <col min="11536" max="11776" width="9.125" style="147" customWidth="1"/>
    <col min="11777" max="11777" width="9.00390625" style="147" hidden="1" customWidth="1"/>
    <col min="11778" max="11778" width="7.125" style="147" customWidth="1"/>
    <col min="11779" max="11779" width="9.125" style="147" customWidth="1"/>
    <col min="11780" max="11780" width="19.75390625" style="147" customWidth="1"/>
    <col min="11781" max="11781" width="6.875" style="147" customWidth="1"/>
    <col min="11782" max="11782" width="13.125" style="147" customWidth="1"/>
    <col min="11783" max="11783" width="12.375" style="147" customWidth="1"/>
    <col min="11784" max="11784" width="13.625" style="147" customWidth="1"/>
    <col min="11785" max="11785" width="11.375" style="147" customWidth="1"/>
    <col min="11786" max="11786" width="7.00390625" style="147" customWidth="1"/>
    <col min="11787" max="11791" width="10.75390625" style="147" customWidth="1"/>
    <col min="11792" max="12032" width="9.125" style="147" customWidth="1"/>
    <col min="12033" max="12033" width="9.00390625" style="147" hidden="1" customWidth="1"/>
    <col min="12034" max="12034" width="7.125" style="147" customWidth="1"/>
    <col min="12035" max="12035" width="9.125" style="147" customWidth="1"/>
    <col min="12036" max="12036" width="19.75390625" style="147" customWidth="1"/>
    <col min="12037" max="12037" width="6.875" style="147" customWidth="1"/>
    <col min="12038" max="12038" width="13.125" style="147" customWidth="1"/>
    <col min="12039" max="12039" width="12.375" style="147" customWidth="1"/>
    <col min="12040" max="12040" width="13.625" style="147" customWidth="1"/>
    <col min="12041" max="12041" width="11.375" style="147" customWidth="1"/>
    <col min="12042" max="12042" width="7.00390625" style="147" customWidth="1"/>
    <col min="12043" max="12047" width="10.75390625" style="147" customWidth="1"/>
    <col min="12048" max="12288" width="9.125" style="147" customWidth="1"/>
    <col min="12289" max="12289" width="9.00390625" style="147" hidden="1" customWidth="1"/>
    <col min="12290" max="12290" width="7.125" style="147" customWidth="1"/>
    <col min="12291" max="12291" width="9.125" style="147" customWidth="1"/>
    <col min="12292" max="12292" width="19.75390625" style="147" customWidth="1"/>
    <col min="12293" max="12293" width="6.875" style="147" customWidth="1"/>
    <col min="12294" max="12294" width="13.125" style="147" customWidth="1"/>
    <col min="12295" max="12295" width="12.375" style="147" customWidth="1"/>
    <col min="12296" max="12296" width="13.625" style="147" customWidth="1"/>
    <col min="12297" max="12297" width="11.375" style="147" customWidth="1"/>
    <col min="12298" max="12298" width="7.00390625" style="147" customWidth="1"/>
    <col min="12299" max="12303" width="10.75390625" style="147" customWidth="1"/>
    <col min="12304" max="12544" width="9.125" style="147" customWidth="1"/>
    <col min="12545" max="12545" width="9.00390625" style="147" hidden="1" customWidth="1"/>
    <col min="12546" max="12546" width="7.125" style="147" customWidth="1"/>
    <col min="12547" max="12547" width="9.125" style="147" customWidth="1"/>
    <col min="12548" max="12548" width="19.75390625" style="147" customWidth="1"/>
    <col min="12549" max="12549" width="6.875" style="147" customWidth="1"/>
    <col min="12550" max="12550" width="13.125" style="147" customWidth="1"/>
    <col min="12551" max="12551" width="12.375" style="147" customWidth="1"/>
    <col min="12552" max="12552" width="13.625" style="147" customWidth="1"/>
    <col min="12553" max="12553" width="11.375" style="147" customWidth="1"/>
    <col min="12554" max="12554" width="7.00390625" style="147" customWidth="1"/>
    <col min="12555" max="12559" width="10.75390625" style="147" customWidth="1"/>
    <col min="12560" max="12800" width="9.125" style="147" customWidth="1"/>
    <col min="12801" max="12801" width="9.00390625" style="147" hidden="1" customWidth="1"/>
    <col min="12802" max="12802" width="7.125" style="147" customWidth="1"/>
    <col min="12803" max="12803" width="9.125" style="147" customWidth="1"/>
    <col min="12804" max="12804" width="19.75390625" style="147" customWidth="1"/>
    <col min="12805" max="12805" width="6.875" style="147" customWidth="1"/>
    <col min="12806" max="12806" width="13.125" style="147" customWidth="1"/>
    <col min="12807" max="12807" width="12.375" style="147" customWidth="1"/>
    <col min="12808" max="12808" width="13.625" style="147" customWidth="1"/>
    <col min="12809" max="12809" width="11.375" style="147" customWidth="1"/>
    <col min="12810" max="12810" width="7.00390625" style="147" customWidth="1"/>
    <col min="12811" max="12815" width="10.75390625" style="147" customWidth="1"/>
    <col min="12816" max="13056" width="9.125" style="147" customWidth="1"/>
    <col min="13057" max="13057" width="9.00390625" style="147" hidden="1" customWidth="1"/>
    <col min="13058" max="13058" width="7.125" style="147" customWidth="1"/>
    <col min="13059" max="13059" width="9.125" style="147" customWidth="1"/>
    <col min="13060" max="13060" width="19.75390625" style="147" customWidth="1"/>
    <col min="13061" max="13061" width="6.875" style="147" customWidth="1"/>
    <col min="13062" max="13062" width="13.125" style="147" customWidth="1"/>
    <col min="13063" max="13063" width="12.375" style="147" customWidth="1"/>
    <col min="13064" max="13064" width="13.625" style="147" customWidth="1"/>
    <col min="13065" max="13065" width="11.375" style="147" customWidth="1"/>
    <col min="13066" max="13066" width="7.00390625" style="147" customWidth="1"/>
    <col min="13067" max="13071" width="10.75390625" style="147" customWidth="1"/>
    <col min="13072" max="13312" width="9.125" style="147" customWidth="1"/>
    <col min="13313" max="13313" width="9.00390625" style="147" hidden="1" customWidth="1"/>
    <col min="13314" max="13314" width="7.125" style="147" customWidth="1"/>
    <col min="13315" max="13315" width="9.125" style="147" customWidth="1"/>
    <col min="13316" max="13316" width="19.75390625" style="147" customWidth="1"/>
    <col min="13317" max="13317" width="6.875" style="147" customWidth="1"/>
    <col min="13318" max="13318" width="13.125" style="147" customWidth="1"/>
    <col min="13319" max="13319" width="12.375" style="147" customWidth="1"/>
    <col min="13320" max="13320" width="13.625" style="147" customWidth="1"/>
    <col min="13321" max="13321" width="11.375" style="147" customWidth="1"/>
    <col min="13322" max="13322" width="7.00390625" style="147" customWidth="1"/>
    <col min="13323" max="13327" width="10.75390625" style="147" customWidth="1"/>
    <col min="13328" max="13568" width="9.125" style="147" customWidth="1"/>
    <col min="13569" max="13569" width="9.00390625" style="147" hidden="1" customWidth="1"/>
    <col min="13570" max="13570" width="7.125" style="147" customWidth="1"/>
    <col min="13571" max="13571" width="9.125" style="147" customWidth="1"/>
    <col min="13572" max="13572" width="19.75390625" style="147" customWidth="1"/>
    <col min="13573" max="13573" width="6.875" style="147" customWidth="1"/>
    <col min="13574" max="13574" width="13.125" style="147" customWidth="1"/>
    <col min="13575" max="13575" width="12.375" style="147" customWidth="1"/>
    <col min="13576" max="13576" width="13.625" style="147" customWidth="1"/>
    <col min="13577" max="13577" width="11.375" style="147" customWidth="1"/>
    <col min="13578" max="13578" width="7.00390625" style="147" customWidth="1"/>
    <col min="13579" max="13583" width="10.75390625" style="147" customWidth="1"/>
    <col min="13584" max="13824" width="9.125" style="147" customWidth="1"/>
    <col min="13825" max="13825" width="9.00390625" style="147" hidden="1" customWidth="1"/>
    <col min="13826" max="13826" width="7.125" style="147" customWidth="1"/>
    <col min="13827" max="13827" width="9.125" style="147" customWidth="1"/>
    <col min="13828" max="13828" width="19.75390625" style="147" customWidth="1"/>
    <col min="13829" max="13829" width="6.875" style="147" customWidth="1"/>
    <col min="13830" max="13830" width="13.125" style="147" customWidth="1"/>
    <col min="13831" max="13831" width="12.375" style="147" customWidth="1"/>
    <col min="13832" max="13832" width="13.625" style="147" customWidth="1"/>
    <col min="13833" max="13833" width="11.375" style="147" customWidth="1"/>
    <col min="13834" max="13834" width="7.00390625" style="147" customWidth="1"/>
    <col min="13835" max="13839" width="10.75390625" style="147" customWidth="1"/>
    <col min="13840" max="14080" width="9.125" style="147" customWidth="1"/>
    <col min="14081" max="14081" width="9.00390625" style="147" hidden="1" customWidth="1"/>
    <col min="14082" max="14082" width="7.125" style="147" customWidth="1"/>
    <col min="14083" max="14083" width="9.125" style="147" customWidth="1"/>
    <col min="14084" max="14084" width="19.75390625" style="147" customWidth="1"/>
    <col min="14085" max="14085" width="6.875" style="147" customWidth="1"/>
    <col min="14086" max="14086" width="13.125" style="147" customWidth="1"/>
    <col min="14087" max="14087" width="12.375" style="147" customWidth="1"/>
    <col min="14088" max="14088" width="13.625" style="147" customWidth="1"/>
    <col min="14089" max="14089" width="11.375" style="147" customWidth="1"/>
    <col min="14090" max="14090" width="7.00390625" style="147" customWidth="1"/>
    <col min="14091" max="14095" width="10.75390625" style="147" customWidth="1"/>
    <col min="14096" max="14336" width="9.125" style="147" customWidth="1"/>
    <col min="14337" max="14337" width="9.00390625" style="147" hidden="1" customWidth="1"/>
    <col min="14338" max="14338" width="7.125" style="147" customWidth="1"/>
    <col min="14339" max="14339" width="9.125" style="147" customWidth="1"/>
    <col min="14340" max="14340" width="19.75390625" style="147" customWidth="1"/>
    <col min="14341" max="14341" width="6.875" style="147" customWidth="1"/>
    <col min="14342" max="14342" width="13.125" style="147" customWidth="1"/>
    <col min="14343" max="14343" width="12.375" style="147" customWidth="1"/>
    <col min="14344" max="14344" width="13.625" style="147" customWidth="1"/>
    <col min="14345" max="14345" width="11.375" style="147" customWidth="1"/>
    <col min="14346" max="14346" width="7.00390625" style="147" customWidth="1"/>
    <col min="14347" max="14351" width="10.75390625" style="147" customWidth="1"/>
    <col min="14352" max="14592" width="9.125" style="147" customWidth="1"/>
    <col min="14593" max="14593" width="9.00390625" style="147" hidden="1" customWidth="1"/>
    <col min="14594" max="14594" width="7.125" style="147" customWidth="1"/>
    <col min="14595" max="14595" width="9.125" style="147" customWidth="1"/>
    <col min="14596" max="14596" width="19.75390625" style="147" customWidth="1"/>
    <col min="14597" max="14597" width="6.875" style="147" customWidth="1"/>
    <col min="14598" max="14598" width="13.125" style="147" customWidth="1"/>
    <col min="14599" max="14599" width="12.375" style="147" customWidth="1"/>
    <col min="14600" max="14600" width="13.625" style="147" customWidth="1"/>
    <col min="14601" max="14601" width="11.375" style="147" customWidth="1"/>
    <col min="14602" max="14602" width="7.00390625" style="147" customWidth="1"/>
    <col min="14603" max="14607" width="10.75390625" style="147" customWidth="1"/>
    <col min="14608" max="14848" width="9.125" style="147" customWidth="1"/>
    <col min="14849" max="14849" width="9.00390625" style="147" hidden="1" customWidth="1"/>
    <col min="14850" max="14850" width="7.125" style="147" customWidth="1"/>
    <col min="14851" max="14851" width="9.125" style="147" customWidth="1"/>
    <col min="14852" max="14852" width="19.75390625" style="147" customWidth="1"/>
    <col min="14853" max="14853" width="6.875" style="147" customWidth="1"/>
    <col min="14854" max="14854" width="13.125" style="147" customWidth="1"/>
    <col min="14855" max="14855" width="12.375" style="147" customWidth="1"/>
    <col min="14856" max="14856" width="13.625" style="147" customWidth="1"/>
    <col min="14857" max="14857" width="11.375" style="147" customWidth="1"/>
    <col min="14858" max="14858" width="7.00390625" style="147" customWidth="1"/>
    <col min="14859" max="14863" width="10.75390625" style="147" customWidth="1"/>
    <col min="14864" max="15104" width="9.125" style="147" customWidth="1"/>
    <col min="15105" max="15105" width="9.00390625" style="147" hidden="1" customWidth="1"/>
    <col min="15106" max="15106" width="7.125" style="147" customWidth="1"/>
    <col min="15107" max="15107" width="9.125" style="147" customWidth="1"/>
    <col min="15108" max="15108" width="19.75390625" style="147" customWidth="1"/>
    <col min="15109" max="15109" width="6.875" style="147" customWidth="1"/>
    <col min="15110" max="15110" width="13.125" style="147" customWidth="1"/>
    <col min="15111" max="15111" width="12.375" style="147" customWidth="1"/>
    <col min="15112" max="15112" width="13.625" style="147" customWidth="1"/>
    <col min="15113" max="15113" width="11.375" style="147" customWidth="1"/>
    <col min="15114" max="15114" width="7.00390625" style="147" customWidth="1"/>
    <col min="15115" max="15119" width="10.75390625" style="147" customWidth="1"/>
    <col min="15120" max="15360" width="9.125" style="147" customWidth="1"/>
    <col min="15361" max="15361" width="9.00390625" style="147" hidden="1" customWidth="1"/>
    <col min="15362" max="15362" width="7.125" style="147" customWidth="1"/>
    <col min="15363" max="15363" width="9.125" style="147" customWidth="1"/>
    <col min="15364" max="15364" width="19.75390625" style="147" customWidth="1"/>
    <col min="15365" max="15365" width="6.875" style="147" customWidth="1"/>
    <col min="15366" max="15366" width="13.125" style="147" customWidth="1"/>
    <col min="15367" max="15367" width="12.375" style="147" customWidth="1"/>
    <col min="15368" max="15368" width="13.625" style="147" customWidth="1"/>
    <col min="15369" max="15369" width="11.375" style="147" customWidth="1"/>
    <col min="15370" max="15370" width="7.00390625" style="147" customWidth="1"/>
    <col min="15371" max="15375" width="10.75390625" style="147" customWidth="1"/>
    <col min="15376" max="15616" width="9.125" style="147" customWidth="1"/>
    <col min="15617" max="15617" width="9.00390625" style="147" hidden="1" customWidth="1"/>
    <col min="15618" max="15618" width="7.125" style="147" customWidth="1"/>
    <col min="15619" max="15619" width="9.125" style="147" customWidth="1"/>
    <col min="15620" max="15620" width="19.75390625" style="147" customWidth="1"/>
    <col min="15621" max="15621" width="6.875" style="147" customWidth="1"/>
    <col min="15622" max="15622" width="13.125" style="147" customWidth="1"/>
    <col min="15623" max="15623" width="12.375" style="147" customWidth="1"/>
    <col min="15624" max="15624" width="13.625" style="147" customWidth="1"/>
    <col min="15625" max="15625" width="11.375" style="147" customWidth="1"/>
    <col min="15626" max="15626" width="7.00390625" style="147" customWidth="1"/>
    <col min="15627" max="15631" width="10.75390625" style="147" customWidth="1"/>
    <col min="15632" max="15872" width="9.125" style="147" customWidth="1"/>
    <col min="15873" max="15873" width="9.00390625" style="147" hidden="1" customWidth="1"/>
    <col min="15874" max="15874" width="7.125" style="147" customWidth="1"/>
    <col min="15875" max="15875" width="9.125" style="147" customWidth="1"/>
    <col min="15876" max="15876" width="19.75390625" style="147" customWidth="1"/>
    <col min="15877" max="15877" width="6.875" style="147" customWidth="1"/>
    <col min="15878" max="15878" width="13.125" style="147" customWidth="1"/>
    <col min="15879" max="15879" width="12.375" style="147" customWidth="1"/>
    <col min="15880" max="15880" width="13.625" style="147" customWidth="1"/>
    <col min="15881" max="15881" width="11.375" style="147" customWidth="1"/>
    <col min="15882" max="15882" width="7.00390625" style="147" customWidth="1"/>
    <col min="15883" max="15887" width="10.75390625" style="147" customWidth="1"/>
    <col min="15888" max="16128" width="9.125" style="147" customWidth="1"/>
    <col min="16129" max="16129" width="9.00390625" style="147" hidden="1" customWidth="1"/>
    <col min="16130" max="16130" width="7.125" style="147" customWidth="1"/>
    <col min="16131" max="16131" width="9.125" style="147" customWidth="1"/>
    <col min="16132" max="16132" width="19.75390625" style="147" customWidth="1"/>
    <col min="16133" max="16133" width="6.875" style="147" customWidth="1"/>
    <col min="16134" max="16134" width="13.125" style="147" customWidth="1"/>
    <col min="16135" max="16135" width="12.375" style="147" customWidth="1"/>
    <col min="16136" max="16136" width="13.625" style="147" customWidth="1"/>
    <col min="16137" max="16137" width="11.375" style="147" customWidth="1"/>
    <col min="16138" max="16138" width="7.00390625" style="147" customWidth="1"/>
    <col min="16139" max="16143" width="10.75390625" style="147" customWidth="1"/>
    <col min="16144" max="16384" width="9.125" style="147" customWidth="1"/>
  </cols>
  <sheetData>
    <row r="1" ht="12" customHeight="1"/>
    <row r="2" spans="2:11" ht="17.25" customHeight="1">
      <c r="B2" s="148"/>
      <c r="C2" s="149" t="s">
        <v>100</v>
      </c>
      <c r="E2" s="150"/>
      <c r="F2" s="149"/>
      <c r="G2" s="148"/>
      <c r="H2" s="151" t="s">
        <v>101</v>
      </c>
      <c r="I2" s="152">
        <f ca="1">TODAY()</f>
        <v>44097</v>
      </c>
      <c r="K2" s="148"/>
    </row>
    <row r="3" spans="3:4" ht="6" customHeight="1">
      <c r="C3" s="153"/>
      <c r="D3" s="154" t="s">
        <v>7</v>
      </c>
    </row>
    <row r="4" ht="4.5" customHeight="1"/>
    <row r="5" spans="3:15" ht="19.5" customHeight="1">
      <c r="C5" s="155" t="s">
        <v>102</v>
      </c>
      <c r="D5" s="156" t="s">
        <v>103</v>
      </c>
      <c r="E5" s="157" t="s">
        <v>104</v>
      </c>
      <c r="F5" s="158"/>
      <c r="G5" s="158"/>
      <c r="H5" s="158"/>
      <c r="I5" s="158"/>
      <c r="O5" s="152"/>
    </row>
    <row r="7" spans="3:11" ht="12.75">
      <c r="C7" s="159" t="s">
        <v>105</v>
      </c>
      <c r="D7" s="160"/>
      <c r="H7" s="161" t="s">
        <v>106</v>
      </c>
      <c r="J7" s="160"/>
      <c r="K7" s="160"/>
    </row>
    <row r="8" spans="4:11" ht="12.75">
      <c r="D8" s="160"/>
      <c r="H8" s="161" t="s">
        <v>107</v>
      </c>
      <c r="J8" s="160"/>
      <c r="K8" s="160"/>
    </row>
    <row r="9" spans="3:10" ht="12.75">
      <c r="C9" s="161"/>
      <c r="D9" s="160"/>
      <c r="H9" s="161"/>
      <c r="J9" s="160"/>
    </row>
    <row r="10" spans="8:10" ht="12.75">
      <c r="H10" s="161"/>
      <c r="J10" s="160"/>
    </row>
    <row r="11" spans="3:11" ht="12.75">
      <c r="C11" s="159" t="s">
        <v>108</v>
      </c>
      <c r="D11" s="160" t="s">
        <v>109</v>
      </c>
      <c r="H11" s="161" t="s">
        <v>106</v>
      </c>
      <c r="I11" s="147" t="s">
        <v>110</v>
      </c>
      <c r="J11" s="160"/>
      <c r="K11" s="160"/>
    </row>
    <row r="12" spans="4:11" ht="12.75">
      <c r="D12" s="160" t="s">
        <v>111</v>
      </c>
      <c r="H12" s="161" t="s">
        <v>107</v>
      </c>
      <c r="I12" s="147" t="s">
        <v>112</v>
      </c>
      <c r="J12" s="160"/>
      <c r="K12" s="160"/>
    </row>
    <row r="13" spans="3:10" ht="12" customHeight="1">
      <c r="C13" s="161" t="s">
        <v>113</v>
      </c>
      <c r="D13" s="160" t="s">
        <v>114</v>
      </c>
      <c r="J13" s="161"/>
    </row>
    <row r="14" spans="3:10" ht="24.75" customHeight="1">
      <c r="C14" s="162" t="s">
        <v>115</v>
      </c>
      <c r="H14" s="162" t="s">
        <v>116</v>
      </c>
      <c r="J14" s="161"/>
    </row>
    <row r="15" ht="12.75" customHeight="1">
      <c r="J15" s="161"/>
    </row>
    <row r="16" spans="3:8" ht="28.5" customHeight="1">
      <c r="C16" s="162" t="s">
        <v>117</v>
      </c>
      <c r="H16" s="162" t="s">
        <v>117</v>
      </c>
    </row>
    <row r="17" ht="25.5" customHeight="1"/>
    <row r="18" spans="2:11" ht="13.5" customHeight="1">
      <c r="B18" s="163"/>
      <c r="C18" s="164"/>
      <c r="D18" s="164"/>
      <c r="E18" s="165"/>
      <c r="F18" s="166"/>
      <c r="G18" s="167"/>
      <c r="H18" s="168"/>
      <c r="I18" s="167"/>
      <c r="J18" s="169" t="s">
        <v>118</v>
      </c>
      <c r="K18" s="170"/>
    </row>
    <row r="19" spans="2:11" ht="15" customHeight="1">
      <c r="B19" s="171" t="s">
        <v>119</v>
      </c>
      <c r="C19" s="172"/>
      <c r="D19" s="173">
        <v>15</v>
      </c>
      <c r="E19" s="174" t="s">
        <v>46</v>
      </c>
      <c r="F19" s="175"/>
      <c r="G19" s="176"/>
      <c r="H19" s="176"/>
      <c r="I19" s="419">
        <f>ROUND(G29,0)</f>
        <v>0</v>
      </c>
      <c r="J19" s="420"/>
      <c r="K19" s="177"/>
    </row>
    <row r="20" spans="2:11" ht="12.75">
      <c r="B20" s="171" t="s">
        <v>120</v>
      </c>
      <c r="C20" s="172"/>
      <c r="D20" s="173">
        <f>SazbaDPH1</f>
        <v>15</v>
      </c>
      <c r="E20" s="174" t="s">
        <v>46</v>
      </c>
      <c r="F20" s="178"/>
      <c r="G20" s="179"/>
      <c r="H20" s="179"/>
      <c r="I20" s="421">
        <f>ROUND(I19*D20/100,0)</f>
        <v>0</v>
      </c>
      <c r="J20" s="422"/>
      <c r="K20" s="177"/>
    </row>
    <row r="21" spans="2:11" ht="12.75">
      <c r="B21" s="171" t="s">
        <v>119</v>
      </c>
      <c r="C21" s="172"/>
      <c r="D21" s="173">
        <v>21</v>
      </c>
      <c r="E21" s="174" t="s">
        <v>46</v>
      </c>
      <c r="F21" s="178"/>
      <c r="G21" s="179"/>
      <c r="H21" s="179"/>
      <c r="I21" s="421">
        <f>ROUND(H29,0)</f>
        <v>0</v>
      </c>
      <c r="J21" s="422"/>
      <c r="K21" s="177"/>
    </row>
    <row r="22" spans="2:11" ht="13.5" thickBot="1">
      <c r="B22" s="171" t="s">
        <v>120</v>
      </c>
      <c r="C22" s="172"/>
      <c r="D22" s="173">
        <f>SazbaDPH2</f>
        <v>21</v>
      </c>
      <c r="E22" s="174" t="s">
        <v>46</v>
      </c>
      <c r="F22" s="180"/>
      <c r="G22" s="181"/>
      <c r="H22" s="181"/>
      <c r="I22" s="423">
        <f>ROUND(I21*D21/100,0)</f>
        <v>0</v>
      </c>
      <c r="J22" s="424"/>
      <c r="K22" s="177"/>
    </row>
    <row r="23" spans="2:11" ht="16.5" thickBot="1">
      <c r="B23" s="182" t="s">
        <v>121</v>
      </c>
      <c r="C23" s="183"/>
      <c r="D23" s="183"/>
      <c r="E23" s="184"/>
      <c r="F23" s="185"/>
      <c r="G23" s="186"/>
      <c r="H23" s="186"/>
      <c r="I23" s="425">
        <f>SUM(I19:I22)</f>
        <v>0</v>
      </c>
      <c r="J23" s="426"/>
      <c r="K23" s="187"/>
    </row>
    <row r="25" spans="2:12" ht="15.75" customHeight="1">
      <c r="B25" s="157" t="s">
        <v>122</v>
      </c>
      <c r="C25" s="188"/>
      <c r="D25" s="188"/>
      <c r="E25" s="188"/>
      <c r="F25" s="188"/>
      <c r="G25" s="188"/>
      <c r="H25" s="188"/>
      <c r="I25" s="188"/>
      <c r="J25" s="188"/>
      <c r="K25" s="188"/>
      <c r="L25" s="189"/>
    </row>
    <row r="26" ht="5.25" customHeight="1">
      <c r="L26" s="189"/>
    </row>
    <row r="27" spans="2:10" ht="24" customHeight="1">
      <c r="B27" s="190" t="s">
        <v>123</v>
      </c>
      <c r="C27" s="191"/>
      <c r="D27" s="191"/>
      <c r="E27" s="192"/>
      <c r="F27" s="193" t="s">
        <v>2</v>
      </c>
      <c r="G27" s="194" t="str">
        <f>CONCATENATE("Základ DPH ",SazbaDPH1," %")</f>
        <v>Základ DPH 15 %</v>
      </c>
      <c r="H27" s="193" t="str">
        <f>CONCATENATE("Základ DPH ",SazbaDPH2," %")</f>
        <v>Základ DPH 21 %</v>
      </c>
      <c r="I27" s="193" t="s">
        <v>124</v>
      </c>
      <c r="J27" s="193" t="s">
        <v>46</v>
      </c>
    </row>
    <row r="28" spans="2:10" ht="12.75">
      <c r="B28" s="195" t="s">
        <v>125</v>
      </c>
      <c r="C28" s="196" t="s">
        <v>126</v>
      </c>
      <c r="D28" s="197"/>
      <c r="E28" s="198"/>
      <c r="F28" s="199">
        <f>G28+H28+I28</f>
        <v>0</v>
      </c>
      <c r="G28" s="200">
        <v>0</v>
      </c>
      <c r="H28" s="201">
        <f>F40+G40</f>
        <v>0</v>
      </c>
      <c r="I28" s="201">
        <f>(G28*SazbaDPH1)/100+(H28*SazbaDPH2)/100</f>
        <v>0</v>
      </c>
      <c r="J28" s="202" t="str">
        <f>IF(CelkemObjekty=0,"",F28/CelkemObjekty*100)</f>
        <v/>
      </c>
    </row>
    <row r="29" spans="2:10" ht="17.25" customHeight="1">
      <c r="B29" s="203" t="s">
        <v>127</v>
      </c>
      <c r="C29" s="204"/>
      <c r="D29" s="205"/>
      <c r="E29" s="206"/>
      <c r="F29" s="207">
        <f>SUM(F28:F28)</f>
        <v>0</v>
      </c>
      <c r="G29" s="207">
        <f>SUM(G28:G28)</f>
        <v>0</v>
      </c>
      <c r="H29" s="207">
        <f>SUM(H28:H28)</f>
        <v>0</v>
      </c>
      <c r="I29" s="207">
        <f>SUM(I28:I28)</f>
        <v>0</v>
      </c>
      <c r="J29" s="208" t="str">
        <f>IF(CelkemObjekty=0,"",F29/CelkemObjekty*100)</f>
        <v/>
      </c>
    </row>
    <row r="30" spans="2:11" ht="12.75">
      <c r="B30" s="209"/>
      <c r="C30" s="209"/>
      <c r="D30" s="209"/>
      <c r="E30" s="209"/>
      <c r="F30" s="209"/>
      <c r="G30" s="209"/>
      <c r="H30" s="209"/>
      <c r="I30" s="209"/>
      <c r="J30" s="209"/>
      <c r="K30" s="209"/>
    </row>
    <row r="31" spans="2:10" ht="20.25" customHeight="1">
      <c r="B31" s="157" t="s">
        <v>128</v>
      </c>
      <c r="C31" s="188"/>
      <c r="D31" s="188"/>
      <c r="E31" s="188"/>
      <c r="F31" s="188"/>
      <c r="G31" s="188"/>
      <c r="H31" s="188"/>
      <c r="I31" s="188"/>
      <c r="J31" s="188"/>
    </row>
    <row r="32" ht="9" customHeight="1"/>
    <row r="33" spans="2:10" ht="12.75">
      <c r="B33" s="190" t="s">
        <v>129</v>
      </c>
      <c r="C33" s="191"/>
      <c r="D33" s="191"/>
      <c r="E33" s="193" t="s">
        <v>46</v>
      </c>
      <c r="F33" s="193" t="s">
        <v>130</v>
      </c>
      <c r="G33" s="194" t="s">
        <v>131</v>
      </c>
      <c r="H33" s="193" t="s">
        <v>132</v>
      </c>
      <c r="I33" s="194" t="s">
        <v>133</v>
      </c>
      <c r="J33" s="210" t="s">
        <v>134</v>
      </c>
    </row>
    <row r="34" spans="2:10" ht="12.75">
      <c r="B34" s="195" t="s">
        <v>135</v>
      </c>
      <c r="C34" s="196" t="s">
        <v>136</v>
      </c>
      <c r="D34" s="197"/>
      <c r="E34" s="211" t="str">
        <f aca="true" t="shared" si="0" ref="E34:E40">IF(SUM(SoucetDilu)=0,"",SUM(F34:J34)/SUM(SoucetDilu)*100)</f>
        <v/>
      </c>
      <c r="F34" s="201">
        <f>'SO 06.1 1231-84 Rek'!E7</f>
        <v>0</v>
      </c>
      <c r="G34" s="200">
        <v>0</v>
      </c>
      <c r="H34" s="201">
        <v>0</v>
      </c>
      <c r="I34" s="200">
        <v>0</v>
      </c>
      <c r="J34" s="201">
        <v>0</v>
      </c>
    </row>
    <row r="35" spans="2:10" ht="12.75">
      <c r="B35" s="212" t="s">
        <v>137</v>
      </c>
      <c r="C35" s="213" t="s">
        <v>138</v>
      </c>
      <c r="D35" s="214"/>
      <c r="E35" s="215" t="str">
        <f t="shared" si="0"/>
        <v/>
      </c>
      <c r="F35" s="216">
        <f>'SO 06.1 1231-84 Rek'!E8</f>
        <v>0</v>
      </c>
      <c r="G35" s="217">
        <v>0</v>
      </c>
      <c r="H35" s="216">
        <v>0</v>
      </c>
      <c r="I35" s="217">
        <v>0</v>
      </c>
      <c r="J35" s="216">
        <v>0</v>
      </c>
    </row>
    <row r="36" spans="2:10" ht="12.75">
      <c r="B36" s="212" t="s">
        <v>139</v>
      </c>
      <c r="C36" s="213" t="s">
        <v>140</v>
      </c>
      <c r="D36" s="214"/>
      <c r="E36" s="215" t="str">
        <f t="shared" si="0"/>
        <v/>
      </c>
      <c r="F36" s="216">
        <v>0</v>
      </c>
      <c r="G36" s="217">
        <f>'SO 06.1 1231-84 Rek'!F11</f>
        <v>0</v>
      </c>
      <c r="H36" s="216">
        <v>0</v>
      </c>
      <c r="I36" s="217">
        <v>0</v>
      </c>
      <c r="J36" s="216">
        <v>0</v>
      </c>
    </row>
    <row r="37" spans="2:10" ht="12.75">
      <c r="B37" s="212" t="s">
        <v>141</v>
      </c>
      <c r="C37" s="213" t="s">
        <v>142</v>
      </c>
      <c r="D37" s="214"/>
      <c r="E37" s="215" t="str">
        <f t="shared" si="0"/>
        <v/>
      </c>
      <c r="F37" s="216">
        <f>'SO 06.1 1231-84 Rek'!E9</f>
        <v>0</v>
      </c>
      <c r="G37" s="217">
        <v>0</v>
      </c>
      <c r="H37" s="216">
        <v>0</v>
      </c>
      <c r="I37" s="217">
        <v>0</v>
      </c>
      <c r="J37" s="216">
        <v>0</v>
      </c>
    </row>
    <row r="38" spans="2:10" ht="12.75">
      <c r="B38" s="212" t="s">
        <v>143</v>
      </c>
      <c r="C38" s="213" t="s">
        <v>144</v>
      </c>
      <c r="D38" s="214"/>
      <c r="E38" s="215" t="str">
        <f t="shared" si="0"/>
        <v/>
      </c>
      <c r="F38" s="216">
        <f>'SO 06.1 1231-84 Rek'!E10</f>
        <v>0</v>
      </c>
      <c r="G38" s="217">
        <v>0</v>
      </c>
      <c r="H38" s="216">
        <v>0</v>
      </c>
      <c r="I38" s="217">
        <v>0</v>
      </c>
      <c r="J38" s="216">
        <v>0</v>
      </c>
    </row>
    <row r="39" spans="2:10" ht="12.75">
      <c r="B39" s="212" t="s">
        <v>145</v>
      </c>
      <c r="C39" s="213" t="s">
        <v>146</v>
      </c>
      <c r="D39" s="214"/>
      <c r="E39" s="215" t="str">
        <f t="shared" si="0"/>
        <v/>
      </c>
      <c r="F39" s="216">
        <f>'SO 06.1 1231-84 Rek'!E12</f>
        <v>0</v>
      </c>
      <c r="G39" s="217">
        <v>0</v>
      </c>
      <c r="H39" s="216">
        <v>0</v>
      </c>
      <c r="I39" s="217">
        <v>0</v>
      </c>
      <c r="J39" s="216">
        <v>0</v>
      </c>
    </row>
    <row r="40" spans="2:10" ht="12.75">
      <c r="B40" s="203" t="s">
        <v>127</v>
      </c>
      <c r="C40" s="204"/>
      <c r="D40" s="205"/>
      <c r="E40" s="218" t="str">
        <f t="shared" si="0"/>
        <v/>
      </c>
      <c r="F40" s="207">
        <f>SUM(F34:F39)</f>
        <v>0</v>
      </c>
      <c r="G40" s="219">
        <f>SUM(G34:G39)</f>
        <v>0</v>
      </c>
      <c r="H40" s="207">
        <f>SUM(H34:H39)</f>
        <v>0</v>
      </c>
      <c r="I40" s="219">
        <f>SUM(I34:I39)</f>
        <v>0</v>
      </c>
      <c r="J40" s="207">
        <f>SUM(J34:J39)</f>
        <v>0</v>
      </c>
    </row>
    <row r="42" ht="2.25" customHeight="1"/>
    <row r="43" ht="1.5" customHeight="1"/>
    <row r="44" ht="0.75" customHeight="1"/>
    <row r="45" ht="0.75" customHeight="1"/>
    <row r="46" ht="0.75" customHeight="1"/>
  </sheetData>
  <mergeCells count="5">
    <mergeCell ref="I19:J19"/>
    <mergeCell ref="I20:J20"/>
    <mergeCell ref="I21:J21"/>
    <mergeCell ref="I22:J22"/>
    <mergeCell ref="I23:J23"/>
  </mergeCells>
  <printOptions/>
  <pageMargins left="0.5905511811023623" right="0.3937007874015748" top="0.5905511811023623" bottom="0.984251968503937" header="0.1968503937007874" footer="0.5118110236220472"/>
  <pageSetup fitToHeight="1" fitToWidth="1" horizontalDpi="600" verticalDpi="600" orientation="portrait" paperSize="9" scale="94" r:id="rId1"/>
  <headerFooter alignWithMargins="0">
    <oddHeader>&amp;L&amp;8G.2 Soupis stavebních prací,dodávek a služeb s výkazem výměr&amp;R&amp;8EKOEKO s.r.o.</oddHeader>
    <oddFooter>&amp;L&amp;8ČOV SOKOLOV – 2. ETAPA, ČÁST 3.1 - DOSAZOVACÍ NÁDRŽE; DPS 05/2020 
Zak.č. 1231-84 &amp;R&amp;"Arial,Obyčejné"&amp;8Str. &amp;P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1"/>
  <sheetViews>
    <sheetView view="pageBreakPreview" zoomScaleSheetLayoutView="100" workbookViewId="0" topLeftCell="A4">
      <selection activeCell="G2" sqref="G2"/>
    </sheetView>
  </sheetViews>
  <sheetFormatPr defaultColWidth="9.00390625" defaultRowHeight="12.75"/>
  <cols>
    <col min="1" max="1" width="2.00390625" style="147" customWidth="1"/>
    <col min="2" max="2" width="15.00390625" style="147" customWidth="1"/>
    <col min="3" max="3" width="15.875" style="147" customWidth="1"/>
    <col min="4" max="4" width="14.625" style="147" customWidth="1"/>
    <col min="5" max="5" width="13.625" style="147" customWidth="1"/>
    <col min="6" max="6" width="16.625" style="147" customWidth="1"/>
    <col min="7" max="7" width="15.25390625" style="147" customWidth="1"/>
    <col min="8" max="256" width="9.125" style="147" customWidth="1"/>
    <col min="257" max="257" width="2.00390625" style="147" customWidth="1"/>
    <col min="258" max="258" width="15.00390625" style="147" customWidth="1"/>
    <col min="259" max="259" width="15.875" style="147" customWidth="1"/>
    <col min="260" max="260" width="14.625" style="147" customWidth="1"/>
    <col min="261" max="261" width="13.625" style="147" customWidth="1"/>
    <col min="262" max="262" width="16.625" style="147" customWidth="1"/>
    <col min="263" max="263" width="15.25390625" style="147" customWidth="1"/>
    <col min="264" max="512" width="9.125" style="147" customWidth="1"/>
    <col min="513" max="513" width="2.00390625" style="147" customWidth="1"/>
    <col min="514" max="514" width="15.00390625" style="147" customWidth="1"/>
    <col min="515" max="515" width="15.875" style="147" customWidth="1"/>
    <col min="516" max="516" width="14.625" style="147" customWidth="1"/>
    <col min="517" max="517" width="13.625" style="147" customWidth="1"/>
    <col min="518" max="518" width="16.625" style="147" customWidth="1"/>
    <col min="519" max="519" width="15.25390625" style="147" customWidth="1"/>
    <col min="520" max="768" width="9.125" style="147" customWidth="1"/>
    <col min="769" max="769" width="2.00390625" style="147" customWidth="1"/>
    <col min="770" max="770" width="15.00390625" style="147" customWidth="1"/>
    <col min="771" max="771" width="15.875" style="147" customWidth="1"/>
    <col min="772" max="772" width="14.625" style="147" customWidth="1"/>
    <col min="773" max="773" width="13.625" style="147" customWidth="1"/>
    <col min="774" max="774" width="16.625" style="147" customWidth="1"/>
    <col min="775" max="775" width="15.25390625" style="147" customWidth="1"/>
    <col min="776" max="1024" width="9.125" style="147" customWidth="1"/>
    <col min="1025" max="1025" width="2.00390625" style="147" customWidth="1"/>
    <col min="1026" max="1026" width="15.00390625" style="147" customWidth="1"/>
    <col min="1027" max="1027" width="15.875" style="147" customWidth="1"/>
    <col min="1028" max="1028" width="14.625" style="147" customWidth="1"/>
    <col min="1029" max="1029" width="13.625" style="147" customWidth="1"/>
    <col min="1030" max="1030" width="16.625" style="147" customWidth="1"/>
    <col min="1031" max="1031" width="15.25390625" style="147" customWidth="1"/>
    <col min="1032" max="1280" width="9.125" style="147" customWidth="1"/>
    <col min="1281" max="1281" width="2.00390625" style="147" customWidth="1"/>
    <col min="1282" max="1282" width="15.00390625" style="147" customWidth="1"/>
    <col min="1283" max="1283" width="15.875" style="147" customWidth="1"/>
    <col min="1284" max="1284" width="14.625" style="147" customWidth="1"/>
    <col min="1285" max="1285" width="13.625" style="147" customWidth="1"/>
    <col min="1286" max="1286" width="16.625" style="147" customWidth="1"/>
    <col min="1287" max="1287" width="15.25390625" style="147" customWidth="1"/>
    <col min="1288" max="1536" width="9.125" style="147" customWidth="1"/>
    <col min="1537" max="1537" width="2.00390625" style="147" customWidth="1"/>
    <col min="1538" max="1538" width="15.00390625" style="147" customWidth="1"/>
    <col min="1539" max="1539" width="15.875" style="147" customWidth="1"/>
    <col min="1540" max="1540" width="14.625" style="147" customWidth="1"/>
    <col min="1541" max="1541" width="13.625" style="147" customWidth="1"/>
    <col min="1542" max="1542" width="16.625" style="147" customWidth="1"/>
    <col min="1543" max="1543" width="15.25390625" style="147" customWidth="1"/>
    <col min="1544" max="1792" width="9.125" style="147" customWidth="1"/>
    <col min="1793" max="1793" width="2.00390625" style="147" customWidth="1"/>
    <col min="1794" max="1794" width="15.00390625" style="147" customWidth="1"/>
    <col min="1795" max="1795" width="15.875" style="147" customWidth="1"/>
    <col min="1796" max="1796" width="14.625" style="147" customWidth="1"/>
    <col min="1797" max="1797" width="13.625" style="147" customWidth="1"/>
    <col min="1798" max="1798" width="16.625" style="147" customWidth="1"/>
    <col min="1799" max="1799" width="15.25390625" style="147" customWidth="1"/>
    <col min="1800" max="2048" width="9.125" style="147" customWidth="1"/>
    <col min="2049" max="2049" width="2.00390625" style="147" customWidth="1"/>
    <col min="2050" max="2050" width="15.00390625" style="147" customWidth="1"/>
    <col min="2051" max="2051" width="15.875" style="147" customWidth="1"/>
    <col min="2052" max="2052" width="14.625" style="147" customWidth="1"/>
    <col min="2053" max="2053" width="13.625" style="147" customWidth="1"/>
    <col min="2054" max="2054" width="16.625" style="147" customWidth="1"/>
    <col min="2055" max="2055" width="15.25390625" style="147" customWidth="1"/>
    <col min="2056" max="2304" width="9.125" style="147" customWidth="1"/>
    <col min="2305" max="2305" width="2.00390625" style="147" customWidth="1"/>
    <col min="2306" max="2306" width="15.00390625" style="147" customWidth="1"/>
    <col min="2307" max="2307" width="15.875" style="147" customWidth="1"/>
    <col min="2308" max="2308" width="14.625" style="147" customWidth="1"/>
    <col min="2309" max="2309" width="13.625" style="147" customWidth="1"/>
    <col min="2310" max="2310" width="16.625" style="147" customWidth="1"/>
    <col min="2311" max="2311" width="15.25390625" style="147" customWidth="1"/>
    <col min="2312" max="2560" width="9.125" style="147" customWidth="1"/>
    <col min="2561" max="2561" width="2.00390625" style="147" customWidth="1"/>
    <col min="2562" max="2562" width="15.00390625" style="147" customWidth="1"/>
    <col min="2563" max="2563" width="15.875" style="147" customWidth="1"/>
    <col min="2564" max="2564" width="14.625" style="147" customWidth="1"/>
    <col min="2565" max="2565" width="13.625" style="147" customWidth="1"/>
    <col min="2566" max="2566" width="16.625" style="147" customWidth="1"/>
    <col min="2567" max="2567" width="15.25390625" style="147" customWidth="1"/>
    <col min="2568" max="2816" width="9.125" style="147" customWidth="1"/>
    <col min="2817" max="2817" width="2.00390625" style="147" customWidth="1"/>
    <col min="2818" max="2818" width="15.00390625" style="147" customWidth="1"/>
    <col min="2819" max="2819" width="15.875" style="147" customWidth="1"/>
    <col min="2820" max="2820" width="14.625" style="147" customWidth="1"/>
    <col min="2821" max="2821" width="13.625" style="147" customWidth="1"/>
    <col min="2822" max="2822" width="16.625" style="147" customWidth="1"/>
    <col min="2823" max="2823" width="15.25390625" style="147" customWidth="1"/>
    <col min="2824" max="3072" width="9.125" style="147" customWidth="1"/>
    <col min="3073" max="3073" width="2.00390625" style="147" customWidth="1"/>
    <col min="3074" max="3074" width="15.00390625" style="147" customWidth="1"/>
    <col min="3075" max="3075" width="15.875" style="147" customWidth="1"/>
    <col min="3076" max="3076" width="14.625" style="147" customWidth="1"/>
    <col min="3077" max="3077" width="13.625" style="147" customWidth="1"/>
    <col min="3078" max="3078" width="16.625" style="147" customWidth="1"/>
    <col min="3079" max="3079" width="15.25390625" style="147" customWidth="1"/>
    <col min="3080" max="3328" width="9.125" style="147" customWidth="1"/>
    <col min="3329" max="3329" width="2.00390625" style="147" customWidth="1"/>
    <col min="3330" max="3330" width="15.00390625" style="147" customWidth="1"/>
    <col min="3331" max="3331" width="15.875" style="147" customWidth="1"/>
    <col min="3332" max="3332" width="14.625" style="147" customWidth="1"/>
    <col min="3333" max="3333" width="13.625" style="147" customWidth="1"/>
    <col min="3334" max="3334" width="16.625" style="147" customWidth="1"/>
    <col min="3335" max="3335" width="15.25390625" style="147" customWidth="1"/>
    <col min="3336" max="3584" width="9.125" style="147" customWidth="1"/>
    <col min="3585" max="3585" width="2.00390625" style="147" customWidth="1"/>
    <col min="3586" max="3586" width="15.00390625" style="147" customWidth="1"/>
    <col min="3587" max="3587" width="15.875" style="147" customWidth="1"/>
    <col min="3588" max="3588" width="14.625" style="147" customWidth="1"/>
    <col min="3589" max="3589" width="13.625" style="147" customWidth="1"/>
    <col min="3590" max="3590" width="16.625" style="147" customWidth="1"/>
    <col min="3591" max="3591" width="15.25390625" style="147" customWidth="1"/>
    <col min="3592" max="3840" width="9.125" style="147" customWidth="1"/>
    <col min="3841" max="3841" width="2.00390625" style="147" customWidth="1"/>
    <col min="3842" max="3842" width="15.00390625" style="147" customWidth="1"/>
    <col min="3843" max="3843" width="15.875" style="147" customWidth="1"/>
    <col min="3844" max="3844" width="14.625" style="147" customWidth="1"/>
    <col min="3845" max="3845" width="13.625" style="147" customWidth="1"/>
    <col min="3846" max="3846" width="16.625" style="147" customWidth="1"/>
    <col min="3847" max="3847" width="15.25390625" style="147" customWidth="1"/>
    <col min="3848" max="4096" width="9.125" style="147" customWidth="1"/>
    <col min="4097" max="4097" width="2.00390625" style="147" customWidth="1"/>
    <col min="4098" max="4098" width="15.00390625" style="147" customWidth="1"/>
    <col min="4099" max="4099" width="15.875" style="147" customWidth="1"/>
    <col min="4100" max="4100" width="14.625" style="147" customWidth="1"/>
    <col min="4101" max="4101" width="13.625" style="147" customWidth="1"/>
    <col min="4102" max="4102" width="16.625" style="147" customWidth="1"/>
    <col min="4103" max="4103" width="15.25390625" style="147" customWidth="1"/>
    <col min="4104" max="4352" width="9.125" style="147" customWidth="1"/>
    <col min="4353" max="4353" width="2.00390625" style="147" customWidth="1"/>
    <col min="4354" max="4354" width="15.00390625" style="147" customWidth="1"/>
    <col min="4355" max="4355" width="15.875" style="147" customWidth="1"/>
    <col min="4356" max="4356" width="14.625" style="147" customWidth="1"/>
    <col min="4357" max="4357" width="13.625" style="147" customWidth="1"/>
    <col min="4358" max="4358" width="16.625" style="147" customWidth="1"/>
    <col min="4359" max="4359" width="15.25390625" style="147" customWidth="1"/>
    <col min="4360" max="4608" width="9.125" style="147" customWidth="1"/>
    <col min="4609" max="4609" width="2.00390625" style="147" customWidth="1"/>
    <col min="4610" max="4610" width="15.00390625" style="147" customWidth="1"/>
    <col min="4611" max="4611" width="15.875" style="147" customWidth="1"/>
    <col min="4612" max="4612" width="14.625" style="147" customWidth="1"/>
    <col min="4613" max="4613" width="13.625" style="147" customWidth="1"/>
    <col min="4614" max="4614" width="16.625" style="147" customWidth="1"/>
    <col min="4615" max="4615" width="15.25390625" style="147" customWidth="1"/>
    <col min="4616" max="4864" width="9.125" style="147" customWidth="1"/>
    <col min="4865" max="4865" width="2.00390625" style="147" customWidth="1"/>
    <col min="4866" max="4866" width="15.00390625" style="147" customWidth="1"/>
    <col min="4867" max="4867" width="15.875" style="147" customWidth="1"/>
    <col min="4868" max="4868" width="14.625" style="147" customWidth="1"/>
    <col min="4869" max="4869" width="13.625" style="147" customWidth="1"/>
    <col min="4870" max="4870" width="16.625" style="147" customWidth="1"/>
    <col min="4871" max="4871" width="15.25390625" style="147" customWidth="1"/>
    <col min="4872" max="5120" width="9.125" style="147" customWidth="1"/>
    <col min="5121" max="5121" width="2.00390625" style="147" customWidth="1"/>
    <col min="5122" max="5122" width="15.00390625" style="147" customWidth="1"/>
    <col min="5123" max="5123" width="15.875" style="147" customWidth="1"/>
    <col min="5124" max="5124" width="14.625" style="147" customWidth="1"/>
    <col min="5125" max="5125" width="13.625" style="147" customWidth="1"/>
    <col min="5126" max="5126" width="16.625" style="147" customWidth="1"/>
    <col min="5127" max="5127" width="15.25390625" style="147" customWidth="1"/>
    <col min="5128" max="5376" width="9.125" style="147" customWidth="1"/>
    <col min="5377" max="5377" width="2.00390625" style="147" customWidth="1"/>
    <col min="5378" max="5378" width="15.00390625" style="147" customWidth="1"/>
    <col min="5379" max="5379" width="15.875" style="147" customWidth="1"/>
    <col min="5380" max="5380" width="14.625" style="147" customWidth="1"/>
    <col min="5381" max="5381" width="13.625" style="147" customWidth="1"/>
    <col min="5382" max="5382" width="16.625" style="147" customWidth="1"/>
    <col min="5383" max="5383" width="15.25390625" style="147" customWidth="1"/>
    <col min="5384" max="5632" width="9.125" style="147" customWidth="1"/>
    <col min="5633" max="5633" width="2.00390625" style="147" customWidth="1"/>
    <col min="5634" max="5634" width="15.00390625" style="147" customWidth="1"/>
    <col min="5635" max="5635" width="15.875" style="147" customWidth="1"/>
    <col min="5636" max="5636" width="14.625" style="147" customWidth="1"/>
    <col min="5637" max="5637" width="13.625" style="147" customWidth="1"/>
    <col min="5638" max="5638" width="16.625" style="147" customWidth="1"/>
    <col min="5639" max="5639" width="15.25390625" style="147" customWidth="1"/>
    <col min="5640" max="5888" width="9.125" style="147" customWidth="1"/>
    <col min="5889" max="5889" width="2.00390625" style="147" customWidth="1"/>
    <col min="5890" max="5890" width="15.00390625" style="147" customWidth="1"/>
    <col min="5891" max="5891" width="15.875" style="147" customWidth="1"/>
    <col min="5892" max="5892" width="14.625" style="147" customWidth="1"/>
    <col min="5893" max="5893" width="13.625" style="147" customWidth="1"/>
    <col min="5894" max="5894" width="16.625" style="147" customWidth="1"/>
    <col min="5895" max="5895" width="15.25390625" style="147" customWidth="1"/>
    <col min="5896" max="6144" width="9.125" style="147" customWidth="1"/>
    <col min="6145" max="6145" width="2.00390625" style="147" customWidth="1"/>
    <col min="6146" max="6146" width="15.00390625" style="147" customWidth="1"/>
    <col min="6147" max="6147" width="15.875" style="147" customWidth="1"/>
    <col min="6148" max="6148" width="14.625" style="147" customWidth="1"/>
    <col min="6149" max="6149" width="13.625" style="147" customWidth="1"/>
    <col min="6150" max="6150" width="16.625" style="147" customWidth="1"/>
    <col min="6151" max="6151" width="15.25390625" style="147" customWidth="1"/>
    <col min="6152" max="6400" width="9.125" style="147" customWidth="1"/>
    <col min="6401" max="6401" width="2.00390625" style="147" customWidth="1"/>
    <col min="6402" max="6402" width="15.00390625" style="147" customWidth="1"/>
    <col min="6403" max="6403" width="15.875" style="147" customWidth="1"/>
    <col min="6404" max="6404" width="14.625" style="147" customWidth="1"/>
    <col min="6405" max="6405" width="13.625" style="147" customWidth="1"/>
    <col min="6406" max="6406" width="16.625" style="147" customWidth="1"/>
    <col min="6407" max="6407" width="15.25390625" style="147" customWidth="1"/>
    <col min="6408" max="6656" width="9.125" style="147" customWidth="1"/>
    <col min="6657" max="6657" width="2.00390625" style="147" customWidth="1"/>
    <col min="6658" max="6658" width="15.00390625" style="147" customWidth="1"/>
    <col min="6659" max="6659" width="15.875" style="147" customWidth="1"/>
    <col min="6660" max="6660" width="14.625" style="147" customWidth="1"/>
    <col min="6661" max="6661" width="13.625" style="147" customWidth="1"/>
    <col min="6662" max="6662" width="16.625" style="147" customWidth="1"/>
    <col min="6663" max="6663" width="15.25390625" style="147" customWidth="1"/>
    <col min="6664" max="6912" width="9.125" style="147" customWidth="1"/>
    <col min="6913" max="6913" width="2.00390625" style="147" customWidth="1"/>
    <col min="6914" max="6914" width="15.00390625" style="147" customWidth="1"/>
    <col min="6915" max="6915" width="15.875" style="147" customWidth="1"/>
    <col min="6916" max="6916" width="14.625" style="147" customWidth="1"/>
    <col min="6917" max="6917" width="13.625" style="147" customWidth="1"/>
    <col min="6918" max="6918" width="16.625" style="147" customWidth="1"/>
    <col min="6919" max="6919" width="15.25390625" style="147" customWidth="1"/>
    <col min="6920" max="7168" width="9.125" style="147" customWidth="1"/>
    <col min="7169" max="7169" width="2.00390625" style="147" customWidth="1"/>
    <col min="7170" max="7170" width="15.00390625" style="147" customWidth="1"/>
    <col min="7171" max="7171" width="15.875" style="147" customWidth="1"/>
    <col min="7172" max="7172" width="14.625" style="147" customWidth="1"/>
    <col min="7173" max="7173" width="13.625" style="147" customWidth="1"/>
    <col min="7174" max="7174" width="16.625" style="147" customWidth="1"/>
    <col min="7175" max="7175" width="15.25390625" style="147" customWidth="1"/>
    <col min="7176" max="7424" width="9.125" style="147" customWidth="1"/>
    <col min="7425" max="7425" width="2.00390625" style="147" customWidth="1"/>
    <col min="7426" max="7426" width="15.00390625" style="147" customWidth="1"/>
    <col min="7427" max="7427" width="15.875" style="147" customWidth="1"/>
    <col min="7428" max="7428" width="14.625" style="147" customWidth="1"/>
    <col min="7429" max="7429" width="13.625" style="147" customWidth="1"/>
    <col min="7430" max="7430" width="16.625" style="147" customWidth="1"/>
    <col min="7431" max="7431" width="15.25390625" style="147" customWidth="1"/>
    <col min="7432" max="7680" width="9.125" style="147" customWidth="1"/>
    <col min="7681" max="7681" width="2.00390625" style="147" customWidth="1"/>
    <col min="7682" max="7682" width="15.00390625" style="147" customWidth="1"/>
    <col min="7683" max="7683" width="15.875" style="147" customWidth="1"/>
    <col min="7684" max="7684" width="14.625" style="147" customWidth="1"/>
    <col min="7685" max="7685" width="13.625" style="147" customWidth="1"/>
    <col min="7686" max="7686" width="16.625" style="147" customWidth="1"/>
    <col min="7687" max="7687" width="15.25390625" style="147" customWidth="1"/>
    <col min="7688" max="7936" width="9.125" style="147" customWidth="1"/>
    <col min="7937" max="7937" width="2.00390625" style="147" customWidth="1"/>
    <col min="7938" max="7938" width="15.00390625" style="147" customWidth="1"/>
    <col min="7939" max="7939" width="15.875" style="147" customWidth="1"/>
    <col min="7940" max="7940" width="14.625" style="147" customWidth="1"/>
    <col min="7941" max="7941" width="13.625" style="147" customWidth="1"/>
    <col min="7942" max="7942" width="16.625" style="147" customWidth="1"/>
    <col min="7943" max="7943" width="15.25390625" style="147" customWidth="1"/>
    <col min="7944" max="8192" width="9.125" style="147" customWidth="1"/>
    <col min="8193" max="8193" width="2.00390625" style="147" customWidth="1"/>
    <col min="8194" max="8194" width="15.00390625" style="147" customWidth="1"/>
    <col min="8195" max="8195" width="15.875" style="147" customWidth="1"/>
    <col min="8196" max="8196" width="14.625" style="147" customWidth="1"/>
    <col min="8197" max="8197" width="13.625" style="147" customWidth="1"/>
    <col min="8198" max="8198" width="16.625" style="147" customWidth="1"/>
    <col min="8199" max="8199" width="15.25390625" style="147" customWidth="1"/>
    <col min="8200" max="8448" width="9.125" style="147" customWidth="1"/>
    <col min="8449" max="8449" width="2.00390625" style="147" customWidth="1"/>
    <col min="8450" max="8450" width="15.00390625" style="147" customWidth="1"/>
    <col min="8451" max="8451" width="15.875" style="147" customWidth="1"/>
    <col min="8452" max="8452" width="14.625" style="147" customWidth="1"/>
    <col min="8453" max="8453" width="13.625" style="147" customWidth="1"/>
    <col min="8454" max="8454" width="16.625" style="147" customWidth="1"/>
    <col min="8455" max="8455" width="15.25390625" style="147" customWidth="1"/>
    <col min="8456" max="8704" width="9.125" style="147" customWidth="1"/>
    <col min="8705" max="8705" width="2.00390625" style="147" customWidth="1"/>
    <col min="8706" max="8706" width="15.00390625" style="147" customWidth="1"/>
    <col min="8707" max="8707" width="15.875" style="147" customWidth="1"/>
    <col min="8708" max="8708" width="14.625" style="147" customWidth="1"/>
    <col min="8709" max="8709" width="13.625" style="147" customWidth="1"/>
    <col min="8710" max="8710" width="16.625" style="147" customWidth="1"/>
    <col min="8711" max="8711" width="15.25390625" style="147" customWidth="1"/>
    <col min="8712" max="8960" width="9.125" style="147" customWidth="1"/>
    <col min="8961" max="8961" width="2.00390625" style="147" customWidth="1"/>
    <col min="8962" max="8962" width="15.00390625" style="147" customWidth="1"/>
    <col min="8963" max="8963" width="15.875" style="147" customWidth="1"/>
    <col min="8964" max="8964" width="14.625" style="147" customWidth="1"/>
    <col min="8965" max="8965" width="13.625" style="147" customWidth="1"/>
    <col min="8966" max="8966" width="16.625" style="147" customWidth="1"/>
    <col min="8967" max="8967" width="15.25390625" style="147" customWidth="1"/>
    <col min="8968" max="9216" width="9.125" style="147" customWidth="1"/>
    <col min="9217" max="9217" width="2.00390625" style="147" customWidth="1"/>
    <col min="9218" max="9218" width="15.00390625" style="147" customWidth="1"/>
    <col min="9219" max="9219" width="15.875" style="147" customWidth="1"/>
    <col min="9220" max="9220" width="14.625" style="147" customWidth="1"/>
    <col min="9221" max="9221" width="13.625" style="147" customWidth="1"/>
    <col min="9222" max="9222" width="16.625" style="147" customWidth="1"/>
    <col min="9223" max="9223" width="15.25390625" style="147" customWidth="1"/>
    <col min="9224" max="9472" width="9.125" style="147" customWidth="1"/>
    <col min="9473" max="9473" width="2.00390625" style="147" customWidth="1"/>
    <col min="9474" max="9474" width="15.00390625" style="147" customWidth="1"/>
    <col min="9475" max="9475" width="15.875" style="147" customWidth="1"/>
    <col min="9476" max="9476" width="14.625" style="147" customWidth="1"/>
    <col min="9477" max="9477" width="13.625" style="147" customWidth="1"/>
    <col min="9478" max="9478" width="16.625" style="147" customWidth="1"/>
    <col min="9479" max="9479" width="15.25390625" style="147" customWidth="1"/>
    <col min="9480" max="9728" width="9.125" style="147" customWidth="1"/>
    <col min="9729" max="9729" width="2.00390625" style="147" customWidth="1"/>
    <col min="9730" max="9730" width="15.00390625" style="147" customWidth="1"/>
    <col min="9731" max="9731" width="15.875" style="147" customWidth="1"/>
    <col min="9732" max="9732" width="14.625" style="147" customWidth="1"/>
    <col min="9733" max="9733" width="13.625" style="147" customWidth="1"/>
    <col min="9734" max="9734" width="16.625" style="147" customWidth="1"/>
    <col min="9735" max="9735" width="15.25390625" style="147" customWidth="1"/>
    <col min="9736" max="9984" width="9.125" style="147" customWidth="1"/>
    <col min="9985" max="9985" width="2.00390625" style="147" customWidth="1"/>
    <col min="9986" max="9986" width="15.00390625" style="147" customWidth="1"/>
    <col min="9987" max="9987" width="15.875" style="147" customWidth="1"/>
    <col min="9988" max="9988" width="14.625" style="147" customWidth="1"/>
    <col min="9989" max="9989" width="13.625" style="147" customWidth="1"/>
    <col min="9990" max="9990" width="16.625" style="147" customWidth="1"/>
    <col min="9991" max="9991" width="15.25390625" style="147" customWidth="1"/>
    <col min="9992" max="10240" width="9.125" style="147" customWidth="1"/>
    <col min="10241" max="10241" width="2.00390625" style="147" customWidth="1"/>
    <col min="10242" max="10242" width="15.00390625" style="147" customWidth="1"/>
    <col min="10243" max="10243" width="15.875" style="147" customWidth="1"/>
    <col min="10244" max="10244" width="14.625" style="147" customWidth="1"/>
    <col min="10245" max="10245" width="13.625" style="147" customWidth="1"/>
    <col min="10246" max="10246" width="16.625" style="147" customWidth="1"/>
    <col min="10247" max="10247" width="15.25390625" style="147" customWidth="1"/>
    <col min="10248" max="10496" width="9.125" style="147" customWidth="1"/>
    <col min="10497" max="10497" width="2.00390625" style="147" customWidth="1"/>
    <col min="10498" max="10498" width="15.00390625" style="147" customWidth="1"/>
    <col min="10499" max="10499" width="15.875" style="147" customWidth="1"/>
    <col min="10500" max="10500" width="14.625" style="147" customWidth="1"/>
    <col min="10501" max="10501" width="13.625" style="147" customWidth="1"/>
    <col min="10502" max="10502" width="16.625" style="147" customWidth="1"/>
    <col min="10503" max="10503" width="15.25390625" style="147" customWidth="1"/>
    <col min="10504" max="10752" width="9.125" style="147" customWidth="1"/>
    <col min="10753" max="10753" width="2.00390625" style="147" customWidth="1"/>
    <col min="10754" max="10754" width="15.00390625" style="147" customWidth="1"/>
    <col min="10755" max="10755" width="15.875" style="147" customWidth="1"/>
    <col min="10756" max="10756" width="14.625" style="147" customWidth="1"/>
    <col min="10757" max="10757" width="13.625" style="147" customWidth="1"/>
    <col min="10758" max="10758" width="16.625" style="147" customWidth="1"/>
    <col min="10759" max="10759" width="15.25390625" style="147" customWidth="1"/>
    <col min="10760" max="11008" width="9.125" style="147" customWidth="1"/>
    <col min="11009" max="11009" width="2.00390625" style="147" customWidth="1"/>
    <col min="11010" max="11010" width="15.00390625" style="147" customWidth="1"/>
    <col min="11011" max="11011" width="15.875" style="147" customWidth="1"/>
    <col min="11012" max="11012" width="14.625" style="147" customWidth="1"/>
    <col min="11013" max="11013" width="13.625" style="147" customWidth="1"/>
    <col min="11014" max="11014" width="16.625" style="147" customWidth="1"/>
    <col min="11015" max="11015" width="15.25390625" style="147" customWidth="1"/>
    <col min="11016" max="11264" width="9.125" style="147" customWidth="1"/>
    <col min="11265" max="11265" width="2.00390625" style="147" customWidth="1"/>
    <col min="11266" max="11266" width="15.00390625" style="147" customWidth="1"/>
    <col min="11267" max="11267" width="15.875" style="147" customWidth="1"/>
    <col min="11268" max="11268" width="14.625" style="147" customWidth="1"/>
    <col min="11269" max="11269" width="13.625" style="147" customWidth="1"/>
    <col min="11270" max="11270" width="16.625" style="147" customWidth="1"/>
    <col min="11271" max="11271" width="15.25390625" style="147" customWidth="1"/>
    <col min="11272" max="11520" width="9.125" style="147" customWidth="1"/>
    <col min="11521" max="11521" width="2.00390625" style="147" customWidth="1"/>
    <col min="11522" max="11522" width="15.00390625" style="147" customWidth="1"/>
    <col min="11523" max="11523" width="15.875" style="147" customWidth="1"/>
    <col min="11524" max="11524" width="14.625" style="147" customWidth="1"/>
    <col min="11525" max="11525" width="13.625" style="147" customWidth="1"/>
    <col min="11526" max="11526" width="16.625" style="147" customWidth="1"/>
    <col min="11527" max="11527" width="15.25390625" style="147" customWidth="1"/>
    <col min="11528" max="11776" width="9.125" style="147" customWidth="1"/>
    <col min="11777" max="11777" width="2.00390625" style="147" customWidth="1"/>
    <col min="11778" max="11778" width="15.00390625" style="147" customWidth="1"/>
    <col min="11779" max="11779" width="15.875" style="147" customWidth="1"/>
    <col min="11780" max="11780" width="14.625" style="147" customWidth="1"/>
    <col min="11781" max="11781" width="13.625" style="147" customWidth="1"/>
    <col min="11782" max="11782" width="16.625" style="147" customWidth="1"/>
    <col min="11783" max="11783" width="15.25390625" style="147" customWidth="1"/>
    <col min="11784" max="12032" width="9.125" style="147" customWidth="1"/>
    <col min="12033" max="12033" width="2.00390625" style="147" customWidth="1"/>
    <col min="12034" max="12034" width="15.00390625" style="147" customWidth="1"/>
    <col min="12035" max="12035" width="15.875" style="147" customWidth="1"/>
    <col min="12036" max="12036" width="14.625" style="147" customWidth="1"/>
    <col min="12037" max="12037" width="13.625" style="147" customWidth="1"/>
    <col min="12038" max="12038" width="16.625" style="147" customWidth="1"/>
    <col min="12039" max="12039" width="15.25390625" style="147" customWidth="1"/>
    <col min="12040" max="12288" width="9.125" style="147" customWidth="1"/>
    <col min="12289" max="12289" width="2.00390625" style="147" customWidth="1"/>
    <col min="12290" max="12290" width="15.00390625" style="147" customWidth="1"/>
    <col min="12291" max="12291" width="15.875" style="147" customWidth="1"/>
    <col min="12292" max="12292" width="14.625" style="147" customWidth="1"/>
    <col min="12293" max="12293" width="13.625" style="147" customWidth="1"/>
    <col min="12294" max="12294" width="16.625" style="147" customWidth="1"/>
    <col min="12295" max="12295" width="15.25390625" style="147" customWidth="1"/>
    <col min="12296" max="12544" width="9.125" style="147" customWidth="1"/>
    <col min="12545" max="12545" width="2.00390625" style="147" customWidth="1"/>
    <col min="12546" max="12546" width="15.00390625" style="147" customWidth="1"/>
    <col min="12547" max="12547" width="15.875" style="147" customWidth="1"/>
    <col min="12548" max="12548" width="14.625" style="147" customWidth="1"/>
    <col min="12549" max="12549" width="13.625" style="147" customWidth="1"/>
    <col min="12550" max="12550" width="16.625" style="147" customWidth="1"/>
    <col min="12551" max="12551" width="15.25390625" style="147" customWidth="1"/>
    <col min="12552" max="12800" width="9.125" style="147" customWidth="1"/>
    <col min="12801" max="12801" width="2.00390625" style="147" customWidth="1"/>
    <col min="12802" max="12802" width="15.00390625" style="147" customWidth="1"/>
    <col min="12803" max="12803" width="15.875" style="147" customWidth="1"/>
    <col min="12804" max="12804" width="14.625" style="147" customWidth="1"/>
    <col min="12805" max="12805" width="13.625" style="147" customWidth="1"/>
    <col min="12806" max="12806" width="16.625" style="147" customWidth="1"/>
    <col min="12807" max="12807" width="15.25390625" style="147" customWidth="1"/>
    <col min="12808" max="13056" width="9.125" style="147" customWidth="1"/>
    <col min="13057" max="13057" width="2.00390625" style="147" customWidth="1"/>
    <col min="13058" max="13058" width="15.00390625" style="147" customWidth="1"/>
    <col min="13059" max="13059" width="15.875" style="147" customWidth="1"/>
    <col min="13060" max="13060" width="14.625" style="147" customWidth="1"/>
    <col min="13061" max="13061" width="13.625" style="147" customWidth="1"/>
    <col min="13062" max="13062" width="16.625" style="147" customWidth="1"/>
    <col min="13063" max="13063" width="15.25390625" style="147" customWidth="1"/>
    <col min="13064" max="13312" width="9.125" style="147" customWidth="1"/>
    <col min="13313" max="13313" width="2.00390625" style="147" customWidth="1"/>
    <col min="13314" max="13314" width="15.00390625" style="147" customWidth="1"/>
    <col min="13315" max="13315" width="15.875" style="147" customWidth="1"/>
    <col min="13316" max="13316" width="14.625" style="147" customWidth="1"/>
    <col min="13317" max="13317" width="13.625" style="147" customWidth="1"/>
    <col min="13318" max="13318" width="16.625" style="147" customWidth="1"/>
    <col min="13319" max="13319" width="15.25390625" style="147" customWidth="1"/>
    <col min="13320" max="13568" width="9.125" style="147" customWidth="1"/>
    <col min="13569" max="13569" width="2.00390625" style="147" customWidth="1"/>
    <col min="13570" max="13570" width="15.00390625" style="147" customWidth="1"/>
    <col min="13571" max="13571" width="15.875" style="147" customWidth="1"/>
    <col min="13572" max="13572" width="14.625" style="147" customWidth="1"/>
    <col min="13573" max="13573" width="13.625" style="147" customWidth="1"/>
    <col min="13574" max="13574" width="16.625" style="147" customWidth="1"/>
    <col min="13575" max="13575" width="15.25390625" style="147" customWidth="1"/>
    <col min="13576" max="13824" width="9.125" style="147" customWidth="1"/>
    <col min="13825" max="13825" width="2.00390625" style="147" customWidth="1"/>
    <col min="13826" max="13826" width="15.00390625" style="147" customWidth="1"/>
    <col min="13827" max="13827" width="15.875" style="147" customWidth="1"/>
    <col min="13828" max="13828" width="14.625" style="147" customWidth="1"/>
    <col min="13829" max="13829" width="13.625" style="147" customWidth="1"/>
    <col min="13830" max="13830" width="16.625" style="147" customWidth="1"/>
    <col min="13831" max="13831" width="15.25390625" style="147" customWidth="1"/>
    <col min="13832" max="14080" width="9.125" style="147" customWidth="1"/>
    <col min="14081" max="14081" width="2.00390625" style="147" customWidth="1"/>
    <col min="14082" max="14082" width="15.00390625" style="147" customWidth="1"/>
    <col min="14083" max="14083" width="15.875" style="147" customWidth="1"/>
    <col min="14084" max="14084" width="14.625" style="147" customWidth="1"/>
    <col min="14085" max="14085" width="13.625" style="147" customWidth="1"/>
    <col min="14086" max="14086" width="16.625" style="147" customWidth="1"/>
    <col min="14087" max="14087" width="15.25390625" style="147" customWidth="1"/>
    <col min="14088" max="14336" width="9.125" style="147" customWidth="1"/>
    <col min="14337" max="14337" width="2.00390625" style="147" customWidth="1"/>
    <col min="14338" max="14338" width="15.00390625" style="147" customWidth="1"/>
    <col min="14339" max="14339" width="15.875" style="147" customWidth="1"/>
    <col min="14340" max="14340" width="14.625" style="147" customWidth="1"/>
    <col min="14341" max="14341" width="13.625" style="147" customWidth="1"/>
    <col min="14342" max="14342" width="16.625" style="147" customWidth="1"/>
    <col min="14343" max="14343" width="15.25390625" style="147" customWidth="1"/>
    <col min="14344" max="14592" width="9.125" style="147" customWidth="1"/>
    <col min="14593" max="14593" width="2.00390625" style="147" customWidth="1"/>
    <col min="14594" max="14594" width="15.00390625" style="147" customWidth="1"/>
    <col min="14595" max="14595" width="15.875" style="147" customWidth="1"/>
    <col min="14596" max="14596" width="14.625" style="147" customWidth="1"/>
    <col min="14597" max="14597" width="13.625" style="147" customWidth="1"/>
    <col min="14598" max="14598" width="16.625" style="147" customWidth="1"/>
    <col min="14599" max="14599" width="15.25390625" style="147" customWidth="1"/>
    <col min="14600" max="14848" width="9.125" style="147" customWidth="1"/>
    <col min="14849" max="14849" width="2.00390625" style="147" customWidth="1"/>
    <col min="14850" max="14850" width="15.00390625" style="147" customWidth="1"/>
    <col min="14851" max="14851" width="15.875" style="147" customWidth="1"/>
    <col min="14852" max="14852" width="14.625" style="147" customWidth="1"/>
    <col min="14853" max="14853" width="13.625" style="147" customWidth="1"/>
    <col min="14854" max="14854" width="16.625" style="147" customWidth="1"/>
    <col min="14855" max="14855" width="15.25390625" style="147" customWidth="1"/>
    <col min="14856" max="15104" width="9.125" style="147" customWidth="1"/>
    <col min="15105" max="15105" width="2.00390625" style="147" customWidth="1"/>
    <col min="15106" max="15106" width="15.00390625" style="147" customWidth="1"/>
    <col min="15107" max="15107" width="15.875" style="147" customWidth="1"/>
    <col min="15108" max="15108" width="14.625" style="147" customWidth="1"/>
    <col min="15109" max="15109" width="13.625" style="147" customWidth="1"/>
    <col min="15110" max="15110" width="16.625" style="147" customWidth="1"/>
    <col min="15111" max="15111" width="15.25390625" style="147" customWidth="1"/>
    <col min="15112" max="15360" width="9.125" style="147" customWidth="1"/>
    <col min="15361" max="15361" width="2.00390625" style="147" customWidth="1"/>
    <col min="15362" max="15362" width="15.00390625" style="147" customWidth="1"/>
    <col min="15363" max="15363" width="15.875" style="147" customWidth="1"/>
    <col min="15364" max="15364" width="14.625" style="147" customWidth="1"/>
    <col min="15365" max="15365" width="13.625" style="147" customWidth="1"/>
    <col min="15366" max="15366" width="16.625" style="147" customWidth="1"/>
    <col min="15367" max="15367" width="15.25390625" style="147" customWidth="1"/>
    <col min="15368" max="15616" width="9.125" style="147" customWidth="1"/>
    <col min="15617" max="15617" width="2.00390625" style="147" customWidth="1"/>
    <col min="15618" max="15618" width="15.00390625" style="147" customWidth="1"/>
    <col min="15619" max="15619" width="15.875" style="147" customWidth="1"/>
    <col min="15620" max="15620" width="14.625" style="147" customWidth="1"/>
    <col min="15621" max="15621" width="13.625" style="147" customWidth="1"/>
    <col min="15622" max="15622" width="16.625" style="147" customWidth="1"/>
    <col min="15623" max="15623" width="15.25390625" style="147" customWidth="1"/>
    <col min="15624" max="15872" width="9.125" style="147" customWidth="1"/>
    <col min="15873" max="15873" width="2.00390625" style="147" customWidth="1"/>
    <col min="15874" max="15874" width="15.00390625" style="147" customWidth="1"/>
    <col min="15875" max="15875" width="15.875" style="147" customWidth="1"/>
    <col min="15876" max="15876" width="14.625" style="147" customWidth="1"/>
    <col min="15877" max="15877" width="13.625" style="147" customWidth="1"/>
    <col min="15878" max="15878" width="16.625" style="147" customWidth="1"/>
    <col min="15879" max="15879" width="15.25390625" style="147" customWidth="1"/>
    <col min="15880" max="16128" width="9.125" style="147" customWidth="1"/>
    <col min="16129" max="16129" width="2.00390625" style="147" customWidth="1"/>
    <col min="16130" max="16130" width="15.00390625" style="147" customWidth="1"/>
    <col min="16131" max="16131" width="15.875" style="147" customWidth="1"/>
    <col min="16132" max="16132" width="14.625" style="147" customWidth="1"/>
    <col min="16133" max="16133" width="13.625" style="147" customWidth="1"/>
    <col min="16134" max="16134" width="16.625" style="147" customWidth="1"/>
    <col min="16135" max="16135" width="15.25390625" style="147" customWidth="1"/>
    <col min="16136" max="16384" width="9.125" style="147" customWidth="1"/>
  </cols>
  <sheetData>
    <row r="1" spans="1:7" ht="24.75" customHeight="1" thickBot="1">
      <c r="A1" s="220" t="s">
        <v>147</v>
      </c>
      <c r="B1" s="221"/>
      <c r="C1" s="221"/>
      <c r="D1" s="221"/>
      <c r="E1" s="221"/>
      <c r="F1" s="221"/>
      <c r="G1" s="221"/>
    </row>
    <row r="2" spans="1:7" ht="12.75" customHeight="1">
      <c r="A2" s="222" t="s">
        <v>148</v>
      </c>
      <c r="B2" s="223"/>
      <c r="C2" s="224" t="s">
        <v>103</v>
      </c>
      <c r="D2" s="224" t="s">
        <v>126</v>
      </c>
      <c r="E2" s="225"/>
      <c r="F2" s="226" t="s">
        <v>149</v>
      </c>
      <c r="G2" s="227"/>
    </row>
    <row r="3" spans="1:7" ht="3" customHeight="1" hidden="1">
      <c r="A3" s="228"/>
      <c r="B3" s="229"/>
      <c r="C3" s="230"/>
      <c r="D3" s="230"/>
      <c r="E3" s="231"/>
      <c r="F3" s="232"/>
      <c r="G3" s="233"/>
    </row>
    <row r="4" spans="1:7" ht="12" customHeight="1">
      <c r="A4" s="234" t="s">
        <v>150</v>
      </c>
      <c r="B4" s="229"/>
      <c r="C4" s="230"/>
      <c r="D4" s="230"/>
      <c r="E4" s="231"/>
      <c r="F4" s="232" t="s">
        <v>151</v>
      </c>
      <c r="G4" s="235"/>
    </row>
    <row r="5" spans="1:7" ht="12.95" customHeight="1">
      <c r="A5" s="236" t="s">
        <v>125</v>
      </c>
      <c r="B5" s="237"/>
      <c r="C5" s="238" t="s">
        <v>126</v>
      </c>
      <c r="D5" s="239"/>
      <c r="E5" s="237"/>
      <c r="F5" s="232" t="s">
        <v>152</v>
      </c>
      <c r="G5" s="233"/>
    </row>
    <row r="6" spans="1:7" ht="12.95" customHeight="1">
      <c r="A6" s="234" t="s">
        <v>153</v>
      </c>
      <c r="B6" s="229"/>
      <c r="C6" s="230"/>
      <c r="D6" s="230"/>
      <c r="E6" s="231"/>
      <c r="F6" s="232" t="s">
        <v>154</v>
      </c>
      <c r="G6" s="240">
        <v>0</v>
      </c>
    </row>
    <row r="7" spans="1:7" ht="12.95" customHeight="1">
      <c r="A7" s="241" t="s">
        <v>155</v>
      </c>
      <c r="B7" s="242"/>
      <c r="C7" s="243" t="s">
        <v>104</v>
      </c>
      <c r="D7" s="244"/>
      <c r="E7" s="244"/>
      <c r="F7" s="245" t="s">
        <v>156</v>
      </c>
      <c r="G7" s="240">
        <f>IF(G6=0,,ROUND((F30+F32)/G6,1))</f>
        <v>0</v>
      </c>
    </row>
    <row r="8" spans="1:7" ht="12.75">
      <c r="A8" s="246" t="s">
        <v>157</v>
      </c>
      <c r="B8" s="232"/>
      <c r="C8" s="429"/>
      <c r="D8" s="429"/>
      <c r="E8" s="430"/>
      <c r="F8" s="232" t="s">
        <v>158</v>
      </c>
      <c r="G8" s="247"/>
    </row>
    <row r="9" spans="1:7" ht="12.75">
      <c r="A9" s="246" t="s">
        <v>159</v>
      </c>
      <c r="B9" s="232"/>
      <c r="C9" s="429"/>
      <c r="D9" s="429"/>
      <c r="E9" s="430"/>
      <c r="F9" s="232"/>
      <c r="G9" s="247"/>
    </row>
    <row r="10" spans="1:7" ht="12.75">
      <c r="A10" s="246" t="s">
        <v>160</v>
      </c>
      <c r="B10" s="232"/>
      <c r="C10" s="429"/>
      <c r="D10" s="429"/>
      <c r="E10" s="429"/>
      <c r="F10" s="232"/>
      <c r="G10" s="248"/>
    </row>
    <row r="11" spans="1:57" ht="13.5" customHeight="1">
      <c r="A11" s="246" t="s">
        <v>161</v>
      </c>
      <c r="B11" s="232"/>
      <c r="C11" s="429" t="s">
        <v>109</v>
      </c>
      <c r="D11" s="429"/>
      <c r="E11" s="429"/>
      <c r="F11" s="232" t="s">
        <v>162</v>
      </c>
      <c r="G11" s="248"/>
      <c r="BA11" s="249"/>
      <c r="BB11" s="249"/>
      <c r="BC11" s="249"/>
      <c r="BD11" s="249"/>
      <c r="BE11" s="249"/>
    </row>
    <row r="12" spans="1:7" ht="12.75" customHeight="1">
      <c r="A12" s="250" t="s">
        <v>163</v>
      </c>
      <c r="B12" s="229"/>
      <c r="C12" s="431"/>
      <c r="D12" s="431"/>
      <c r="E12" s="431"/>
      <c r="F12" s="251" t="s">
        <v>164</v>
      </c>
      <c r="G12" s="252"/>
    </row>
    <row r="13" spans="1:7" ht="28.5" customHeight="1" thickBot="1">
      <c r="A13" s="253" t="s">
        <v>165</v>
      </c>
      <c r="B13" s="254"/>
      <c r="C13" s="254"/>
      <c r="D13" s="254"/>
      <c r="E13" s="255"/>
      <c r="F13" s="255"/>
      <c r="G13" s="256"/>
    </row>
    <row r="14" spans="1:7" ht="17.25" customHeight="1" thickBot="1">
      <c r="A14" s="257" t="s">
        <v>166</v>
      </c>
      <c r="B14" s="258"/>
      <c r="C14" s="259"/>
      <c r="D14" s="260" t="s">
        <v>167</v>
      </c>
      <c r="E14" s="261"/>
      <c r="F14" s="261"/>
      <c r="G14" s="259"/>
    </row>
    <row r="15" spans="1:7" ht="15.95" customHeight="1">
      <c r="A15" s="262"/>
      <c r="B15" s="263" t="s">
        <v>168</v>
      </c>
      <c r="C15" s="264">
        <f>'SO 06.1 1231-84 Rek'!E13</f>
        <v>0</v>
      </c>
      <c r="D15" s="265">
        <f>'SO 06.1 1231-84 Rek'!A21</f>
        <v>0</v>
      </c>
      <c r="E15" s="266"/>
      <c r="F15" s="267"/>
      <c r="G15" s="264">
        <f>'SO 06.1 1231-84 Rek'!I21</f>
        <v>0</v>
      </c>
    </row>
    <row r="16" spans="1:7" ht="15.95" customHeight="1">
      <c r="A16" s="262" t="s">
        <v>169</v>
      </c>
      <c r="B16" s="263" t="s">
        <v>170</v>
      </c>
      <c r="C16" s="264">
        <f>'SO 06.1 1231-84 Rek'!F13</f>
        <v>0</v>
      </c>
      <c r="D16" s="228"/>
      <c r="E16" s="268"/>
      <c r="F16" s="269"/>
      <c r="G16" s="264"/>
    </row>
    <row r="17" spans="1:7" ht="15.95" customHeight="1">
      <c r="A17" s="262" t="s">
        <v>171</v>
      </c>
      <c r="B17" s="263" t="s">
        <v>172</v>
      </c>
      <c r="C17" s="264">
        <f>'SO 06.1 1231-84 Rek'!H13</f>
        <v>0</v>
      </c>
      <c r="D17" s="228"/>
      <c r="E17" s="268"/>
      <c r="F17" s="269"/>
      <c r="G17" s="264"/>
    </row>
    <row r="18" spans="1:7" ht="15.95" customHeight="1">
      <c r="A18" s="270" t="s">
        <v>173</v>
      </c>
      <c r="B18" s="271" t="s">
        <v>174</v>
      </c>
      <c r="C18" s="264">
        <f>'SO 06.1 1231-84 Rek'!G13</f>
        <v>0</v>
      </c>
      <c r="D18" s="228"/>
      <c r="E18" s="268"/>
      <c r="F18" s="269"/>
      <c r="G18" s="264"/>
    </row>
    <row r="19" spans="1:7" ht="15.95" customHeight="1">
      <c r="A19" s="272" t="s">
        <v>175</v>
      </c>
      <c r="B19" s="263"/>
      <c r="C19" s="264">
        <f>SUM(C15:C18)</f>
        <v>0</v>
      </c>
      <c r="D19" s="228"/>
      <c r="E19" s="268"/>
      <c r="F19" s="269"/>
      <c r="G19" s="264"/>
    </row>
    <row r="20" spans="1:7" ht="15.95" customHeight="1">
      <c r="A20" s="272"/>
      <c r="B20" s="263"/>
      <c r="C20" s="264"/>
      <c r="D20" s="228"/>
      <c r="E20" s="268"/>
      <c r="F20" s="269"/>
      <c r="G20" s="264"/>
    </row>
    <row r="21" spans="1:7" ht="15.95" customHeight="1">
      <c r="A21" s="272" t="s">
        <v>134</v>
      </c>
      <c r="B21" s="263"/>
      <c r="C21" s="264">
        <f>'SO 06.1 1231-84 Rek'!I13</f>
        <v>0</v>
      </c>
      <c r="D21" s="228"/>
      <c r="E21" s="268"/>
      <c r="F21" s="269"/>
      <c r="G21" s="264"/>
    </row>
    <row r="22" spans="1:7" ht="15.95" customHeight="1">
      <c r="A22" s="273" t="s">
        <v>176</v>
      </c>
      <c r="C22" s="264">
        <f>C19+C21</f>
        <v>0</v>
      </c>
      <c r="D22" s="228" t="s">
        <v>177</v>
      </c>
      <c r="E22" s="268"/>
      <c r="F22" s="269"/>
      <c r="G22" s="264">
        <f>G23-SUM(G15:G21)</f>
        <v>0</v>
      </c>
    </row>
    <row r="23" spans="1:7" ht="15.95" customHeight="1" thickBot="1">
      <c r="A23" s="427" t="s">
        <v>178</v>
      </c>
      <c r="B23" s="428"/>
      <c r="C23" s="274">
        <f>C22+G23</f>
        <v>0</v>
      </c>
      <c r="D23" s="275" t="s">
        <v>179</v>
      </c>
      <c r="E23" s="276"/>
      <c r="F23" s="277"/>
      <c r="G23" s="264">
        <f>'SO 06.1 1231-84 Rek'!H19</f>
        <v>0</v>
      </c>
    </row>
    <row r="24" spans="1:7" ht="12.75">
      <c r="A24" s="278" t="s">
        <v>180</v>
      </c>
      <c r="B24" s="279"/>
      <c r="C24" s="280"/>
      <c r="D24" s="279" t="s">
        <v>181</v>
      </c>
      <c r="E24" s="279"/>
      <c r="F24" s="281" t="s">
        <v>182</v>
      </c>
      <c r="G24" s="282"/>
    </row>
    <row r="25" spans="1:7" ht="12.75">
      <c r="A25" s="273" t="s">
        <v>183</v>
      </c>
      <c r="C25" s="283"/>
      <c r="D25" s="147" t="s">
        <v>183</v>
      </c>
      <c r="F25" s="284" t="s">
        <v>183</v>
      </c>
      <c r="G25" s="285"/>
    </row>
    <row r="26" spans="1:7" ht="37.5" customHeight="1">
      <c r="A26" s="273" t="s">
        <v>184</v>
      </c>
      <c r="B26" s="161"/>
      <c r="C26" s="283"/>
      <c r="D26" s="147" t="s">
        <v>184</v>
      </c>
      <c r="F26" s="284" t="s">
        <v>184</v>
      </c>
      <c r="G26" s="285"/>
    </row>
    <row r="27" spans="1:7" ht="12.75">
      <c r="A27" s="273"/>
      <c r="B27" s="286"/>
      <c r="C27" s="283"/>
      <c r="F27" s="284"/>
      <c r="G27" s="285"/>
    </row>
    <row r="28" spans="1:7" ht="12.75">
      <c r="A28" s="273" t="s">
        <v>185</v>
      </c>
      <c r="C28" s="283"/>
      <c r="D28" s="284" t="s">
        <v>186</v>
      </c>
      <c r="E28" s="283"/>
      <c r="F28" s="147" t="s">
        <v>186</v>
      </c>
      <c r="G28" s="285"/>
    </row>
    <row r="29" spans="1:7" ht="69" customHeight="1">
      <c r="A29" s="273"/>
      <c r="C29" s="287"/>
      <c r="D29" s="288"/>
      <c r="E29" s="287"/>
      <c r="G29" s="285"/>
    </row>
    <row r="30" spans="1:7" ht="12.75">
      <c r="A30" s="289" t="s">
        <v>119</v>
      </c>
      <c r="B30" s="290"/>
      <c r="C30" s="291">
        <v>21</v>
      </c>
      <c r="D30" s="290" t="s">
        <v>187</v>
      </c>
      <c r="E30" s="292"/>
      <c r="F30" s="433">
        <f>C23-F32</f>
        <v>0</v>
      </c>
      <c r="G30" s="434"/>
    </row>
    <row r="31" spans="1:7" ht="12.75">
      <c r="A31" s="289" t="s">
        <v>188</v>
      </c>
      <c r="B31" s="290"/>
      <c r="C31" s="291">
        <f>C30</f>
        <v>21</v>
      </c>
      <c r="D31" s="290" t="s">
        <v>189</v>
      </c>
      <c r="E31" s="292"/>
      <c r="F31" s="433">
        <f>ROUND(PRODUCT(F30,C31/100),0)</f>
        <v>0</v>
      </c>
      <c r="G31" s="434"/>
    </row>
    <row r="32" spans="1:7" ht="12.75">
      <c r="A32" s="289" t="s">
        <v>119</v>
      </c>
      <c r="B32" s="290"/>
      <c r="C32" s="291">
        <v>0</v>
      </c>
      <c r="D32" s="290" t="s">
        <v>189</v>
      </c>
      <c r="E32" s="292"/>
      <c r="F32" s="433">
        <v>0</v>
      </c>
      <c r="G32" s="434"/>
    </row>
    <row r="33" spans="1:7" ht="12.75">
      <c r="A33" s="289" t="s">
        <v>188</v>
      </c>
      <c r="B33" s="293"/>
      <c r="C33" s="294">
        <f>C32</f>
        <v>0</v>
      </c>
      <c r="D33" s="290" t="s">
        <v>189</v>
      </c>
      <c r="E33" s="269"/>
      <c r="F33" s="433">
        <f>ROUND(PRODUCT(F32,C33/100),0)</f>
        <v>0</v>
      </c>
      <c r="G33" s="434"/>
    </row>
    <row r="34" spans="1:7" s="298" customFormat="1" ht="19.5" customHeight="1" thickBot="1">
      <c r="A34" s="295" t="s">
        <v>190</v>
      </c>
      <c r="B34" s="296"/>
      <c r="C34" s="296"/>
      <c r="D34" s="296"/>
      <c r="E34" s="297"/>
      <c r="F34" s="435">
        <f>ROUND(SUM(F30:F33),0)</f>
        <v>0</v>
      </c>
      <c r="G34" s="436"/>
    </row>
    <row r="36" spans="1:8" ht="12.75">
      <c r="A36" s="147" t="s">
        <v>191</v>
      </c>
      <c r="H36" s="147" t="s">
        <v>7</v>
      </c>
    </row>
    <row r="37" spans="2:8" ht="14.25" customHeight="1">
      <c r="B37" s="437"/>
      <c r="C37" s="437"/>
      <c r="D37" s="437"/>
      <c r="E37" s="437"/>
      <c r="F37" s="437"/>
      <c r="G37" s="437"/>
      <c r="H37" s="147" t="s">
        <v>7</v>
      </c>
    </row>
    <row r="38" spans="1:8" ht="12.75" customHeight="1">
      <c r="A38" s="299"/>
      <c r="B38" s="437"/>
      <c r="C38" s="437"/>
      <c r="D38" s="437"/>
      <c r="E38" s="437"/>
      <c r="F38" s="437"/>
      <c r="G38" s="437"/>
      <c r="H38" s="147" t="s">
        <v>7</v>
      </c>
    </row>
    <row r="39" spans="1:8" ht="12.75">
      <c r="A39" s="299"/>
      <c r="B39" s="437"/>
      <c r="C39" s="437"/>
      <c r="D39" s="437"/>
      <c r="E39" s="437"/>
      <c r="F39" s="437"/>
      <c r="G39" s="437"/>
      <c r="H39" s="147" t="s">
        <v>7</v>
      </c>
    </row>
    <row r="40" spans="1:8" ht="12.75">
      <c r="A40" s="299"/>
      <c r="B40" s="437"/>
      <c r="C40" s="437"/>
      <c r="D40" s="437"/>
      <c r="E40" s="437"/>
      <c r="F40" s="437"/>
      <c r="G40" s="437"/>
      <c r="H40" s="147" t="s">
        <v>7</v>
      </c>
    </row>
    <row r="41" spans="1:8" ht="12.75">
      <c r="A41" s="299"/>
      <c r="B41" s="437"/>
      <c r="C41" s="437"/>
      <c r="D41" s="437"/>
      <c r="E41" s="437"/>
      <c r="F41" s="437"/>
      <c r="G41" s="437"/>
      <c r="H41" s="147" t="s">
        <v>7</v>
      </c>
    </row>
    <row r="42" spans="1:8" ht="12.75">
      <c r="A42" s="299"/>
      <c r="B42" s="437"/>
      <c r="C42" s="437"/>
      <c r="D42" s="437"/>
      <c r="E42" s="437"/>
      <c r="F42" s="437"/>
      <c r="G42" s="437"/>
      <c r="H42" s="147" t="s">
        <v>7</v>
      </c>
    </row>
    <row r="43" spans="1:8" ht="12.75">
      <c r="A43" s="299"/>
      <c r="B43" s="437"/>
      <c r="C43" s="437"/>
      <c r="D43" s="437"/>
      <c r="E43" s="437"/>
      <c r="F43" s="437"/>
      <c r="G43" s="437"/>
      <c r="H43" s="147" t="s">
        <v>7</v>
      </c>
    </row>
    <row r="44" spans="1:8" ht="12.75" customHeight="1">
      <c r="A44" s="299"/>
      <c r="B44" s="437"/>
      <c r="C44" s="437"/>
      <c r="D44" s="437"/>
      <c r="E44" s="437"/>
      <c r="F44" s="437"/>
      <c r="G44" s="437"/>
      <c r="H44" s="147" t="s">
        <v>7</v>
      </c>
    </row>
    <row r="45" spans="1:8" ht="12.75" customHeight="1">
      <c r="A45" s="299"/>
      <c r="B45" s="437"/>
      <c r="C45" s="437"/>
      <c r="D45" s="437"/>
      <c r="E45" s="437"/>
      <c r="F45" s="437"/>
      <c r="G45" s="437"/>
      <c r="H45" s="147" t="s">
        <v>7</v>
      </c>
    </row>
    <row r="46" spans="2:7" ht="12.75">
      <c r="B46" s="432"/>
      <c r="C46" s="432"/>
      <c r="D46" s="432"/>
      <c r="E46" s="432"/>
      <c r="F46" s="432"/>
      <c r="G46" s="432"/>
    </row>
    <row r="47" spans="2:7" ht="12.75">
      <c r="B47" s="432"/>
      <c r="C47" s="432"/>
      <c r="D47" s="432"/>
      <c r="E47" s="432"/>
      <c r="F47" s="432"/>
      <c r="G47" s="432"/>
    </row>
    <row r="48" spans="2:7" ht="12.75">
      <c r="B48" s="432"/>
      <c r="C48" s="432"/>
      <c r="D48" s="432"/>
      <c r="E48" s="432"/>
      <c r="F48" s="432"/>
      <c r="G48" s="432"/>
    </row>
    <row r="49" spans="2:7" ht="12.75">
      <c r="B49" s="432"/>
      <c r="C49" s="432"/>
      <c r="D49" s="432"/>
      <c r="E49" s="432"/>
      <c r="F49" s="432"/>
      <c r="G49" s="432"/>
    </row>
    <row r="50" spans="2:7" ht="12.75">
      <c r="B50" s="432"/>
      <c r="C50" s="432"/>
      <c r="D50" s="432"/>
      <c r="E50" s="432"/>
      <c r="F50" s="432"/>
      <c r="G50" s="432"/>
    </row>
    <row r="51" spans="2:7" ht="12.75">
      <c r="B51" s="432"/>
      <c r="C51" s="432"/>
      <c r="D51" s="432"/>
      <c r="E51" s="432"/>
      <c r="F51" s="432"/>
      <c r="G51" s="432"/>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fitToHeight="1" fitToWidth="1" horizontalDpi="600" verticalDpi="600" orientation="portrait" paperSize="9" r:id="rId1"/>
  <headerFooter alignWithMargins="0">
    <oddHeader>&amp;L&amp;8G.2 Soupis stavebních prací,dodávek a služeb s výkazem výměr&amp;R&amp;8EKOEKO s.r.o.</oddHeader>
    <oddFooter>&amp;L&amp;8ČOV SOKOLOV – 2. ETAPA, ČÁST 3.1 - DOSAZOVACÍ NÁDRŽE; DPS 05/2020 
Zak.č. 1231-84 &amp;R&amp;"Arial,Obyčejné"&amp;8Str. &amp;P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0"/>
  <sheetViews>
    <sheetView view="pageBreakPreview" zoomScaleSheetLayoutView="100" workbookViewId="0" topLeftCell="A4">
      <selection activeCell="E7" sqref="E7"/>
    </sheetView>
  </sheetViews>
  <sheetFormatPr defaultColWidth="9.00390625" defaultRowHeight="12.75"/>
  <cols>
    <col min="1" max="1" width="5.875" style="147" customWidth="1"/>
    <col min="2" max="2" width="6.125" style="147" customWidth="1"/>
    <col min="3" max="3" width="11.375" style="147" customWidth="1"/>
    <col min="4" max="4" width="15.875" style="147" customWidth="1"/>
    <col min="5" max="5" width="11.25390625" style="147" customWidth="1"/>
    <col min="6" max="6" width="10.875" style="147" customWidth="1"/>
    <col min="7" max="7" width="11.00390625" style="147" customWidth="1"/>
    <col min="8" max="8" width="11.125" style="147" customWidth="1"/>
    <col min="9" max="9" width="10.75390625" style="147" customWidth="1"/>
    <col min="10" max="256" width="9.125" style="147" customWidth="1"/>
    <col min="257" max="257" width="5.875" style="147" customWidth="1"/>
    <col min="258" max="258" width="6.125" style="147" customWidth="1"/>
    <col min="259" max="259" width="11.375" style="147" customWidth="1"/>
    <col min="260" max="260" width="15.875" style="147" customWidth="1"/>
    <col min="261" max="261" width="11.25390625" style="147" customWidth="1"/>
    <col min="262" max="262" width="10.875" style="147" customWidth="1"/>
    <col min="263" max="263" width="11.00390625" style="147" customWidth="1"/>
    <col min="264" max="264" width="11.125" style="147" customWidth="1"/>
    <col min="265" max="265" width="10.75390625" style="147" customWidth="1"/>
    <col min="266" max="512" width="9.125" style="147" customWidth="1"/>
    <col min="513" max="513" width="5.875" style="147" customWidth="1"/>
    <col min="514" max="514" width="6.125" style="147" customWidth="1"/>
    <col min="515" max="515" width="11.375" style="147" customWidth="1"/>
    <col min="516" max="516" width="15.875" style="147" customWidth="1"/>
    <col min="517" max="517" width="11.25390625" style="147" customWidth="1"/>
    <col min="518" max="518" width="10.875" style="147" customWidth="1"/>
    <col min="519" max="519" width="11.00390625" style="147" customWidth="1"/>
    <col min="520" max="520" width="11.125" style="147" customWidth="1"/>
    <col min="521" max="521" width="10.75390625" style="147" customWidth="1"/>
    <col min="522" max="768" width="9.125" style="147" customWidth="1"/>
    <col min="769" max="769" width="5.875" style="147" customWidth="1"/>
    <col min="770" max="770" width="6.125" style="147" customWidth="1"/>
    <col min="771" max="771" width="11.375" style="147" customWidth="1"/>
    <col min="772" max="772" width="15.875" style="147" customWidth="1"/>
    <col min="773" max="773" width="11.25390625" style="147" customWidth="1"/>
    <col min="774" max="774" width="10.875" style="147" customWidth="1"/>
    <col min="775" max="775" width="11.00390625" style="147" customWidth="1"/>
    <col min="776" max="776" width="11.125" style="147" customWidth="1"/>
    <col min="777" max="777" width="10.75390625" style="147" customWidth="1"/>
    <col min="778" max="1024" width="9.125" style="147" customWidth="1"/>
    <col min="1025" max="1025" width="5.875" style="147" customWidth="1"/>
    <col min="1026" max="1026" width="6.125" style="147" customWidth="1"/>
    <col min="1027" max="1027" width="11.375" style="147" customWidth="1"/>
    <col min="1028" max="1028" width="15.875" style="147" customWidth="1"/>
    <col min="1029" max="1029" width="11.25390625" style="147" customWidth="1"/>
    <col min="1030" max="1030" width="10.875" style="147" customWidth="1"/>
    <col min="1031" max="1031" width="11.00390625" style="147" customWidth="1"/>
    <col min="1032" max="1032" width="11.125" style="147" customWidth="1"/>
    <col min="1033" max="1033" width="10.75390625" style="147" customWidth="1"/>
    <col min="1034" max="1280" width="9.125" style="147" customWidth="1"/>
    <col min="1281" max="1281" width="5.875" style="147" customWidth="1"/>
    <col min="1282" max="1282" width="6.125" style="147" customWidth="1"/>
    <col min="1283" max="1283" width="11.375" style="147" customWidth="1"/>
    <col min="1284" max="1284" width="15.875" style="147" customWidth="1"/>
    <col min="1285" max="1285" width="11.25390625" style="147" customWidth="1"/>
    <col min="1286" max="1286" width="10.875" style="147" customWidth="1"/>
    <col min="1287" max="1287" width="11.00390625" style="147" customWidth="1"/>
    <col min="1288" max="1288" width="11.125" style="147" customWidth="1"/>
    <col min="1289" max="1289" width="10.75390625" style="147" customWidth="1"/>
    <col min="1290" max="1536" width="9.125" style="147" customWidth="1"/>
    <col min="1537" max="1537" width="5.875" style="147" customWidth="1"/>
    <col min="1538" max="1538" width="6.125" style="147" customWidth="1"/>
    <col min="1539" max="1539" width="11.375" style="147" customWidth="1"/>
    <col min="1540" max="1540" width="15.875" style="147" customWidth="1"/>
    <col min="1541" max="1541" width="11.25390625" style="147" customWidth="1"/>
    <col min="1542" max="1542" width="10.875" style="147" customWidth="1"/>
    <col min="1543" max="1543" width="11.00390625" style="147" customWidth="1"/>
    <col min="1544" max="1544" width="11.125" style="147" customWidth="1"/>
    <col min="1545" max="1545" width="10.75390625" style="147" customWidth="1"/>
    <col min="1546" max="1792" width="9.125" style="147" customWidth="1"/>
    <col min="1793" max="1793" width="5.875" style="147" customWidth="1"/>
    <col min="1794" max="1794" width="6.125" style="147" customWidth="1"/>
    <col min="1795" max="1795" width="11.375" style="147" customWidth="1"/>
    <col min="1796" max="1796" width="15.875" style="147" customWidth="1"/>
    <col min="1797" max="1797" width="11.25390625" style="147" customWidth="1"/>
    <col min="1798" max="1798" width="10.875" style="147" customWidth="1"/>
    <col min="1799" max="1799" width="11.00390625" style="147" customWidth="1"/>
    <col min="1800" max="1800" width="11.125" style="147" customWidth="1"/>
    <col min="1801" max="1801" width="10.75390625" style="147" customWidth="1"/>
    <col min="1802" max="2048" width="9.125" style="147" customWidth="1"/>
    <col min="2049" max="2049" width="5.875" style="147" customWidth="1"/>
    <col min="2050" max="2050" width="6.125" style="147" customWidth="1"/>
    <col min="2051" max="2051" width="11.375" style="147" customWidth="1"/>
    <col min="2052" max="2052" width="15.875" style="147" customWidth="1"/>
    <col min="2053" max="2053" width="11.25390625" style="147" customWidth="1"/>
    <col min="2054" max="2054" width="10.875" style="147" customWidth="1"/>
    <col min="2055" max="2055" width="11.00390625" style="147" customWidth="1"/>
    <col min="2056" max="2056" width="11.125" style="147" customWidth="1"/>
    <col min="2057" max="2057" width="10.75390625" style="147" customWidth="1"/>
    <col min="2058" max="2304" width="9.125" style="147" customWidth="1"/>
    <col min="2305" max="2305" width="5.875" style="147" customWidth="1"/>
    <col min="2306" max="2306" width="6.125" style="147" customWidth="1"/>
    <col min="2307" max="2307" width="11.375" style="147" customWidth="1"/>
    <col min="2308" max="2308" width="15.875" style="147" customWidth="1"/>
    <col min="2309" max="2309" width="11.25390625" style="147" customWidth="1"/>
    <col min="2310" max="2310" width="10.875" style="147" customWidth="1"/>
    <col min="2311" max="2311" width="11.00390625" style="147" customWidth="1"/>
    <col min="2312" max="2312" width="11.125" style="147" customWidth="1"/>
    <col min="2313" max="2313" width="10.75390625" style="147" customWidth="1"/>
    <col min="2314" max="2560" width="9.125" style="147" customWidth="1"/>
    <col min="2561" max="2561" width="5.875" style="147" customWidth="1"/>
    <col min="2562" max="2562" width="6.125" style="147" customWidth="1"/>
    <col min="2563" max="2563" width="11.375" style="147" customWidth="1"/>
    <col min="2564" max="2564" width="15.875" style="147" customWidth="1"/>
    <col min="2565" max="2565" width="11.25390625" style="147" customWidth="1"/>
    <col min="2566" max="2566" width="10.875" style="147" customWidth="1"/>
    <col min="2567" max="2567" width="11.00390625" style="147" customWidth="1"/>
    <col min="2568" max="2568" width="11.125" style="147" customWidth="1"/>
    <col min="2569" max="2569" width="10.75390625" style="147" customWidth="1"/>
    <col min="2570" max="2816" width="9.125" style="147" customWidth="1"/>
    <col min="2817" max="2817" width="5.875" style="147" customWidth="1"/>
    <col min="2818" max="2818" width="6.125" style="147" customWidth="1"/>
    <col min="2819" max="2819" width="11.375" style="147" customWidth="1"/>
    <col min="2820" max="2820" width="15.875" style="147" customWidth="1"/>
    <col min="2821" max="2821" width="11.25390625" style="147" customWidth="1"/>
    <col min="2822" max="2822" width="10.875" style="147" customWidth="1"/>
    <col min="2823" max="2823" width="11.00390625" style="147" customWidth="1"/>
    <col min="2824" max="2824" width="11.125" style="147" customWidth="1"/>
    <col min="2825" max="2825" width="10.75390625" style="147" customWidth="1"/>
    <col min="2826" max="3072" width="9.125" style="147" customWidth="1"/>
    <col min="3073" max="3073" width="5.875" style="147" customWidth="1"/>
    <col min="3074" max="3074" width="6.125" style="147" customWidth="1"/>
    <col min="3075" max="3075" width="11.375" style="147" customWidth="1"/>
    <col min="3076" max="3076" width="15.875" style="147" customWidth="1"/>
    <col min="3077" max="3077" width="11.25390625" style="147" customWidth="1"/>
    <col min="3078" max="3078" width="10.875" style="147" customWidth="1"/>
    <col min="3079" max="3079" width="11.00390625" style="147" customWidth="1"/>
    <col min="3080" max="3080" width="11.125" style="147" customWidth="1"/>
    <col min="3081" max="3081" width="10.75390625" style="147" customWidth="1"/>
    <col min="3082" max="3328" width="9.125" style="147" customWidth="1"/>
    <col min="3329" max="3329" width="5.875" style="147" customWidth="1"/>
    <col min="3330" max="3330" width="6.125" style="147" customWidth="1"/>
    <col min="3331" max="3331" width="11.375" style="147" customWidth="1"/>
    <col min="3332" max="3332" width="15.875" style="147" customWidth="1"/>
    <col min="3333" max="3333" width="11.25390625" style="147" customWidth="1"/>
    <col min="3334" max="3334" width="10.875" style="147" customWidth="1"/>
    <col min="3335" max="3335" width="11.00390625" style="147" customWidth="1"/>
    <col min="3336" max="3336" width="11.125" style="147" customWidth="1"/>
    <col min="3337" max="3337" width="10.75390625" style="147" customWidth="1"/>
    <col min="3338" max="3584" width="9.125" style="147" customWidth="1"/>
    <col min="3585" max="3585" width="5.875" style="147" customWidth="1"/>
    <col min="3586" max="3586" width="6.125" style="147" customWidth="1"/>
    <col min="3587" max="3587" width="11.375" style="147" customWidth="1"/>
    <col min="3588" max="3588" width="15.875" style="147" customWidth="1"/>
    <col min="3589" max="3589" width="11.25390625" style="147" customWidth="1"/>
    <col min="3590" max="3590" width="10.875" style="147" customWidth="1"/>
    <col min="3591" max="3591" width="11.00390625" style="147" customWidth="1"/>
    <col min="3592" max="3592" width="11.125" style="147" customWidth="1"/>
    <col min="3593" max="3593" width="10.75390625" style="147" customWidth="1"/>
    <col min="3594" max="3840" width="9.125" style="147" customWidth="1"/>
    <col min="3841" max="3841" width="5.875" style="147" customWidth="1"/>
    <col min="3842" max="3842" width="6.125" style="147" customWidth="1"/>
    <col min="3843" max="3843" width="11.375" style="147" customWidth="1"/>
    <col min="3844" max="3844" width="15.875" style="147" customWidth="1"/>
    <col min="3845" max="3845" width="11.25390625" style="147" customWidth="1"/>
    <col min="3846" max="3846" width="10.875" style="147" customWidth="1"/>
    <col min="3847" max="3847" width="11.00390625" style="147" customWidth="1"/>
    <col min="3848" max="3848" width="11.125" style="147" customWidth="1"/>
    <col min="3849" max="3849" width="10.75390625" style="147" customWidth="1"/>
    <col min="3850" max="4096" width="9.125" style="147" customWidth="1"/>
    <col min="4097" max="4097" width="5.875" style="147" customWidth="1"/>
    <col min="4098" max="4098" width="6.125" style="147" customWidth="1"/>
    <col min="4099" max="4099" width="11.375" style="147" customWidth="1"/>
    <col min="4100" max="4100" width="15.875" style="147" customWidth="1"/>
    <col min="4101" max="4101" width="11.25390625" style="147" customWidth="1"/>
    <col min="4102" max="4102" width="10.875" style="147" customWidth="1"/>
    <col min="4103" max="4103" width="11.00390625" style="147" customWidth="1"/>
    <col min="4104" max="4104" width="11.125" style="147" customWidth="1"/>
    <col min="4105" max="4105" width="10.75390625" style="147" customWidth="1"/>
    <col min="4106" max="4352" width="9.125" style="147" customWidth="1"/>
    <col min="4353" max="4353" width="5.875" style="147" customWidth="1"/>
    <col min="4354" max="4354" width="6.125" style="147" customWidth="1"/>
    <col min="4355" max="4355" width="11.375" style="147" customWidth="1"/>
    <col min="4356" max="4356" width="15.875" style="147" customWidth="1"/>
    <col min="4357" max="4357" width="11.25390625" style="147" customWidth="1"/>
    <col min="4358" max="4358" width="10.875" style="147" customWidth="1"/>
    <col min="4359" max="4359" width="11.00390625" style="147" customWidth="1"/>
    <col min="4360" max="4360" width="11.125" style="147" customWidth="1"/>
    <col min="4361" max="4361" width="10.75390625" style="147" customWidth="1"/>
    <col min="4362" max="4608" width="9.125" style="147" customWidth="1"/>
    <col min="4609" max="4609" width="5.875" style="147" customWidth="1"/>
    <col min="4610" max="4610" width="6.125" style="147" customWidth="1"/>
    <col min="4611" max="4611" width="11.375" style="147" customWidth="1"/>
    <col min="4612" max="4612" width="15.875" style="147" customWidth="1"/>
    <col min="4613" max="4613" width="11.25390625" style="147" customWidth="1"/>
    <col min="4614" max="4614" width="10.875" style="147" customWidth="1"/>
    <col min="4615" max="4615" width="11.00390625" style="147" customWidth="1"/>
    <col min="4616" max="4616" width="11.125" style="147" customWidth="1"/>
    <col min="4617" max="4617" width="10.75390625" style="147" customWidth="1"/>
    <col min="4618" max="4864" width="9.125" style="147" customWidth="1"/>
    <col min="4865" max="4865" width="5.875" style="147" customWidth="1"/>
    <col min="4866" max="4866" width="6.125" style="147" customWidth="1"/>
    <col min="4867" max="4867" width="11.375" style="147" customWidth="1"/>
    <col min="4868" max="4868" width="15.875" style="147" customWidth="1"/>
    <col min="4869" max="4869" width="11.25390625" style="147" customWidth="1"/>
    <col min="4870" max="4870" width="10.875" style="147" customWidth="1"/>
    <col min="4871" max="4871" width="11.00390625" style="147" customWidth="1"/>
    <col min="4872" max="4872" width="11.125" style="147" customWidth="1"/>
    <col min="4873" max="4873" width="10.75390625" style="147" customWidth="1"/>
    <col min="4874" max="5120" width="9.125" style="147" customWidth="1"/>
    <col min="5121" max="5121" width="5.875" style="147" customWidth="1"/>
    <col min="5122" max="5122" width="6.125" style="147" customWidth="1"/>
    <col min="5123" max="5123" width="11.375" style="147" customWidth="1"/>
    <col min="5124" max="5124" width="15.875" style="147" customWidth="1"/>
    <col min="5125" max="5125" width="11.25390625" style="147" customWidth="1"/>
    <col min="5126" max="5126" width="10.875" style="147" customWidth="1"/>
    <col min="5127" max="5127" width="11.00390625" style="147" customWidth="1"/>
    <col min="5128" max="5128" width="11.125" style="147" customWidth="1"/>
    <col min="5129" max="5129" width="10.75390625" style="147" customWidth="1"/>
    <col min="5130" max="5376" width="9.125" style="147" customWidth="1"/>
    <col min="5377" max="5377" width="5.875" style="147" customWidth="1"/>
    <col min="5378" max="5378" width="6.125" style="147" customWidth="1"/>
    <col min="5379" max="5379" width="11.375" style="147" customWidth="1"/>
    <col min="5380" max="5380" width="15.875" style="147" customWidth="1"/>
    <col min="5381" max="5381" width="11.25390625" style="147" customWidth="1"/>
    <col min="5382" max="5382" width="10.875" style="147" customWidth="1"/>
    <col min="5383" max="5383" width="11.00390625" style="147" customWidth="1"/>
    <col min="5384" max="5384" width="11.125" style="147" customWidth="1"/>
    <col min="5385" max="5385" width="10.75390625" style="147" customWidth="1"/>
    <col min="5386" max="5632" width="9.125" style="147" customWidth="1"/>
    <col min="5633" max="5633" width="5.875" style="147" customWidth="1"/>
    <col min="5634" max="5634" width="6.125" style="147" customWidth="1"/>
    <col min="5635" max="5635" width="11.375" style="147" customWidth="1"/>
    <col min="5636" max="5636" width="15.875" style="147" customWidth="1"/>
    <col min="5637" max="5637" width="11.25390625" style="147" customWidth="1"/>
    <col min="5638" max="5638" width="10.875" style="147" customWidth="1"/>
    <col min="5639" max="5639" width="11.00390625" style="147" customWidth="1"/>
    <col min="5640" max="5640" width="11.125" style="147" customWidth="1"/>
    <col min="5641" max="5641" width="10.75390625" style="147" customWidth="1"/>
    <col min="5642" max="5888" width="9.125" style="147" customWidth="1"/>
    <col min="5889" max="5889" width="5.875" style="147" customWidth="1"/>
    <col min="5890" max="5890" width="6.125" style="147" customWidth="1"/>
    <col min="5891" max="5891" width="11.375" style="147" customWidth="1"/>
    <col min="5892" max="5892" width="15.875" style="147" customWidth="1"/>
    <col min="5893" max="5893" width="11.25390625" style="147" customWidth="1"/>
    <col min="5894" max="5894" width="10.875" style="147" customWidth="1"/>
    <col min="5895" max="5895" width="11.00390625" style="147" customWidth="1"/>
    <col min="5896" max="5896" width="11.125" style="147" customWidth="1"/>
    <col min="5897" max="5897" width="10.75390625" style="147" customWidth="1"/>
    <col min="5898" max="6144" width="9.125" style="147" customWidth="1"/>
    <col min="6145" max="6145" width="5.875" style="147" customWidth="1"/>
    <col min="6146" max="6146" width="6.125" style="147" customWidth="1"/>
    <col min="6147" max="6147" width="11.375" style="147" customWidth="1"/>
    <col min="6148" max="6148" width="15.875" style="147" customWidth="1"/>
    <col min="6149" max="6149" width="11.25390625" style="147" customWidth="1"/>
    <col min="6150" max="6150" width="10.875" style="147" customWidth="1"/>
    <col min="6151" max="6151" width="11.00390625" style="147" customWidth="1"/>
    <col min="6152" max="6152" width="11.125" style="147" customWidth="1"/>
    <col min="6153" max="6153" width="10.75390625" style="147" customWidth="1"/>
    <col min="6154" max="6400" width="9.125" style="147" customWidth="1"/>
    <col min="6401" max="6401" width="5.875" style="147" customWidth="1"/>
    <col min="6402" max="6402" width="6.125" style="147" customWidth="1"/>
    <col min="6403" max="6403" width="11.375" style="147" customWidth="1"/>
    <col min="6404" max="6404" width="15.875" style="147" customWidth="1"/>
    <col min="6405" max="6405" width="11.25390625" style="147" customWidth="1"/>
    <col min="6406" max="6406" width="10.875" style="147" customWidth="1"/>
    <col min="6407" max="6407" width="11.00390625" style="147" customWidth="1"/>
    <col min="6408" max="6408" width="11.125" style="147" customWidth="1"/>
    <col min="6409" max="6409" width="10.75390625" style="147" customWidth="1"/>
    <col min="6410" max="6656" width="9.125" style="147" customWidth="1"/>
    <col min="6657" max="6657" width="5.875" style="147" customWidth="1"/>
    <col min="6658" max="6658" width="6.125" style="147" customWidth="1"/>
    <col min="6659" max="6659" width="11.375" style="147" customWidth="1"/>
    <col min="6660" max="6660" width="15.875" style="147" customWidth="1"/>
    <col min="6661" max="6661" width="11.25390625" style="147" customWidth="1"/>
    <col min="6662" max="6662" width="10.875" style="147" customWidth="1"/>
    <col min="6663" max="6663" width="11.00390625" style="147" customWidth="1"/>
    <col min="6664" max="6664" width="11.125" style="147" customWidth="1"/>
    <col min="6665" max="6665" width="10.75390625" style="147" customWidth="1"/>
    <col min="6666" max="6912" width="9.125" style="147" customWidth="1"/>
    <col min="6913" max="6913" width="5.875" style="147" customWidth="1"/>
    <col min="6914" max="6914" width="6.125" style="147" customWidth="1"/>
    <col min="6915" max="6915" width="11.375" style="147" customWidth="1"/>
    <col min="6916" max="6916" width="15.875" style="147" customWidth="1"/>
    <col min="6917" max="6917" width="11.25390625" style="147" customWidth="1"/>
    <col min="6918" max="6918" width="10.875" style="147" customWidth="1"/>
    <col min="6919" max="6919" width="11.00390625" style="147" customWidth="1"/>
    <col min="6920" max="6920" width="11.125" style="147" customWidth="1"/>
    <col min="6921" max="6921" width="10.75390625" style="147" customWidth="1"/>
    <col min="6922" max="7168" width="9.125" style="147" customWidth="1"/>
    <col min="7169" max="7169" width="5.875" style="147" customWidth="1"/>
    <col min="7170" max="7170" width="6.125" style="147" customWidth="1"/>
    <col min="7171" max="7171" width="11.375" style="147" customWidth="1"/>
    <col min="7172" max="7172" width="15.875" style="147" customWidth="1"/>
    <col min="7173" max="7173" width="11.25390625" style="147" customWidth="1"/>
    <col min="7174" max="7174" width="10.875" style="147" customWidth="1"/>
    <col min="7175" max="7175" width="11.00390625" style="147" customWidth="1"/>
    <col min="7176" max="7176" width="11.125" style="147" customWidth="1"/>
    <col min="7177" max="7177" width="10.75390625" style="147" customWidth="1"/>
    <col min="7178" max="7424" width="9.125" style="147" customWidth="1"/>
    <col min="7425" max="7425" width="5.875" style="147" customWidth="1"/>
    <col min="7426" max="7426" width="6.125" style="147" customWidth="1"/>
    <col min="7427" max="7427" width="11.375" style="147" customWidth="1"/>
    <col min="7428" max="7428" width="15.875" style="147" customWidth="1"/>
    <col min="7429" max="7429" width="11.25390625" style="147" customWidth="1"/>
    <col min="7430" max="7430" width="10.875" style="147" customWidth="1"/>
    <col min="7431" max="7431" width="11.00390625" style="147" customWidth="1"/>
    <col min="7432" max="7432" width="11.125" style="147" customWidth="1"/>
    <col min="7433" max="7433" width="10.75390625" style="147" customWidth="1"/>
    <col min="7434" max="7680" width="9.125" style="147" customWidth="1"/>
    <col min="7681" max="7681" width="5.875" style="147" customWidth="1"/>
    <col min="7682" max="7682" width="6.125" style="147" customWidth="1"/>
    <col min="7683" max="7683" width="11.375" style="147" customWidth="1"/>
    <col min="7684" max="7684" width="15.875" style="147" customWidth="1"/>
    <col min="7685" max="7685" width="11.25390625" style="147" customWidth="1"/>
    <col min="7686" max="7686" width="10.875" style="147" customWidth="1"/>
    <col min="7687" max="7687" width="11.00390625" style="147" customWidth="1"/>
    <col min="7688" max="7688" width="11.125" style="147" customWidth="1"/>
    <col min="7689" max="7689" width="10.75390625" style="147" customWidth="1"/>
    <col min="7690" max="7936" width="9.125" style="147" customWidth="1"/>
    <col min="7937" max="7937" width="5.875" style="147" customWidth="1"/>
    <col min="7938" max="7938" width="6.125" style="147" customWidth="1"/>
    <col min="7939" max="7939" width="11.375" style="147" customWidth="1"/>
    <col min="7940" max="7940" width="15.875" style="147" customWidth="1"/>
    <col min="7941" max="7941" width="11.25390625" style="147" customWidth="1"/>
    <col min="7942" max="7942" width="10.875" style="147" customWidth="1"/>
    <col min="7943" max="7943" width="11.00390625" style="147" customWidth="1"/>
    <col min="7944" max="7944" width="11.125" style="147" customWidth="1"/>
    <col min="7945" max="7945" width="10.75390625" style="147" customWidth="1"/>
    <col min="7946" max="8192" width="9.125" style="147" customWidth="1"/>
    <col min="8193" max="8193" width="5.875" style="147" customWidth="1"/>
    <col min="8194" max="8194" width="6.125" style="147" customWidth="1"/>
    <col min="8195" max="8195" width="11.375" style="147" customWidth="1"/>
    <col min="8196" max="8196" width="15.875" style="147" customWidth="1"/>
    <col min="8197" max="8197" width="11.25390625" style="147" customWidth="1"/>
    <col min="8198" max="8198" width="10.875" style="147" customWidth="1"/>
    <col min="8199" max="8199" width="11.00390625" style="147" customWidth="1"/>
    <col min="8200" max="8200" width="11.125" style="147" customWidth="1"/>
    <col min="8201" max="8201" width="10.75390625" style="147" customWidth="1"/>
    <col min="8202" max="8448" width="9.125" style="147" customWidth="1"/>
    <col min="8449" max="8449" width="5.875" style="147" customWidth="1"/>
    <col min="8450" max="8450" width="6.125" style="147" customWidth="1"/>
    <col min="8451" max="8451" width="11.375" style="147" customWidth="1"/>
    <col min="8452" max="8452" width="15.875" style="147" customWidth="1"/>
    <col min="8453" max="8453" width="11.25390625" style="147" customWidth="1"/>
    <col min="8454" max="8454" width="10.875" style="147" customWidth="1"/>
    <col min="8455" max="8455" width="11.00390625" style="147" customWidth="1"/>
    <col min="8456" max="8456" width="11.125" style="147" customWidth="1"/>
    <col min="8457" max="8457" width="10.75390625" style="147" customWidth="1"/>
    <col min="8458" max="8704" width="9.125" style="147" customWidth="1"/>
    <col min="8705" max="8705" width="5.875" style="147" customWidth="1"/>
    <col min="8706" max="8706" width="6.125" style="147" customWidth="1"/>
    <col min="8707" max="8707" width="11.375" style="147" customWidth="1"/>
    <col min="8708" max="8708" width="15.875" style="147" customWidth="1"/>
    <col min="8709" max="8709" width="11.25390625" style="147" customWidth="1"/>
    <col min="8710" max="8710" width="10.875" style="147" customWidth="1"/>
    <col min="8711" max="8711" width="11.00390625" style="147" customWidth="1"/>
    <col min="8712" max="8712" width="11.125" style="147" customWidth="1"/>
    <col min="8713" max="8713" width="10.75390625" style="147" customWidth="1"/>
    <col min="8714" max="8960" width="9.125" style="147" customWidth="1"/>
    <col min="8961" max="8961" width="5.875" style="147" customWidth="1"/>
    <col min="8962" max="8962" width="6.125" style="147" customWidth="1"/>
    <col min="8963" max="8963" width="11.375" style="147" customWidth="1"/>
    <col min="8964" max="8964" width="15.875" style="147" customWidth="1"/>
    <col min="8965" max="8965" width="11.25390625" style="147" customWidth="1"/>
    <col min="8966" max="8966" width="10.875" style="147" customWidth="1"/>
    <col min="8967" max="8967" width="11.00390625" style="147" customWidth="1"/>
    <col min="8968" max="8968" width="11.125" style="147" customWidth="1"/>
    <col min="8969" max="8969" width="10.75390625" style="147" customWidth="1"/>
    <col min="8970" max="9216" width="9.125" style="147" customWidth="1"/>
    <col min="9217" max="9217" width="5.875" style="147" customWidth="1"/>
    <col min="9218" max="9218" width="6.125" style="147" customWidth="1"/>
    <col min="9219" max="9219" width="11.375" style="147" customWidth="1"/>
    <col min="9220" max="9220" width="15.875" style="147" customWidth="1"/>
    <col min="9221" max="9221" width="11.25390625" style="147" customWidth="1"/>
    <col min="9222" max="9222" width="10.875" style="147" customWidth="1"/>
    <col min="9223" max="9223" width="11.00390625" style="147" customWidth="1"/>
    <col min="9224" max="9224" width="11.125" style="147" customWidth="1"/>
    <col min="9225" max="9225" width="10.75390625" style="147" customWidth="1"/>
    <col min="9226" max="9472" width="9.125" style="147" customWidth="1"/>
    <col min="9473" max="9473" width="5.875" style="147" customWidth="1"/>
    <col min="9474" max="9474" width="6.125" style="147" customWidth="1"/>
    <col min="9475" max="9475" width="11.375" style="147" customWidth="1"/>
    <col min="9476" max="9476" width="15.875" style="147" customWidth="1"/>
    <col min="9477" max="9477" width="11.25390625" style="147" customWidth="1"/>
    <col min="9478" max="9478" width="10.875" style="147" customWidth="1"/>
    <col min="9479" max="9479" width="11.00390625" style="147" customWidth="1"/>
    <col min="9480" max="9480" width="11.125" style="147" customWidth="1"/>
    <col min="9481" max="9481" width="10.75390625" style="147" customWidth="1"/>
    <col min="9482" max="9728" width="9.125" style="147" customWidth="1"/>
    <col min="9729" max="9729" width="5.875" style="147" customWidth="1"/>
    <col min="9730" max="9730" width="6.125" style="147" customWidth="1"/>
    <col min="9731" max="9731" width="11.375" style="147" customWidth="1"/>
    <col min="9732" max="9732" width="15.875" style="147" customWidth="1"/>
    <col min="9733" max="9733" width="11.25390625" style="147" customWidth="1"/>
    <col min="9734" max="9734" width="10.875" style="147" customWidth="1"/>
    <col min="9735" max="9735" width="11.00390625" style="147" customWidth="1"/>
    <col min="9736" max="9736" width="11.125" style="147" customWidth="1"/>
    <col min="9737" max="9737" width="10.75390625" style="147" customWidth="1"/>
    <col min="9738" max="9984" width="9.125" style="147" customWidth="1"/>
    <col min="9985" max="9985" width="5.875" style="147" customWidth="1"/>
    <col min="9986" max="9986" width="6.125" style="147" customWidth="1"/>
    <col min="9987" max="9987" width="11.375" style="147" customWidth="1"/>
    <col min="9988" max="9988" width="15.875" style="147" customWidth="1"/>
    <col min="9989" max="9989" width="11.25390625" style="147" customWidth="1"/>
    <col min="9990" max="9990" width="10.875" style="147" customWidth="1"/>
    <col min="9991" max="9991" width="11.00390625" style="147" customWidth="1"/>
    <col min="9992" max="9992" width="11.125" style="147" customWidth="1"/>
    <col min="9993" max="9993" width="10.75390625" style="147" customWidth="1"/>
    <col min="9994" max="10240" width="9.125" style="147" customWidth="1"/>
    <col min="10241" max="10241" width="5.875" style="147" customWidth="1"/>
    <col min="10242" max="10242" width="6.125" style="147" customWidth="1"/>
    <col min="10243" max="10243" width="11.375" style="147" customWidth="1"/>
    <col min="10244" max="10244" width="15.875" style="147" customWidth="1"/>
    <col min="10245" max="10245" width="11.25390625" style="147" customWidth="1"/>
    <col min="10246" max="10246" width="10.875" style="147" customWidth="1"/>
    <col min="10247" max="10247" width="11.00390625" style="147" customWidth="1"/>
    <col min="10248" max="10248" width="11.125" style="147" customWidth="1"/>
    <col min="10249" max="10249" width="10.75390625" style="147" customWidth="1"/>
    <col min="10250" max="10496" width="9.125" style="147" customWidth="1"/>
    <col min="10497" max="10497" width="5.875" style="147" customWidth="1"/>
    <col min="10498" max="10498" width="6.125" style="147" customWidth="1"/>
    <col min="10499" max="10499" width="11.375" style="147" customWidth="1"/>
    <col min="10500" max="10500" width="15.875" style="147" customWidth="1"/>
    <col min="10501" max="10501" width="11.25390625" style="147" customWidth="1"/>
    <col min="10502" max="10502" width="10.875" style="147" customWidth="1"/>
    <col min="10503" max="10503" width="11.00390625" style="147" customWidth="1"/>
    <col min="10504" max="10504" width="11.125" style="147" customWidth="1"/>
    <col min="10505" max="10505" width="10.75390625" style="147" customWidth="1"/>
    <col min="10506" max="10752" width="9.125" style="147" customWidth="1"/>
    <col min="10753" max="10753" width="5.875" style="147" customWidth="1"/>
    <col min="10754" max="10754" width="6.125" style="147" customWidth="1"/>
    <col min="10755" max="10755" width="11.375" style="147" customWidth="1"/>
    <col min="10756" max="10756" width="15.875" style="147" customWidth="1"/>
    <col min="10757" max="10757" width="11.25390625" style="147" customWidth="1"/>
    <col min="10758" max="10758" width="10.875" style="147" customWidth="1"/>
    <col min="10759" max="10759" width="11.00390625" style="147" customWidth="1"/>
    <col min="10760" max="10760" width="11.125" style="147" customWidth="1"/>
    <col min="10761" max="10761" width="10.75390625" style="147" customWidth="1"/>
    <col min="10762" max="11008" width="9.125" style="147" customWidth="1"/>
    <col min="11009" max="11009" width="5.875" style="147" customWidth="1"/>
    <col min="11010" max="11010" width="6.125" style="147" customWidth="1"/>
    <col min="11011" max="11011" width="11.375" style="147" customWidth="1"/>
    <col min="11012" max="11012" width="15.875" style="147" customWidth="1"/>
    <col min="11013" max="11013" width="11.25390625" style="147" customWidth="1"/>
    <col min="11014" max="11014" width="10.875" style="147" customWidth="1"/>
    <col min="11015" max="11015" width="11.00390625" style="147" customWidth="1"/>
    <col min="11016" max="11016" width="11.125" style="147" customWidth="1"/>
    <col min="11017" max="11017" width="10.75390625" style="147" customWidth="1"/>
    <col min="11018" max="11264" width="9.125" style="147" customWidth="1"/>
    <col min="11265" max="11265" width="5.875" style="147" customWidth="1"/>
    <col min="11266" max="11266" width="6.125" style="147" customWidth="1"/>
    <col min="11267" max="11267" width="11.375" style="147" customWidth="1"/>
    <col min="11268" max="11268" width="15.875" style="147" customWidth="1"/>
    <col min="11269" max="11269" width="11.25390625" style="147" customWidth="1"/>
    <col min="11270" max="11270" width="10.875" style="147" customWidth="1"/>
    <col min="11271" max="11271" width="11.00390625" style="147" customWidth="1"/>
    <col min="11272" max="11272" width="11.125" style="147" customWidth="1"/>
    <col min="11273" max="11273" width="10.75390625" style="147" customWidth="1"/>
    <col min="11274" max="11520" width="9.125" style="147" customWidth="1"/>
    <col min="11521" max="11521" width="5.875" style="147" customWidth="1"/>
    <col min="11522" max="11522" width="6.125" style="147" customWidth="1"/>
    <col min="11523" max="11523" width="11.375" style="147" customWidth="1"/>
    <col min="11524" max="11524" width="15.875" style="147" customWidth="1"/>
    <col min="11525" max="11525" width="11.25390625" style="147" customWidth="1"/>
    <col min="11526" max="11526" width="10.875" style="147" customWidth="1"/>
    <col min="11527" max="11527" width="11.00390625" style="147" customWidth="1"/>
    <col min="11528" max="11528" width="11.125" style="147" customWidth="1"/>
    <col min="11529" max="11529" width="10.75390625" style="147" customWidth="1"/>
    <col min="11530" max="11776" width="9.125" style="147" customWidth="1"/>
    <col min="11777" max="11777" width="5.875" style="147" customWidth="1"/>
    <col min="11778" max="11778" width="6.125" style="147" customWidth="1"/>
    <col min="11779" max="11779" width="11.375" style="147" customWidth="1"/>
    <col min="11780" max="11780" width="15.875" style="147" customWidth="1"/>
    <col min="11781" max="11781" width="11.25390625" style="147" customWidth="1"/>
    <col min="11782" max="11782" width="10.875" style="147" customWidth="1"/>
    <col min="11783" max="11783" width="11.00390625" style="147" customWidth="1"/>
    <col min="11784" max="11784" width="11.125" style="147" customWidth="1"/>
    <col min="11785" max="11785" width="10.75390625" style="147" customWidth="1"/>
    <col min="11786" max="12032" width="9.125" style="147" customWidth="1"/>
    <col min="12033" max="12033" width="5.875" style="147" customWidth="1"/>
    <col min="12034" max="12034" width="6.125" style="147" customWidth="1"/>
    <col min="12035" max="12035" width="11.375" style="147" customWidth="1"/>
    <col min="12036" max="12036" width="15.875" style="147" customWidth="1"/>
    <col min="12037" max="12037" width="11.25390625" style="147" customWidth="1"/>
    <col min="12038" max="12038" width="10.875" style="147" customWidth="1"/>
    <col min="12039" max="12039" width="11.00390625" style="147" customWidth="1"/>
    <col min="12040" max="12040" width="11.125" style="147" customWidth="1"/>
    <col min="12041" max="12041" width="10.75390625" style="147" customWidth="1"/>
    <col min="12042" max="12288" width="9.125" style="147" customWidth="1"/>
    <col min="12289" max="12289" width="5.875" style="147" customWidth="1"/>
    <col min="12290" max="12290" width="6.125" style="147" customWidth="1"/>
    <col min="12291" max="12291" width="11.375" style="147" customWidth="1"/>
    <col min="12292" max="12292" width="15.875" style="147" customWidth="1"/>
    <col min="12293" max="12293" width="11.25390625" style="147" customWidth="1"/>
    <col min="12294" max="12294" width="10.875" style="147" customWidth="1"/>
    <col min="12295" max="12295" width="11.00390625" style="147" customWidth="1"/>
    <col min="12296" max="12296" width="11.125" style="147" customWidth="1"/>
    <col min="12297" max="12297" width="10.75390625" style="147" customWidth="1"/>
    <col min="12298" max="12544" width="9.125" style="147" customWidth="1"/>
    <col min="12545" max="12545" width="5.875" style="147" customWidth="1"/>
    <col min="12546" max="12546" width="6.125" style="147" customWidth="1"/>
    <col min="12547" max="12547" width="11.375" style="147" customWidth="1"/>
    <col min="12548" max="12548" width="15.875" style="147" customWidth="1"/>
    <col min="12549" max="12549" width="11.25390625" style="147" customWidth="1"/>
    <col min="12550" max="12550" width="10.875" style="147" customWidth="1"/>
    <col min="12551" max="12551" width="11.00390625" style="147" customWidth="1"/>
    <col min="12552" max="12552" width="11.125" style="147" customWidth="1"/>
    <col min="12553" max="12553" width="10.75390625" style="147" customWidth="1"/>
    <col min="12554" max="12800" width="9.125" style="147" customWidth="1"/>
    <col min="12801" max="12801" width="5.875" style="147" customWidth="1"/>
    <col min="12802" max="12802" width="6.125" style="147" customWidth="1"/>
    <col min="12803" max="12803" width="11.375" style="147" customWidth="1"/>
    <col min="12804" max="12804" width="15.875" style="147" customWidth="1"/>
    <col min="12805" max="12805" width="11.25390625" style="147" customWidth="1"/>
    <col min="12806" max="12806" width="10.875" style="147" customWidth="1"/>
    <col min="12807" max="12807" width="11.00390625" style="147" customWidth="1"/>
    <col min="12808" max="12808" width="11.125" style="147" customWidth="1"/>
    <col min="12809" max="12809" width="10.75390625" style="147" customWidth="1"/>
    <col min="12810" max="13056" width="9.125" style="147" customWidth="1"/>
    <col min="13057" max="13057" width="5.875" style="147" customWidth="1"/>
    <col min="13058" max="13058" width="6.125" style="147" customWidth="1"/>
    <col min="13059" max="13059" width="11.375" style="147" customWidth="1"/>
    <col min="13060" max="13060" width="15.875" style="147" customWidth="1"/>
    <col min="13061" max="13061" width="11.25390625" style="147" customWidth="1"/>
    <col min="13062" max="13062" width="10.875" style="147" customWidth="1"/>
    <col min="13063" max="13063" width="11.00390625" style="147" customWidth="1"/>
    <col min="13064" max="13064" width="11.125" style="147" customWidth="1"/>
    <col min="13065" max="13065" width="10.75390625" style="147" customWidth="1"/>
    <col min="13066" max="13312" width="9.125" style="147" customWidth="1"/>
    <col min="13313" max="13313" width="5.875" style="147" customWidth="1"/>
    <col min="13314" max="13314" width="6.125" style="147" customWidth="1"/>
    <col min="13315" max="13315" width="11.375" style="147" customWidth="1"/>
    <col min="13316" max="13316" width="15.875" style="147" customWidth="1"/>
    <col min="13317" max="13317" width="11.25390625" style="147" customWidth="1"/>
    <col min="13318" max="13318" width="10.875" style="147" customWidth="1"/>
    <col min="13319" max="13319" width="11.00390625" style="147" customWidth="1"/>
    <col min="13320" max="13320" width="11.125" style="147" customWidth="1"/>
    <col min="13321" max="13321" width="10.75390625" style="147" customWidth="1"/>
    <col min="13322" max="13568" width="9.125" style="147" customWidth="1"/>
    <col min="13569" max="13569" width="5.875" style="147" customWidth="1"/>
    <col min="13570" max="13570" width="6.125" style="147" customWidth="1"/>
    <col min="13571" max="13571" width="11.375" style="147" customWidth="1"/>
    <col min="13572" max="13572" width="15.875" style="147" customWidth="1"/>
    <col min="13573" max="13573" width="11.25390625" style="147" customWidth="1"/>
    <col min="13574" max="13574" width="10.875" style="147" customWidth="1"/>
    <col min="13575" max="13575" width="11.00390625" style="147" customWidth="1"/>
    <col min="13576" max="13576" width="11.125" style="147" customWidth="1"/>
    <col min="13577" max="13577" width="10.75390625" style="147" customWidth="1"/>
    <col min="13578" max="13824" width="9.125" style="147" customWidth="1"/>
    <col min="13825" max="13825" width="5.875" style="147" customWidth="1"/>
    <col min="13826" max="13826" width="6.125" style="147" customWidth="1"/>
    <col min="13827" max="13827" width="11.375" style="147" customWidth="1"/>
    <col min="13828" max="13828" width="15.875" style="147" customWidth="1"/>
    <col min="13829" max="13829" width="11.25390625" style="147" customWidth="1"/>
    <col min="13830" max="13830" width="10.875" style="147" customWidth="1"/>
    <col min="13831" max="13831" width="11.00390625" style="147" customWidth="1"/>
    <col min="13832" max="13832" width="11.125" style="147" customWidth="1"/>
    <col min="13833" max="13833" width="10.75390625" style="147" customWidth="1"/>
    <col min="13834" max="14080" width="9.125" style="147" customWidth="1"/>
    <col min="14081" max="14081" width="5.875" style="147" customWidth="1"/>
    <col min="14082" max="14082" width="6.125" style="147" customWidth="1"/>
    <col min="14083" max="14083" width="11.375" style="147" customWidth="1"/>
    <col min="14084" max="14084" width="15.875" style="147" customWidth="1"/>
    <col min="14085" max="14085" width="11.25390625" style="147" customWidth="1"/>
    <col min="14086" max="14086" width="10.875" style="147" customWidth="1"/>
    <col min="14087" max="14087" width="11.00390625" style="147" customWidth="1"/>
    <col min="14088" max="14088" width="11.125" style="147" customWidth="1"/>
    <col min="14089" max="14089" width="10.75390625" style="147" customWidth="1"/>
    <col min="14090" max="14336" width="9.125" style="147" customWidth="1"/>
    <col min="14337" max="14337" width="5.875" style="147" customWidth="1"/>
    <col min="14338" max="14338" width="6.125" style="147" customWidth="1"/>
    <col min="14339" max="14339" width="11.375" style="147" customWidth="1"/>
    <col min="14340" max="14340" width="15.875" style="147" customWidth="1"/>
    <col min="14341" max="14341" width="11.25390625" style="147" customWidth="1"/>
    <col min="14342" max="14342" width="10.875" style="147" customWidth="1"/>
    <col min="14343" max="14343" width="11.00390625" style="147" customWidth="1"/>
    <col min="14344" max="14344" width="11.125" style="147" customWidth="1"/>
    <col min="14345" max="14345" width="10.75390625" style="147" customWidth="1"/>
    <col min="14346" max="14592" width="9.125" style="147" customWidth="1"/>
    <col min="14593" max="14593" width="5.875" style="147" customWidth="1"/>
    <col min="14594" max="14594" width="6.125" style="147" customWidth="1"/>
    <col min="14595" max="14595" width="11.375" style="147" customWidth="1"/>
    <col min="14596" max="14596" width="15.875" style="147" customWidth="1"/>
    <col min="14597" max="14597" width="11.25390625" style="147" customWidth="1"/>
    <col min="14598" max="14598" width="10.875" style="147" customWidth="1"/>
    <col min="14599" max="14599" width="11.00390625" style="147" customWidth="1"/>
    <col min="14600" max="14600" width="11.125" style="147" customWidth="1"/>
    <col min="14601" max="14601" width="10.75390625" style="147" customWidth="1"/>
    <col min="14602" max="14848" width="9.125" style="147" customWidth="1"/>
    <col min="14849" max="14849" width="5.875" style="147" customWidth="1"/>
    <col min="14850" max="14850" width="6.125" style="147" customWidth="1"/>
    <col min="14851" max="14851" width="11.375" style="147" customWidth="1"/>
    <col min="14852" max="14852" width="15.875" style="147" customWidth="1"/>
    <col min="14853" max="14853" width="11.25390625" style="147" customWidth="1"/>
    <col min="14854" max="14854" width="10.875" style="147" customWidth="1"/>
    <col min="14855" max="14855" width="11.00390625" style="147" customWidth="1"/>
    <col min="14856" max="14856" width="11.125" style="147" customWidth="1"/>
    <col min="14857" max="14857" width="10.75390625" style="147" customWidth="1"/>
    <col min="14858" max="15104" width="9.125" style="147" customWidth="1"/>
    <col min="15105" max="15105" width="5.875" style="147" customWidth="1"/>
    <col min="15106" max="15106" width="6.125" style="147" customWidth="1"/>
    <col min="15107" max="15107" width="11.375" style="147" customWidth="1"/>
    <col min="15108" max="15108" width="15.875" style="147" customWidth="1"/>
    <col min="15109" max="15109" width="11.25390625" style="147" customWidth="1"/>
    <col min="15110" max="15110" width="10.875" style="147" customWidth="1"/>
    <col min="15111" max="15111" width="11.00390625" style="147" customWidth="1"/>
    <col min="15112" max="15112" width="11.125" style="147" customWidth="1"/>
    <col min="15113" max="15113" width="10.75390625" style="147" customWidth="1"/>
    <col min="15114" max="15360" width="9.125" style="147" customWidth="1"/>
    <col min="15361" max="15361" width="5.875" style="147" customWidth="1"/>
    <col min="15362" max="15362" width="6.125" style="147" customWidth="1"/>
    <col min="15363" max="15363" width="11.375" style="147" customWidth="1"/>
    <col min="15364" max="15364" width="15.875" style="147" customWidth="1"/>
    <col min="15365" max="15365" width="11.25390625" style="147" customWidth="1"/>
    <col min="15366" max="15366" width="10.875" style="147" customWidth="1"/>
    <col min="15367" max="15367" width="11.00390625" style="147" customWidth="1"/>
    <col min="15368" max="15368" width="11.125" style="147" customWidth="1"/>
    <col min="15369" max="15369" width="10.75390625" style="147" customWidth="1"/>
    <col min="15370" max="15616" width="9.125" style="147" customWidth="1"/>
    <col min="15617" max="15617" width="5.875" style="147" customWidth="1"/>
    <col min="15618" max="15618" width="6.125" style="147" customWidth="1"/>
    <col min="15619" max="15619" width="11.375" style="147" customWidth="1"/>
    <col min="15620" max="15620" width="15.875" style="147" customWidth="1"/>
    <col min="15621" max="15621" width="11.25390625" style="147" customWidth="1"/>
    <col min="15622" max="15622" width="10.875" style="147" customWidth="1"/>
    <col min="15623" max="15623" width="11.00390625" style="147" customWidth="1"/>
    <col min="15624" max="15624" width="11.125" style="147" customWidth="1"/>
    <col min="15625" max="15625" width="10.75390625" style="147" customWidth="1"/>
    <col min="15626" max="15872" width="9.125" style="147" customWidth="1"/>
    <col min="15873" max="15873" width="5.875" style="147" customWidth="1"/>
    <col min="15874" max="15874" width="6.125" style="147" customWidth="1"/>
    <col min="15875" max="15875" width="11.375" style="147" customWidth="1"/>
    <col min="15876" max="15876" width="15.875" style="147" customWidth="1"/>
    <col min="15877" max="15877" width="11.25390625" style="147" customWidth="1"/>
    <col min="15878" max="15878" width="10.875" style="147" customWidth="1"/>
    <col min="15879" max="15879" width="11.00390625" style="147" customWidth="1"/>
    <col min="15880" max="15880" width="11.125" style="147" customWidth="1"/>
    <col min="15881" max="15881" width="10.75390625" style="147" customWidth="1"/>
    <col min="15882" max="16128" width="9.125" style="147" customWidth="1"/>
    <col min="16129" max="16129" width="5.875" style="147" customWidth="1"/>
    <col min="16130" max="16130" width="6.125" style="147" customWidth="1"/>
    <col min="16131" max="16131" width="11.375" style="147" customWidth="1"/>
    <col min="16132" max="16132" width="15.875" style="147" customWidth="1"/>
    <col min="16133" max="16133" width="11.25390625" style="147" customWidth="1"/>
    <col min="16134" max="16134" width="10.875" style="147" customWidth="1"/>
    <col min="16135" max="16135" width="11.00390625" style="147" customWidth="1"/>
    <col min="16136" max="16136" width="11.125" style="147" customWidth="1"/>
    <col min="16137" max="16137" width="10.75390625" style="147" customWidth="1"/>
    <col min="16138" max="16384" width="9.125" style="147" customWidth="1"/>
  </cols>
  <sheetData>
    <row r="1" spans="1:9" ht="13.5" thickTop="1">
      <c r="A1" s="438" t="s">
        <v>102</v>
      </c>
      <c r="B1" s="439"/>
      <c r="C1" s="300" t="s">
        <v>192</v>
      </c>
      <c r="D1" s="301"/>
      <c r="E1" s="302"/>
      <c r="F1" s="301"/>
      <c r="G1" s="303" t="s">
        <v>193</v>
      </c>
      <c r="H1" s="304" t="s">
        <v>103</v>
      </c>
      <c r="I1" s="305"/>
    </row>
    <row r="2" spans="1:9" ht="13.5" thickBot="1">
      <c r="A2" s="440" t="s">
        <v>194</v>
      </c>
      <c r="B2" s="441"/>
      <c r="C2" s="306" t="s">
        <v>195</v>
      </c>
      <c r="D2" s="307"/>
      <c r="E2" s="308"/>
      <c r="F2" s="307"/>
      <c r="G2" s="442" t="s">
        <v>126</v>
      </c>
      <c r="H2" s="443"/>
      <c r="I2" s="444"/>
    </row>
    <row r="3" ht="13.5" thickTop="1"/>
    <row r="4" spans="1:9" ht="19.5" customHeight="1">
      <c r="A4" s="309" t="s">
        <v>196</v>
      </c>
      <c r="B4" s="310"/>
      <c r="C4" s="310"/>
      <c r="D4" s="310"/>
      <c r="E4" s="310"/>
      <c r="F4" s="310"/>
      <c r="G4" s="310"/>
      <c r="H4" s="310"/>
      <c r="I4" s="310"/>
    </row>
    <row r="5" ht="13.5" thickBot="1"/>
    <row r="6" spans="1:9" ht="13.5" thickBot="1">
      <c r="A6" s="311"/>
      <c r="B6" s="312" t="s">
        <v>197</v>
      </c>
      <c r="C6" s="312"/>
      <c r="D6" s="313"/>
      <c r="E6" s="314" t="s">
        <v>130</v>
      </c>
      <c r="F6" s="315" t="s">
        <v>131</v>
      </c>
      <c r="G6" s="315" t="s">
        <v>132</v>
      </c>
      <c r="H6" s="315" t="s">
        <v>133</v>
      </c>
      <c r="I6" s="316" t="s">
        <v>134</v>
      </c>
    </row>
    <row r="7" spans="1:9" ht="12.75">
      <c r="A7" s="317" t="str">
        <f>'SO 06.1 1231-84 Pol'!B7</f>
        <v>11</v>
      </c>
      <c r="B7" s="214" t="str">
        <f>'SO 06.1 1231-84 Pol'!C7</f>
        <v>Přípravné a přidružené práce</v>
      </c>
      <c r="D7" s="318"/>
      <c r="E7" s="319">
        <f>'SO 06.1 1231-84 Pol'!BA12</f>
        <v>0</v>
      </c>
      <c r="F7" s="320">
        <f>'SO 06.1 1231-84 Pol'!BB12</f>
        <v>0</v>
      </c>
      <c r="G7" s="320">
        <f>'SO 06.1 1231-84 Pol'!BC12</f>
        <v>0</v>
      </c>
      <c r="H7" s="320">
        <f>'SO 06.1 1231-84 Pol'!BD12</f>
        <v>0</v>
      </c>
      <c r="I7" s="321">
        <f>'SO 06.1 1231-84 Pol'!BE12</f>
        <v>0</v>
      </c>
    </row>
    <row r="8" spans="1:9" ht="12.75">
      <c r="A8" s="317" t="str">
        <f>'SO 06.1 1231-84 Pol'!B13</f>
        <v>300</v>
      </c>
      <c r="B8" s="214" t="str">
        <f>'SO 06.1 1231-84 Pol'!C13</f>
        <v>Sanace</v>
      </c>
      <c r="D8" s="318"/>
      <c r="E8" s="319">
        <f>'SO 06.1 1231-84 Pol'!BA80</f>
        <v>0</v>
      </c>
      <c r="F8" s="320">
        <f>'SO 06.1 1231-84 Pol'!BB80</f>
        <v>0</v>
      </c>
      <c r="G8" s="320">
        <f>'SO 06.1 1231-84 Pol'!BC80</f>
        <v>0</v>
      </c>
      <c r="H8" s="320">
        <f>'SO 06.1 1231-84 Pol'!BD80</f>
        <v>0</v>
      </c>
      <c r="I8" s="321">
        <f>'SO 06.1 1231-84 Pol'!BE80</f>
        <v>0</v>
      </c>
    </row>
    <row r="9" spans="1:9" ht="12.75">
      <c r="A9" s="317" t="str">
        <f>'SO 06.1 1231-84 Pol'!B81</f>
        <v>96</v>
      </c>
      <c r="B9" s="214" t="str">
        <f>'SO 06.1 1231-84 Pol'!C81</f>
        <v>Bourání konstrukcí</v>
      </c>
      <c r="D9" s="318"/>
      <c r="E9" s="319">
        <f>'SO 06.1 1231-84 Pol'!BA84</f>
        <v>0</v>
      </c>
      <c r="F9" s="320">
        <f>'SO 06.1 1231-84 Pol'!BB84</f>
        <v>0</v>
      </c>
      <c r="G9" s="320">
        <f>'SO 06.1 1231-84 Pol'!BC84</f>
        <v>0</v>
      </c>
      <c r="H9" s="320">
        <f>'SO 06.1 1231-84 Pol'!BD84</f>
        <v>0</v>
      </c>
      <c r="I9" s="321">
        <f>'SO 06.1 1231-84 Pol'!BE84</f>
        <v>0</v>
      </c>
    </row>
    <row r="10" spans="1:9" ht="12.75">
      <c r="A10" s="317" t="str">
        <f>'SO 06.1 1231-84 Pol'!B85</f>
        <v>99</v>
      </c>
      <c r="B10" s="214" t="str">
        <f>'SO 06.1 1231-84 Pol'!C85</f>
        <v>Staveništní přesun hmot</v>
      </c>
      <c r="D10" s="318"/>
      <c r="E10" s="319">
        <f>'SO 06.1 1231-84 Pol'!BA87</f>
        <v>0</v>
      </c>
      <c r="F10" s="320">
        <f>'SO 06.1 1231-84 Pol'!BB87</f>
        <v>0</v>
      </c>
      <c r="G10" s="320">
        <f>'SO 06.1 1231-84 Pol'!BC87</f>
        <v>0</v>
      </c>
      <c r="H10" s="320">
        <f>'SO 06.1 1231-84 Pol'!BD87</f>
        <v>0</v>
      </c>
      <c r="I10" s="321">
        <f>'SO 06.1 1231-84 Pol'!BE87</f>
        <v>0</v>
      </c>
    </row>
    <row r="11" spans="1:9" ht="12.75">
      <c r="A11" s="317" t="str">
        <f>'SO 06.1 1231-84 Pol'!B88</f>
        <v>767</v>
      </c>
      <c r="B11" s="214" t="str">
        <f>'SO 06.1 1231-84 Pol'!C88</f>
        <v>Konstrukce zámečnické</v>
      </c>
      <c r="D11" s="318"/>
      <c r="E11" s="319">
        <f>'SO 06.1 1231-84 Pol'!BA108</f>
        <v>0</v>
      </c>
      <c r="F11" s="320">
        <f>'SO 06.1 1231-84 Pol'!BB108</f>
        <v>0</v>
      </c>
      <c r="G11" s="320">
        <f>'SO 06.1 1231-84 Pol'!BC108</f>
        <v>0</v>
      </c>
      <c r="H11" s="320">
        <f>'SO 06.1 1231-84 Pol'!BD108</f>
        <v>0</v>
      </c>
      <c r="I11" s="321">
        <f>'SO 06.1 1231-84 Pol'!BE108</f>
        <v>0</v>
      </c>
    </row>
    <row r="12" spans="1:9" ht="13.5" thickBot="1">
      <c r="A12" s="317" t="str">
        <f>'SO 06.1 1231-84 Pol'!B109</f>
        <v>D96</v>
      </c>
      <c r="B12" s="214" t="str">
        <f>'SO 06.1 1231-84 Pol'!C109</f>
        <v>Přesuny suti a vybouraných hmot</v>
      </c>
      <c r="D12" s="318"/>
      <c r="E12" s="319">
        <f>'SO 06.1 1231-84 Pol'!BA117</f>
        <v>0</v>
      </c>
      <c r="F12" s="320">
        <f>'SO 06.1 1231-84 Pol'!BB117</f>
        <v>0</v>
      </c>
      <c r="G12" s="320">
        <f>'SO 06.1 1231-84 Pol'!BC117</f>
        <v>0</v>
      </c>
      <c r="H12" s="320">
        <f>'SO 06.1 1231-84 Pol'!BD117</f>
        <v>0</v>
      </c>
      <c r="I12" s="321">
        <f>'SO 06.1 1231-84 Pol'!BE117</f>
        <v>0</v>
      </c>
    </row>
    <row r="13" spans="1:9" s="158" customFormat="1" ht="13.5" thickBot="1">
      <c r="A13" s="322"/>
      <c r="B13" s="323" t="s">
        <v>198</v>
      </c>
      <c r="C13" s="323"/>
      <c r="D13" s="324"/>
      <c r="E13" s="325">
        <f>SUM(E7:E12)</f>
        <v>0</v>
      </c>
      <c r="F13" s="326">
        <f>SUM(F7:F12)</f>
        <v>0</v>
      </c>
      <c r="G13" s="326">
        <f>SUM(G7:G12)</f>
        <v>0</v>
      </c>
      <c r="H13" s="326">
        <f>SUM(H7:H12)</f>
        <v>0</v>
      </c>
      <c r="I13" s="327">
        <f>SUM(I7:I12)</f>
        <v>0</v>
      </c>
    </row>
    <row r="15" spans="1:57" ht="19.5" customHeight="1">
      <c r="A15" s="310" t="s">
        <v>199</v>
      </c>
      <c r="B15" s="310"/>
      <c r="C15" s="310"/>
      <c r="D15" s="310"/>
      <c r="E15" s="310"/>
      <c r="F15" s="310"/>
      <c r="G15" s="328"/>
      <c r="H15" s="310"/>
      <c r="I15" s="310"/>
      <c r="BA15" s="249"/>
      <c r="BB15" s="249"/>
      <c r="BC15" s="249"/>
      <c r="BD15" s="249"/>
      <c r="BE15" s="249"/>
    </row>
    <row r="16" ht="13.5" thickBot="1"/>
    <row r="17" spans="1:9" ht="12.75">
      <c r="A17" s="278" t="s">
        <v>200</v>
      </c>
      <c r="B17" s="279"/>
      <c r="C17" s="279"/>
      <c r="D17" s="329"/>
      <c r="E17" s="330" t="s">
        <v>201</v>
      </c>
      <c r="F17" s="331" t="s">
        <v>46</v>
      </c>
      <c r="G17" s="332" t="s">
        <v>202</v>
      </c>
      <c r="H17" s="333"/>
      <c r="I17" s="334" t="s">
        <v>201</v>
      </c>
    </row>
    <row r="18" spans="1:53" ht="12.75">
      <c r="A18" s="272"/>
      <c r="B18" s="263"/>
      <c r="C18" s="263"/>
      <c r="D18" s="335"/>
      <c r="E18" s="336"/>
      <c r="F18" s="337"/>
      <c r="G18" s="338">
        <f>CHOOSE(BA18+1,E13+F13,E13+F13+H13,E13+F13+G13+H13,E13,F13,H13,G13,H13+G13,0)</f>
        <v>0</v>
      </c>
      <c r="H18" s="339"/>
      <c r="I18" s="340">
        <f>E18+F18*G18/100</f>
        <v>0</v>
      </c>
      <c r="BA18" s="147">
        <v>8</v>
      </c>
    </row>
    <row r="19" spans="1:9" ht="13.5" thickBot="1">
      <c r="A19" s="341"/>
      <c r="B19" s="342" t="s">
        <v>203</v>
      </c>
      <c r="C19" s="343"/>
      <c r="D19" s="344"/>
      <c r="E19" s="345"/>
      <c r="F19" s="346"/>
      <c r="G19" s="346"/>
      <c r="H19" s="445">
        <f>SUM(I18:I18)</f>
        <v>0</v>
      </c>
      <c r="I19" s="446"/>
    </row>
    <row r="21" spans="2:9" ht="12.75">
      <c r="B21" s="158"/>
      <c r="F21" s="347"/>
      <c r="G21" s="348"/>
      <c r="H21" s="348"/>
      <c r="I21" s="189"/>
    </row>
    <row r="22" spans="6:9" ht="12.75">
      <c r="F22" s="347"/>
      <c r="G22" s="348"/>
      <c r="H22" s="348"/>
      <c r="I22" s="189"/>
    </row>
    <row r="23" spans="6:9" ht="12.75">
      <c r="F23" s="347"/>
      <c r="G23" s="348"/>
      <c r="H23" s="348"/>
      <c r="I23" s="189"/>
    </row>
    <row r="24" spans="6:9" ht="12.75">
      <c r="F24" s="347"/>
      <c r="G24" s="348"/>
      <c r="H24" s="348"/>
      <c r="I24" s="189"/>
    </row>
    <row r="25" spans="6:9" ht="12.75">
      <c r="F25" s="347"/>
      <c r="G25" s="348"/>
      <c r="H25" s="348"/>
      <c r="I25" s="189"/>
    </row>
    <row r="26" spans="6:9" ht="12.75">
      <c r="F26" s="347"/>
      <c r="G26" s="348"/>
      <c r="H26" s="348"/>
      <c r="I26" s="189"/>
    </row>
    <row r="27" spans="6:9" ht="12.75">
      <c r="F27" s="347"/>
      <c r="G27" s="348"/>
      <c r="H27" s="348"/>
      <c r="I27" s="189"/>
    </row>
    <row r="28" spans="6:9" ht="12.75">
      <c r="F28" s="347"/>
      <c r="G28" s="348"/>
      <c r="H28" s="348"/>
      <c r="I28" s="189"/>
    </row>
    <row r="29" spans="6:9" ht="12.75">
      <c r="F29" s="347"/>
      <c r="G29" s="348"/>
      <c r="H29" s="348"/>
      <c r="I29" s="189"/>
    </row>
    <row r="30" spans="6:9" ht="12.75">
      <c r="F30" s="347"/>
      <c r="G30" s="348"/>
      <c r="H30" s="348"/>
      <c r="I30" s="189"/>
    </row>
    <row r="31" spans="6:9" ht="12.75">
      <c r="F31" s="347"/>
      <c r="G31" s="348"/>
      <c r="H31" s="348"/>
      <c r="I31" s="189"/>
    </row>
    <row r="32" spans="6:9" ht="12.75">
      <c r="F32" s="347"/>
      <c r="G32" s="348"/>
      <c r="H32" s="348"/>
      <c r="I32" s="189"/>
    </row>
    <row r="33" spans="6:9" ht="12.75">
      <c r="F33" s="347"/>
      <c r="G33" s="348"/>
      <c r="H33" s="348"/>
      <c r="I33" s="189"/>
    </row>
    <row r="34" spans="6:9" ht="12.75">
      <c r="F34" s="347"/>
      <c r="G34" s="348"/>
      <c r="H34" s="348"/>
      <c r="I34" s="189"/>
    </row>
    <row r="35" spans="6:9" ht="12.75">
      <c r="F35" s="347"/>
      <c r="G35" s="348"/>
      <c r="H35" s="348"/>
      <c r="I35" s="189"/>
    </row>
    <row r="36" spans="6:9" ht="12.75">
      <c r="F36" s="347"/>
      <c r="G36" s="348"/>
      <c r="H36" s="348"/>
      <c r="I36" s="189"/>
    </row>
    <row r="37" spans="6:9" ht="12.75">
      <c r="F37" s="347"/>
      <c r="G37" s="348"/>
      <c r="H37" s="348"/>
      <c r="I37" s="189"/>
    </row>
    <row r="38" spans="6:9" ht="12.75">
      <c r="F38" s="347"/>
      <c r="G38" s="348"/>
      <c r="H38" s="348"/>
      <c r="I38" s="189"/>
    </row>
    <row r="39" spans="6:9" ht="12.75">
      <c r="F39" s="347"/>
      <c r="G39" s="348"/>
      <c r="H39" s="348"/>
      <c r="I39" s="189"/>
    </row>
    <row r="40" spans="6:9" ht="12.75">
      <c r="F40" s="347"/>
      <c r="G40" s="348"/>
      <c r="H40" s="348"/>
      <c r="I40" s="189"/>
    </row>
    <row r="41" spans="6:9" ht="12.75">
      <c r="F41" s="347"/>
      <c r="G41" s="348"/>
      <c r="H41" s="348"/>
      <c r="I41" s="189"/>
    </row>
    <row r="42" spans="6:9" ht="12.75">
      <c r="F42" s="347"/>
      <c r="G42" s="348"/>
      <c r="H42" s="348"/>
      <c r="I42" s="189"/>
    </row>
    <row r="43" spans="6:9" ht="12.75">
      <c r="F43" s="347"/>
      <c r="G43" s="348"/>
      <c r="H43" s="348"/>
      <c r="I43" s="189"/>
    </row>
    <row r="44" spans="6:9" ht="12.75">
      <c r="F44" s="347"/>
      <c r="G44" s="348"/>
      <c r="H44" s="348"/>
      <c r="I44" s="189"/>
    </row>
    <row r="45" spans="6:9" ht="12.75">
      <c r="F45" s="347"/>
      <c r="G45" s="348"/>
      <c r="H45" s="348"/>
      <c r="I45" s="189"/>
    </row>
    <row r="46" spans="6:9" ht="12.75">
      <c r="F46" s="347"/>
      <c r="G46" s="348"/>
      <c r="H46" s="348"/>
      <c r="I46" s="189"/>
    </row>
    <row r="47" spans="6:9" ht="12.75">
      <c r="F47" s="347"/>
      <c r="G47" s="348"/>
      <c r="H47" s="348"/>
      <c r="I47" s="189"/>
    </row>
    <row r="48" spans="6:9" ht="12.75">
      <c r="F48" s="347"/>
      <c r="G48" s="348"/>
      <c r="H48" s="348"/>
      <c r="I48" s="189"/>
    </row>
    <row r="49" spans="6:9" ht="12.75">
      <c r="F49" s="347"/>
      <c r="G49" s="348"/>
      <c r="H49" s="348"/>
      <c r="I49" s="189"/>
    </row>
    <row r="50" spans="6:9" ht="12.75">
      <c r="F50" s="347"/>
      <c r="G50" s="348"/>
      <c r="H50" s="348"/>
      <c r="I50" s="189"/>
    </row>
    <row r="51" spans="6:9" ht="12.75">
      <c r="F51" s="347"/>
      <c r="G51" s="348"/>
      <c r="H51" s="348"/>
      <c r="I51" s="189"/>
    </row>
    <row r="52" spans="6:9" ht="12.75">
      <c r="F52" s="347"/>
      <c r="G52" s="348"/>
      <c r="H52" s="348"/>
      <c r="I52" s="189"/>
    </row>
    <row r="53" spans="6:9" ht="12.75">
      <c r="F53" s="347"/>
      <c r="G53" s="348"/>
      <c r="H53" s="348"/>
      <c r="I53" s="189"/>
    </row>
    <row r="54" spans="6:9" ht="12.75">
      <c r="F54" s="347"/>
      <c r="G54" s="348"/>
      <c r="H54" s="348"/>
      <c r="I54" s="189"/>
    </row>
    <row r="55" spans="6:9" ht="12.75">
      <c r="F55" s="347"/>
      <c r="G55" s="348"/>
      <c r="H55" s="348"/>
      <c r="I55" s="189"/>
    </row>
    <row r="56" spans="6:9" ht="12.75">
      <c r="F56" s="347"/>
      <c r="G56" s="348"/>
      <c r="H56" s="348"/>
      <c r="I56" s="189"/>
    </row>
    <row r="57" spans="6:9" ht="12.75">
      <c r="F57" s="347"/>
      <c r="G57" s="348"/>
      <c r="H57" s="348"/>
      <c r="I57" s="189"/>
    </row>
    <row r="58" spans="6:9" ht="12.75">
      <c r="F58" s="347"/>
      <c r="G58" s="348"/>
      <c r="H58" s="348"/>
      <c r="I58" s="189"/>
    </row>
    <row r="59" spans="6:9" ht="12.75">
      <c r="F59" s="347"/>
      <c r="G59" s="348"/>
      <c r="H59" s="348"/>
      <c r="I59" s="189"/>
    </row>
    <row r="60" spans="6:9" ht="12.75">
      <c r="F60" s="347"/>
      <c r="G60" s="348"/>
      <c r="H60" s="348"/>
      <c r="I60" s="189"/>
    </row>
    <row r="61" spans="6:9" ht="12.75">
      <c r="F61" s="347"/>
      <c r="G61" s="348"/>
      <c r="H61" s="348"/>
      <c r="I61" s="189"/>
    </row>
    <row r="62" spans="6:9" ht="12.75">
      <c r="F62" s="347"/>
      <c r="G62" s="348"/>
      <c r="H62" s="348"/>
      <c r="I62" s="189"/>
    </row>
    <row r="63" spans="6:9" ht="12.75">
      <c r="F63" s="347"/>
      <c r="G63" s="348"/>
      <c r="H63" s="348"/>
      <c r="I63" s="189"/>
    </row>
    <row r="64" spans="6:9" ht="12.75">
      <c r="F64" s="347"/>
      <c r="G64" s="348"/>
      <c r="H64" s="348"/>
      <c r="I64" s="189"/>
    </row>
    <row r="65" spans="6:9" ht="12.75">
      <c r="F65" s="347"/>
      <c r="G65" s="348"/>
      <c r="H65" s="348"/>
      <c r="I65" s="189"/>
    </row>
    <row r="66" spans="6:9" ht="12.75">
      <c r="F66" s="347"/>
      <c r="G66" s="348"/>
      <c r="H66" s="348"/>
      <c r="I66" s="189"/>
    </row>
    <row r="67" spans="6:9" ht="12.75">
      <c r="F67" s="347"/>
      <c r="G67" s="348"/>
      <c r="H67" s="348"/>
      <c r="I67" s="189"/>
    </row>
    <row r="68" spans="6:9" ht="12.75">
      <c r="F68" s="347"/>
      <c r="G68" s="348"/>
      <c r="H68" s="348"/>
      <c r="I68" s="189"/>
    </row>
    <row r="69" spans="6:9" ht="12.75">
      <c r="F69" s="347"/>
      <c r="G69" s="348"/>
      <c r="H69" s="348"/>
      <c r="I69" s="189"/>
    </row>
    <row r="70" spans="6:9" ht="12.75">
      <c r="F70" s="347"/>
      <c r="G70" s="348"/>
      <c r="H70" s="348"/>
      <c r="I70" s="189"/>
    </row>
  </sheetData>
  <mergeCells count="4">
    <mergeCell ref="A1:B1"/>
    <mergeCell ref="A2:B2"/>
    <mergeCell ref="G2:I2"/>
    <mergeCell ref="H19:I19"/>
  </mergeCells>
  <printOptions/>
  <pageMargins left="0.5905511811023623" right="0.3937007874015748" top="0.5905511811023623" bottom="0.984251968503937" header="0.1968503937007874" footer="0.5118110236220472"/>
  <pageSetup fitToHeight="1" fitToWidth="1" horizontalDpi="600" verticalDpi="600" orientation="portrait" paperSize="9" r:id="rId1"/>
  <headerFooter alignWithMargins="0">
    <oddHeader>&amp;L&amp;8G.2 Soupis stavebních prací,dodávek a služeb s výkazem výměr&amp;R&amp;8EKOEKO s.r.o.</oddHeader>
    <oddFooter>&amp;L&amp;8ČOV SOKOLOV – 2. ETAPA, ČÁST 3.1 - DOSAZOVACÍ NÁDRŽE; DPS 05/2020 
Zak.č. 1231-84 &amp;R&amp;"Arial,Obyčejné"&amp;8Str. &amp;P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78"/>
  <sheetViews>
    <sheetView showGridLines="0" showZeros="0" zoomScaleSheetLayoutView="100" workbookViewId="0" topLeftCell="A1">
      <selection activeCell="F14" sqref="F14"/>
    </sheetView>
  </sheetViews>
  <sheetFormatPr defaultColWidth="9.00390625" defaultRowHeight="12.75"/>
  <cols>
    <col min="1" max="1" width="4.375" style="349" customWidth="1"/>
    <col min="2" max="2" width="11.625" style="349" customWidth="1"/>
    <col min="3" max="3" width="40.375" style="349" customWidth="1"/>
    <col min="4" max="4" width="5.625" style="349" customWidth="1"/>
    <col min="5" max="5" width="8.625" style="359" customWidth="1"/>
    <col min="6" max="6" width="9.875" style="349" customWidth="1"/>
    <col min="7" max="7" width="13.875" style="349" customWidth="1"/>
    <col min="8" max="8" width="11.75390625" style="349" hidden="1" customWidth="1"/>
    <col min="9" max="9" width="11.625" style="349" hidden="1" customWidth="1"/>
    <col min="10" max="10" width="11.00390625" style="349" hidden="1" customWidth="1"/>
    <col min="11" max="11" width="10.375" style="349" hidden="1" customWidth="1"/>
    <col min="12" max="12" width="75.375" style="349" customWidth="1"/>
    <col min="13" max="13" width="45.25390625" style="349" customWidth="1"/>
    <col min="14" max="256" width="9.125" style="349" customWidth="1"/>
    <col min="257" max="257" width="4.375" style="349" customWidth="1"/>
    <col min="258" max="258" width="11.625" style="349" customWidth="1"/>
    <col min="259" max="259" width="40.375" style="349" customWidth="1"/>
    <col min="260" max="260" width="5.625" style="349" customWidth="1"/>
    <col min="261" max="261" width="8.625" style="349" customWidth="1"/>
    <col min="262" max="262" width="9.875" style="349" customWidth="1"/>
    <col min="263" max="263" width="13.875" style="349" customWidth="1"/>
    <col min="264" max="267" width="9.00390625" style="349" hidden="1" customWidth="1"/>
    <col min="268" max="268" width="75.375" style="349" customWidth="1"/>
    <col min="269" max="269" width="45.25390625" style="349" customWidth="1"/>
    <col min="270" max="512" width="9.125" style="349" customWidth="1"/>
    <col min="513" max="513" width="4.375" style="349" customWidth="1"/>
    <col min="514" max="514" width="11.625" style="349" customWidth="1"/>
    <col min="515" max="515" width="40.375" style="349" customWidth="1"/>
    <col min="516" max="516" width="5.625" style="349" customWidth="1"/>
    <col min="517" max="517" width="8.625" style="349" customWidth="1"/>
    <col min="518" max="518" width="9.875" style="349" customWidth="1"/>
    <col min="519" max="519" width="13.875" style="349" customWidth="1"/>
    <col min="520" max="523" width="9.00390625" style="349" hidden="1" customWidth="1"/>
    <col min="524" max="524" width="75.375" style="349" customWidth="1"/>
    <col min="525" max="525" width="45.25390625" style="349" customWidth="1"/>
    <col min="526" max="768" width="9.125" style="349" customWidth="1"/>
    <col min="769" max="769" width="4.375" style="349" customWidth="1"/>
    <col min="770" max="770" width="11.625" style="349" customWidth="1"/>
    <col min="771" max="771" width="40.375" style="349" customWidth="1"/>
    <col min="772" max="772" width="5.625" style="349" customWidth="1"/>
    <col min="773" max="773" width="8.625" style="349" customWidth="1"/>
    <col min="774" max="774" width="9.875" style="349" customWidth="1"/>
    <col min="775" max="775" width="13.875" style="349" customWidth="1"/>
    <col min="776" max="779" width="9.00390625" style="349" hidden="1" customWidth="1"/>
    <col min="780" max="780" width="75.375" style="349" customWidth="1"/>
    <col min="781" max="781" width="45.25390625" style="349" customWidth="1"/>
    <col min="782" max="1024" width="9.125" style="349" customWidth="1"/>
    <col min="1025" max="1025" width="4.375" style="349" customWidth="1"/>
    <col min="1026" max="1026" width="11.625" style="349" customWidth="1"/>
    <col min="1027" max="1027" width="40.375" style="349" customWidth="1"/>
    <col min="1028" max="1028" width="5.625" style="349" customWidth="1"/>
    <col min="1029" max="1029" width="8.625" style="349" customWidth="1"/>
    <col min="1030" max="1030" width="9.875" style="349" customWidth="1"/>
    <col min="1031" max="1031" width="13.875" style="349" customWidth="1"/>
    <col min="1032" max="1035" width="9.00390625" style="349" hidden="1" customWidth="1"/>
    <col min="1036" max="1036" width="75.375" style="349" customWidth="1"/>
    <col min="1037" max="1037" width="45.25390625" style="349" customWidth="1"/>
    <col min="1038" max="1280" width="9.125" style="349" customWidth="1"/>
    <col min="1281" max="1281" width="4.375" style="349" customWidth="1"/>
    <col min="1282" max="1282" width="11.625" style="349" customWidth="1"/>
    <col min="1283" max="1283" width="40.375" style="349" customWidth="1"/>
    <col min="1284" max="1284" width="5.625" style="349" customWidth="1"/>
    <col min="1285" max="1285" width="8.625" style="349" customWidth="1"/>
    <col min="1286" max="1286" width="9.875" style="349" customWidth="1"/>
    <col min="1287" max="1287" width="13.875" style="349" customWidth="1"/>
    <col min="1288" max="1291" width="9.00390625" style="349" hidden="1" customWidth="1"/>
    <col min="1292" max="1292" width="75.375" style="349" customWidth="1"/>
    <col min="1293" max="1293" width="45.25390625" style="349" customWidth="1"/>
    <col min="1294" max="1536" width="9.125" style="349" customWidth="1"/>
    <col min="1537" max="1537" width="4.375" style="349" customWidth="1"/>
    <col min="1538" max="1538" width="11.625" style="349" customWidth="1"/>
    <col min="1539" max="1539" width="40.375" style="349" customWidth="1"/>
    <col min="1540" max="1540" width="5.625" style="349" customWidth="1"/>
    <col min="1541" max="1541" width="8.625" style="349" customWidth="1"/>
    <col min="1542" max="1542" width="9.875" style="349" customWidth="1"/>
    <col min="1543" max="1543" width="13.875" style="349" customWidth="1"/>
    <col min="1544" max="1547" width="9.00390625" style="349" hidden="1" customWidth="1"/>
    <col min="1548" max="1548" width="75.375" style="349" customWidth="1"/>
    <col min="1549" max="1549" width="45.25390625" style="349" customWidth="1"/>
    <col min="1550" max="1792" width="9.125" style="349" customWidth="1"/>
    <col min="1793" max="1793" width="4.375" style="349" customWidth="1"/>
    <col min="1794" max="1794" width="11.625" style="349" customWidth="1"/>
    <col min="1795" max="1795" width="40.375" style="349" customWidth="1"/>
    <col min="1796" max="1796" width="5.625" style="349" customWidth="1"/>
    <col min="1797" max="1797" width="8.625" style="349" customWidth="1"/>
    <col min="1798" max="1798" width="9.875" style="349" customWidth="1"/>
    <col min="1799" max="1799" width="13.875" style="349" customWidth="1"/>
    <col min="1800" max="1803" width="9.00390625" style="349" hidden="1" customWidth="1"/>
    <col min="1804" max="1804" width="75.375" style="349" customWidth="1"/>
    <col min="1805" max="1805" width="45.25390625" style="349" customWidth="1"/>
    <col min="1806" max="2048" width="9.125" style="349" customWidth="1"/>
    <col min="2049" max="2049" width="4.375" style="349" customWidth="1"/>
    <col min="2050" max="2050" width="11.625" style="349" customWidth="1"/>
    <col min="2051" max="2051" width="40.375" style="349" customWidth="1"/>
    <col min="2052" max="2052" width="5.625" style="349" customWidth="1"/>
    <col min="2053" max="2053" width="8.625" style="349" customWidth="1"/>
    <col min="2054" max="2054" width="9.875" style="349" customWidth="1"/>
    <col min="2055" max="2055" width="13.875" style="349" customWidth="1"/>
    <col min="2056" max="2059" width="9.00390625" style="349" hidden="1" customWidth="1"/>
    <col min="2060" max="2060" width="75.375" style="349" customWidth="1"/>
    <col min="2061" max="2061" width="45.25390625" style="349" customWidth="1"/>
    <col min="2062" max="2304" width="9.125" style="349" customWidth="1"/>
    <col min="2305" max="2305" width="4.375" style="349" customWidth="1"/>
    <col min="2306" max="2306" width="11.625" style="349" customWidth="1"/>
    <col min="2307" max="2307" width="40.375" style="349" customWidth="1"/>
    <col min="2308" max="2308" width="5.625" style="349" customWidth="1"/>
    <col min="2309" max="2309" width="8.625" style="349" customWidth="1"/>
    <col min="2310" max="2310" width="9.875" style="349" customWidth="1"/>
    <col min="2311" max="2311" width="13.875" style="349" customWidth="1"/>
    <col min="2312" max="2315" width="9.00390625" style="349" hidden="1" customWidth="1"/>
    <col min="2316" max="2316" width="75.375" style="349" customWidth="1"/>
    <col min="2317" max="2317" width="45.25390625" style="349" customWidth="1"/>
    <col min="2318" max="2560" width="9.125" style="349" customWidth="1"/>
    <col min="2561" max="2561" width="4.375" style="349" customWidth="1"/>
    <col min="2562" max="2562" width="11.625" style="349" customWidth="1"/>
    <col min="2563" max="2563" width="40.375" style="349" customWidth="1"/>
    <col min="2564" max="2564" width="5.625" style="349" customWidth="1"/>
    <col min="2565" max="2565" width="8.625" style="349" customWidth="1"/>
    <col min="2566" max="2566" width="9.875" style="349" customWidth="1"/>
    <col min="2567" max="2567" width="13.875" style="349" customWidth="1"/>
    <col min="2568" max="2571" width="9.00390625" style="349" hidden="1" customWidth="1"/>
    <col min="2572" max="2572" width="75.375" style="349" customWidth="1"/>
    <col min="2573" max="2573" width="45.25390625" style="349" customWidth="1"/>
    <col min="2574" max="2816" width="9.125" style="349" customWidth="1"/>
    <col min="2817" max="2817" width="4.375" style="349" customWidth="1"/>
    <col min="2818" max="2818" width="11.625" style="349" customWidth="1"/>
    <col min="2819" max="2819" width="40.375" style="349" customWidth="1"/>
    <col min="2820" max="2820" width="5.625" style="349" customWidth="1"/>
    <col min="2821" max="2821" width="8.625" style="349" customWidth="1"/>
    <col min="2822" max="2822" width="9.875" style="349" customWidth="1"/>
    <col min="2823" max="2823" width="13.875" style="349" customWidth="1"/>
    <col min="2824" max="2827" width="9.00390625" style="349" hidden="1" customWidth="1"/>
    <col min="2828" max="2828" width="75.375" style="349" customWidth="1"/>
    <col min="2829" max="2829" width="45.25390625" style="349" customWidth="1"/>
    <col min="2830" max="3072" width="9.125" style="349" customWidth="1"/>
    <col min="3073" max="3073" width="4.375" style="349" customWidth="1"/>
    <col min="3074" max="3074" width="11.625" style="349" customWidth="1"/>
    <col min="3075" max="3075" width="40.375" style="349" customWidth="1"/>
    <col min="3076" max="3076" width="5.625" style="349" customWidth="1"/>
    <col min="3077" max="3077" width="8.625" style="349" customWidth="1"/>
    <col min="3078" max="3078" width="9.875" style="349" customWidth="1"/>
    <col min="3079" max="3079" width="13.875" style="349" customWidth="1"/>
    <col min="3080" max="3083" width="9.00390625" style="349" hidden="1" customWidth="1"/>
    <col min="3084" max="3084" width="75.375" style="349" customWidth="1"/>
    <col min="3085" max="3085" width="45.25390625" style="349" customWidth="1"/>
    <col min="3086" max="3328" width="9.125" style="349" customWidth="1"/>
    <col min="3329" max="3329" width="4.375" style="349" customWidth="1"/>
    <col min="3330" max="3330" width="11.625" style="349" customWidth="1"/>
    <col min="3331" max="3331" width="40.375" style="349" customWidth="1"/>
    <col min="3332" max="3332" width="5.625" style="349" customWidth="1"/>
    <col min="3333" max="3333" width="8.625" style="349" customWidth="1"/>
    <col min="3334" max="3334" width="9.875" style="349" customWidth="1"/>
    <col min="3335" max="3335" width="13.875" style="349" customWidth="1"/>
    <col min="3336" max="3339" width="9.00390625" style="349" hidden="1" customWidth="1"/>
    <col min="3340" max="3340" width="75.375" style="349" customWidth="1"/>
    <col min="3341" max="3341" width="45.25390625" style="349" customWidth="1"/>
    <col min="3342" max="3584" width="9.125" style="349" customWidth="1"/>
    <col min="3585" max="3585" width="4.375" style="349" customWidth="1"/>
    <col min="3586" max="3586" width="11.625" style="349" customWidth="1"/>
    <col min="3587" max="3587" width="40.375" style="349" customWidth="1"/>
    <col min="3588" max="3588" width="5.625" style="349" customWidth="1"/>
    <col min="3589" max="3589" width="8.625" style="349" customWidth="1"/>
    <col min="3590" max="3590" width="9.875" style="349" customWidth="1"/>
    <col min="3591" max="3591" width="13.875" style="349" customWidth="1"/>
    <col min="3592" max="3595" width="9.00390625" style="349" hidden="1" customWidth="1"/>
    <col min="3596" max="3596" width="75.375" style="349" customWidth="1"/>
    <col min="3597" max="3597" width="45.25390625" style="349" customWidth="1"/>
    <col min="3598" max="3840" width="9.125" style="349" customWidth="1"/>
    <col min="3841" max="3841" width="4.375" style="349" customWidth="1"/>
    <col min="3842" max="3842" width="11.625" style="349" customWidth="1"/>
    <col min="3843" max="3843" width="40.375" style="349" customWidth="1"/>
    <col min="3844" max="3844" width="5.625" style="349" customWidth="1"/>
    <col min="3845" max="3845" width="8.625" style="349" customWidth="1"/>
    <col min="3846" max="3846" width="9.875" style="349" customWidth="1"/>
    <col min="3847" max="3847" width="13.875" style="349" customWidth="1"/>
    <col min="3848" max="3851" width="9.00390625" style="349" hidden="1" customWidth="1"/>
    <col min="3852" max="3852" width="75.375" style="349" customWidth="1"/>
    <col min="3853" max="3853" width="45.25390625" style="349" customWidth="1"/>
    <col min="3854" max="4096" width="9.125" style="349" customWidth="1"/>
    <col min="4097" max="4097" width="4.375" style="349" customWidth="1"/>
    <col min="4098" max="4098" width="11.625" style="349" customWidth="1"/>
    <col min="4099" max="4099" width="40.375" style="349" customWidth="1"/>
    <col min="4100" max="4100" width="5.625" style="349" customWidth="1"/>
    <col min="4101" max="4101" width="8.625" style="349" customWidth="1"/>
    <col min="4102" max="4102" width="9.875" style="349" customWidth="1"/>
    <col min="4103" max="4103" width="13.875" style="349" customWidth="1"/>
    <col min="4104" max="4107" width="9.00390625" style="349" hidden="1" customWidth="1"/>
    <col min="4108" max="4108" width="75.375" style="349" customWidth="1"/>
    <col min="4109" max="4109" width="45.25390625" style="349" customWidth="1"/>
    <col min="4110" max="4352" width="9.125" style="349" customWidth="1"/>
    <col min="4353" max="4353" width="4.375" style="349" customWidth="1"/>
    <col min="4354" max="4354" width="11.625" style="349" customWidth="1"/>
    <col min="4355" max="4355" width="40.375" style="349" customWidth="1"/>
    <col min="4356" max="4356" width="5.625" style="349" customWidth="1"/>
    <col min="4357" max="4357" width="8.625" style="349" customWidth="1"/>
    <col min="4358" max="4358" width="9.875" style="349" customWidth="1"/>
    <col min="4359" max="4359" width="13.875" style="349" customWidth="1"/>
    <col min="4360" max="4363" width="9.00390625" style="349" hidden="1" customWidth="1"/>
    <col min="4364" max="4364" width="75.375" style="349" customWidth="1"/>
    <col min="4365" max="4365" width="45.25390625" style="349" customWidth="1"/>
    <col min="4366" max="4608" width="9.125" style="349" customWidth="1"/>
    <col min="4609" max="4609" width="4.375" style="349" customWidth="1"/>
    <col min="4610" max="4610" width="11.625" style="349" customWidth="1"/>
    <col min="4611" max="4611" width="40.375" style="349" customWidth="1"/>
    <col min="4612" max="4612" width="5.625" style="349" customWidth="1"/>
    <col min="4613" max="4613" width="8.625" style="349" customWidth="1"/>
    <col min="4614" max="4614" width="9.875" style="349" customWidth="1"/>
    <col min="4615" max="4615" width="13.875" style="349" customWidth="1"/>
    <col min="4616" max="4619" width="9.00390625" style="349" hidden="1" customWidth="1"/>
    <col min="4620" max="4620" width="75.375" style="349" customWidth="1"/>
    <col min="4621" max="4621" width="45.25390625" style="349" customWidth="1"/>
    <col min="4622" max="4864" width="9.125" style="349" customWidth="1"/>
    <col min="4865" max="4865" width="4.375" style="349" customWidth="1"/>
    <col min="4866" max="4866" width="11.625" style="349" customWidth="1"/>
    <col min="4867" max="4867" width="40.375" style="349" customWidth="1"/>
    <col min="4868" max="4868" width="5.625" style="349" customWidth="1"/>
    <col min="4869" max="4869" width="8.625" style="349" customWidth="1"/>
    <col min="4870" max="4870" width="9.875" style="349" customWidth="1"/>
    <col min="4871" max="4871" width="13.875" style="349" customWidth="1"/>
    <col min="4872" max="4875" width="9.00390625" style="349" hidden="1" customWidth="1"/>
    <col min="4876" max="4876" width="75.375" style="349" customWidth="1"/>
    <col min="4877" max="4877" width="45.25390625" style="349" customWidth="1"/>
    <col min="4878" max="5120" width="9.125" style="349" customWidth="1"/>
    <col min="5121" max="5121" width="4.375" style="349" customWidth="1"/>
    <col min="5122" max="5122" width="11.625" style="349" customWidth="1"/>
    <col min="5123" max="5123" width="40.375" style="349" customWidth="1"/>
    <col min="5124" max="5124" width="5.625" style="349" customWidth="1"/>
    <col min="5125" max="5125" width="8.625" style="349" customWidth="1"/>
    <col min="5126" max="5126" width="9.875" style="349" customWidth="1"/>
    <col min="5127" max="5127" width="13.875" style="349" customWidth="1"/>
    <col min="5128" max="5131" width="9.00390625" style="349" hidden="1" customWidth="1"/>
    <col min="5132" max="5132" width="75.375" style="349" customWidth="1"/>
    <col min="5133" max="5133" width="45.25390625" style="349" customWidth="1"/>
    <col min="5134" max="5376" width="9.125" style="349" customWidth="1"/>
    <col min="5377" max="5377" width="4.375" style="349" customWidth="1"/>
    <col min="5378" max="5378" width="11.625" style="349" customWidth="1"/>
    <col min="5379" max="5379" width="40.375" style="349" customWidth="1"/>
    <col min="5380" max="5380" width="5.625" style="349" customWidth="1"/>
    <col min="5381" max="5381" width="8.625" style="349" customWidth="1"/>
    <col min="5382" max="5382" width="9.875" style="349" customWidth="1"/>
    <col min="5383" max="5383" width="13.875" style="349" customWidth="1"/>
    <col min="5384" max="5387" width="9.00390625" style="349" hidden="1" customWidth="1"/>
    <col min="5388" max="5388" width="75.375" style="349" customWidth="1"/>
    <col min="5389" max="5389" width="45.25390625" style="349" customWidth="1"/>
    <col min="5390" max="5632" width="9.125" style="349" customWidth="1"/>
    <col min="5633" max="5633" width="4.375" style="349" customWidth="1"/>
    <col min="5634" max="5634" width="11.625" style="349" customWidth="1"/>
    <col min="5635" max="5635" width="40.375" style="349" customWidth="1"/>
    <col min="5636" max="5636" width="5.625" style="349" customWidth="1"/>
    <col min="5637" max="5637" width="8.625" style="349" customWidth="1"/>
    <col min="5638" max="5638" width="9.875" style="349" customWidth="1"/>
    <col min="5639" max="5639" width="13.875" style="349" customWidth="1"/>
    <col min="5640" max="5643" width="9.00390625" style="349" hidden="1" customWidth="1"/>
    <col min="5644" max="5644" width="75.375" style="349" customWidth="1"/>
    <col min="5645" max="5645" width="45.25390625" style="349" customWidth="1"/>
    <col min="5646" max="5888" width="9.125" style="349" customWidth="1"/>
    <col min="5889" max="5889" width="4.375" style="349" customWidth="1"/>
    <col min="5890" max="5890" width="11.625" style="349" customWidth="1"/>
    <col min="5891" max="5891" width="40.375" style="349" customWidth="1"/>
    <col min="5892" max="5892" width="5.625" style="349" customWidth="1"/>
    <col min="5893" max="5893" width="8.625" style="349" customWidth="1"/>
    <col min="5894" max="5894" width="9.875" style="349" customWidth="1"/>
    <col min="5895" max="5895" width="13.875" style="349" customWidth="1"/>
    <col min="5896" max="5899" width="9.00390625" style="349" hidden="1" customWidth="1"/>
    <col min="5900" max="5900" width="75.375" style="349" customWidth="1"/>
    <col min="5901" max="5901" width="45.25390625" style="349" customWidth="1"/>
    <col min="5902" max="6144" width="9.125" style="349" customWidth="1"/>
    <col min="6145" max="6145" width="4.375" style="349" customWidth="1"/>
    <col min="6146" max="6146" width="11.625" style="349" customWidth="1"/>
    <col min="6147" max="6147" width="40.375" style="349" customWidth="1"/>
    <col min="6148" max="6148" width="5.625" style="349" customWidth="1"/>
    <col min="6149" max="6149" width="8.625" style="349" customWidth="1"/>
    <col min="6150" max="6150" width="9.875" style="349" customWidth="1"/>
    <col min="6151" max="6151" width="13.875" style="349" customWidth="1"/>
    <col min="6152" max="6155" width="9.00390625" style="349" hidden="1" customWidth="1"/>
    <col min="6156" max="6156" width="75.375" style="349" customWidth="1"/>
    <col min="6157" max="6157" width="45.25390625" style="349" customWidth="1"/>
    <col min="6158" max="6400" width="9.125" style="349" customWidth="1"/>
    <col min="6401" max="6401" width="4.375" style="349" customWidth="1"/>
    <col min="6402" max="6402" width="11.625" style="349" customWidth="1"/>
    <col min="6403" max="6403" width="40.375" style="349" customWidth="1"/>
    <col min="6404" max="6404" width="5.625" style="349" customWidth="1"/>
    <col min="6405" max="6405" width="8.625" style="349" customWidth="1"/>
    <col min="6406" max="6406" width="9.875" style="349" customWidth="1"/>
    <col min="6407" max="6407" width="13.875" style="349" customWidth="1"/>
    <col min="6408" max="6411" width="9.00390625" style="349" hidden="1" customWidth="1"/>
    <col min="6412" max="6412" width="75.375" style="349" customWidth="1"/>
    <col min="6413" max="6413" width="45.25390625" style="349" customWidth="1"/>
    <col min="6414" max="6656" width="9.125" style="349" customWidth="1"/>
    <col min="6657" max="6657" width="4.375" style="349" customWidth="1"/>
    <col min="6658" max="6658" width="11.625" style="349" customWidth="1"/>
    <col min="6659" max="6659" width="40.375" style="349" customWidth="1"/>
    <col min="6660" max="6660" width="5.625" style="349" customWidth="1"/>
    <col min="6661" max="6661" width="8.625" style="349" customWidth="1"/>
    <col min="6662" max="6662" width="9.875" style="349" customWidth="1"/>
    <col min="6663" max="6663" width="13.875" style="349" customWidth="1"/>
    <col min="6664" max="6667" width="9.00390625" style="349" hidden="1" customWidth="1"/>
    <col min="6668" max="6668" width="75.375" style="349" customWidth="1"/>
    <col min="6669" max="6669" width="45.25390625" style="349" customWidth="1"/>
    <col min="6670" max="6912" width="9.125" style="349" customWidth="1"/>
    <col min="6913" max="6913" width="4.375" style="349" customWidth="1"/>
    <col min="6914" max="6914" width="11.625" style="349" customWidth="1"/>
    <col min="6915" max="6915" width="40.375" style="349" customWidth="1"/>
    <col min="6916" max="6916" width="5.625" style="349" customWidth="1"/>
    <col min="6917" max="6917" width="8.625" style="349" customWidth="1"/>
    <col min="6918" max="6918" width="9.875" style="349" customWidth="1"/>
    <col min="6919" max="6919" width="13.875" style="349" customWidth="1"/>
    <col min="6920" max="6923" width="9.00390625" style="349" hidden="1" customWidth="1"/>
    <col min="6924" max="6924" width="75.375" style="349" customWidth="1"/>
    <col min="6925" max="6925" width="45.25390625" style="349" customWidth="1"/>
    <col min="6926" max="7168" width="9.125" style="349" customWidth="1"/>
    <col min="7169" max="7169" width="4.375" style="349" customWidth="1"/>
    <col min="7170" max="7170" width="11.625" style="349" customWidth="1"/>
    <col min="7171" max="7171" width="40.375" style="349" customWidth="1"/>
    <col min="7172" max="7172" width="5.625" style="349" customWidth="1"/>
    <col min="7173" max="7173" width="8.625" style="349" customWidth="1"/>
    <col min="7174" max="7174" width="9.875" style="349" customWidth="1"/>
    <col min="7175" max="7175" width="13.875" style="349" customWidth="1"/>
    <col min="7176" max="7179" width="9.00390625" style="349" hidden="1" customWidth="1"/>
    <col min="7180" max="7180" width="75.375" style="349" customWidth="1"/>
    <col min="7181" max="7181" width="45.25390625" style="349" customWidth="1"/>
    <col min="7182" max="7424" width="9.125" style="349" customWidth="1"/>
    <col min="7425" max="7425" width="4.375" style="349" customWidth="1"/>
    <col min="7426" max="7426" width="11.625" style="349" customWidth="1"/>
    <col min="7427" max="7427" width="40.375" style="349" customWidth="1"/>
    <col min="7428" max="7428" width="5.625" style="349" customWidth="1"/>
    <col min="7429" max="7429" width="8.625" style="349" customWidth="1"/>
    <col min="7430" max="7430" width="9.875" style="349" customWidth="1"/>
    <col min="7431" max="7431" width="13.875" style="349" customWidth="1"/>
    <col min="7432" max="7435" width="9.00390625" style="349" hidden="1" customWidth="1"/>
    <col min="7436" max="7436" width="75.375" style="349" customWidth="1"/>
    <col min="7437" max="7437" width="45.25390625" style="349" customWidth="1"/>
    <col min="7438" max="7680" width="9.125" style="349" customWidth="1"/>
    <col min="7681" max="7681" width="4.375" style="349" customWidth="1"/>
    <col min="7682" max="7682" width="11.625" style="349" customWidth="1"/>
    <col min="7683" max="7683" width="40.375" style="349" customWidth="1"/>
    <col min="7684" max="7684" width="5.625" style="349" customWidth="1"/>
    <col min="7685" max="7685" width="8.625" style="349" customWidth="1"/>
    <col min="7686" max="7686" width="9.875" style="349" customWidth="1"/>
    <col min="7687" max="7687" width="13.875" style="349" customWidth="1"/>
    <col min="7688" max="7691" width="9.00390625" style="349" hidden="1" customWidth="1"/>
    <col min="7692" max="7692" width="75.375" style="349" customWidth="1"/>
    <col min="7693" max="7693" width="45.25390625" style="349" customWidth="1"/>
    <col min="7694" max="7936" width="9.125" style="349" customWidth="1"/>
    <col min="7937" max="7937" width="4.375" style="349" customWidth="1"/>
    <col min="7938" max="7938" width="11.625" style="349" customWidth="1"/>
    <col min="7939" max="7939" width="40.375" style="349" customWidth="1"/>
    <col min="7940" max="7940" width="5.625" style="349" customWidth="1"/>
    <col min="7941" max="7941" width="8.625" style="349" customWidth="1"/>
    <col min="7942" max="7942" width="9.875" style="349" customWidth="1"/>
    <col min="7943" max="7943" width="13.875" style="349" customWidth="1"/>
    <col min="7944" max="7947" width="9.00390625" style="349" hidden="1" customWidth="1"/>
    <col min="7948" max="7948" width="75.375" style="349" customWidth="1"/>
    <col min="7949" max="7949" width="45.25390625" style="349" customWidth="1"/>
    <col min="7950" max="8192" width="9.125" style="349" customWidth="1"/>
    <col min="8193" max="8193" width="4.375" style="349" customWidth="1"/>
    <col min="8194" max="8194" width="11.625" style="349" customWidth="1"/>
    <col min="8195" max="8195" width="40.375" style="349" customWidth="1"/>
    <col min="8196" max="8196" width="5.625" style="349" customWidth="1"/>
    <col min="8197" max="8197" width="8.625" style="349" customWidth="1"/>
    <col min="8198" max="8198" width="9.875" style="349" customWidth="1"/>
    <col min="8199" max="8199" width="13.875" style="349" customWidth="1"/>
    <col min="8200" max="8203" width="9.00390625" style="349" hidden="1" customWidth="1"/>
    <col min="8204" max="8204" width="75.375" style="349" customWidth="1"/>
    <col min="8205" max="8205" width="45.25390625" style="349" customWidth="1"/>
    <col min="8206" max="8448" width="9.125" style="349" customWidth="1"/>
    <col min="8449" max="8449" width="4.375" style="349" customWidth="1"/>
    <col min="8450" max="8450" width="11.625" style="349" customWidth="1"/>
    <col min="8451" max="8451" width="40.375" style="349" customWidth="1"/>
    <col min="8452" max="8452" width="5.625" style="349" customWidth="1"/>
    <col min="8453" max="8453" width="8.625" style="349" customWidth="1"/>
    <col min="8454" max="8454" width="9.875" style="349" customWidth="1"/>
    <col min="8455" max="8455" width="13.875" style="349" customWidth="1"/>
    <col min="8456" max="8459" width="9.00390625" style="349" hidden="1" customWidth="1"/>
    <col min="8460" max="8460" width="75.375" style="349" customWidth="1"/>
    <col min="8461" max="8461" width="45.25390625" style="349" customWidth="1"/>
    <col min="8462" max="8704" width="9.125" style="349" customWidth="1"/>
    <col min="8705" max="8705" width="4.375" style="349" customWidth="1"/>
    <col min="8706" max="8706" width="11.625" style="349" customWidth="1"/>
    <col min="8707" max="8707" width="40.375" style="349" customWidth="1"/>
    <col min="8708" max="8708" width="5.625" style="349" customWidth="1"/>
    <col min="8709" max="8709" width="8.625" style="349" customWidth="1"/>
    <col min="8710" max="8710" width="9.875" style="349" customWidth="1"/>
    <col min="8711" max="8711" width="13.875" style="349" customWidth="1"/>
    <col min="8712" max="8715" width="9.00390625" style="349" hidden="1" customWidth="1"/>
    <col min="8716" max="8716" width="75.375" style="349" customWidth="1"/>
    <col min="8717" max="8717" width="45.25390625" style="349" customWidth="1"/>
    <col min="8718" max="8960" width="9.125" style="349" customWidth="1"/>
    <col min="8961" max="8961" width="4.375" style="349" customWidth="1"/>
    <col min="8962" max="8962" width="11.625" style="349" customWidth="1"/>
    <col min="8963" max="8963" width="40.375" style="349" customWidth="1"/>
    <col min="8964" max="8964" width="5.625" style="349" customWidth="1"/>
    <col min="8965" max="8965" width="8.625" style="349" customWidth="1"/>
    <col min="8966" max="8966" width="9.875" style="349" customWidth="1"/>
    <col min="8967" max="8967" width="13.875" style="349" customWidth="1"/>
    <col min="8968" max="8971" width="9.00390625" style="349" hidden="1" customWidth="1"/>
    <col min="8972" max="8972" width="75.375" style="349" customWidth="1"/>
    <col min="8973" max="8973" width="45.25390625" style="349" customWidth="1"/>
    <col min="8974" max="9216" width="9.125" style="349" customWidth="1"/>
    <col min="9217" max="9217" width="4.375" style="349" customWidth="1"/>
    <col min="9218" max="9218" width="11.625" style="349" customWidth="1"/>
    <col min="9219" max="9219" width="40.375" style="349" customWidth="1"/>
    <col min="9220" max="9220" width="5.625" style="349" customWidth="1"/>
    <col min="9221" max="9221" width="8.625" style="349" customWidth="1"/>
    <col min="9222" max="9222" width="9.875" style="349" customWidth="1"/>
    <col min="9223" max="9223" width="13.875" style="349" customWidth="1"/>
    <col min="9224" max="9227" width="9.00390625" style="349" hidden="1" customWidth="1"/>
    <col min="9228" max="9228" width="75.375" style="349" customWidth="1"/>
    <col min="9229" max="9229" width="45.25390625" style="349" customWidth="1"/>
    <col min="9230" max="9472" width="9.125" style="349" customWidth="1"/>
    <col min="9473" max="9473" width="4.375" style="349" customWidth="1"/>
    <col min="9474" max="9474" width="11.625" style="349" customWidth="1"/>
    <col min="9475" max="9475" width="40.375" style="349" customWidth="1"/>
    <col min="9476" max="9476" width="5.625" style="349" customWidth="1"/>
    <col min="9477" max="9477" width="8.625" style="349" customWidth="1"/>
    <col min="9478" max="9478" width="9.875" style="349" customWidth="1"/>
    <col min="9479" max="9479" width="13.875" style="349" customWidth="1"/>
    <col min="9480" max="9483" width="9.00390625" style="349" hidden="1" customWidth="1"/>
    <col min="9484" max="9484" width="75.375" style="349" customWidth="1"/>
    <col min="9485" max="9485" width="45.25390625" style="349" customWidth="1"/>
    <col min="9486" max="9728" width="9.125" style="349" customWidth="1"/>
    <col min="9729" max="9729" width="4.375" style="349" customWidth="1"/>
    <col min="9730" max="9730" width="11.625" style="349" customWidth="1"/>
    <col min="9731" max="9731" width="40.375" style="349" customWidth="1"/>
    <col min="9732" max="9732" width="5.625" style="349" customWidth="1"/>
    <col min="9733" max="9733" width="8.625" style="349" customWidth="1"/>
    <col min="9734" max="9734" width="9.875" style="349" customWidth="1"/>
    <col min="9735" max="9735" width="13.875" style="349" customWidth="1"/>
    <col min="9736" max="9739" width="9.00390625" style="349" hidden="1" customWidth="1"/>
    <col min="9740" max="9740" width="75.375" style="349" customWidth="1"/>
    <col min="9741" max="9741" width="45.25390625" style="349" customWidth="1"/>
    <col min="9742" max="9984" width="9.125" style="349" customWidth="1"/>
    <col min="9985" max="9985" width="4.375" style="349" customWidth="1"/>
    <col min="9986" max="9986" width="11.625" style="349" customWidth="1"/>
    <col min="9987" max="9987" width="40.375" style="349" customWidth="1"/>
    <col min="9988" max="9988" width="5.625" style="349" customWidth="1"/>
    <col min="9989" max="9989" width="8.625" style="349" customWidth="1"/>
    <col min="9990" max="9990" width="9.875" style="349" customWidth="1"/>
    <col min="9991" max="9991" width="13.875" style="349" customWidth="1"/>
    <col min="9992" max="9995" width="9.00390625" style="349" hidden="1" customWidth="1"/>
    <col min="9996" max="9996" width="75.375" style="349" customWidth="1"/>
    <col min="9997" max="9997" width="45.25390625" style="349" customWidth="1"/>
    <col min="9998" max="10240" width="9.125" style="349" customWidth="1"/>
    <col min="10241" max="10241" width="4.375" style="349" customWidth="1"/>
    <col min="10242" max="10242" width="11.625" style="349" customWidth="1"/>
    <col min="10243" max="10243" width="40.375" style="349" customWidth="1"/>
    <col min="10244" max="10244" width="5.625" style="349" customWidth="1"/>
    <col min="10245" max="10245" width="8.625" style="349" customWidth="1"/>
    <col min="10246" max="10246" width="9.875" style="349" customWidth="1"/>
    <col min="10247" max="10247" width="13.875" style="349" customWidth="1"/>
    <col min="10248" max="10251" width="9.00390625" style="349" hidden="1" customWidth="1"/>
    <col min="10252" max="10252" width="75.375" style="349" customWidth="1"/>
    <col min="10253" max="10253" width="45.25390625" style="349" customWidth="1"/>
    <col min="10254" max="10496" width="9.125" style="349" customWidth="1"/>
    <col min="10497" max="10497" width="4.375" style="349" customWidth="1"/>
    <col min="10498" max="10498" width="11.625" style="349" customWidth="1"/>
    <col min="10499" max="10499" width="40.375" style="349" customWidth="1"/>
    <col min="10500" max="10500" width="5.625" style="349" customWidth="1"/>
    <col min="10501" max="10501" width="8.625" style="349" customWidth="1"/>
    <col min="10502" max="10502" width="9.875" style="349" customWidth="1"/>
    <col min="10503" max="10503" width="13.875" style="349" customWidth="1"/>
    <col min="10504" max="10507" width="9.00390625" style="349" hidden="1" customWidth="1"/>
    <col min="10508" max="10508" width="75.375" style="349" customWidth="1"/>
    <col min="10509" max="10509" width="45.25390625" style="349" customWidth="1"/>
    <col min="10510" max="10752" width="9.125" style="349" customWidth="1"/>
    <col min="10753" max="10753" width="4.375" style="349" customWidth="1"/>
    <col min="10754" max="10754" width="11.625" style="349" customWidth="1"/>
    <col min="10755" max="10755" width="40.375" style="349" customWidth="1"/>
    <col min="10756" max="10756" width="5.625" style="349" customWidth="1"/>
    <col min="10757" max="10757" width="8.625" style="349" customWidth="1"/>
    <col min="10758" max="10758" width="9.875" style="349" customWidth="1"/>
    <col min="10759" max="10759" width="13.875" style="349" customWidth="1"/>
    <col min="10760" max="10763" width="9.00390625" style="349" hidden="1" customWidth="1"/>
    <col min="10764" max="10764" width="75.375" style="349" customWidth="1"/>
    <col min="10765" max="10765" width="45.25390625" style="349" customWidth="1"/>
    <col min="10766" max="11008" width="9.125" style="349" customWidth="1"/>
    <col min="11009" max="11009" width="4.375" style="349" customWidth="1"/>
    <col min="11010" max="11010" width="11.625" style="349" customWidth="1"/>
    <col min="11011" max="11011" width="40.375" style="349" customWidth="1"/>
    <col min="11012" max="11012" width="5.625" style="349" customWidth="1"/>
    <col min="11013" max="11013" width="8.625" style="349" customWidth="1"/>
    <col min="11014" max="11014" width="9.875" style="349" customWidth="1"/>
    <col min="11015" max="11015" width="13.875" style="349" customWidth="1"/>
    <col min="11016" max="11019" width="9.00390625" style="349" hidden="1" customWidth="1"/>
    <col min="11020" max="11020" width="75.375" style="349" customWidth="1"/>
    <col min="11021" max="11021" width="45.25390625" style="349" customWidth="1"/>
    <col min="11022" max="11264" width="9.125" style="349" customWidth="1"/>
    <col min="11265" max="11265" width="4.375" style="349" customWidth="1"/>
    <col min="11266" max="11266" width="11.625" style="349" customWidth="1"/>
    <col min="11267" max="11267" width="40.375" style="349" customWidth="1"/>
    <col min="11268" max="11268" width="5.625" style="349" customWidth="1"/>
    <col min="11269" max="11269" width="8.625" style="349" customWidth="1"/>
    <col min="11270" max="11270" width="9.875" style="349" customWidth="1"/>
    <col min="11271" max="11271" width="13.875" style="349" customWidth="1"/>
    <col min="11272" max="11275" width="9.00390625" style="349" hidden="1" customWidth="1"/>
    <col min="11276" max="11276" width="75.375" style="349" customWidth="1"/>
    <col min="11277" max="11277" width="45.25390625" style="349" customWidth="1"/>
    <col min="11278" max="11520" width="9.125" style="349" customWidth="1"/>
    <col min="11521" max="11521" width="4.375" style="349" customWidth="1"/>
    <col min="11522" max="11522" width="11.625" style="349" customWidth="1"/>
    <col min="11523" max="11523" width="40.375" style="349" customWidth="1"/>
    <col min="11524" max="11524" width="5.625" style="349" customWidth="1"/>
    <col min="11525" max="11525" width="8.625" style="349" customWidth="1"/>
    <col min="11526" max="11526" width="9.875" style="349" customWidth="1"/>
    <col min="11527" max="11527" width="13.875" style="349" customWidth="1"/>
    <col min="11528" max="11531" width="9.00390625" style="349" hidden="1" customWidth="1"/>
    <col min="11532" max="11532" width="75.375" style="349" customWidth="1"/>
    <col min="11533" max="11533" width="45.25390625" style="349" customWidth="1"/>
    <col min="11534" max="11776" width="9.125" style="349" customWidth="1"/>
    <col min="11777" max="11777" width="4.375" style="349" customWidth="1"/>
    <col min="11778" max="11778" width="11.625" style="349" customWidth="1"/>
    <col min="11779" max="11779" width="40.375" style="349" customWidth="1"/>
    <col min="11780" max="11780" width="5.625" style="349" customWidth="1"/>
    <col min="11781" max="11781" width="8.625" style="349" customWidth="1"/>
    <col min="11782" max="11782" width="9.875" style="349" customWidth="1"/>
    <col min="11783" max="11783" width="13.875" style="349" customWidth="1"/>
    <col min="11784" max="11787" width="9.00390625" style="349" hidden="1" customWidth="1"/>
    <col min="11788" max="11788" width="75.375" style="349" customWidth="1"/>
    <col min="11789" max="11789" width="45.25390625" style="349" customWidth="1"/>
    <col min="11790" max="12032" width="9.125" style="349" customWidth="1"/>
    <col min="12033" max="12033" width="4.375" style="349" customWidth="1"/>
    <col min="12034" max="12034" width="11.625" style="349" customWidth="1"/>
    <col min="12035" max="12035" width="40.375" style="349" customWidth="1"/>
    <col min="12036" max="12036" width="5.625" style="349" customWidth="1"/>
    <col min="12037" max="12037" width="8.625" style="349" customWidth="1"/>
    <col min="12038" max="12038" width="9.875" style="349" customWidth="1"/>
    <col min="12039" max="12039" width="13.875" style="349" customWidth="1"/>
    <col min="12040" max="12043" width="9.00390625" style="349" hidden="1" customWidth="1"/>
    <col min="12044" max="12044" width="75.375" style="349" customWidth="1"/>
    <col min="12045" max="12045" width="45.25390625" style="349" customWidth="1"/>
    <col min="12046" max="12288" width="9.125" style="349" customWidth="1"/>
    <col min="12289" max="12289" width="4.375" style="349" customWidth="1"/>
    <col min="12290" max="12290" width="11.625" style="349" customWidth="1"/>
    <col min="12291" max="12291" width="40.375" style="349" customWidth="1"/>
    <col min="12292" max="12292" width="5.625" style="349" customWidth="1"/>
    <col min="12293" max="12293" width="8.625" style="349" customWidth="1"/>
    <col min="12294" max="12294" width="9.875" style="349" customWidth="1"/>
    <col min="12295" max="12295" width="13.875" style="349" customWidth="1"/>
    <col min="12296" max="12299" width="9.00390625" style="349" hidden="1" customWidth="1"/>
    <col min="12300" max="12300" width="75.375" style="349" customWidth="1"/>
    <col min="12301" max="12301" width="45.25390625" style="349" customWidth="1"/>
    <col min="12302" max="12544" width="9.125" style="349" customWidth="1"/>
    <col min="12545" max="12545" width="4.375" style="349" customWidth="1"/>
    <col min="12546" max="12546" width="11.625" style="349" customWidth="1"/>
    <col min="12547" max="12547" width="40.375" style="349" customWidth="1"/>
    <col min="12548" max="12548" width="5.625" style="349" customWidth="1"/>
    <col min="12549" max="12549" width="8.625" style="349" customWidth="1"/>
    <col min="12550" max="12550" width="9.875" style="349" customWidth="1"/>
    <col min="12551" max="12551" width="13.875" style="349" customWidth="1"/>
    <col min="12552" max="12555" width="9.00390625" style="349" hidden="1" customWidth="1"/>
    <col min="12556" max="12556" width="75.375" style="349" customWidth="1"/>
    <col min="12557" max="12557" width="45.25390625" style="349" customWidth="1"/>
    <col min="12558" max="12800" width="9.125" style="349" customWidth="1"/>
    <col min="12801" max="12801" width="4.375" style="349" customWidth="1"/>
    <col min="12802" max="12802" width="11.625" style="349" customWidth="1"/>
    <col min="12803" max="12803" width="40.375" style="349" customWidth="1"/>
    <col min="12804" max="12804" width="5.625" style="349" customWidth="1"/>
    <col min="12805" max="12805" width="8.625" style="349" customWidth="1"/>
    <col min="12806" max="12806" width="9.875" style="349" customWidth="1"/>
    <col min="12807" max="12807" width="13.875" style="349" customWidth="1"/>
    <col min="12808" max="12811" width="9.00390625" style="349" hidden="1" customWidth="1"/>
    <col min="12812" max="12812" width="75.375" style="349" customWidth="1"/>
    <col min="12813" max="12813" width="45.25390625" style="349" customWidth="1"/>
    <col min="12814" max="13056" width="9.125" style="349" customWidth="1"/>
    <col min="13057" max="13057" width="4.375" style="349" customWidth="1"/>
    <col min="13058" max="13058" width="11.625" style="349" customWidth="1"/>
    <col min="13059" max="13059" width="40.375" style="349" customWidth="1"/>
    <col min="13060" max="13060" width="5.625" style="349" customWidth="1"/>
    <col min="13061" max="13061" width="8.625" style="349" customWidth="1"/>
    <col min="13062" max="13062" width="9.875" style="349" customWidth="1"/>
    <col min="13063" max="13063" width="13.875" style="349" customWidth="1"/>
    <col min="13064" max="13067" width="9.00390625" style="349" hidden="1" customWidth="1"/>
    <col min="13068" max="13068" width="75.375" style="349" customWidth="1"/>
    <col min="13069" max="13069" width="45.25390625" style="349" customWidth="1"/>
    <col min="13070" max="13312" width="9.125" style="349" customWidth="1"/>
    <col min="13313" max="13313" width="4.375" style="349" customWidth="1"/>
    <col min="13314" max="13314" width="11.625" style="349" customWidth="1"/>
    <col min="13315" max="13315" width="40.375" style="349" customWidth="1"/>
    <col min="13316" max="13316" width="5.625" style="349" customWidth="1"/>
    <col min="13317" max="13317" width="8.625" style="349" customWidth="1"/>
    <col min="13318" max="13318" width="9.875" style="349" customWidth="1"/>
    <col min="13319" max="13319" width="13.875" style="349" customWidth="1"/>
    <col min="13320" max="13323" width="9.00390625" style="349" hidden="1" customWidth="1"/>
    <col min="13324" max="13324" width="75.375" style="349" customWidth="1"/>
    <col min="13325" max="13325" width="45.25390625" style="349" customWidth="1"/>
    <col min="13326" max="13568" width="9.125" style="349" customWidth="1"/>
    <col min="13569" max="13569" width="4.375" style="349" customWidth="1"/>
    <col min="13570" max="13570" width="11.625" style="349" customWidth="1"/>
    <col min="13571" max="13571" width="40.375" style="349" customWidth="1"/>
    <col min="13572" max="13572" width="5.625" style="349" customWidth="1"/>
    <col min="13573" max="13573" width="8.625" style="349" customWidth="1"/>
    <col min="13574" max="13574" width="9.875" style="349" customWidth="1"/>
    <col min="13575" max="13575" width="13.875" style="349" customWidth="1"/>
    <col min="13576" max="13579" width="9.00390625" style="349" hidden="1" customWidth="1"/>
    <col min="13580" max="13580" width="75.375" style="349" customWidth="1"/>
    <col min="13581" max="13581" width="45.25390625" style="349" customWidth="1"/>
    <col min="13582" max="13824" width="9.125" style="349" customWidth="1"/>
    <col min="13825" max="13825" width="4.375" style="349" customWidth="1"/>
    <col min="13826" max="13826" width="11.625" style="349" customWidth="1"/>
    <col min="13827" max="13827" width="40.375" style="349" customWidth="1"/>
    <col min="13828" max="13828" width="5.625" style="349" customWidth="1"/>
    <col min="13829" max="13829" width="8.625" style="349" customWidth="1"/>
    <col min="13830" max="13830" width="9.875" style="349" customWidth="1"/>
    <col min="13831" max="13831" width="13.875" style="349" customWidth="1"/>
    <col min="13832" max="13835" width="9.00390625" style="349" hidden="1" customWidth="1"/>
    <col min="13836" max="13836" width="75.375" style="349" customWidth="1"/>
    <col min="13837" max="13837" width="45.25390625" style="349" customWidth="1"/>
    <col min="13838" max="14080" width="9.125" style="349" customWidth="1"/>
    <col min="14081" max="14081" width="4.375" style="349" customWidth="1"/>
    <col min="14082" max="14082" width="11.625" style="349" customWidth="1"/>
    <col min="14083" max="14083" width="40.375" style="349" customWidth="1"/>
    <col min="14084" max="14084" width="5.625" style="349" customWidth="1"/>
    <col min="14085" max="14085" width="8.625" style="349" customWidth="1"/>
    <col min="14086" max="14086" width="9.875" style="349" customWidth="1"/>
    <col min="14087" max="14087" width="13.875" style="349" customWidth="1"/>
    <col min="14088" max="14091" width="9.00390625" style="349" hidden="1" customWidth="1"/>
    <col min="14092" max="14092" width="75.375" style="349" customWidth="1"/>
    <col min="14093" max="14093" width="45.25390625" style="349" customWidth="1"/>
    <col min="14094" max="14336" width="9.125" style="349" customWidth="1"/>
    <col min="14337" max="14337" width="4.375" style="349" customWidth="1"/>
    <col min="14338" max="14338" width="11.625" style="349" customWidth="1"/>
    <col min="14339" max="14339" width="40.375" style="349" customWidth="1"/>
    <col min="14340" max="14340" width="5.625" style="349" customWidth="1"/>
    <col min="14341" max="14341" width="8.625" style="349" customWidth="1"/>
    <col min="14342" max="14342" width="9.875" style="349" customWidth="1"/>
    <col min="14343" max="14343" width="13.875" style="349" customWidth="1"/>
    <col min="14344" max="14347" width="9.00390625" style="349" hidden="1" customWidth="1"/>
    <col min="14348" max="14348" width="75.375" style="349" customWidth="1"/>
    <col min="14349" max="14349" width="45.25390625" style="349" customWidth="1"/>
    <col min="14350" max="14592" width="9.125" style="349" customWidth="1"/>
    <col min="14593" max="14593" width="4.375" style="349" customWidth="1"/>
    <col min="14594" max="14594" width="11.625" style="349" customWidth="1"/>
    <col min="14595" max="14595" width="40.375" style="349" customWidth="1"/>
    <col min="14596" max="14596" width="5.625" style="349" customWidth="1"/>
    <col min="14597" max="14597" width="8.625" style="349" customWidth="1"/>
    <col min="14598" max="14598" width="9.875" style="349" customWidth="1"/>
    <col min="14599" max="14599" width="13.875" style="349" customWidth="1"/>
    <col min="14600" max="14603" width="9.00390625" style="349" hidden="1" customWidth="1"/>
    <col min="14604" max="14604" width="75.375" style="349" customWidth="1"/>
    <col min="14605" max="14605" width="45.25390625" style="349" customWidth="1"/>
    <col min="14606" max="14848" width="9.125" style="349" customWidth="1"/>
    <col min="14849" max="14849" width="4.375" style="349" customWidth="1"/>
    <col min="14850" max="14850" width="11.625" style="349" customWidth="1"/>
    <col min="14851" max="14851" width="40.375" style="349" customWidth="1"/>
    <col min="14852" max="14852" width="5.625" style="349" customWidth="1"/>
    <col min="14853" max="14853" width="8.625" style="349" customWidth="1"/>
    <col min="14854" max="14854" width="9.875" style="349" customWidth="1"/>
    <col min="14855" max="14855" width="13.875" style="349" customWidth="1"/>
    <col min="14856" max="14859" width="9.00390625" style="349" hidden="1" customWidth="1"/>
    <col min="14860" max="14860" width="75.375" style="349" customWidth="1"/>
    <col min="14861" max="14861" width="45.25390625" style="349" customWidth="1"/>
    <col min="14862" max="15104" width="9.125" style="349" customWidth="1"/>
    <col min="15105" max="15105" width="4.375" style="349" customWidth="1"/>
    <col min="15106" max="15106" width="11.625" style="349" customWidth="1"/>
    <col min="15107" max="15107" width="40.375" style="349" customWidth="1"/>
    <col min="15108" max="15108" width="5.625" style="349" customWidth="1"/>
    <col min="15109" max="15109" width="8.625" style="349" customWidth="1"/>
    <col min="15110" max="15110" width="9.875" style="349" customWidth="1"/>
    <col min="15111" max="15111" width="13.875" style="349" customWidth="1"/>
    <col min="15112" max="15115" width="9.00390625" style="349" hidden="1" customWidth="1"/>
    <col min="15116" max="15116" width="75.375" style="349" customWidth="1"/>
    <col min="15117" max="15117" width="45.25390625" style="349" customWidth="1"/>
    <col min="15118" max="15360" width="9.125" style="349" customWidth="1"/>
    <col min="15361" max="15361" width="4.375" style="349" customWidth="1"/>
    <col min="15362" max="15362" width="11.625" style="349" customWidth="1"/>
    <col min="15363" max="15363" width="40.375" style="349" customWidth="1"/>
    <col min="15364" max="15364" width="5.625" style="349" customWidth="1"/>
    <col min="15365" max="15365" width="8.625" style="349" customWidth="1"/>
    <col min="15366" max="15366" width="9.875" style="349" customWidth="1"/>
    <col min="15367" max="15367" width="13.875" style="349" customWidth="1"/>
    <col min="15368" max="15371" width="9.00390625" style="349" hidden="1" customWidth="1"/>
    <col min="15372" max="15372" width="75.375" style="349" customWidth="1"/>
    <col min="15373" max="15373" width="45.25390625" style="349" customWidth="1"/>
    <col min="15374" max="15616" width="9.125" style="349" customWidth="1"/>
    <col min="15617" max="15617" width="4.375" style="349" customWidth="1"/>
    <col min="15618" max="15618" width="11.625" style="349" customWidth="1"/>
    <col min="15619" max="15619" width="40.375" style="349" customWidth="1"/>
    <col min="15620" max="15620" width="5.625" style="349" customWidth="1"/>
    <col min="15621" max="15621" width="8.625" style="349" customWidth="1"/>
    <col min="15622" max="15622" width="9.875" style="349" customWidth="1"/>
    <col min="15623" max="15623" width="13.875" style="349" customWidth="1"/>
    <col min="15624" max="15627" width="9.00390625" style="349" hidden="1" customWidth="1"/>
    <col min="15628" max="15628" width="75.375" style="349" customWidth="1"/>
    <col min="15629" max="15629" width="45.25390625" style="349" customWidth="1"/>
    <col min="15630" max="15872" width="9.125" style="349" customWidth="1"/>
    <col min="15873" max="15873" width="4.375" style="349" customWidth="1"/>
    <col min="15874" max="15874" width="11.625" style="349" customWidth="1"/>
    <col min="15875" max="15875" width="40.375" style="349" customWidth="1"/>
    <col min="15876" max="15876" width="5.625" style="349" customWidth="1"/>
    <col min="15877" max="15877" width="8.625" style="349" customWidth="1"/>
    <col min="15878" max="15878" width="9.875" style="349" customWidth="1"/>
    <col min="15879" max="15879" width="13.875" style="349" customWidth="1"/>
    <col min="15880" max="15883" width="9.00390625" style="349" hidden="1" customWidth="1"/>
    <col min="15884" max="15884" width="75.375" style="349" customWidth="1"/>
    <col min="15885" max="15885" width="45.25390625" style="349" customWidth="1"/>
    <col min="15886" max="16128" width="9.125" style="349" customWidth="1"/>
    <col min="16129" max="16129" width="4.375" style="349" customWidth="1"/>
    <col min="16130" max="16130" width="11.625" style="349" customWidth="1"/>
    <col min="16131" max="16131" width="40.375" style="349" customWidth="1"/>
    <col min="16132" max="16132" width="5.625" style="349" customWidth="1"/>
    <col min="16133" max="16133" width="8.625" style="349" customWidth="1"/>
    <col min="16134" max="16134" width="9.875" style="349" customWidth="1"/>
    <col min="16135" max="16135" width="13.875" style="349" customWidth="1"/>
    <col min="16136" max="16139" width="9.00390625" style="349" hidden="1" customWidth="1"/>
    <col min="16140" max="16140" width="75.375" style="349" customWidth="1"/>
    <col min="16141" max="16141" width="45.25390625" style="349" customWidth="1"/>
    <col min="16142" max="16384" width="9.125" style="349" customWidth="1"/>
  </cols>
  <sheetData>
    <row r="1" spans="1:7" ht="15.75">
      <c r="A1" s="450" t="s">
        <v>204</v>
      </c>
      <c r="B1" s="450"/>
      <c r="C1" s="450"/>
      <c r="D1" s="450"/>
      <c r="E1" s="450"/>
      <c r="F1" s="450"/>
      <c r="G1" s="450"/>
    </row>
    <row r="2" spans="2:7" ht="14.25" customHeight="1" thickBot="1">
      <c r="B2" s="350"/>
      <c r="C2" s="351"/>
      <c r="D2" s="351"/>
      <c r="E2" s="352"/>
      <c r="F2" s="351"/>
      <c r="G2" s="351"/>
    </row>
    <row r="3" spans="1:7" ht="13.5" thickTop="1">
      <c r="A3" s="438" t="s">
        <v>102</v>
      </c>
      <c r="B3" s="439"/>
      <c r="C3" s="300" t="s">
        <v>192</v>
      </c>
      <c r="D3" s="353"/>
      <c r="E3" s="354" t="s">
        <v>205</v>
      </c>
      <c r="F3" s="355" t="str">
        <f>'SO 06.1 1231-84 Rek'!H1</f>
        <v>1231-84</v>
      </c>
      <c r="G3" s="356"/>
    </row>
    <row r="4" spans="1:7" ht="13.5" thickBot="1">
      <c r="A4" s="451" t="s">
        <v>194</v>
      </c>
      <c r="B4" s="441"/>
      <c r="C4" s="306" t="s">
        <v>195</v>
      </c>
      <c r="D4" s="357"/>
      <c r="E4" s="452" t="str">
        <f>'SO 06.1 1231-84 Rek'!G2</f>
        <v>Podélné dosazovací nádrže</v>
      </c>
      <c r="F4" s="453"/>
      <c r="G4" s="454"/>
    </row>
    <row r="5" ht="13.5" thickTop="1">
      <c r="A5" s="358"/>
    </row>
    <row r="6" spans="1:11" ht="27" customHeight="1">
      <c r="A6" s="360" t="s">
        <v>206</v>
      </c>
      <c r="B6" s="361" t="s">
        <v>207</v>
      </c>
      <c r="C6" s="361" t="s">
        <v>208</v>
      </c>
      <c r="D6" s="361" t="s">
        <v>209</v>
      </c>
      <c r="E6" s="361" t="s">
        <v>210</v>
      </c>
      <c r="F6" s="361" t="s">
        <v>211</v>
      </c>
      <c r="G6" s="362" t="s">
        <v>212</v>
      </c>
      <c r="H6" s="363" t="s">
        <v>213</v>
      </c>
      <c r="I6" s="363" t="s">
        <v>214</v>
      </c>
      <c r="J6" s="363" t="s">
        <v>215</v>
      </c>
      <c r="K6" s="363" t="s">
        <v>216</v>
      </c>
    </row>
    <row r="7" spans="1:15" ht="12.75">
      <c r="A7" s="364" t="s">
        <v>217</v>
      </c>
      <c r="B7" s="365" t="s">
        <v>135</v>
      </c>
      <c r="C7" s="366" t="s">
        <v>136</v>
      </c>
      <c r="D7" s="367"/>
      <c r="E7" s="368"/>
      <c r="F7" s="368"/>
      <c r="G7" s="369"/>
      <c r="H7" s="370"/>
      <c r="I7" s="371"/>
      <c r="J7" s="370"/>
      <c r="K7" s="371"/>
      <c r="O7" s="372">
        <v>1</v>
      </c>
    </row>
    <row r="8" spans="1:80" ht="22.5">
      <c r="A8" s="373">
        <v>1</v>
      </c>
      <c r="B8" s="374" t="s">
        <v>218</v>
      </c>
      <c r="C8" s="375" t="s">
        <v>219</v>
      </c>
      <c r="D8" s="376" t="s">
        <v>220</v>
      </c>
      <c r="E8" s="377">
        <v>2302</v>
      </c>
      <c r="F8" s="377"/>
      <c r="G8" s="378">
        <f>E8*F8</f>
        <v>0</v>
      </c>
      <c r="H8" s="379">
        <v>0</v>
      </c>
      <c r="I8" s="380">
        <f>E8*H8</f>
        <v>0</v>
      </c>
      <c r="J8" s="379"/>
      <c r="K8" s="380">
        <f>E8*J8</f>
        <v>0</v>
      </c>
      <c r="O8" s="372">
        <v>2</v>
      </c>
      <c r="AA8" s="349">
        <v>12</v>
      </c>
      <c r="AB8" s="349">
        <v>0</v>
      </c>
      <c r="AC8" s="349">
        <v>33</v>
      </c>
      <c r="AZ8" s="349">
        <v>1</v>
      </c>
      <c r="BA8" s="349">
        <f>IF(AZ8=1,G8,0)</f>
        <v>0</v>
      </c>
      <c r="BB8" s="349">
        <f>IF(AZ8=2,G8,0)</f>
        <v>0</v>
      </c>
      <c r="BC8" s="349">
        <f>IF(AZ8=3,G8,0)</f>
        <v>0</v>
      </c>
      <c r="BD8" s="349">
        <f>IF(AZ8=4,G8,0)</f>
        <v>0</v>
      </c>
      <c r="BE8" s="349">
        <f>IF(AZ8=5,G8,0)</f>
        <v>0</v>
      </c>
      <c r="CA8" s="372">
        <v>12</v>
      </c>
      <c r="CB8" s="372">
        <v>0</v>
      </c>
    </row>
    <row r="9" spans="1:15" ht="12.75">
      <c r="A9" s="381"/>
      <c r="B9" s="382"/>
      <c r="C9" s="447" t="s">
        <v>221</v>
      </c>
      <c r="D9" s="448"/>
      <c r="E9" s="448"/>
      <c r="F9" s="448"/>
      <c r="G9" s="449"/>
      <c r="I9" s="383"/>
      <c r="K9" s="383"/>
      <c r="L9" s="384" t="s">
        <v>221</v>
      </c>
      <c r="O9" s="372">
        <v>3</v>
      </c>
    </row>
    <row r="10" spans="1:15" ht="12.75">
      <c r="A10" s="381"/>
      <c r="B10" s="385"/>
      <c r="C10" s="455" t="s">
        <v>222</v>
      </c>
      <c r="D10" s="456"/>
      <c r="E10" s="386">
        <v>2247</v>
      </c>
      <c r="F10" s="387"/>
      <c r="G10" s="388"/>
      <c r="H10" s="389"/>
      <c r="I10" s="383"/>
      <c r="K10" s="383"/>
      <c r="M10" s="384" t="s">
        <v>222</v>
      </c>
      <c r="O10" s="372"/>
    </row>
    <row r="11" spans="1:15" ht="12.75">
      <c r="A11" s="381"/>
      <c r="B11" s="385"/>
      <c r="C11" s="455" t="s">
        <v>223</v>
      </c>
      <c r="D11" s="456"/>
      <c r="E11" s="386">
        <v>55</v>
      </c>
      <c r="F11" s="387"/>
      <c r="G11" s="388"/>
      <c r="H11" s="389"/>
      <c r="I11" s="383"/>
      <c r="K11" s="383"/>
      <c r="M11" s="384" t="s">
        <v>223</v>
      </c>
      <c r="O11" s="372"/>
    </row>
    <row r="12" spans="1:57" ht="12.75">
      <c r="A12" s="390"/>
      <c r="B12" s="391" t="s">
        <v>224</v>
      </c>
      <c r="C12" s="392" t="s">
        <v>225</v>
      </c>
      <c r="D12" s="393"/>
      <c r="E12" s="394"/>
      <c r="F12" s="395"/>
      <c r="G12" s="396">
        <f>SUM(G7:G11)</f>
        <v>0</v>
      </c>
      <c r="H12" s="397"/>
      <c r="I12" s="398">
        <f>SUM(I7:I11)</f>
        <v>0</v>
      </c>
      <c r="J12" s="397"/>
      <c r="K12" s="398">
        <f>SUM(K7:K11)</f>
        <v>0</v>
      </c>
      <c r="O12" s="372">
        <v>4</v>
      </c>
      <c r="BA12" s="399">
        <f>SUM(BA7:BA11)</f>
        <v>0</v>
      </c>
      <c r="BB12" s="399">
        <f>SUM(BB7:BB11)</f>
        <v>0</v>
      </c>
      <c r="BC12" s="399">
        <f>SUM(BC7:BC11)</f>
        <v>0</v>
      </c>
      <c r="BD12" s="399">
        <f>SUM(BD7:BD11)</f>
        <v>0</v>
      </c>
      <c r="BE12" s="399">
        <f>SUM(BE7:BE11)</f>
        <v>0</v>
      </c>
    </row>
    <row r="13" spans="1:15" ht="12.75">
      <c r="A13" s="364" t="s">
        <v>217</v>
      </c>
      <c r="B13" s="365" t="s">
        <v>137</v>
      </c>
      <c r="C13" s="366" t="s">
        <v>138</v>
      </c>
      <c r="D13" s="367"/>
      <c r="E13" s="368"/>
      <c r="F13" s="368"/>
      <c r="G13" s="369"/>
      <c r="H13" s="370"/>
      <c r="I13" s="371"/>
      <c r="J13" s="370"/>
      <c r="K13" s="371"/>
      <c r="O13" s="372">
        <v>1</v>
      </c>
    </row>
    <row r="14" spans="1:80" ht="22.5">
      <c r="A14" s="373">
        <v>2</v>
      </c>
      <c r="B14" s="374" t="s">
        <v>226</v>
      </c>
      <c r="C14" s="375" t="s">
        <v>227</v>
      </c>
      <c r="D14" s="376" t="s">
        <v>10</v>
      </c>
      <c r="E14" s="377">
        <v>1</v>
      </c>
      <c r="F14" s="377"/>
      <c r="G14" s="378">
        <f>E14*F14</f>
        <v>0</v>
      </c>
      <c r="H14" s="379">
        <v>0</v>
      </c>
      <c r="I14" s="380">
        <f>E14*H14</f>
        <v>0</v>
      </c>
      <c r="J14" s="379"/>
      <c r="K14" s="380">
        <f>E14*J14</f>
        <v>0</v>
      </c>
      <c r="O14" s="372">
        <v>2</v>
      </c>
      <c r="AA14" s="349">
        <v>12</v>
      </c>
      <c r="AB14" s="349">
        <v>0</v>
      </c>
      <c r="AC14" s="349">
        <v>7</v>
      </c>
      <c r="AZ14" s="349">
        <v>1</v>
      </c>
      <c r="BA14" s="349">
        <f>IF(AZ14=1,G14,0)</f>
        <v>0</v>
      </c>
      <c r="BB14" s="349">
        <f>IF(AZ14=2,G14,0)</f>
        <v>0</v>
      </c>
      <c r="BC14" s="349">
        <f>IF(AZ14=3,G14,0)</f>
        <v>0</v>
      </c>
      <c r="BD14" s="349">
        <f>IF(AZ14=4,G14,0)</f>
        <v>0</v>
      </c>
      <c r="BE14" s="349">
        <f>IF(AZ14=5,G14,0)</f>
        <v>0</v>
      </c>
      <c r="CA14" s="372">
        <v>12</v>
      </c>
      <c r="CB14" s="372">
        <v>0</v>
      </c>
    </row>
    <row r="15" spans="1:15" ht="22.5">
      <c r="A15" s="381"/>
      <c r="B15" s="382"/>
      <c r="C15" s="447" t="s">
        <v>228</v>
      </c>
      <c r="D15" s="448"/>
      <c r="E15" s="448"/>
      <c r="F15" s="448"/>
      <c r="G15" s="449"/>
      <c r="I15" s="383"/>
      <c r="K15" s="383"/>
      <c r="L15" s="384" t="s">
        <v>228</v>
      </c>
      <c r="O15" s="372">
        <v>3</v>
      </c>
    </row>
    <row r="16" spans="1:15" ht="12.75">
      <c r="A16" s="381"/>
      <c r="B16" s="382"/>
      <c r="C16" s="447" t="s">
        <v>229</v>
      </c>
      <c r="D16" s="448"/>
      <c r="E16" s="448"/>
      <c r="F16" s="448"/>
      <c r="G16" s="449"/>
      <c r="I16" s="383"/>
      <c r="K16" s="383"/>
      <c r="L16" s="384" t="s">
        <v>229</v>
      </c>
      <c r="O16" s="372">
        <v>3</v>
      </c>
    </row>
    <row r="17" spans="1:80" ht="22.5">
      <c r="A17" s="373">
        <v>3</v>
      </c>
      <c r="B17" s="374" t="s">
        <v>230</v>
      </c>
      <c r="C17" s="375" t="s">
        <v>231</v>
      </c>
      <c r="D17" s="376" t="s">
        <v>220</v>
      </c>
      <c r="E17" s="377">
        <v>25</v>
      </c>
      <c r="F17" s="377"/>
      <c r="G17" s="378">
        <f>E17*F17</f>
        <v>0</v>
      </c>
      <c r="H17" s="379">
        <v>0</v>
      </c>
      <c r="I17" s="380">
        <f>E17*H17</f>
        <v>0</v>
      </c>
      <c r="J17" s="379"/>
      <c r="K17" s="380">
        <f>E17*J17</f>
        <v>0</v>
      </c>
      <c r="O17" s="372">
        <v>2</v>
      </c>
      <c r="AA17" s="349">
        <v>12</v>
      </c>
      <c r="AB17" s="349">
        <v>0</v>
      </c>
      <c r="AC17" s="349">
        <v>3</v>
      </c>
      <c r="AZ17" s="349">
        <v>1</v>
      </c>
      <c r="BA17" s="349">
        <f>IF(AZ17=1,G17,0)</f>
        <v>0</v>
      </c>
      <c r="BB17" s="349">
        <f>IF(AZ17=2,G17,0)</f>
        <v>0</v>
      </c>
      <c r="BC17" s="349">
        <f>IF(AZ17=3,G17,0)</f>
        <v>0</v>
      </c>
      <c r="BD17" s="349">
        <f>IF(AZ17=4,G17,0)</f>
        <v>0</v>
      </c>
      <c r="BE17" s="349">
        <f>IF(AZ17=5,G17,0)</f>
        <v>0</v>
      </c>
      <c r="CA17" s="372">
        <v>12</v>
      </c>
      <c r="CB17" s="372">
        <v>0</v>
      </c>
    </row>
    <row r="18" spans="1:15" ht="22.5">
      <c r="A18" s="381"/>
      <c r="B18" s="382"/>
      <c r="C18" s="447" t="s">
        <v>232</v>
      </c>
      <c r="D18" s="448"/>
      <c r="E18" s="448"/>
      <c r="F18" s="448"/>
      <c r="G18" s="449"/>
      <c r="I18" s="383"/>
      <c r="K18" s="383"/>
      <c r="L18" s="384" t="s">
        <v>232</v>
      </c>
      <c r="O18" s="372">
        <v>3</v>
      </c>
    </row>
    <row r="19" spans="1:15" ht="12.75">
      <c r="A19" s="381"/>
      <c r="B19" s="385"/>
      <c r="C19" s="455" t="s">
        <v>233</v>
      </c>
      <c r="D19" s="456"/>
      <c r="E19" s="386">
        <v>25</v>
      </c>
      <c r="F19" s="387"/>
      <c r="G19" s="388"/>
      <c r="H19" s="389"/>
      <c r="I19" s="383"/>
      <c r="K19" s="383"/>
      <c r="M19" s="384" t="s">
        <v>233</v>
      </c>
      <c r="O19" s="372"/>
    </row>
    <row r="20" spans="1:80" ht="22.5">
      <c r="A20" s="373">
        <v>4</v>
      </c>
      <c r="B20" s="374" t="s">
        <v>234</v>
      </c>
      <c r="C20" s="375" t="s">
        <v>235</v>
      </c>
      <c r="D20" s="376" t="s">
        <v>236</v>
      </c>
      <c r="E20" s="377">
        <v>1963</v>
      </c>
      <c r="F20" s="377"/>
      <c r="G20" s="378">
        <f>E20*F20</f>
        <v>0</v>
      </c>
      <c r="H20" s="379">
        <v>0</v>
      </c>
      <c r="I20" s="380">
        <f>E20*H20</f>
        <v>0</v>
      </c>
      <c r="J20" s="379"/>
      <c r="K20" s="380">
        <f>E20*J20</f>
        <v>0</v>
      </c>
      <c r="O20" s="372">
        <v>2</v>
      </c>
      <c r="AA20" s="349">
        <v>12</v>
      </c>
      <c r="AB20" s="349">
        <v>0</v>
      </c>
      <c r="AC20" s="349">
        <v>4</v>
      </c>
      <c r="AZ20" s="349">
        <v>1</v>
      </c>
      <c r="BA20" s="349">
        <f>IF(AZ20=1,G20,0)</f>
        <v>0</v>
      </c>
      <c r="BB20" s="349">
        <f>IF(AZ20=2,G20,0)</f>
        <v>0</v>
      </c>
      <c r="BC20" s="349">
        <f>IF(AZ20=3,G20,0)</f>
        <v>0</v>
      </c>
      <c r="BD20" s="349">
        <f>IF(AZ20=4,G20,0)</f>
        <v>0</v>
      </c>
      <c r="BE20" s="349">
        <f>IF(AZ20=5,G20,0)</f>
        <v>0</v>
      </c>
      <c r="CA20" s="372">
        <v>12</v>
      </c>
      <c r="CB20" s="372">
        <v>0</v>
      </c>
    </row>
    <row r="21" spans="1:15" ht="12.75">
      <c r="A21" s="381"/>
      <c r="B21" s="382"/>
      <c r="C21" s="447" t="s">
        <v>237</v>
      </c>
      <c r="D21" s="448"/>
      <c r="E21" s="448"/>
      <c r="F21" s="448"/>
      <c r="G21" s="449"/>
      <c r="I21" s="383"/>
      <c r="K21" s="383"/>
      <c r="L21" s="384" t="s">
        <v>237</v>
      </c>
      <c r="O21" s="372">
        <v>3</v>
      </c>
    </row>
    <row r="22" spans="1:15" ht="12.75">
      <c r="A22" s="381"/>
      <c r="B22" s="382"/>
      <c r="C22" s="447" t="s">
        <v>238</v>
      </c>
      <c r="D22" s="448"/>
      <c r="E22" s="448"/>
      <c r="F22" s="448"/>
      <c r="G22" s="449"/>
      <c r="I22" s="383"/>
      <c r="K22" s="383"/>
      <c r="L22" s="384" t="s">
        <v>238</v>
      </c>
      <c r="O22" s="372">
        <v>3</v>
      </c>
    </row>
    <row r="23" spans="1:15" ht="12.75">
      <c r="A23" s="381"/>
      <c r="B23" s="385"/>
      <c r="C23" s="455" t="s">
        <v>239</v>
      </c>
      <c r="D23" s="456"/>
      <c r="E23" s="386">
        <v>614.4</v>
      </c>
      <c r="F23" s="387"/>
      <c r="G23" s="388"/>
      <c r="H23" s="389"/>
      <c r="I23" s="383"/>
      <c r="K23" s="383"/>
      <c r="M23" s="384" t="s">
        <v>239</v>
      </c>
      <c r="O23" s="372"/>
    </row>
    <row r="24" spans="1:15" ht="12.75">
      <c r="A24" s="381"/>
      <c r="B24" s="385"/>
      <c r="C24" s="455" t="s">
        <v>240</v>
      </c>
      <c r="D24" s="456"/>
      <c r="E24" s="386">
        <v>747.4</v>
      </c>
      <c r="F24" s="387"/>
      <c r="G24" s="388"/>
      <c r="H24" s="389"/>
      <c r="I24" s="383"/>
      <c r="K24" s="383"/>
      <c r="M24" s="384" t="s">
        <v>240</v>
      </c>
      <c r="O24" s="372"/>
    </row>
    <row r="25" spans="1:15" ht="12.75">
      <c r="A25" s="381"/>
      <c r="B25" s="385"/>
      <c r="C25" s="455" t="s">
        <v>241</v>
      </c>
      <c r="D25" s="456"/>
      <c r="E25" s="386">
        <v>218.6</v>
      </c>
      <c r="F25" s="387"/>
      <c r="G25" s="388"/>
      <c r="H25" s="389"/>
      <c r="I25" s="383"/>
      <c r="K25" s="383"/>
      <c r="M25" s="384" t="s">
        <v>241</v>
      </c>
      <c r="O25" s="372"/>
    </row>
    <row r="26" spans="1:15" ht="12.75">
      <c r="A26" s="381"/>
      <c r="B26" s="385"/>
      <c r="C26" s="455" t="s">
        <v>242</v>
      </c>
      <c r="D26" s="456"/>
      <c r="E26" s="386">
        <v>318.4</v>
      </c>
      <c r="F26" s="387"/>
      <c r="G26" s="388"/>
      <c r="H26" s="389"/>
      <c r="I26" s="383"/>
      <c r="K26" s="383"/>
      <c r="M26" s="384" t="s">
        <v>242</v>
      </c>
      <c r="O26" s="372"/>
    </row>
    <row r="27" spans="1:15" ht="12.75">
      <c r="A27" s="381"/>
      <c r="B27" s="385"/>
      <c r="C27" s="455" t="s">
        <v>243</v>
      </c>
      <c r="D27" s="456"/>
      <c r="E27" s="386">
        <v>40.2</v>
      </c>
      <c r="F27" s="387"/>
      <c r="G27" s="388"/>
      <c r="H27" s="389"/>
      <c r="I27" s="383"/>
      <c r="K27" s="383"/>
      <c r="M27" s="384" t="s">
        <v>243</v>
      </c>
      <c r="O27" s="372"/>
    </row>
    <row r="28" spans="1:15" ht="12.75">
      <c r="A28" s="381"/>
      <c r="B28" s="385"/>
      <c r="C28" s="455" t="s">
        <v>244</v>
      </c>
      <c r="D28" s="456"/>
      <c r="E28" s="386">
        <v>21.1</v>
      </c>
      <c r="F28" s="387"/>
      <c r="G28" s="388"/>
      <c r="H28" s="389"/>
      <c r="I28" s="383"/>
      <c r="K28" s="383"/>
      <c r="M28" s="384" t="s">
        <v>244</v>
      </c>
      <c r="O28" s="372"/>
    </row>
    <row r="29" spans="1:15" ht="12.75">
      <c r="A29" s="381"/>
      <c r="B29" s="385"/>
      <c r="C29" s="455" t="s">
        <v>245</v>
      </c>
      <c r="D29" s="456"/>
      <c r="E29" s="386">
        <v>2.9</v>
      </c>
      <c r="F29" s="387"/>
      <c r="G29" s="388"/>
      <c r="H29" s="389"/>
      <c r="I29" s="383"/>
      <c r="K29" s="383"/>
      <c r="M29" s="384" t="s">
        <v>245</v>
      </c>
      <c r="O29" s="372"/>
    </row>
    <row r="30" spans="1:80" ht="22.5">
      <c r="A30" s="373">
        <v>5</v>
      </c>
      <c r="B30" s="374" t="s">
        <v>246</v>
      </c>
      <c r="C30" s="375" t="s">
        <v>247</v>
      </c>
      <c r="D30" s="376" t="s">
        <v>236</v>
      </c>
      <c r="E30" s="377">
        <v>59.04</v>
      </c>
      <c r="F30" s="377"/>
      <c r="G30" s="378">
        <f>E30*F30</f>
        <v>0</v>
      </c>
      <c r="H30" s="379">
        <v>0</v>
      </c>
      <c r="I30" s="380">
        <f>E30*H30</f>
        <v>0</v>
      </c>
      <c r="J30" s="379"/>
      <c r="K30" s="380">
        <f>E30*J30</f>
        <v>0</v>
      </c>
      <c r="O30" s="372">
        <v>2</v>
      </c>
      <c r="AA30" s="349">
        <v>12</v>
      </c>
      <c r="AB30" s="349">
        <v>0</v>
      </c>
      <c r="AC30" s="349">
        <v>6</v>
      </c>
      <c r="AZ30" s="349">
        <v>1</v>
      </c>
      <c r="BA30" s="349">
        <f>IF(AZ30=1,G30,0)</f>
        <v>0</v>
      </c>
      <c r="BB30" s="349">
        <f>IF(AZ30=2,G30,0)</f>
        <v>0</v>
      </c>
      <c r="BC30" s="349">
        <f>IF(AZ30=3,G30,0)</f>
        <v>0</v>
      </c>
      <c r="BD30" s="349">
        <f>IF(AZ30=4,G30,0)</f>
        <v>0</v>
      </c>
      <c r="BE30" s="349">
        <f>IF(AZ30=5,G30,0)</f>
        <v>0</v>
      </c>
      <c r="CA30" s="372">
        <v>12</v>
      </c>
      <c r="CB30" s="372">
        <v>0</v>
      </c>
    </row>
    <row r="31" spans="1:15" ht="22.5">
      <c r="A31" s="381"/>
      <c r="B31" s="385"/>
      <c r="C31" s="455" t="s">
        <v>248</v>
      </c>
      <c r="D31" s="456"/>
      <c r="E31" s="386">
        <v>59.04</v>
      </c>
      <c r="F31" s="387"/>
      <c r="G31" s="388"/>
      <c r="H31" s="389"/>
      <c r="I31" s="383"/>
      <c r="K31" s="383"/>
      <c r="M31" s="384" t="s">
        <v>248</v>
      </c>
      <c r="O31" s="372"/>
    </row>
    <row r="32" spans="1:80" ht="22.5">
      <c r="A32" s="373">
        <v>6</v>
      </c>
      <c r="B32" s="374" t="s">
        <v>249</v>
      </c>
      <c r="C32" s="375" t="s">
        <v>250</v>
      </c>
      <c r="D32" s="376" t="s">
        <v>236</v>
      </c>
      <c r="E32" s="377">
        <v>196.8</v>
      </c>
      <c r="F32" s="377"/>
      <c r="G32" s="378">
        <f>E32*F32</f>
        <v>0</v>
      </c>
      <c r="H32" s="379">
        <v>0</v>
      </c>
      <c r="I32" s="380">
        <f>E32*H32</f>
        <v>0</v>
      </c>
      <c r="J32" s="379"/>
      <c r="K32" s="380">
        <f>E32*J32</f>
        <v>0</v>
      </c>
      <c r="O32" s="372">
        <v>2</v>
      </c>
      <c r="AA32" s="349">
        <v>12</v>
      </c>
      <c r="AB32" s="349">
        <v>0</v>
      </c>
      <c r="AC32" s="349">
        <v>8</v>
      </c>
      <c r="AZ32" s="349">
        <v>1</v>
      </c>
      <c r="BA32" s="349">
        <f>IF(AZ32=1,G32,0)</f>
        <v>0</v>
      </c>
      <c r="BB32" s="349">
        <f>IF(AZ32=2,G32,0)</f>
        <v>0</v>
      </c>
      <c r="BC32" s="349">
        <f>IF(AZ32=3,G32,0)</f>
        <v>0</v>
      </c>
      <c r="BD32" s="349">
        <f>IF(AZ32=4,G32,0)</f>
        <v>0</v>
      </c>
      <c r="BE32" s="349">
        <f>IF(AZ32=5,G32,0)</f>
        <v>0</v>
      </c>
      <c r="CA32" s="372">
        <v>12</v>
      </c>
      <c r="CB32" s="372">
        <v>0</v>
      </c>
    </row>
    <row r="33" spans="1:15" ht="12.75">
      <c r="A33" s="381"/>
      <c r="B33" s="382"/>
      <c r="C33" s="447" t="s">
        <v>251</v>
      </c>
      <c r="D33" s="448"/>
      <c r="E33" s="448"/>
      <c r="F33" s="448"/>
      <c r="G33" s="449"/>
      <c r="I33" s="383"/>
      <c r="K33" s="383"/>
      <c r="L33" s="384" t="s">
        <v>251</v>
      </c>
      <c r="O33" s="372">
        <v>3</v>
      </c>
    </row>
    <row r="34" spans="1:15" ht="12.75">
      <c r="A34" s="381"/>
      <c r="B34" s="385"/>
      <c r="C34" s="455" t="s">
        <v>252</v>
      </c>
      <c r="D34" s="456"/>
      <c r="E34" s="386">
        <v>196.8</v>
      </c>
      <c r="F34" s="387"/>
      <c r="G34" s="388"/>
      <c r="H34" s="389"/>
      <c r="I34" s="383"/>
      <c r="K34" s="383"/>
      <c r="M34" s="384" t="s">
        <v>252</v>
      </c>
      <c r="O34" s="372"/>
    </row>
    <row r="35" spans="1:80" ht="22.5">
      <c r="A35" s="373">
        <v>7</v>
      </c>
      <c r="B35" s="374" t="s">
        <v>253</v>
      </c>
      <c r="C35" s="375" t="s">
        <v>254</v>
      </c>
      <c r="D35" s="376" t="s">
        <v>10</v>
      </c>
      <c r="E35" s="377">
        <v>1</v>
      </c>
      <c r="F35" s="377"/>
      <c r="G35" s="378">
        <f>E35*F35</f>
        <v>0</v>
      </c>
      <c r="H35" s="379">
        <v>0</v>
      </c>
      <c r="I35" s="380">
        <f>E35*H35</f>
        <v>0</v>
      </c>
      <c r="J35" s="379"/>
      <c r="K35" s="380">
        <f>E35*J35</f>
        <v>0</v>
      </c>
      <c r="O35" s="372">
        <v>2</v>
      </c>
      <c r="AA35" s="349">
        <v>12</v>
      </c>
      <c r="AB35" s="349">
        <v>0</v>
      </c>
      <c r="AC35" s="349">
        <v>37</v>
      </c>
      <c r="AZ35" s="349">
        <v>1</v>
      </c>
      <c r="BA35" s="349">
        <f>IF(AZ35=1,G35,0)</f>
        <v>0</v>
      </c>
      <c r="BB35" s="349">
        <f>IF(AZ35=2,G35,0)</f>
        <v>0</v>
      </c>
      <c r="BC35" s="349">
        <f>IF(AZ35=3,G35,0)</f>
        <v>0</v>
      </c>
      <c r="BD35" s="349">
        <f>IF(AZ35=4,G35,0)</f>
        <v>0</v>
      </c>
      <c r="BE35" s="349">
        <f>IF(AZ35=5,G35,0)</f>
        <v>0</v>
      </c>
      <c r="CA35" s="372">
        <v>12</v>
      </c>
      <c r="CB35" s="372">
        <v>0</v>
      </c>
    </row>
    <row r="36" spans="1:80" ht="12.75">
      <c r="A36" s="373">
        <v>8</v>
      </c>
      <c r="B36" s="374" t="s">
        <v>255</v>
      </c>
      <c r="C36" s="375" t="s">
        <v>256</v>
      </c>
      <c r="D36" s="376" t="s">
        <v>257</v>
      </c>
      <c r="E36" s="377">
        <v>39.36</v>
      </c>
      <c r="F36" s="377"/>
      <c r="G36" s="378">
        <f>E36*F36</f>
        <v>0</v>
      </c>
      <c r="H36" s="379">
        <v>0</v>
      </c>
      <c r="I36" s="380">
        <f>E36*H36</f>
        <v>0</v>
      </c>
      <c r="J36" s="379"/>
      <c r="K36" s="380">
        <f>E36*J36</f>
        <v>0</v>
      </c>
      <c r="O36" s="372">
        <v>2</v>
      </c>
      <c r="AA36" s="349">
        <v>12</v>
      </c>
      <c r="AB36" s="349">
        <v>0</v>
      </c>
      <c r="AC36" s="349">
        <v>9</v>
      </c>
      <c r="AZ36" s="349">
        <v>1</v>
      </c>
      <c r="BA36" s="349">
        <f>IF(AZ36=1,G36,0)</f>
        <v>0</v>
      </c>
      <c r="BB36" s="349">
        <f>IF(AZ36=2,G36,0)</f>
        <v>0</v>
      </c>
      <c r="BC36" s="349">
        <f>IF(AZ36=3,G36,0)</f>
        <v>0</v>
      </c>
      <c r="BD36" s="349">
        <f>IF(AZ36=4,G36,0)</f>
        <v>0</v>
      </c>
      <c r="BE36" s="349">
        <f>IF(AZ36=5,G36,0)</f>
        <v>0</v>
      </c>
      <c r="CA36" s="372">
        <v>12</v>
      </c>
      <c r="CB36" s="372">
        <v>0</v>
      </c>
    </row>
    <row r="37" spans="1:15" ht="12.75">
      <c r="A37" s="381"/>
      <c r="B37" s="382"/>
      <c r="C37" s="447" t="s">
        <v>258</v>
      </c>
      <c r="D37" s="448"/>
      <c r="E37" s="448"/>
      <c r="F37" s="448"/>
      <c r="G37" s="449"/>
      <c r="I37" s="383"/>
      <c r="K37" s="383"/>
      <c r="L37" s="384" t="s">
        <v>258</v>
      </c>
      <c r="O37" s="372">
        <v>3</v>
      </c>
    </row>
    <row r="38" spans="1:15" ht="12.75">
      <c r="A38" s="381"/>
      <c r="B38" s="385"/>
      <c r="C38" s="455" t="s">
        <v>259</v>
      </c>
      <c r="D38" s="456"/>
      <c r="E38" s="386">
        <v>39.36</v>
      </c>
      <c r="F38" s="387"/>
      <c r="G38" s="388"/>
      <c r="H38" s="389"/>
      <c r="I38" s="383"/>
      <c r="K38" s="383"/>
      <c r="M38" s="384" t="s">
        <v>259</v>
      </c>
      <c r="O38" s="372"/>
    </row>
    <row r="39" spans="1:80" ht="22.5">
      <c r="A39" s="373">
        <v>9</v>
      </c>
      <c r="B39" s="374" t="s">
        <v>260</v>
      </c>
      <c r="C39" s="375" t="s">
        <v>261</v>
      </c>
      <c r="D39" s="376" t="s">
        <v>257</v>
      </c>
      <c r="E39" s="377">
        <v>39.36</v>
      </c>
      <c r="F39" s="377"/>
      <c r="G39" s="378">
        <f>E39*F39</f>
        <v>0</v>
      </c>
      <c r="H39" s="379">
        <v>0</v>
      </c>
      <c r="I39" s="380">
        <f>E39*H39</f>
        <v>0</v>
      </c>
      <c r="J39" s="379"/>
      <c r="K39" s="380">
        <f>E39*J39</f>
        <v>0</v>
      </c>
      <c r="O39" s="372">
        <v>2</v>
      </c>
      <c r="AA39" s="349">
        <v>12</v>
      </c>
      <c r="AB39" s="349">
        <v>0</v>
      </c>
      <c r="AC39" s="349">
        <v>10</v>
      </c>
      <c r="AZ39" s="349">
        <v>1</v>
      </c>
      <c r="BA39" s="349">
        <f>IF(AZ39=1,G39,0)</f>
        <v>0</v>
      </c>
      <c r="BB39" s="349">
        <f>IF(AZ39=2,G39,0)</f>
        <v>0</v>
      </c>
      <c r="BC39" s="349">
        <f>IF(AZ39=3,G39,0)</f>
        <v>0</v>
      </c>
      <c r="BD39" s="349">
        <f>IF(AZ39=4,G39,0)</f>
        <v>0</v>
      </c>
      <c r="BE39" s="349">
        <f>IF(AZ39=5,G39,0)</f>
        <v>0</v>
      </c>
      <c r="CA39" s="372">
        <v>12</v>
      </c>
      <c r="CB39" s="372">
        <v>0</v>
      </c>
    </row>
    <row r="40" spans="1:15" ht="12.75">
      <c r="A40" s="381"/>
      <c r="B40" s="382"/>
      <c r="C40" s="447" t="s">
        <v>262</v>
      </c>
      <c r="D40" s="448"/>
      <c r="E40" s="448"/>
      <c r="F40" s="448"/>
      <c r="G40" s="449"/>
      <c r="I40" s="383"/>
      <c r="K40" s="383"/>
      <c r="L40" s="384" t="s">
        <v>262</v>
      </c>
      <c r="O40" s="372">
        <v>3</v>
      </c>
    </row>
    <row r="41" spans="1:15" ht="12.75">
      <c r="A41" s="381"/>
      <c r="B41" s="385"/>
      <c r="C41" s="455" t="s">
        <v>259</v>
      </c>
      <c r="D41" s="456"/>
      <c r="E41" s="386">
        <v>39.36</v>
      </c>
      <c r="F41" s="387"/>
      <c r="G41" s="388"/>
      <c r="H41" s="389"/>
      <c r="I41" s="383"/>
      <c r="K41" s="383"/>
      <c r="M41" s="384" t="s">
        <v>259</v>
      </c>
      <c r="O41" s="372"/>
    </row>
    <row r="42" spans="1:80" ht="22.5">
      <c r="A42" s="373">
        <v>10</v>
      </c>
      <c r="B42" s="374" t="s">
        <v>263</v>
      </c>
      <c r="C42" s="375" t="s">
        <v>264</v>
      </c>
      <c r="D42" s="376" t="s">
        <v>257</v>
      </c>
      <c r="E42" s="377">
        <v>39.36</v>
      </c>
      <c r="F42" s="377"/>
      <c r="G42" s="378">
        <f>E42*F42</f>
        <v>0</v>
      </c>
      <c r="H42" s="379">
        <v>0.00099</v>
      </c>
      <c r="I42" s="380">
        <f>E42*H42</f>
        <v>0.0389664</v>
      </c>
      <c r="J42" s="379"/>
      <c r="K42" s="380">
        <f>E42*J42</f>
        <v>0</v>
      </c>
      <c r="O42" s="372">
        <v>2</v>
      </c>
      <c r="AA42" s="349">
        <v>12</v>
      </c>
      <c r="AB42" s="349">
        <v>0</v>
      </c>
      <c r="AC42" s="349">
        <v>11</v>
      </c>
      <c r="AZ42" s="349">
        <v>1</v>
      </c>
      <c r="BA42" s="349">
        <f>IF(AZ42=1,G42,0)</f>
        <v>0</v>
      </c>
      <c r="BB42" s="349">
        <f>IF(AZ42=2,G42,0)</f>
        <v>0</v>
      </c>
      <c r="BC42" s="349">
        <f>IF(AZ42=3,G42,0)</f>
        <v>0</v>
      </c>
      <c r="BD42" s="349">
        <f>IF(AZ42=4,G42,0)</f>
        <v>0</v>
      </c>
      <c r="BE42" s="349">
        <f>IF(AZ42=5,G42,0)</f>
        <v>0</v>
      </c>
      <c r="CA42" s="372">
        <v>12</v>
      </c>
      <c r="CB42" s="372">
        <v>0</v>
      </c>
    </row>
    <row r="43" spans="1:15" ht="12.75">
      <c r="A43" s="381"/>
      <c r="B43" s="385"/>
      <c r="C43" s="455" t="s">
        <v>259</v>
      </c>
      <c r="D43" s="456"/>
      <c r="E43" s="386">
        <v>39.36</v>
      </c>
      <c r="F43" s="387"/>
      <c r="G43" s="388"/>
      <c r="H43" s="389"/>
      <c r="I43" s="383"/>
      <c r="K43" s="383"/>
      <c r="M43" s="384" t="s">
        <v>259</v>
      </c>
      <c r="O43" s="372"/>
    </row>
    <row r="44" spans="1:80" ht="12.75">
      <c r="A44" s="373">
        <v>11</v>
      </c>
      <c r="B44" s="374" t="s">
        <v>265</v>
      </c>
      <c r="C44" s="375" t="s">
        <v>266</v>
      </c>
      <c r="D44" s="376" t="s">
        <v>257</v>
      </c>
      <c r="E44" s="377">
        <v>40</v>
      </c>
      <c r="F44" s="377"/>
      <c r="G44" s="378">
        <f>E44*F44</f>
        <v>0</v>
      </c>
      <c r="H44" s="379">
        <v>0</v>
      </c>
      <c r="I44" s="380">
        <f>E44*H44</f>
        <v>0</v>
      </c>
      <c r="J44" s="379"/>
      <c r="K44" s="380">
        <f>E44*J44</f>
        <v>0</v>
      </c>
      <c r="O44" s="372">
        <v>2</v>
      </c>
      <c r="AA44" s="349">
        <v>12</v>
      </c>
      <c r="AB44" s="349">
        <v>0</v>
      </c>
      <c r="AC44" s="349">
        <v>39</v>
      </c>
      <c r="AZ44" s="349">
        <v>1</v>
      </c>
      <c r="BA44" s="349">
        <f>IF(AZ44=1,G44,0)</f>
        <v>0</v>
      </c>
      <c r="BB44" s="349">
        <f>IF(AZ44=2,G44,0)</f>
        <v>0</v>
      </c>
      <c r="BC44" s="349">
        <f>IF(AZ44=3,G44,0)</f>
        <v>0</v>
      </c>
      <c r="BD44" s="349">
        <f>IF(AZ44=4,G44,0)</f>
        <v>0</v>
      </c>
      <c r="BE44" s="349">
        <f>IF(AZ44=5,G44,0)</f>
        <v>0</v>
      </c>
      <c r="CA44" s="372">
        <v>12</v>
      </c>
      <c r="CB44" s="372">
        <v>0</v>
      </c>
    </row>
    <row r="45" spans="1:15" ht="12.75">
      <c r="A45" s="381"/>
      <c r="B45" s="382"/>
      <c r="C45" s="447" t="s">
        <v>267</v>
      </c>
      <c r="D45" s="448"/>
      <c r="E45" s="448"/>
      <c r="F45" s="448"/>
      <c r="G45" s="449"/>
      <c r="I45" s="383"/>
      <c r="K45" s="383"/>
      <c r="L45" s="384" t="s">
        <v>267</v>
      </c>
      <c r="O45" s="372">
        <v>3</v>
      </c>
    </row>
    <row r="46" spans="1:15" ht="12.75">
      <c r="A46" s="381"/>
      <c r="B46" s="382"/>
      <c r="C46" s="447" t="s">
        <v>268</v>
      </c>
      <c r="D46" s="448"/>
      <c r="E46" s="448"/>
      <c r="F46" s="448"/>
      <c r="G46" s="449"/>
      <c r="I46" s="383"/>
      <c r="K46" s="383"/>
      <c r="L46" s="384" t="s">
        <v>268</v>
      </c>
      <c r="O46" s="372">
        <v>3</v>
      </c>
    </row>
    <row r="47" spans="1:15" ht="12.75">
      <c r="A47" s="381"/>
      <c r="B47" s="382"/>
      <c r="C47" s="447" t="s">
        <v>269</v>
      </c>
      <c r="D47" s="448"/>
      <c r="E47" s="448"/>
      <c r="F47" s="448"/>
      <c r="G47" s="449"/>
      <c r="I47" s="383"/>
      <c r="K47" s="383"/>
      <c r="L47" s="384" t="s">
        <v>269</v>
      </c>
      <c r="O47" s="372">
        <v>3</v>
      </c>
    </row>
    <row r="48" spans="1:15" ht="12.75">
      <c r="A48" s="381"/>
      <c r="B48" s="382"/>
      <c r="C48" s="447" t="s">
        <v>270</v>
      </c>
      <c r="D48" s="448"/>
      <c r="E48" s="448"/>
      <c r="F48" s="448"/>
      <c r="G48" s="449"/>
      <c r="I48" s="383"/>
      <c r="K48" s="383"/>
      <c r="L48" s="384" t="s">
        <v>270</v>
      </c>
      <c r="O48" s="372">
        <v>3</v>
      </c>
    </row>
    <row r="49" spans="1:15" ht="12.75">
      <c r="A49" s="381"/>
      <c r="B49" s="385"/>
      <c r="C49" s="455" t="s">
        <v>271</v>
      </c>
      <c r="D49" s="456"/>
      <c r="E49" s="386">
        <v>40</v>
      </c>
      <c r="F49" s="387"/>
      <c r="G49" s="388"/>
      <c r="H49" s="389"/>
      <c r="I49" s="383"/>
      <c r="K49" s="383"/>
      <c r="M49" s="384" t="s">
        <v>271</v>
      </c>
      <c r="O49" s="372"/>
    </row>
    <row r="50" spans="1:80" ht="12.75">
      <c r="A50" s="373">
        <v>12</v>
      </c>
      <c r="B50" s="374" t="s">
        <v>272</v>
      </c>
      <c r="C50" s="375" t="s">
        <v>273</v>
      </c>
      <c r="D50" s="376" t="s">
        <v>257</v>
      </c>
      <c r="E50" s="377">
        <v>96</v>
      </c>
      <c r="F50" s="377"/>
      <c r="G50" s="378">
        <f>E50*F50</f>
        <v>0</v>
      </c>
      <c r="H50" s="379">
        <v>0</v>
      </c>
      <c r="I50" s="380">
        <f>E50*H50</f>
        <v>0</v>
      </c>
      <c r="J50" s="379"/>
      <c r="K50" s="380">
        <f>E50*J50</f>
        <v>0</v>
      </c>
      <c r="O50" s="372">
        <v>2</v>
      </c>
      <c r="AA50" s="349">
        <v>12</v>
      </c>
      <c r="AB50" s="349">
        <v>0</v>
      </c>
      <c r="AC50" s="349">
        <v>40</v>
      </c>
      <c r="AZ50" s="349">
        <v>1</v>
      </c>
      <c r="BA50" s="349">
        <f>IF(AZ50=1,G50,0)</f>
        <v>0</v>
      </c>
      <c r="BB50" s="349">
        <f>IF(AZ50=2,G50,0)</f>
        <v>0</v>
      </c>
      <c r="BC50" s="349">
        <f>IF(AZ50=3,G50,0)</f>
        <v>0</v>
      </c>
      <c r="BD50" s="349">
        <f>IF(AZ50=4,G50,0)</f>
        <v>0</v>
      </c>
      <c r="BE50" s="349">
        <f>IF(AZ50=5,G50,0)</f>
        <v>0</v>
      </c>
      <c r="CA50" s="372">
        <v>12</v>
      </c>
      <c r="CB50" s="372">
        <v>0</v>
      </c>
    </row>
    <row r="51" spans="1:15" ht="12.75">
      <c r="A51" s="381"/>
      <c r="B51" s="382"/>
      <c r="C51" s="447" t="s">
        <v>267</v>
      </c>
      <c r="D51" s="448"/>
      <c r="E51" s="448"/>
      <c r="F51" s="448"/>
      <c r="G51" s="449"/>
      <c r="I51" s="383"/>
      <c r="K51" s="383"/>
      <c r="L51" s="384" t="s">
        <v>267</v>
      </c>
      <c r="O51" s="372">
        <v>3</v>
      </c>
    </row>
    <row r="52" spans="1:15" ht="12.75">
      <c r="A52" s="381"/>
      <c r="B52" s="382"/>
      <c r="C52" s="447" t="s">
        <v>274</v>
      </c>
      <c r="D52" s="448"/>
      <c r="E52" s="448"/>
      <c r="F52" s="448"/>
      <c r="G52" s="449"/>
      <c r="I52" s="383"/>
      <c r="K52" s="383"/>
      <c r="L52" s="384" t="s">
        <v>274</v>
      </c>
      <c r="O52" s="372">
        <v>3</v>
      </c>
    </row>
    <row r="53" spans="1:15" ht="12.75">
      <c r="A53" s="381"/>
      <c r="B53" s="382"/>
      <c r="C53" s="447" t="s">
        <v>275</v>
      </c>
      <c r="D53" s="448"/>
      <c r="E53" s="448"/>
      <c r="F53" s="448"/>
      <c r="G53" s="449"/>
      <c r="I53" s="383"/>
      <c r="K53" s="383"/>
      <c r="L53" s="384" t="s">
        <v>275</v>
      </c>
      <c r="O53" s="372">
        <v>3</v>
      </c>
    </row>
    <row r="54" spans="1:15" ht="12.75">
      <c r="A54" s="381"/>
      <c r="B54" s="382"/>
      <c r="C54" s="447" t="s">
        <v>276</v>
      </c>
      <c r="D54" s="448"/>
      <c r="E54" s="448"/>
      <c r="F54" s="448"/>
      <c r="G54" s="449"/>
      <c r="I54" s="383"/>
      <c r="K54" s="383"/>
      <c r="L54" s="384" t="s">
        <v>276</v>
      </c>
      <c r="O54" s="372">
        <v>3</v>
      </c>
    </row>
    <row r="55" spans="1:15" ht="12.75">
      <c r="A55" s="381"/>
      <c r="B55" s="382"/>
      <c r="C55" s="447" t="s">
        <v>277</v>
      </c>
      <c r="D55" s="448"/>
      <c r="E55" s="448"/>
      <c r="F55" s="448"/>
      <c r="G55" s="449"/>
      <c r="I55" s="383"/>
      <c r="K55" s="383"/>
      <c r="L55" s="384" t="s">
        <v>277</v>
      </c>
      <c r="O55" s="372">
        <v>3</v>
      </c>
    </row>
    <row r="56" spans="1:15" ht="12.75">
      <c r="A56" s="381"/>
      <c r="B56" s="382"/>
      <c r="C56" s="447" t="s">
        <v>278</v>
      </c>
      <c r="D56" s="448"/>
      <c r="E56" s="448"/>
      <c r="F56" s="448"/>
      <c r="G56" s="449"/>
      <c r="I56" s="383"/>
      <c r="K56" s="383"/>
      <c r="L56" s="384" t="s">
        <v>278</v>
      </c>
      <c r="O56" s="372">
        <v>3</v>
      </c>
    </row>
    <row r="57" spans="1:80" ht="22.5">
      <c r="A57" s="373">
        <v>13</v>
      </c>
      <c r="B57" s="374" t="s">
        <v>279</v>
      </c>
      <c r="C57" s="375" t="s">
        <v>280</v>
      </c>
      <c r="D57" s="376" t="s">
        <v>10</v>
      </c>
      <c r="E57" s="377">
        <v>1</v>
      </c>
      <c r="F57" s="377"/>
      <c r="G57" s="378">
        <f>E57*F57</f>
        <v>0</v>
      </c>
      <c r="H57" s="379">
        <v>0</v>
      </c>
      <c r="I57" s="380">
        <f>E57*H57</f>
        <v>0</v>
      </c>
      <c r="J57" s="379"/>
      <c r="K57" s="380">
        <f>E57*J57</f>
        <v>0</v>
      </c>
      <c r="O57" s="372">
        <v>2</v>
      </c>
      <c r="AA57" s="349">
        <v>12</v>
      </c>
      <c r="AB57" s="349">
        <v>0</v>
      </c>
      <c r="AC57" s="349">
        <v>41</v>
      </c>
      <c r="AZ57" s="349">
        <v>1</v>
      </c>
      <c r="BA57" s="349">
        <f>IF(AZ57=1,G57,0)</f>
        <v>0</v>
      </c>
      <c r="BB57" s="349">
        <f>IF(AZ57=2,G57,0)</f>
        <v>0</v>
      </c>
      <c r="BC57" s="349">
        <f>IF(AZ57=3,G57,0)</f>
        <v>0</v>
      </c>
      <c r="BD57" s="349">
        <f>IF(AZ57=4,G57,0)</f>
        <v>0</v>
      </c>
      <c r="BE57" s="349">
        <f>IF(AZ57=5,G57,0)</f>
        <v>0</v>
      </c>
      <c r="CA57" s="372">
        <v>12</v>
      </c>
      <c r="CB57" s="372">
        <v>0</v>
      </c>
    </row>
    <row r="58" spans="1:15" ht="12.75">
      <c r="A58" s="381"/>
      <c r="B58" s="382"/>
      <c r="C58" s="447" t="s">
        <v>281</v>
      </c>
      <c r="D58" s="448"/>
      <c r="E58" s="448"/>
      <c r="F58" s="448"/>
      <c r="G58" s="449"/>
      <c r="I58" s="383"/>
      <c r="K58" s="383"/>
      <c r="L58" s="384" t="s">
        <v>281</v>
      </c>
      <c r="O58" s="372">
        <v>3</v>
      </c>
    </row>
    <row r="59" spans="1:15" ht="12.75">
      <c r="A59" s="381"/>
      <c r="B59" s="382"/>
      <c r="C59" s="447" t="s">
        <v>282</v>
      </c>
      <c r="D59" s="448"/>
      <c r="E59" s="448"/>
      <c r="F59" s="448"/>
      <c r="G59" s="449"/>
      <c r="I59" s="383"/>
      <c r="K59" s="383"/>
      <c r="L59" s="384" t="s">
        <v>282</v>
      </c>
      <c r="O59" s="372">
        <v>3</v>
      </c>
    </row>
    <row r="60" spans="1:15" ht="12.75">
      <c r="A60" s="381"/>
      <c r="B60" s="382"/>
      <c r="C60" s="447" t="s">
        <v>283</v>
      </c>
      <c r="D60" s="448"/>
      <c r="E60" s="448"/>
      <c r="F60" s="448"/>
      <c r="G60" s="449"/>
      <c r="I60" s="383"/>
      <c r="K60" s="383"/>
      <c r="L60" s="384" t="s">
        <v>283</v>
      </c>
      <c r="O60" s="372">
        <v>3</v>
      </c>
    </row>
    <row r="61" spans="1:15" ht="12.75">
      <c r="A61" s="381"/>
      <c r="B61" s="382"/>
      <c r="C61" s="447" t="s">
        <v>284</v>
      </c>
      <c r="D61" s="448"/>
      <c r="E61" s="448"/>
      <c r="F61" s="448"/>
      <c r="G61" s="449"/>
      <c r="I61" s="383"/>
      <c r="K61" s="383"/>
      <c r="L61" s="384" t="s">
        <v>284</v>
      </c>
      <c r="O61" s="372">
        <v>3</v>
      </c>
    </row>
    <row r="62" spans="1:80" ht="22.5">
      <c r="A62" s="373">
        <v>14</v>
      </c>
      <c r="B62" s="374" t="s">
        <v>285</v>
      </c>
      <c r="C62" s="375" t="s">
        <v>286</v>
      </c>
      <c r="D62" s="376" t="s">
        <v>236</v>
      </c>
      <c r="E62" s="377">
        <v>59.04</v>
      </c>
      <c r="F62" s="377"/>
      <c r="G62" s="378">
        <f>E62*F62</f>
        <v>0</v>
      </c>
      <c r="H62" s="379">
        <v>0.04165</v>
      </c>
      <c r="I62" s="380">
        <f>E62*H62</f>
        <v>2.459016</v>
      </c>
      <c r="J62" s="379"/>
      <c r="K62" s="380">
        <f>E62*J62</f>
        <v>0</v>
      </c>
      <c r="O62" s="372">
        <v>2</v>
      </c>
      <c r="AA62" s="349">
        <v>12</v>
      </c>
      <c r="AB62" s="349">
        <v>0</v>
      </c>
      <c r="AC62" s="349">
        <v>13</v>
      </c>
      <c r="AZ62" s="349">
        <v>1</v>
      </c>
      <c r="BA62" s="349">
        <f>IF(AZ62=1,G62,0)</f>
        <v>0</v>
      </c>
      <c r="BB62" s="349">
        <f>IF(AZ62=2,G62,0)</f>
        <v>0</v>
      </c>
      <c r="BC62" s="349">
        <f>IF(AZ62=3,G62,0)</f>
        <v>0</v>
      </c>
      <c r="BD62" s="349">
        <f>IF(AZ62=4,G62,0)</f>
        <v>0</v>
      </c>
      <c r="BE62" s="349">
        <f>IF(AZ62=5,G62,0)</f>
        <v>0</v>
      </c>
      <c r="CA62" s="372">
        <v>12</v>
      </c>
      <c r="CB62" s="372">
        <v>0</v>
      </c>
    </row>
    <row r="63" spans="1:15" ht="12.75">
      <c r="A63" s="381"/>
      <c r="B63" s="382"/>
      <c r="C63" s="447" t="s">
        <v>287</v>
      </c>
      <c r="D63" s="448"/>
      <c r="E63" s="448"/>
      <c r="F63" s="448"/>
      <c r="G63" s="449"/>
      <c r="I63" s="383"/>
      <c r="K63" s="383"/>
      <c r="L63" s="384" t="s">
        <v>287</v>
      </c>
      <c r="O63" s="372">
        <v>3</v>
      </c>
    </row>
    <row r="64" spans="1:15" ht="12.75">
      <c r="A64" s="381"/>
      <c r="B64" s="382"/>
      <c r="C64" s="447" t="s">
        <v>267</v>
      </c>
      <c r="D64" s="448"/>
      <c r="E64" s="448"/>
      <c r="F64" s="448"/>
      <c r="G64" s="449"/>
      <c r="I64" s="383"/>
      <c r="K64" s="383"/>
      <c r="L64" s="384" t="s">
        <v>267</v>
      </c>
      <c r="O64" s="372">
        <v>3</v>
      </c>
    </row>
    <row r="65" spans="1:15" ht="22.5">
      <c r="A65" s="381"/>
      <c r="B65" s="382"/>
      <c r="C65" s="447" t="s">
        <v>288</v>
      </c>
      <c r="D65" s="448"/>
      <c r="E65" s="448"/>
      <c r="F65" s="448"/>
      <c r="G65" s="449"/>
      <c r="I65" s="383"/>
      <c r="K65" s="383"/>
      <c r="L65" s="384" t="s">
        <v>288</v>
      </c>
      <c r="O65" s="372">
        <v>3</v>
      </c>
    </row>
    <row r="66" spans="1:15" ht="22.5">
      <c r="A66" s="381"/>
      <c r="B66" s="385"/>
      <c r="C66" s="455" t="s">
        <v>248</v>
      </c>
      <c r="D66" s="456"/>
      <c r="E66" s="386">
        <v>59.04</v>
      </c>
      <c r="F66" s="387"/>
      <c r="G66" s="388"/>
      <c r="H66" s="389"/>
      <c r="I66" s="383"/>
      <c r="K66" s="383"/>
      <c r="M66" s="384" t="s">
        <v>248</v>
      </c>
      <c r="O66" s="372"/>
    </row>
    <row r="67" spans="1:80" ht="22.5">
      <c r="A67" s="373">
        <v>15</v>
      </c>
      <c r="B67" s="374" t="s">
        <v>289</v>
      </c>
      <c r="C67" s="375" t="s">
        <v>290</v>
      </c>
      <c r="D67" s="376" t="s">
        <v>10</v>
      </c>
      <c r="E67" s="377">
        <v>4</v>
      </c>
      <c r="F67" s="377"/>
      <c r="G67" s="378">
        <f>E67*F67</f>
        <v>0</v>
      </c>
      <c r="H67" s="379">
        <v>0</v>
      </c>
      <c r="I67" s="380">
        <f>E67*H67</f>
        <v>0</v>
      </c>
      <c r="J67" s="379"/>
      <c r="K67" s="380">
        <f>E67*J67</f>
        <v>0</v>
      </c>
      <c r="O67" s="372">
        <v>2</v>
      </c>
      <c r="AA67" s="349">
        <v>12</v>
      </c>
      <c r="AB67" s="349">
        <v>0</v>
      </c>
      <c r="AC67" s="349">
        <v>38</v>
      </c>
      <c r="AZ67" s="349">
        <v>1</v>
      </c>
      <c r="BA67" s="349">
        <f>IF(AZ67=1,G67,0)</f>
        <v>0</v>
      </c>
      <c r="BB67" s="349">
        <f>IF(AZ67=2,G67,0)</f>
        <v>0</v>
      </c>
      <c r="BC67" s="349">
        <f>IF(AZ67=3,G67,0)</f>
        <v>0</v>
      </c>
      <c r="BD67" s="349">
        <f>IF(AZ67=4,G67,0)</f>
        <v>0</v>
      </c>
      <c r="BE67" s="349">
        <f>IF(AZ67=5,G67,0)</f>
        <v>0</v>
      </c>
      <c r="CA67" s="372">
        <v>12</v>
      </c>
      <c r="CB67" s="372">
        <v>0</v>
      </c>
    </row>
    <row r="68" spans="1:15" ht="12.75">
      <c r="A68" s="381"/>
      <c r="B68" s="382"/>
      <c r="C68" s="447" t="s">
        <v>291</v>
      </c>
      <c r="D68" s="448"/>
      <c r="E68" s="448"/>
      <c r="F68" s="448"/>
      <c r="G68" s="449"/>
      <c r="I68" s="383"/>
      <c r="K68" s="383"/>
      <c r="L68" s="384" t="s">
        <v>291</v>
      </c>
      <c r="O68" s="372">
        <v>3</v>
      </c>
    </row>
    <row r="69" spans="1:80" ht="12.75">
      <c r="A69" s="373">
        <v>16</v>
      </c>
      <c r="B69" s="374" t="s">
        <v>292</v>
      </c>
      <c r="C69" s="375" t="s">
        <v>293</v>
      </c>
      <c r="D69" s="376" t="s">
        <v>236</v>
      </c>
      <c r="E69" s="377">
        <v>196.8</v>
      </c>
      <c r="F69" s="377"/>
      <c r="G69" s="378">
        <f>E69*F69</f>
        <v>0</v>
      </c>
      <c r="H69" s="379">
        <v>0.008</v>
      </c>
      <c r="I69" s="380">
        <f>E69*H69</f>
        <v>1.5744</v>
      </c>
      <c r="J69" s="379"/>
      <c r="K69" s="380">
        <f>E69*J69</f>
        <v>0</v>
      </c>
      <c r="O69" s="372">
        <v>2</v>
      </c>
      <c r="AA69" s="349">
        <v>12</v>
      </c>
      <c r="AB69" s="349">
        <v>0</v>
      </c>
      <c r="AC69" s="349">
        <v>14</v>
      </c>
      <c r="AZ69" s="349">
        <v>1</v>
      </c>
      <c r="BA69" s="349">
        <f>IF(AZ69=1,G69,0)</f>
        <v>0</v>
      </c>
      <c r="BB69" s="349">
        <f>IF(AZ69=2,G69,0)</f>
        <v>0</v>
      </c>
      <c r="BC69" s="349">
        <f>IF(AZ69=3,G69,0)</f>
        <v>0</v>
      </c>
      <c r="BD69" s="349">
        <f>IF(AZ69=4,G69,0)</f>
        <v>0</v>
      </c>
      <c r="BE69" s="349">
        <f>IF(AZ69=5,G69,0)</f>
        <v>0</v>
      </c>
      <c r="CA69" s="372">
        <v>12</v>
      </c>
      <c r="CB69" s="372">
        <v>0</v>
      </c>
    </row>
    <row r="70" spans="1:15" ht="12.75">
      <c r="A70" s="381"/>
      <c r="B70" s="382"/>
      <c r="C70" s="447" t="s">
        <v>267</v>
      </c>
      <c r="D70" s="448"/>
      <c r="E70" s="448"/>
      <c r="F70" s="448"/>
      <c r="G70" s="449"/>
      <c r="I70" s="383"/>
      <c r="K70" s="383"/>
      <c r="L70" s="384" t="s">
        <v>267</v>
      </c>
      <c r="O70" s="372">
        <v>3</v>
      </c>
    </row>
    <row r="71" spans="1:15" ht="12.75">
      <c r="A71" s="381"/>
      <c r="B71" s="382"/>
      <c r="C71" s="447" t="s">
        <v>294</v>
      </c>
      <c r="D71" s="448"/>
      <c r="E71" s="448"/>
      <c r="F71" s="448"/>
      <c r="G71" s="449"/>
      <c r="I71" s="383"/>
      <c r="K71" s="383"/>
      <c r="L71" s="384" t="s">
        <v>294</v>
      </c>
      <c r="O71" s="372">
        <v>3</v>
      </c>
    </row>
    <row r="72" spans="1:15" ht="12.75">
      <c r="A72" s="381"/>
      <c r="B72" s="382"/>
      <c r="C72" s="447" t="s">
        <v>295</v>
      </c>
      <c r="D72" s="448"/>
      <c r="E72" s="448"/>
      <c r="F72" s="448"/>
      <c r="G72" s="449"/>
      <c r="I72" s="383"/>
      <c r="K72" s="383"/>
      <c r="L72" s="384" t="s">
        <v>295</v>
      </c>
      <c r="O72" s="372">
        <v>3</v>
      </c>
    </row>
    <row r="73" spans="1:15" ht="12.75">
      <c r="A73" s="381"/>
      <c r="B73" s="385"/>
      <c r="C73" s="455" t="s">
        <v>252</v>
      </c>
      <c r="D73" s="456"/>
      <c r="E73" s="386">
        <v>196.8</v>
      </c>
      <c r="F73" s="387"/>
      <c r="G73" s="388"/>
      <c r="H73" s="389"/>
      <c r="I73" s="383"/>
      <c r="K73" s="383"/>
      <c r="M73" s="384" t="s">
        <v>252</v>
      </c>
      <c r="O73" s="372"/>
    </row>
    <row r="74" spans="1:80" ht="12.75">
      <c r="A74" s="373">
        <v>17</v>
      </c>
      <c r="B74" s="374" t="s">
        <v>296</v>
      </c>
      <c r="C74" s="375" t="s">
        <v>297</v>
      </c>
      <c r="D74" s="376" t="s">
        <v>10</v>
      </c>
      <c r="E74" s="377">
        <v>1</v>
      </c>
      <c r="F74" s="377"/>
      <c r="G74" s="378">
        <f>E74*F74</f>
        <v>0</v>
      </c>
      <c r="H74" s="379">
        <v>0</v>
      </c>
      <c r="I74" s="380">
        <f>E74*H74</f>
        <v>0</v>
      </c>
      <c r="J74" s="379"/>
      <c r="K74" s="380">
        <f>E74*J74</f>
        <v>0</v>
      </c>
      <c r="O74" s="372">
        <v>2</v>
      </c>
      <c r="AA74" s="349">
        <v>12</v>
      </c>
      <c r="AB74" s="349">
        <v>0</v>
      </c>
      <c r="AC74" s="349">
        <v>19</v>
      </c>
      <c r="AZ74" s="349">
        <v>1</v>
      </c>
      <c r="BA74" s="349">
        <f>IF(AZ74=1,G74,0)</f>
        <v>0</v>
      </c>
      <c r="BB74" s="349">
        <f>IF(AZ74=2,G74,0)</f>
        <v>0</v>
      </c>
      <c r="BC74" s="349">
        <f>IF(AZ74=3,G74,0)</f>
        <v>0</v>
      </c>
      <c r="BD74" s="349">
        <f>IF(AZ74=4,G74,0)</f>
        <v>0</v>
      </c>
      <c r="BE74" s="349">
        <f>IF(AZ74=5,G74,0)</f>
        <v>0</v>
      </c>
      <c r="CA74" s="372">
        <v>12</v>
      </c>
      <c r="CB74" s="372">
        <v>0</v>
      </c>
    </row>
    <row r="75" spans="1:15" ht="12.75">
      <c r="A75" s="381"/>
      <c r="B75" s="382"/>
      <c r="C75" s="447" t="s">
        <v>298</v>
      </c>
      <c r="D75" s="448"/>
      <c r="E75" s="448"/>
      <c r="F75" s="448"/>
      <c r="G75" s="449"/>
      <c r="I75" s="383"/>
      <c r="K75" s="383"/>
      <c r="L75" s="384" t="s">
        <v>298</v>
      </c>
      <c r="O75" s="372">
        <v>3</v>
      </c>
    </row>
    <row r="76" spans="1:80" ht="12.75">
      <c r="A76" s="373">
        <v>18</v>
      </c>
      <c r="B76" s="374" t="s">
        <v>299</v>
      </c>
      <c r="C76" s="375" t="s">
        <v>300</v>
      </c>
      <c r="D76" s="376" t="s">
        <v>220</v>
      </c>
      <c r="E76" s="377">
        <v>803.68</v>
      </c>
      <c r="F76" s="377"/>
      <c r="G76" s="378">
        <f>E76*F76</f>
        <v>0</v>
      </c>
      <c r="H76" s="379">
        <v>0</v>
      </c>
      <c r="I76" s="380">
        <f>E76*H76</f>
        <v>0</v>
      </c>
      <c r="J76" s="379"/>
      <c r="K76" s="380">
        <f>E76*J76</f>
        <v>0</v>
      </c>
      <c r="O76" s="372">
        <v>2</v>
      </c>
      <c r="AA76" s="349">
        <v>12</v>
      </c>
      <c r="AB76" s="349">
        <v>0</v>
      </c>
      <c r="AC76" s="349">
        <v>5</v>
      </c>
      <c r="AZ76" s="349">
        <v>1</v>
      </c>
      <c r="BA76" s="349">
        <f>IF(AZ76=1,G76,0)</f>
        <v>0</v>
      </c>
      <c r="BB76" s="349">
        <f>IF(AZ76=2,G76,0)</f>
        <v>0</v>
      </c>
      <c r="BC76" s="349">
        <f>IF(AZ76=3,G76,0)</f>
        <v>0</v>
      </c>
      <c r="BD76" s="349">
        <f>IF(AZ76=4,G76,0)</f>
        <v>0</v>
      </c>
      <c r="BE76" s="349">
        <f>IF(AZ76=5,G76,0)</f>
        <v>0</v>
      </c>
      <c r="CA76" s="372">
        <v>12</v>
      </c>
      <c r="CB76" s="372">
        <v>0</v>
      </c>
    </row>
    <row r="77" spans="1:15" ht="12.75">
      <c r="A77" s="381"/>
      <c r="B77" s="382"/>
      <c r="C77" s="447" t="s">
        <v>301</v>
      </c>
      <c r="D77" s="448"/>
      <c r="E77" s="448"/>
      <c r="F77" s="448"/>
      <c r="G77" s="449"/>
      <c r="I77" s="383"/>
      <c r="K77" s="383"/>
      <c r="L77" s="384" t="s">
        <v>301</v>
      </c>
      <c r="O77" s="372">
        <v>3</v>
      </c>
    </row>
    <row r="78" spans="1:15" ht="12.75">
      <c r="A78" s="381"/>
      <c r="B78" s="385"/>
      <c r="C78" s="455" t="s">
        <v>302</v>
      </c>
      <c r="D78" s="456"/>
      <c r="E78" s="386">
        <v>710.4</v>
      </c>
      <c r="F78" s="387"/>
      <c r="G78" s="388"/>
      <c r="H78" s="389"/>
      <c r="I78" s="383"/>
      <c r="K78" s="383"/>
      <c r="M78" s="384" t="s">
        <v>302</v>
      </c>
      <c r="O78" s="372"/>
    </row>
    <row r="79" spans="1:15" ht="12.75">
      <c r="A79" s="381"/>
      <c r="B79" s="385"/>
      <c r="C79" s="455" t="s">
        <v>303</v>
      </c>
      <c r="D79" s="456"/>
      <c r="E79" s="386">
        <v>93.28</v>
      </c>
      <c r="F79" s="387"/>
      <c r="G79" s="388"/>
      <c r="H79" s="389"/>
      <c r="I79" s="383"/>
      <c r="K79" s="383"/>
      <c r="M79" s="384" t="s">
        <v>303</v>
      </c>
      <c r="O79" s="372"/>
    </row>
    <row r="80" spans="1:57" ht="12.75">
      <c r="A80" s="390"/>
      <c r="B80" s="391" t="s">
        <v>224</v>
      </c>
      <c r="C80" s="392" t="s">
        <v>304</v>
      </c>
      <c r="D80" s="393"/>
      <c r="E80" s="394"/>
      <c r="F80" s="395"/>
      <c r="G80" s="396">
        <f>SUM(G13:G79)</f>
        <v>0</v>
      </c>
      <c r="H80" s="397"/>
      <c r="I80" s="398">
        <f>SUM(I13:I79)</f>
        <v>4.0723824</v>
      </c>
      <c r="J80" s="397"/>
      <c r="K80" s="398">
        <f>SUM(K13:K79)</f>
        <v>0</v>
      </c>
      <c r="O80" s="372">
        <v>4</v>
      </c>
      <c r="BA80" s="399">
        <f>SUM(BA13:BA79)</f>
        <v>0</v>
      </c>
      <c r="BB80" s="399">
        <f>SUM(BB13:BB79)</f>
        <v>0</v>
      </c>
      <c r="BC80" s="399">
        <f>SUM(BC13:BC79)</f>
        <v>0</v>
      </c>
      <c r="BD80" s="399">
        <f>SUM(BD13:BD79)</f>
        <v>0</v>
      </c>
      <c r="BE80" s="399">
        <f>SUM(BE13:BE79)</f>
        <v>0</v>
      </c>
    </row>
    <row r="81" spans="1:15" ht="12.75">
      <c r="A81" s="364" t="s">
        <v>217</v>
      </c>
      <c r="B81" s="365" t="s">
        <v>141</v>
      </c>
      <c r="C81" s="366" t="s">
        <v>142</v>
      </c>
      <c r="D81" s="367"/>
      <c r="E81" s="368"/>
      <c r="F81" s="368"/>
      <c r="G81" s="369"/>
      <c r="H81" s="370"/>
      <c r="I81" s="371"/>
      <c r="J81" s="370"/>
      <c r="K81" s="371"/>
      <c r="O81" s="372">
        <v>1</v>
      </c>
    </row>
    <row r="82" spans="1:80" ht="22.5">
      <c r="A82" s="373">
        <v>19</v>
      </c>
      <c r="B82" s="374" t="s">
        <v>305</v>
      </c>
      <c r="C82" s="375" t="s">
        <v>306</v>
      </c>
      <c r="D82" s="376" t="s">
        <v>307</v>
      </c>
      <c r="E82" s="377">
        <v>270</v>
      </c>
      <c r="F82" s="377"/>
      <c r="G82" s="378">
        <f>E82*F82</f>
        <v>0</v>
      </c>
      <c r="H82" s="379">
        <v>0</v>
      </c>
      <c r="I82" s="380">
        <f>E82*H82</f>
        <v>0</v>
      </c>
      <c r="J82" s="379"/>
      <c r="K82" s="380">
        <f>E82*J82</f>
        <v>0</v>
      </c>
      <c r="O82" s="372">
        <v>2</v>
      </c>
      <c r="AA82" s="349">
        <v>12</v>
      </c>
      <c r="AB82" s="349">
        <v>0</v>
      </c>
      <c r="AC82" s="349">
        <v>21</v>
      </c>
      <c r="AZ82" s="349">
        <v>1</v>
      </c>
      <c r="BA82" s="349">
        <f>IF(AZ82=1,G82,0)</f>
        <v>0</v>
      </c>
      <c r="BB82" s="349">
        <f>IF(AZ82=2,G82,0)</f>
        <v>0</v>
      </c>
      <c r="BC82" s="349">
        <f>IF(AZ82=3,G82,0)</f>
        <v>0</v>
      </c>
      <c r="BD82" s="349">
        <f>IF(AZ82=4,G82,0)</f>
        <v>0</v>
      </c>
      <c r="BE82" s="349">
        <f>IF(AZ82=5,G82,0)</f>
        <v>0</v>
      </c>
      <c r="CA82" s="372">
        <v>12</v>
      </c>
      <c r="CB82" s="372">
        <v>0</v>
      </c>
    </row>
    <row r="83" spans="1:15" ht="12.75">
      <c r="A83" s="381"/>
      <c r="B83" s="385"/>
      <c r="C83" s="455" t="s">
        <v>308</v>
      </c>
      <c r="D83" s="456"/>
      <c r="E83" s="386">
        <v>270</v>
      </c>
      <c r="F83" s="387"/>
      <c r="G83" s="388"/>
      <c r="H83" s="389"/>
      <c r="I83" s="383"/>
      <c r="K83" s="383"/>
      <c r="M83" s="384" t="s">
        <v>308</v>
      </c>
      <c r="O83" s="372"/>
    </row>
    <row r="84" spans="1:57" ht="12.75">
      <c r="A84" s="390"/>
      <c r="B84" s="391" t="s">
        <v>224</v>
      </c>
      <c r="C84" s="392" t="s">
        <v>309</v>
      </c>
      <c r="D84" s="393"/>
      <c r="E84" s="394"/>
      <c r="F84" s="395"/>
      <c r="G84" s="396">
        <f>SUM(G81:G83)</f>
        <v>0</v>
      </c>
      <c r="H84" s="397"/>
      <c r="I84" s="398">
        <f>SUM(I81:I83)</f>
        <v>0</v>
      </c>
      <c r="J84" s="397"/>
      <c r="K84" s="398">
        <f>SUM(K81:K83)</f>
        <v>0</v>
      </c>
      <c r="O84" s="372">
        <v>4</v>
      </c>
      <c r="BA84" s="399">
        <f>SUM(BA81:BA83)</f>
        <v>0</v>
      </c>
      <c r="BB84" s="399">
        <f>SUM(BB81:BB83)</f>
        <v>0</v>
      </c>
      <c r="BC84" s="399">
        <f>SUM(BC81:BC83)</f>
        <v>0</v>
      </c>
      <c r="BD84" s="399">
        <f>SUM(BD81:BD83)</f>
        <v>0</v>
      </c>
      <c r="BE84" s="399">
        <f>SUM(BE81:BE83)</f>
        <v>0</v>
      </c>
    </row>
    <row r="85" spans="1:15" ht="12.75">
      <c r="A85" s="364" t="s">
        <v>217</v>
      </c>
      <c r="B85" s="365" t="s">
        <v>143</v>
      </c>
      <c r="C85" s="366" t="s">
        <v>144</v>
      </c>
      <c r="D85" s="367"/>
      <c r="E85" s="368"/>
      <c r="F85" s="368"/>
      <c r="G85" s="369"/>
      <c r="H85" s="370"/>
      <c r="I85" s="371"/>
      <c r="J85" s="370"/>
      <c r="K85" s="371"/>
      <c r="O85" s="372">
        <v>1</v>
      </c>
    </row>
    <row r="86" spans="1:80" ht="12.75">
      <c r="A86" s="373">
        <v>20</v>
      </c>
      <c r="B86" s="374" t="s">
        <v>310</v>
      </c>
      <c r="C86" s="375" t="s">
        <v>311</v>
      </c>
      <c r="D86" s="376" t="s">
        <v>312</v>
      </c>
      <c r="E86" s="377">
        <v>4.0723824</v>
      </c>
      <c r="F86" s="377"/>
      <c r="G86" s="378">
        <f>E86*F86</f>
        <v>0</v>
      </c>
      <c r="H86" s="379">
        <v>0</v>
      </c>
      <c r="I86" s="380">
        <f>E86*H86</f>
        <v>0</v>
      </c>
      <c r="J86" s="379"/>
      <c r="K86" s="380">
        <f>E86*J86</f>
        <v>0</v>
      </c>
      <c r="O86" s="372">
        <v>2</v>
      </c>
      <c r="AA86" s="349">
        <v>7</v>
      </c>
      <c r="AB86" s="349">
        <v>1</v>
      </c>
      <c r="AC86" s="349">
        <v>2</v>
      </c>
      <c r="AZ86" s="349">
        <v>1</v>
      </c>
      <c r="BA86" s="349">
        <f>IF(AZ86=1,G86,0)</f>
        <v>0</v>
      </c>
      <c r="BB86" s="349">
        <f>IF(AZ86=2,G86,0)</f>
        <v>0</v>
      </c>
      <c r="BC86" s="349">
        <f>IF(AZ86=3,G86,0)</f>
        <v>0</v>
      </c>
      <c r="BD86" s="349">
        <f>IF(AZ86=4,G86,0)</f>
        <v>0</v>
      </c>
      <c r="BE86" s="349">
        <f>IF(AZ86=5,G86,0)</f>
        <v>0</v>
      </c>
      <c r="CA86" s="372">
        <v>7</v>
      </c>
      <c r="CB86" s="372">
        <v>1</v>
      </c>
    </row>
    <row r="87" spans="1:57" ht="12.75">
      <c r="A87" s="390"/>
      <c r="B87" s="391" t="s">
        <v>224</v>
      </c>
      <c r="C87" s="392" t="s">
        <v>313</v>
      </c>
      <c r="D87" s="393"/>
      <c r="E87" s="394"/>
      <c r="F87" s="395"/>
      <c r="G87" s="396">
        <f>SUM(G85:G86)</f>
        <v>0</v>
      </c>
      <c r="H87" s="397"/>
      <c r="I87" s="398">
        <f>SUM(I85:I86)</f>
        <v>0</v>
      </c>
      <c r="J87" s="397"/>
      <c r="K87" s="398">
        <f>SUM(K85:K86)</f>
        <v>0</v>
      </c>
      <c r="O87" s="372">
        <v>4</v>
      </c>
      <c r="BA87" s="399">
        <f>SUM(BA85:BA86)</f>
        <v>0</v>
      </c>
      <c r="BB87" s="399">
        <f>SUM(BB85:BB86)</f>
        <v>0</v>
      </c>
      <c r="BC87" s="399">
        <f>SUM(BC85:BC86)</f>
        <v>0</v>
      </c>
      <c r="BD87" s="399">
        <f>SUM(BD85:BD86)</f>
        <v>0</v>
      </c>
      <c r="BE87" s="399">
        <f>SUM(BE85:BE86)</f>
        <v>0</v>
      </c>
    </row>
    <row r="88" spans="1:15" ht="12.75">
      <c r="A88" s="364" t="s">
        <v>217</v>
      </c>
      <c r="B88" s="365" t="s">
        <v>139</v>
      </c>
      <c r="C88" s="366" t="s">
        <v>140</v>
      </c>
      <c r="D88" s="367"/>
      <c r="E88" s="368"/>
      <c r="F88" s="368"/>
      <c r="G88" s="369"/>
      <c r="H88" s="370"/>
      <c r="I88" s="371"/>
      <c r="J88" s="370"/>
      <c r="K88" s="371"/>
      <c r="O88" s="372">
        <v>1</v>
      </c>
    </row>
    <row r="89" spans="1:80" ht="22.5">
      <c r="A89" s="373">
        <v>21</v>
      </c>
      <c r="B89" s="374" t="s">
        <v>314</v>
      </c>
      <c r="C89" s="375" t="s">
        <v>315</v>
      </c>
      <c r="D89" s="376" t="s">
        <v>24</v>
      </c>
      <c r="E89" s="377">
        <v>2354.1</v>
      </c>
      <c r="F89" s="377"/>
      <c r="G89" s="378">
        <f>E89*F89</f>
        <v>0</v>
      </c>
      <c r="H89" s="379">
        <v>0</v>
      </c>
      <c r="I89" s="380">
        <f>E89*H89</f>
        <v>0</v>
      </c>
      <c r="J89" s="379"/>
      <c r="K89" s="380">
        <f>E89*J89</f>
        <v>0</v>
      </c>
      <c r="O89" s="372">
        <v>2</v>
      </c>
      <c r="AA89" s="349">
        <v>12</v>
      </c>
      <c r="AB89" s="349">
        <v>0</v>
      </c>
      <c r="AC89" s="349">
        <v>30</v>
      </c>
      <c r="AZ89" s="349">
        <v>2</v>
      </c>
      <c r="BA89" s="349">
        <f>IF(AZ89=1,G89,0)</f>
        <v>0</v>
      </c>
      <c r="BB89" s="349">
        <f>IF(AZ89=2,G89,0)</f>
        <v>0</v>
      </c>
      <c r="BC89" s="349">
        <f>IF(AZ89=3,G89,0)</f>
        <v>0</v>
      </c>
      <c r="BD89" s="349">
        <f>IF(AZ89=4,G89,0)</f>
        <v>0</v>
      </c>
      <c r="BE89" s="349">
        <f>IF(AZ89=5,G89,0)</f>
        <v>0</v>
      </c>
      <c r="CA89" s="372">
        <v>12</v>
      </c>
      <c r="CB89" s="372">
        <v>0</v>
      </c>
    </row>
    <row r="90" spans="1:15" ht="12.75">
      <c r="A90" s="381"/>
      <c r="B90" s="382"/>
      <c r="C90" s="447" t="s">
        <v>316</v>
      </c>
      <c r="D90" s="448"/>
      <c r="E90" s="448"/>
      <c r="F90" s="448"/>
      <c r="G90" s="449"/>
      <c r="I90" s="383"/>
      <c r="K90" s="383"/>
      <c r="L90" s="384" t="s">
        <v>316</v>
      </c>
      <c r="O90" s="372">
        <v>3</v>
      </c>
    </row>
    <row r="91" spans="1:15" ht="12.75">
      <c r="A91" s="381"/>
      <c r="B91" s="385"/>
      <c r="C91" s="455" t="s">
        <v>317</v>
      </c>
      <c r="D91" s="456"/>
      <c r="E91" s="386">
        <v>2354.1</v>
      </c>
      <c r="F91" s="387"/>
      <c r="G91" s="388"/>
      <c r="H91" s="389"/>
      <c r="I91" s="383"/>
      <c r="K91" s="383"/>
      <c r="M91" s="384" t="s">
        <v>317</v>
      </c>
      <c r="O91" s="372"/>
    </row>
    <row r="92" spans="1:80" ht="22.5">
      <c r="A92" s="373">
        <v>22</v>
      </c>
      <c r="B92" s="374" t="s">
        <v>318</v>
      </c>
      <c r="C92" s="375" t="s">
        <v>319</v>
      </c>
      <c r="D92" s="376" t="s">
        <v>24</v>
      </c>
      <c r="E92" s="377">
        <v>52.6907</v>
      </c>
      <c r="F92" s="377"/>
      <c r="G92" s="378">
        <f>E92*F92</f>
        <v>0</v>
      </c>
      <c r="H92" s="379">
        <v>0.001</v>
      </c>
      <c r="I92" s="380">
        <f>E92*H92</f>
        <v>0.0526907</v>
      </c>
      <c r="J92" s="379"/>
      <c r="K92" s="380">
        <f>E92*J92</f>
        <v>0</v>
      </c>
      <c r="O92" s="372">
        <v>2</v>
      </c>
      <c r="AA92" s="349">
        <v>12</v>
      </c>
      <c r="AB92" s="349">
        <v>0</v>
      </c>
      <c r="AC92" s="349">
        <v>52</v>
      </c>
      <c r="AZ92" s="349">
        <v>2</v>
      </c>
      <c r="BA92" s="349">
        <f>IF(AZ92=1,G92,0)</f>
        <v>0</v>
      </c>
      <c r="BB92" s="349">
        <f>IF(AZ92=2,G92,0)</f>
        <v>0</v>
      </c>
      <c r="BC92" s="349">
        <f>IF(AZ92=3,G92,0)</f>
        <v>0</v>
      </c>
      <c r="BD92" s="349">
        <f>IF(AZ92=4,G92,0)</f>
        <v>0</v>
      </c>
      <c r="BE92" s="349">
        <f>IF(AZ92=5,G92,0)</f>
        <v>0</v>
      </c>
      <c r="CA92" s="372">
        <v>12</v>
      </c>
      <c r="CB92" s="372">
        <v>0</v>
      </c>
    </row>
    <row r="93" spans="1:15" ht="12.75">
      <c r="A93" s="381"/>
      <c r="B93" s="382"/>
      <c r="C93" s="447" t="s">
        <v>320</v>
      </c>
      <c r="D93" s="448"/>
      <c r="E93" s="448"/>
      <c r="F93" s="448"/>
      <c r="G93" s="449"/>
      <c r="I93" s="383"/>
      <c r="K93" s="383"/>
      <c r="L93" s="384" t="s">
        <v>320</v>
      </c>
      <c r="O93" s="372">
        <v>3</v>
      </c>
    </row>
    <row r="94" spans="1:15" ht="12.75">
      <c r="A94" s="381"/>
      <c r="B94" s="385"/>
      <c r="C94" s="455" t="s">
        <v>321</v>
      </c>
      <c r="D94" s="456"/>
      <c r="E94" s="386">
        <v>45.818</v>
      </c>
      <c r="F94" s="387"/>
      <c r="G94" s="388"/>
      <c r="H94" s="389"/>
      <c r="I94" s="383"/>
      <c r="K94" s="383"/>
      <c r="M94" s="384" t="s">
        <v>321</v>
      </c>
      <c r="O94" s="372"/>
    </row>
    <row r="95" spans="1:15" ht="12.75">
      <c r="A95" s="381"/>
      <c r="B95" s="385"/>
      <c r="C95" s="455" t="s">
        <v>322</v>
      </c>
      <c r="D95" s="456"/>
      <c r="E95" s="386">
        <v>6.8727</v>
      </c>
      <c r="F95" s="387"/>
      <c r="G95" s="388"/>
      <c r="H95" s="389"/>
      <c r="I95" s="383"/>
      <c r="K95" s="383"/>
      <c r="M95" s="384" t="s">
        <v>322</v>
      </c>
      <c r="O95" s="372"/>
    </row>
    <row r="96" spans="1:80" ht="22.5">
      <c r="A96" s="373">
        <v>23</v>
      </c>
      <c r="B96" s="374" t="s">
        <v>323</v>
      </c>
      <c r="C96" s="375" t="s">
        <v>324</v>
      </c>
      <c r="D96" s="376" t="s">
        <v>236</v>
      </c>
      <c r="E96" s="377">
        <v>2.38</v>
      </c>
      <c r="F96" s="377"/>
      <c r="G96" s="378">
        <f>E96*F96</f>
        <v>0</v>
      </c>
      <c r="H96" s="379">
        <v>0.0365</v>
      </c>
      <c r="I96" s="380">
        <f>E96*H96</f>
        <v>0.08686999999999999</v>
      </c>
      <c r="J96" s="379"/>
      <c r="K96" s="380">
        <f>E96*J96</f>
        <v>0</v>
      </c>
      <c r="O96" s="372">
        <v>2</v>
      </c>
      <c r="AA96" s="349">
        <v>12</v>
      </c>
      <c r="AB96" s="349">
        <v>0</v>
      </c>
      <c r="AC96" s="349">
        <v>53</v>
      </c>
      <c r="AZ96" s="349">
        <v>2</v>
      </c>
      <c r="BA96" s="349">
        <f>IF(AZ96=1,G96,0)</f>
        <v>0</v>
      </c>
      <c r="BB96" s="349">
        <f>IF(AZ96=2,G96,0)</f>
        <v>0</v>
      </c>
      <c r="BC96" s="349">
        <f>IF(AZ96=3,G96,0)</f>
        <v>0</v>
      </c>
      <c r="BD96" s="349">
        <f>IF(AZ96=4,G96,0)</f>
        <v>0</v>
      </c>
      <c r="BE96" s="349">
        <f>IF(AZ96=5,G96,0)</f>
        <v>0</v>
      </c>
      <c r="CA96" s="372">
        <v>12</v>
      </c>
      <c r="CB96" s="372">
        <v>0</v>
      </c>
    </row>
    <row r="97" spans="1:15" ht="12.75">
      <c r="A97" s="381"/>
      <c r="B97" s="385"/>
      <c r="C97" s="455" t="s">
        <v>325</v>
      </c>
      <c r="D97" s="456"/>
      <c r="E97" s="386">
        <v>2.38</v>
      </c>
      <c r="F97" s="387"/>
      <c r="G97" s="388"/>
      <c r="H97" s="389"/>
      <c r="I97" s="383"/>
      <c r="K97" s="383"/>
      <c r="M97" s="384" t="s">
        <v>325</v>
      </c>
      <c r="O97" s="372"/>
    </row>
    <row r="98" spans="1:80" ht="22.5">
      <c r="A98" s="373">
        <v>24</v>
      </c>
      <c r="B98" s="374" t="s">
        <v>326</v>
      </c>
      <c r="C98" s="375" t="s">
        <v>327</v>
      </c>
      <c r="D98" s="376" t="s">
        <v>257</v>
      </c>
      <c r="E98" s="377">
        <v>1.4</v>
      </c>
      <c r="F98" s="377"/>
      <c r="G98" s="378">
        <f>E98*F98</f>
        <v>0</v>
      </c>
      <c r="H98" s="379">
        <v>0.014</v>
      </c>
      <c r="I98" s="380">
        <f>E98*H98</f>
        <v>0.0196</v>
      </c>
      <c r="J98" s="379"/>
      <c r="K98" s="380">
        <f>E98*J98</f>
        <v>0</v>
      </c>
      <c r="O98" s="372">
        <v>2</v>
      </c>
      <c r="AA98" s="349">
        <v>12</v>
      </c>
      <c r="AB98" s="349">
        <v>0</v>
      </c>
      <c r="AC98" s="349">
        <v>54</v>
      </c>
      <c r="AZ98" s="349">
        <v>2</v>
      </c>
      <c r="BA98" s="349">
        <f>IF(AZ98=1,G98,0)</f>
        <v>0</v>
      </c>
      <c r="BB98" s="349">
        <f>IF(AZ98=2,G98,0)</f>
        <v>0</v>
      </c>
      <c r="BC98" s="349">
        <f>IF(AZ98=3,G98,0)</f>
        <v>0</v>
      </c>
      <c r="BD98" s="349">
        <f>IF(AZ98=4,G98,0)</f>
        <v>0</v>
      </c>
      <c r="BE98" s="349">
        <f>IF(AZ98=5,G98,0)</f>
        <v>0</v>
      </c>
      <c r="CA98" s="372">
        <v>12</v>
      </c>
      <c r="CB98" s="372">
        <v>0</v>
      </c>
    </row>
    <row r="99" spans="1:15" ht="22.5">
      <c r="A99" s="381"/>
      <c r="B99" s="382"/>
      <c r="C99" s="447" t="s">
        <v>328</v>
      </c>
      <c r="D99" s="448"/>
      <c r="E99" s="448"/>
      <c r="F99" s="448"/>
      <c r="G99" s="449"/>
      <c r="I99" s="383"/>
      <c r="K99" s="383"/>
      <c r="L99" s="384" t="s">
        <v>328</v>
      </c>
      <c r="O99" s="372">
        <v>3</v>
      </c>
    </row>
    <row r="100" spans="1:15" ht="12.75">
      <c r="A100" s="381"/>
      <c r="B100" s="382"/>
      <c r="C100" s="447" t="s">
        <v>329</v>
      </c>
      <c r="D100" s="448"/>
      <c r="E100" s="448"/>
      <c r="F100" s="448"/>
      <c r="G100" s="449"/>
      <c r="I100" s="383"/>
      <c r="K100" s="383"/>
      <c r="L100" s="384" t="s">
        <v>329</v>
      </c>
      <c r="O100" s="372">
        <v>3</v>
      </c>
    </row>
    <row r="101" spans="1:80" ht="12.75">
      <c r="A101" s="373">
        <v>25</v>
      </c>
      <c r="B101" s="374" t="s">
        <v>330</v>
      </c>
      <c r="C101" s="375" t="s">
        <v>331</v>
      </c>
      <c r="D101" s="376" t="s">
        <v>10</v>
      </c>
      <c r="E101" s="377">
        <v>1</v>
      </c>
      <c r="F101" s="377"/>
      <c r="G101" s="378">
        <f>E101*F101</f>
        <v>0</v>
      </c>
      <c r="H101" s="379">
        <v>0.014</v>
      </c>
      <c r="I101" s="380">
        <f>E101*H101</f>
        <v>0.014</v>
      </c>
      <c r="J101" s="379"/>
      <c r="K101" s="380">
        <f>E101*J101</f>
        <v>0</v>
      </c>
      <c r="O101" s="372">
        <v>2</v>
      </c>
      <c r="AA101" s="349">
        <v>12</v>
      </c>
      <c r="AB101" s="349">
        <v>0</v>
      </c>
      <c r="AC101" s="349">
        <v>55</v>
      </c>
      <c r="AZ101" s="349">
        <v>2</v>
      </c>
      <c r="BA101" s="349">
        <f>IF(AZ101=1,G101,0)</f>
        <v>0</v>
      </c>
      <c r="BB101" s="349">
        <f>IF(AZ101=2,G101,0)</f>
        <v>0</v>
      </c>
      <c r="BC101" s="349">
        <f>IF(AZ101=3,G101,0)</f>
        <v>0</v>
      </c>
      <c r="BD101" s="349">
        <f>IF(AZ101=4,G101,0)</f>
        <v>0</v>
      </c>
      <c r="BE101" s="349">
        <f>IF(AZ101=5,G101,0)</f>
        <v>0</v>
      </c>
      <c r="CA101" s="372">
        <v>12</v>
      </c>
      <c r="CB101" s="372">
        <v>0</v>
      </c>
    </row>
    <row r="102" spans="1:15" ht="12.75">
      <c r="A102" s="381"/>
      <c r="B102" s="382"/>
      <c r="C102" s="447" t="s">
        <v>267</v>
      </c>
      <c r="D102" s="448"/>
      <c r="E102" s="448"/>
      <c r="F102" s="448"/>
      <c r="G102" s="449"/>
      <c r="I102" s="383"/>
      <c r="K102" s="383"/>
      <c r="L102" s="384" t="s">
        <v>267</v>
      </c>
      <c r="O102" s="372">
        <v>3</v>
      </c>
    </row>
    <row r="103" spans="1:15" ht="12.75">
      <c r="A103" s="381"/>
      <c r="B103" s="382"/>
      <c r="C103" s="447" t="s">
        <v>332</v>
      </c>
      <c r="D103" s="448"/>
      <c r="E103" s="448"/>
      <c r="F103" s="448"/>
      <c r="G103" s="449"/>
      <c r="I103" s="383"/>
      <c r="K103" s="383"/>
      <c r="L103" s="384" t="s">
        <v>332</v>
      </c>
      <c r="O103" s="372">
        <v>3</v>
      </c>
    </row>
    <row r="104" spans="1:15" ht="22.5">
      <c r="A104" s="381"/>
      <c r="B104" s="382"/>
      <c r="C104" s="447" t="s">
        <v>333</v>
      </c>
      <c r="D104" s="448"/>
      <c r="E104" s="448"/>
      <c r="F104" s="448"/>
      <c r="G104" s="449"/>
      <c r="I104" s="383"/>
      <c r="K104" s="383"/>
      <c r="L104" s="384" t="s">
        <v>333</v>
      </c>
      <c r="O104" s="372">
        <v>3</v>
      </c>
    </row>
    <row r="105" spans="1:80" ht="12.75">
      <c r="A105" s="373">
        <v>26</v>
      </c>
      <c r="B105" s="374" t="s">
        <v>334</v>
      </c>
      <c r="C105" s="375" t="s">
        <v>335</v>
      </c>
      <c r="D105" s="376" t="s">
        <v>307</v>
      </c>
      <c r="E105" s="377">
        <v>1</v>
      </c>
      <c r="F105" s="377"/>
      <c r="G105" s="378">
        <f>E105*F105</f>
        <v>0</v>
      </c>
      <c r="H105" s="379">
        <v>0.008</v>
      </c>
      <c r="I105" s="380">
        <f>E105*H105</f>
        <v>0.008</v>
      </c>
      <c r="J105" s="379"/>
      <c r="K105" s="380">
        <f>E105*J105</f>
        <v>0</v>
      </c>
      <c r="O105" s="372">
        <v>2</v>
      </c>
      <c r="AA105" s="349">
        <v>12</v>
      </c>
      <c r="AB105" s="349">
        <v>0</v>
      </c>
      <c r="AC105" s="349">
        <v>56</v>
      </c>
      <c r="AZ105" s="349">
        <v>2</v>
      </c>
      <c r="BA105" s="349">
        <f>IF(AZ105=1,G105,0)</f>
        <v>0</v>
      </c>
      <c r="BB105" s="349">
        <f>IF(AZ105=2,G105,0)</f>
        <v>0</v>
      </c>
      <c r="BC105" s="349">
        <f>IF(AZ105=3,G105,0)</f>
        <v>0</v>
      </c>
      <c r="BD105" s="349">
        <f>IF(AZ105=4,G105,0)</f>
        <v>0</v>
      </c>
      <c r="BE105" s="349">
        <f>IF(AZ105=5,G105,0)</f>
        <v>0</v>
      </c>
      <c r="CA105" s="372">
        <v>12</v>
      </c>
      <c r="CB105" s="372">
        <v>0</v>
      </c>
    </row>
    <row r="106" spans="1:15" ht="12.75">
      <c r="A106" s="381"/>
      <c r="B106" s="382"/>
      <c r="C106" s="447" t="s">
        <v>336</v>
      </c>
      <c r="D106" s="448"/>
      <c r="E106" s="448"/>
      <c r="F106" s="448"/>
      <c r="G106" s="449"/>
      <c r="I106" s="383"/>
      <c r="K106" s="383"/>
      <c r="L106" s="384" t="s">
        <v>336</v>
      </c>
      <c r="O106" s="372">
        <v>3</v>
      </c>
    </row>
    <row r="107" spans="1:80" ht="12.75">
      <c r="A107" s="373">
        <v>27</v>
      </c>
      <c r="B107" s="374" t="s">
        <v>337</v>
      </c>
      <c r="C107" s="375" t="s">
        <v>338</v>
      </c>
      <c r="D107" s="376" t="s">
        <v>312</v>
      </c>
      <c r="E107" s="377">
        <v>0.1811607</v>
      </c>
      <c r="F107" s="377"/>
      <c r="G107" s="378">
        <f>E107*F107</f>
        <v>0</v>
      </c>
      <c r="H107" s="379">
        <v>0</v>
      </c>
      <c r="I107" s="380">
        <f>E107*H107</f>
        <v>0</v>
      </c>
      <c r="J107" s="379"/>
      <c r="K107" s="380">
        <f>E107*J107</f>
        <v>0</v>
      </c>
      <c r="O107" s="372">
        <v>2</v>
      </c>
      <c r="AA107" s="349">
        <v>7</v>
      </c>
      <c r="AB107" s="349">
        <v>1001</v>
      </c>
      <c r="AC107" s="349">
        <v>5</v>
      </c>
      <c r="AZ107" s="349">
        <v>2</v>
      </c>
      <c r="BA107" s="349">
        <f>IF(AZ107=1,G107,0)</f>
        <v>0</v>
      </c>
      <c r="BB107" s="349">
        <f>IF(AZ107=2,G107,0)</f>
        <v>0</v>
      </c>
      <c r="BC107" s="349">
        <f>IF(AZ107=3,G107,0)</f>
        <v>0</v>
      </c>
      <c r="BD107" s="349">
        <f>IF(AZ107=4,G107,0)</f>
        <v>0</v>
      </c>
      <c r="BE107" s="349">
        <f>IF(AZ107=5,G107,0)</f>
        <v>0</v>
      </c>
      <c r="CA107" s="372">
        <v>7</v>
      </c>
      <c r="CB107" s="372">
        <v>1001</v>
      </c>
    </row>
    <row r="108" spans="1:57" ht="12.75">
      <c r="A108" s="390"/>
      <c r="B108" s="391" t="s">
        <v>224</v>
      </c>
      <c r="C108" s="392" t="s">
        <v>339</v>
      </c>
      <c r="D108" s="393"/>
      <c r="E108" s="394"/>
      <c r="F108" s="395"/>
      <c r="G108" s="396">
        <f>SUM(G88:G107)</f>
        <v>0</v>
      </c>
      <c r="H108" s="397"/>
      <c r="I108" s="398">
        <f>SUM(I88:I107)</f>
        <v>0.1811607</v>
      </c>
      <c r="J108" s="397"/>
      <c r="K108" s="398">
        <f>SUM(K88:K107)</f>
        <v>0</v>
      </c>
      <c r="O108" s="372">
        <v>4</v>
      </c>
      <c r="BA108" s="399">
        <f>SUM(BA88:BA107)</f>
        <v>0</v>
      </c>
      <c r="BB108" s="399">
        <f>SUM(BB88:BB107)</f>
        <v>0</v>
      </c>
      <c r="BC108" s="399">
        <f>SUM(BC88:BC107)</f>
        <v>0</v>
      </c>
      <c r="BD108" s="399">
        <f>SUM(BD88:BD107)</f>
        <v>0</v>
      </c>
      <c r="BE108" s="399">
        <f>SUM(BE88:BE107)</f>
        <v>0</v>
      </c>
    </row>
    <row r="109" spans="1:15" ht="12.75">
      <c r="A109" s="364" t="s">
        <v>217</v>
      </c>
      <c r="B109" s="365" t="s">
        <v>145</v>
      </c>
      <c r="C109" s="366" t="s">
        <v>146</v>
      </c>
      <c r="D109" s="367"/>
      <c r="E109" s="368"/>
      <c r="F109" s="368"/>
      <c r="G109" s="369"/>
      <c r="H109" s="370"/>
      <c r="I109" s="371"/>
      <c r="J109" s="370"/>
      <c r="K109" s="371"/>
      <c r="O109" s="372">
        <v>1</v>
      </c>
    </row>
    <row r="110" spans="1:80" ht="12.75">
      <c r="A110" s="373">
        <v>28</v>
      </c>
      <c r="B110" s="374" t="s">
        <v>340</v>
      </c>
      <c r="C110" s="375" t="s">
        <v>341</v>
      </c>
      <c r="D110" s="376" t="s">
        <v>312</v>
      </c>
      <c r="E110" s="377">
        <v>35.5716</v>
      </c>
      <c r="F110" s="377"/>
      <c r="G110" s="378">
        <f>E110*F110</f>
        <v>0</v>
      </c>
      <c r="H110" s="379">
        <v>0</v>
      </c>
      <c r="I110" s="380">
        <f>E110*H110</f>
        <v>0</v>
      </c>
      <c r="J110" s="379"/>
      <c r="K110" s="380">
        <f>E110*J110</f>
        <v>0</v>
      </c>
      <c r="O110" s="372">
        <v>2</v>
      </c>
      <c r="AA110" s="349">
        <v>8</v>
      </c>
      <c r="AB110" s="349">
        <v>0</v>
      </c>
      <c r="AC110" s="349">
        <v>3</v>
      </c>
      <c r="AZ110" s="349">
        <v>1</v>
      </c>
      <c r="BA110" s="349">
        <f>IF(AZ110=1,G110,0)</f>
        <v>0</v>
      </c>
      <c r="BB110" s="349">
        <f>IF(AZ110=2,G110,0)</f>
        <v>0</v>
      </c>
      <c r="BC110" s="349">
        <f>IF(AZ110=3,G110,0)</f>
        <v>0</v>
      </c>
      <c r="BD110" s="349">
        <f>IF(AZ110=4,G110,0)</f>
        <v>0</v>
      </c>
      <c r="BE110" s="349">
        <f>IF(AZ110=5,G110,0)</f>
        <v>0</v>
      </c>
      <c r="CA110" s="372">
        <v>8</v>
      </c>
      <c r="CB110" s="372">
        <v>0</v>
      </c>
    </row>
    <row r="111" spans="1:80" ht="12.75">
      <c r="A111" s="373">
        <v>29</v>
      </c>
      <c r="B111" s="374" t="s">
        <v>342</v>
      </c>
      <c r="C111" s="375" t="s">
        <v>343</v>
      </c>
      <c r="D111" s="376" t="s">
        <v>312</v>
      </c>
      <c r="E111" s="377">
        <v>35.5716</v>
      </c>
      <c r="F111" s="377"/>
      <c r="G111" s="378">
        <f>E111*F111</f>
        <v>0</v>
      </c>
      <c r="H111" s="379">
        <v>0</v>
      </c>
      <c r="I111" s="380">
        <f>E111*H111</f>
        <v>0</v>
      </c>
      <c r="J111" s="379"/>
      <c r="K111" s="380">
        <f>E111*J111</f>
        <v>0</v>
      </c>
      <c r="O111" s="372">
        <v>2</v>
      </c>
      <c r="AA111" s="349">
        <v>8</v>
      </c>
      <c r="AB111" s="349">
        <v>0</v>
      </c>
      <c r="AC111" s="349">
        <v>3</v>
      </c>
      <c r="AZ111" s="349">
        <v>1</v>
      </c>
      <c r="BA111" s="349">
        <f>IF(AZ111=1,G111,0)</f>
        <v>0</v>
      </c>
      <c r="BB111" s="349">
        <f>IF(AZ111=2,G111,0)</f>
        <v>0</v>
      </c>
      <c r="BC111" s="349">
        <f>IF(AZ111=3,G111,0)</f>
        <v>0</v>
      </c>
      <c r="BD111" s="349">
        <f>IF(AZ111=4,G111,0)</f>
        <v>0</v>
      </c>
      <c r="BE111" s="349">
        <f>IF(AZ111=5,G111,0)</f>
        <v>0</v>
      </c>
      <c r="CA111" s="372">
        <v>8</v>
      </c>
      <c r="CB111" s="372">
        <v>0</v>
      </c>
    </row>
    <row r="112" spans="1:80" ht="12.75">
      <c r="A112" s="373">
        <v>30</v>
      </c>
      <c r="B112" s="374" t="s">
        <v>344</v>
      </c>
      <c r="C112" s="375" t="s">
        <v>345</v>
      </c>
      <c r="D112" s="376" t="s">
        <v>312</v>
      </c>
      <c r="E112" s="377">
        <v>35.5716</v>
      </c>
      <c r="F112" s="377"/>
      <c r="G112" s="378">
        <f>E112*F112</f>
        <v>0</v>
      </c>
      <c r="H112" s="379">
        <v>0</v>
      </c>
      <c r="I112" s="380">
        <f>E112*H112</f>
        <v>0</v>
      </c>
      <c r="J112" s="379"/>
      <c r="K112" s="380">
        <f>E112*J112</f>
        <v>0</v>
      </c>
      <c r="O112" s="372">
        <v>2</v>
      </c>
      <c r="AA112" s="349">
        <v>8</v>
      </c>
      <c r="AB112" s="349">
        <v>0</v>
      </c>
      <c r="AC112" s="349">
        <v>3</v>
      </c>
      <c r="AZ112" s="349">
        <v>1</v>
      </c>
      <c r="BA112" s="349">
        <f>IF(AZ112=1,G112,0)</f>
        <v>0</v>
      </c>
      <c r="BB112" s="349">
        <f>IF(AZ112=2,G112,0)</f>
        <v>0</v>
      </c>
      <c r="BC112" s="349">
        <f>IF(AZ112=3,G112,0)</f>
        <v>0</v>
      </c>
      <c r="BD112" s="349">
        <f>IF(AZ112=4,G112,0)</f>
        <v>0</v>
      </c>
      <c r="BE112" s="349">
        <f>IF(AZ112=5,G112,0)</f>
        <v>0</v>
      </c>
      <c r="CA112" s="372">
        <v>8</v>
      </c>
      <c r="CB112" s="372">
        <v>0</v>
      </c>
    </row>
    <row r="113" spans="1:80" ht="12.75">
      <c r="A113" s="373">
        <v>31</v>
      </c>
      <c r="B113" s="374" t="s">
        <v>346</v>
      </c>
      <c r="C113" s="375" t="s">
        <v>347</v>
      </c>
      <c r="D113" s="376" t="s">
        <v>312</v>
      </c>
      <c r="E113" s="377">
        <v>320.1444</v>
      </c>
      <c r="F113" s="377"/>
      <c r="G113" s="378">
        <f>E113*F113</f>
        <v>0</v>
      </c>
      <c r="H113" s="379">
        <v>0</v>
      </c>
      <c r="I113" s="380">
        <f>E113*H113</f>
        <v>0</v>
      </c>
      <c r="J113" s="379"/>
      <c r="K113" s="380">
        <f>E113*J113</f>
        <v>0</v>
      </c>
      <c r="O113" s="372">
        <v>2</v>
      </c>
      <c r="AA113" s="349">
        <v>8</v>
      </c>
      <c r="AB113" s="349">
        <v>0</v>
      </c>
      <c r="AC113" s="349">
        <v>3</v>
      </c>
      <c r="AZ113" s="349">
        <v>1</v>
      </c>
      <c r="BA113" s="349">
        <f>IF(AZ113=1,G113,0)</f>
        <v>0</v>
      </c>
      <c r="BB113" s="349">
        <f>IF(AZ113=2,G113,0)</f>
        <v>0</v>
      </c>
      <c r="BC113" s="349">
        <f>IF(AZ113=3,G113,0)</f>
        <v>0</v>
      </c>
      <c r="BD113" s="349">
        <f>IF(AZ113=4,G113,0)</f>
        <v>0</v>
      </c>
      <c r="BE113" s="349">
        <f>IF(AZ113=5,G113,0)</f>
        <v>0</v>
      </c>
      <c r="CA113" s="372">
        <v>8</v>
      </c>
      <c r="CB113" s="372">
        <v>0</v>
      </c>
    </row>
    <row r="114" spans="1:15" ht="12.75">
      <c r="A114" s="381"/>
      <c r="B114" s="382"/>
      <c r="C114" s="447" t="s">
        <v>348</v>
      </c>
      <c r="D114" s="448"/>
      <c r="E114" s="448"/>
      <c r="F114" s="448"/>
      <c r="G114" s="449"/>
      <c r="I114" s="383"/>
      <c r="K114" s="383"/>
      <c r="L114" s="384" t="s">
        <v>348</v>
      </c>
      <c r="O114" s="372">
        <v>3</v>
      </c>
    </row>
    <row r="115" spans="1:80" ht="12.75">
      <c r="A115" s="373">
        <v>32</v>
      </c>
      <c r="B115" s="374" t="s">
        <v>349</v>
      </c>
      <c r="C115" s="375" t="s">
        <v>350</v>
      </c>
      <c r="D115" s="376" t="s">
        <v>312</v>
      </c>
      <c r="E115" s="377">
        <v>35.5716</v>
      </c>
      <c r="F115" s="377"/>
      <c r="G115" s="378">
        <f>E115*F115</f>
        <v>0</v>
      </c>
      <c r="H115" s="379">
        <v>0</v>
      </c>
      <c r="I115" s="380">
        <f>E115*H115</f>
        <v>0</v>
      </c>
      <c r="J115" s="379"/>
      <c r="K115" s="380">
        <f>E115*J115</f>
        <v>0</v>
      </c>
      <c r="O115" s="372">
        <v>2</v>
      </c>
      <c r="AA115" s="349">
        <v>8</v>
      </c>
      <c r="AB115" s="349">
        <v>0</v>
      </c>
      <c r="AC115" s="349">
        <v>3</v>
      </c>
      <c r="AZ115" s="349">
        <v>1</v>
      </c>
      <c r="BA115" s="349">
        <f>IF(AZ115=1,G115,0)</f>
        <v>0</v>
      </c>
      <c r="BB115" s="349">
        <f>IF(AZ115=2,G115,0)</f>
        <v>0</v>
      </c>
      <c r="BC115" s="349">
        <f>IF(AZ115=3,G115,0)</f>
        <v>0</v>
      </c>
      <c r="BD115" s="349">
        <f>IF(AZ115=4,G115,0)</f>
        <v>0</v>
      </c>
      <c r="BE115" s="349">
        <f>IF(AZ115=5,G115,0)</f>
        <v>0</v>
      </c>
      <c r="CA115" s="372">
        <v>8</v>
      </c>
      <c r="CB115" s="372">
        <v>0</v>
      </c>
    </row>
    <row r="116" spans="1:80" ht="12.75">
      <c r="A116" s="373">
        <v>33</v>
      </c>
      <c r="B116" s="374" t="s">
        <v>351</v>
      </c>
      <c r="C116" s="375" t="s">
        <v>352</v>
      </c>
      <c r="D116" s="376" t="s">
        <v>312</v>
      </c>
      <c r="E116" s="377">
        <v>35.5716</v>
      </c>
      <c r="F116" s="377"/>
      <c r="G116" s="378">
        <f>E116*F116</f>
        <v>0</v>
      </c>
      <c r="H116" s="379">
        <v>0</v>
      </c>
      <c r="I116" s="380">
        <f>E116*H116</f>
        <v>0</v>
      </c>
      <c r="J116" s="379"/>
      <c r="K116" s="380">
        <f>E116*J116</f>
        <v>0</v>
      </c>
      <c r="O116" s="372">
        <v>2</v>
      </c>
      <c r="AA116" s="349">
        <v>8</v>
      </c>
      <c r="AB116" s="349">
        <v>0</v>
      </c>
      <c r="AC116" s="349">
        <v>3</v>
      </c>
      <c r="AZ116" s="349">
        <v>1</v>
      </c>
      <c r="BA116" s="349">
        <f>IF(AZ116=1,G116,0)</f>
        <v>0</v>
      </c>
      <c r="BB116" s="349">
        <f>IF(AZ116=2,G116,0)</f>
        <v>0</v>
      </c>
      <c r="BC116" s="349">
        <f>IF(AZ116=3,G116,0)</f>
        <v>0</v>
      </c>
      <c r="BD116" s="349">
        <f>IF(AZ116=4,G116,0)</f>
        <v>0</v>
      </c>
      <c r="BE116" s="349">
        <f>IF(AZ116=5,G116,0)</f>
        <v>0</v>
      </c>
      <c r="CA116" s="372">
        <v>8</v>
      </c>
      <c r="CB116" s="372">
        <v>0</v>
      </c>
    </row>
    <row r="117" spans="1:57" ht="12.75">
      <c r="A117" s="390"/>
      <c r="B117" s="391" t="s">
        <v>224</v>
      </c>
      <c r="C117" s="392" t="s">
        <v>353</v>
      </c>
      <c r="D117" s="393"/>
      <c r="E117" s="394"/>
      <c r="F117" s="395"/>
      <c r="G117" s="396">
        <f>SUM(G109:G116)</f>
        <v>0</v>
      </c>
      <c r="H117" s="397"/>
      <c r="I117" s="398">
        <f>SUM(I109:I116)</f>
        <v>0</v>
      </c>
      <c r="J117" s="397"/>
      <c r="K117" s="398">
        <f>SUM(K109:K116)</f>
        <v>0</v>
      </c>
      <c r="O117" s="372">
        <v>4</v>
      </c>
      <c r="BA117" s="399">
        <f>SUM(BA109:BA116)</f>
        <v>0</v>
      </c>
      <c r="BB117" s="399">
        <f>SUM(BB109:BB116)</f>
        <v>0</v>
      </c>
      <c r="BC117" s="399">
        <f>SUM(BC109:BC116)</f>
        <v>0</v>
      </c>
      <c r="BD117" s="399">
        <f>SUM(BD109:BD116)</f>
        <v>0</v>
      </c>
      <c r="BE117" s="399">
        <f>SUM(BE109:BE116)</f>
        <v>0</v>
      </c>
    </row>
    <row r="118" ht="12.75">
      <c r="E118" s="349"/>
    </row>
    <row r="119" ht="12.75">
      <c r="E119" s="349"/>
    </row>
    <row r="120" ht="12.75">
      <c r="E120" s="349"/>
    </row>
    <row r="121" ht="12.75">
      <c r="E121" s="349"/>
    </row>
    <row r="122" ht="12.75">
      <c r="E122" s="349"/>
    </row>
    <row r="123" ht="12.75">
      <c r="E123" s="349"/>
    </row>
    <row r="124" ht="12.75">
      <c r="E124" s="349"/>
    </row>
    <row r="125" ht="12.75">
      <c r="E125" s="349"/>
    </row>
    <row r="126" ht="12.75">
      <c r="E126" s="349"/>
    </row>
    <row r="127" ht="12.75">
      <c r="E127" s="349"/>
    </row>
    <row r="128" ht="12.75">
      <c r="E128" s="349"/>
    </row>
    <row r="129" ht="12.75">
      <c r="E129" s="349"/>
    </row>
    <row r="130" ht="12.75">
      <c r="E130" s="349"/>
    </row>
    <row r="131" ht="12.75">
      <c r="E131" s="349"/>
    </row>
    <row r="132" ht="12.75">
      <c r="E132" s="349"/>
    </row>
    <row r="133" ht="12.75">
      <c r="E133" s="349"/>
    </row>
    <row r="134" ht="12.75">
      <c r="E134" s="349"/>
    </row>
    <row r="135" ht="12.75">
      <c r="E135" s="349"/>
    </row>
    <row r="136" ht="12.75">
      <c r="E136" s="349"/>
    </row>
    <row r="137" ht="12.75">
      <c r="E137" s="349"/>
    </row>
    <row r="138" ht="12.75">
      <c r="E138" s="349"/>
    </row>
    <row r="139" ht="12.75">
      <c r="E139" s="349"/>
    </row>
    <row r="140" ht="12.75">
      <c r="E140" s="349"/>
    </row>
    <row r="141" ht="12.75">
      <c r="E141" s="349"/>
    </row>
    <row r="142" ht="12.75">
      <c r="E142" s="349"/>
    </row>
    <row r="143" ht="12.75">
      <c r="E143" s="349"/>
    </row>
    <row r="144" ht="12.75">
      <c r="E144" s="349"/>
    </row>
    <row r="145" ht="12.75">
      <c r="E145" s="349"/>
    </row>
    <row r="146" ht="12.75">
      <c r="E146" s="349"/>
    </row>
    <row r="147" ht="12.75">
      <c r="E147" s="349"/>
    </row>
    <row r="148" ht="12.75">
      <c r="E148" s="349"/>
    </row>
    <row r="149" ht="12.75">
      <c r="E149" s="349"/>
    </row>
    <row r="150" ht="12.75">
      <c r="E150" s="349"/>
    </row>
    <row r="151" ht="12.75">
      <c r="E151" s="349"/>
    </row>
    <row r="152" ht="12.75">
      <c r="E152" s="349"/>
    </row>
    <row r="153" ht="12.75">
      <c r="E153" s="349"/>
    </row>
    <row r="154" ht="12.75">
      <c r="E154" s="349"/>
    </row>
    <row r="155" ht="12.75">
      <c r="E155" s="349"/>
    </row>
    <row r="156" ht="12.75">
      <c r="E156" s="349"/>
    </row>
    <row r="157" ht="12.75">
      <c r="E157" s="349"/>
    </row>
    <row r="158" ht="12.75">
      <c r="E158" s="349"/>
    </row>
    <row r="159" ht="12.75">
      <c r="E159" s="349"/>
    </row>
    <row r="160" ht="12.75">
      <c r="E160" s="349"/>
    </row>
    <row r="161" ht="12.75">
      <c r="E161" s="349"/>
    </row>
    <row r="162" ht="12.75">
      <c r="E162" s="349"/>
    </row>
    <row r="163" ht="12.75">
      <c r="E163" s="349"/>
    </row>
    <row r="164" ht="12.75">
      <c r="E164" s="349"/>
    </row>
    <row r="165" ht="12.75">
      <c r="E165" s="349"/>
    </row>
    <row r="166" ht="12.75">
      <c r="E166" s="349"/>
    </row>
    <row r="167" ht="12.75">
      <c r="E167" s="349"/>
    </row>
    <row r="168" ht="12.75">
      <c r="E168" s="349"/>
    </row>
    <row r="169" ht="12.75">
      <c r="E169" s="349"/>
    </row>
    <row r="170" ht="12.75">
      <c r="E170" s="349"/>
    </row>
    <row r="171" ht="12.75">
      <c r="E171" s="349"/>
    </row>
    <row r="172" ht="12.75">
      <c r="E172" s="349"/>
    </row>
    <row r="173" ht="12.75">
      <c r="E173" s="349"/>
    </row>
    <row r="174" ht="12.75">
      <c r="E174" s="349"/>
    </row>
    <row r="175" ht="12.75">
      <c r="E175" s="349"/>
    </row>
    <row r="176" spans="1:2" ht="12.75">
      <c r="A176" s="400"/>
      <c r="B176" s="400"/>
    </row>
    <row r="177" spans="3:7" ht="12.75">
      <c r="C177" s="401"/>
      <c r="D177" s="401"/>
      <c r="E177" s="402"/>
      <c r="F177" s="401"/>
      <c r="G177" s="403"/>
    </row>
    <row r="178" spans="1:2" ht="12.75">
      <c r="A178" s="400"/>
      <c r="B178" s="400"/>
    </row>
  </sheetData>
  <mergeCells count="70">
    <mergeCell ref="C103:G103"/>
    <mergeCell ref="C104:G104"/>
    <mergeCell ref="C106:G106"/>
    <mergeCell ref="C114:G114"/>
    <mergeCell ref="C94:D94"/>
    <mergeCell ref="C95:D95"/>
    <mergeCell ref="C97:D97"/>
    <mergeCell ref="C99:G99"/>
    <mergeCell ref="C100:G100"/>
    <mergeCell ref="C102:G102"/>
    <mergeCell ref="C93:G93"/>
    <mergeCell ref="C70:G70"/>
    <mergeCell ref="C71:G71"/>
    <mergeCell ref="C72:G72"/>
    <mergeCell ref="C73:D73"/>
    <mergeCell ref="C75:G75"/>
    <mergeCell ref="C77:G77"/>
    <mergeCell ref="C78:D78"/>
    <mergeCell ref="C79:D79"/>
    <mergeCell ref="C83:D83"/>
    <mergeCell ref="C90:G90"/>
    <mergeCell ref="C91:D91"/>
    <mergeCell ref="C68:G68"/>
    <mergeCell ref="C54:G54"/>
    <mergeCell ref="C55:G55"/>
    <mergeCell ref="C56:G56"/>
    <mergeCell ref="C58:G58"/>
    <mergeCell ref="C59:G59"/>
    <mergeCell ref="C60:G60"/>
    <mergeCell ref="C61:G61"/>
    <mergeCell ref="C63:G63"/>
    <mergeCell ref="C64:G64"/>
    <mergeCell ref="C65:G65"/>
    <mergeCell ref="C66:D66"/>
    <mergeCell ref="C53:G53"/>
    <mergeCell ref="C38:D38"/>
    <mergeCell ref="C40:G40"/>
    <mergeCell ref="C41:D41"/>
    <mergeCell ref="C43:D43"/>
    <mergeCell ref="C45:G45"/>
    <mergeCell ref="C46:G46"/>
    <mergeCell ref="C47:G47"/>
    <mergeCell ref="C48:G48"/>
    <mergeCell ref="C49:D49"/>
    <mergeCell ref="C51:G51"/>
    <mergeCell ref="C52:G52"/>
    <mergeCell ref="C37:G37"/>
    <mergeCell ref="C22:G22"/>
    <mergeCell ref="C23:D23"/>
    <mergeCell ref="C24:D24"/>
    <mergeCell ref="C25:D25"/>
    <mergeCell ref="C26:D26"/>
    <mergeCell ref="C27:D27"/>
    <mergeCell ref="C28:D28"/>
    <mergeCell ref="C29:D29"/>
    <mergeCell ref="C31:D31"/>
    <mergeCell ref="C33:G33"/>
    <mergeCell ref="C34:D34"/>
    <mergeCell ref="C21:G21"/>
    <mergeCell ref="A1:G1"/>
    <mergeCell ref="A3:B3"/>
    <mergeCell ref="A4:B4"/>
    <mergeCell ref="E4:G4"/>
    <mergeCell ref="C9:G9"/>
    <mergeCell ref="C10:D10"/>
    <mergeCell ref="C11:D11"/>
    <mergeCell ref="C15:G15"/>
    <mergeCell ref="C16:G16"/>
    <mergeCell ref="C18:G18"/>
    <mergeCell ref="C19:D19"/>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Header>&amp;L&amp;8G.2 Soupis stavebních prací,dodávek a služeb s výkazem výměr&amp;R&amp;8EKOEKO s.r.o.</oddHeader>
    <oddFooter>&amp;L&amp;8ČOV SOKOLOV – 2. ETAPA, ČÁST 3.1 - DOSAZOVACÍ NÁDRŽE; DPS 05/2020 
Zak.č. 1231-84 &amp;R&amp;"Arial,Obyčejné"&amp;8Str. &amp;P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Zeros="0" view="pageBreakPreview" zoomScaleSheetLayoutView="100" workbookViewId="0" topLeftCell="A1">
      <pane ySplit="1" topLeftCell="A2" activePane="bottomLeft" state="frozen"/>
      <selection pane="topLeft" activeCell="C27" sqref="C27"/>
      <selection pane="bottomLeft" activeCell="G5" sqref="G5"/>
    </sheetView>
  </sheetViews>
  <sheetFormatPr defaultColWidth="9.00390625" defaultRowHeight="12.75"/>
  <cols>
    <col min="1" max="1" width="6.625" style="77" customWidth="1"/>
    <col min="2" max="2" width="54.875" style="77" bestFit="1" customWidth="1"/>
    <col min="3" max="11" width="9.125" style="77" customWidth="1"/>
    <col min="12" max="12" width="30.25390625" style="77" customWidth="1"/>
    <col min="13" max="16384" width="9.125" style="77" customWidth="1"/>
  </cols>
  <sheetData>
    <row r="1" spans="1:9" ht="69.75" customHeight="1" thickBot="1">
      <c r="A1" s="70" t="s">
        <v>34</v>
      </c>
      <c r="B1" s="71" t="s">
        <v>33</v>
      </c>
      <c r="C1" s="72" t="s">
        <v>20</v>
      </c>
      <c r="D1" s="72" t="s">
        <v>21</v>
      </c>
      <c r="E1" s="72" t="s">
        <v>32</v>
      </c>
      <c r="F1" s="73" t="s">
        <v>3</v>
      </c>
      <c r="G1" s="74" t="s">
        <v>31</v>
      </c>
      <c r="H1" s="75" t="s">
        <v>30</v>
      </c>
      <c r="I1" s="76"/>
    </row>
    <row r="2" spans="1:9" ht="18" customHeight="1">
      <c r="A2" s="78"/>
      <c r="B2" s="139" t="s">
        <v>68</v>
      </c>
      <c r="C2" s="79"/>
      <c r="D2" s="79"/>
      <c r="E2" s="79"/>
      <c r="F2" s="80"/>
      <c r="G2" s="81"/>
      <c r="H2" s="82"/>
      <c r="I2" s="83"/>
    </row>
    <row r="3" spans="1:9" ht="18" customHeight="1">
      <c r="A3" s="84"/>
      <c r="B3" s="140" t="s">
        <v>47</v>
      </c>
      <c r="C3" s="85"/>
      <c r="D3" s="85"/>
      <c r="E3" s="85"/>
      <c r="F3" s="86"/>
      <c r="G3" s="87"/>
      <c r="H3" s="88"/>
      <c r="I3" s="83"/>
    </row>
    <row r="4" spans="1:12" ht="156">
      <c r="A4" s="84"/>
      <c r="B4" s="136" t="s">
        <v>98</v>
      </c>
      <c r="C4" s="89"/>
      <c r="D4" s="90"/>
      <c r="E4" s="91"/>
      <c r="F4" s="91"/>
      <c r="G4" s="92"/>
      <c r="H4" s="93">
        <f aca="true" t="shared" si="0" ref="H4:H10">F4*G4</f>
        <v>0</v>
      </c>
      <c r="I4" s="94"/>
      <c r="L4" s="135"/>
    </row>
    <row r="5" spans="1:9" ht="108">
      <c r="A5" s="84" t="s">
        <v>48</v>
      </c>
      <c r="B5" s="128" t="s">
        <v>77</v>
      </c>
      <c r="C5" s="89"/>
      <c r="D5" s="90"/>
      <c r="E5" s="91" t="s">
        <v>10</v>
      </c>
      <c r="F5" s="91">
        <v>2</v>
      </c>
      <c r="G5" s="92"/>
      <c r="H5" s="404">
        <f t="shared" si="0"/>
        <v>0</v>
      </c>
      <c r="I5" s="94"/>
    </row>
    <row r="6" spans="1:9" ht="108">
      <c r="A6" s="84" t="s">
        <v>49</v>
      </c>
      <c r="B6" s="128" t="s">
        <v>78</v>
      </c>
      <c r="C6" s="89"/>
      <c r="D6" s="90"/>
      <c r="E6" s="91" t="s">
        <v>10</v>
      </c>
      <c r="F6" s="91">
        <v>2</v>
      </c>
      <c r="G6" s="92"/>
      <c r="H6" s="93">
        <f t="shared" si="0"/>
        <v>0</v>
      </c>
      <c r="I6" s="94"/>
    </row>
    <row r="7" spans="1:9" ht="264">
      <c r="A7" s="84" t="s">
        <v>50</v>
      </c>
      <c r="B7" s="128" t="s">
        <v>79</v>
      </c>
      <c r="C7" s="409" t="s">
        <v>354</v>
      </c>
      <c r="D7" s="409" t="s">
        <v>354</v>
      </c>
      <c r="E7" s="91" t="s">
        <v>10</v>
      </c>
      <c r="F7" s="91">
        <v>2</v>
      </c>
      <c r="G7" s="92"/>
      <c r="H7" s="93">
        <f t="shared" si="0"/>
        <v>0</v>
      </c>
      <c r="I7" s="94"/>
    </row>
    <row r="8" spans="1:9" ht="156">
      <c r="A8" s="84" t="s">
        <v>51</v>
      </c>
      <c r="B8" s="128" t="s">
        <v>80</v>
      </c>
      <c r="C8" s="89"/>
      <c r="D8" s="90"/>
      <c r="E8" s="91" t="s">
        <v>10</v>
      </c>
      <c r="F8" s="91">
        <v>2</v>
      </c>
      <c r="G8" s="92"/>
      <c r="H8" s="93">
        <f t="shared" si="0"/>
        <v>0</v>
      </c>
      <c r="I8" s="94"/>
    </row>
    <row r="9" spans="1:9" ht="180">
      <c r="A9" s="84" t="s">
        <v>82</v>
      </c>
      <c r="B9" s="128" t="s">
        <v>81</v>
      </c>
      <c r="C9" s="89"/>
      <c r="D9" s="90"/>
      <c r="E9" s="91" t="s">
        <v>10</v>
      </c>
      <c r="F9" s="91">
        <v>2</v>
      </c>
      <c r="G9" s="92"/>
      <c r="H9" s="93">
        <f t="shared" si="0"/>
        <v>0</v>
      </c>
      <c r="I9" s="94"/>
    </row>
    <row r="10" spans="1:9" ht="296.25" customHeight="1">
      <c r="A10" s="84" t="s">
        <v>83</v>
      </c>
      <c r="B10" s="128" t="s">
        <v>94</v>
      </c>
      <c r="C10" s="409" t="s">
        <v>354</v>
      </c>
      <c r="D10" s="409" t="s">
        <v>354</v>
      </c>
      <c r="E10" s="91" t="s">
        <v>10</v>
      </c>
      <c r="F10" s="91">
        <v>4</v>
      </c>
      <c r="G10" s="92"/>
      <c r="H10" s="93">
        <f t="shared" si="0"/>
        <v>0</v>
      </c>
      <c r="I10" s="94"/>
    </row>
    <row r="11" spans="1:9" s="101" customFormat="1" ht="16.5" customHeight="1">
      <c r="A11" s="84" t="s">
        <v>84</v>
      </c>
      <c r="B11" s="137" t="s">
        <v>73</v>
      </c>
      <c r="C11" s="96"/>
      <c r="D11" s="96"/>
      <c r="E11" s="97" t="s">
        <v>10</v>
      </c>
      <c r="F11" s="97">
        <v>4</v>
      </c>
      <c r="G11" s="98"/>
      <c r="H11" s="99"/>
      <c r="I11" s="100"/>
    </row>
    <row r="12" spans="1:9" ht="121.15" customHeight="1">
      <c r="A12" s="84" t="s">
        <v>52</v>
      </c>
      <c r="B12" s="131" t="s">
        <v>67</v>
      </c>
      <c r="C12" s="409" t="s">
        <v>354</v>
      </c>
      <c r="D12" s="409" t="s">
        <v>354</v>
      </c>
      <c r="E12" s="97" t="s">
        <v>11</v>
      </c>
      <c r="F12" s="97">
        <v>2</v>
      </c>
      <c r="G12" s="98"/>
      <c r="H12" s="99">
        <f>F12*G12</f>
        <v>0</v>
      </c>
      <c r="I12" s="100"/>
    </row>
    <row r="13" spans="1:9" ht="12.75">
      <c r="A13" s="84"/>
      <c r="B13" s="137"/>
      <c r="C13" s="89"/>
      <c r="D13" s="89"/>
      <c r="E13" s="89"/>
      <c r="F13" s="89"/>
      <c r="G13" s="407"/>
      <c r="H13" s="406"/>
      <c r="I13" s="95"/>
    </row>
    <row r="14" spans="1:9" ht="12.75">
      <c r="A14" s="102"/>
      <c r="B14" s="130" t="s">
        <v>57</v>
      </c>
      <c r="C14" s="103"/>
      <c r="D14" s="104"/>
      <c r="E14" s="97"/>
      <c r="F14" s="97"/>
      <c r="G14" s="98"/>
      <c r="H14" s="99"/>
      <c r="I14" s="100"/>
    </row>
    <row r="15" spans="1:9" ht="24">
      <c r="A15" s="84" t="s">
        <v>53</v>
      </c>
      <c r="B15" s="132" t="s">
        <v>95</v>
      </c>
      <c r="C15" s="105"/>
      <c r="D15" s="104"/>
      <c r="E15" s="97" t="s">
        <v>10</v>
      </c>
      <c r="F15" s="97">
        <v>1</v>
      </c>
      <c r="G15" s="98"/>
      <c r="H15" s="99">
        <f>F15*G15</f>
        <v>0</v>
      </c>
      <c r="I15" s="100"/>
    </row>
    <row r="16" spans="1:9" ht="12.75">
      <c r="A16" s="84" t="s">
        <v>85</v>
      </c>
      <c r="B16" s="132" t="s">
        <v>58</v>
      </c>
      <c r="C16" s="105"/>
      <c r="D16" s="104"/>
      <c r="E16" s="97" t="s">
        <v>10</v>
      </c>
      <c r="F16" s="97">
        <v>1</v>
      </c>
      <c r="G16" s="98"/>
      <c r="H16" s="99">
        <f>F16*G16</f>
        <v>0</v>
      </c>
      <c r="I16" s="100"/>
    </row>
    <row r="17" spans="1:9" ht="12.75">
      <c r="A17" s="84"/>
      <c r="B17" s="132"/>
      <c r="C17" s="105"/>
      <c r="D17" s="104"/>
      <c r="E17" s="97"/>
      <c r="F17" s="97"/>
      <c r="G17" s="98"/>
      <c r="H17" s="99">
        <f>F17*G17</f>
        <v>0</v>
      </c>
      <c r="I17" s="100"/>
    </row>
    <row r="18" spans="1:9" ht="12.75">
      <c r="A18" s="102"/>
      <c r="B18" s="133" t="s">
        <v>26</v>
      </c>
      <c r="C18" s="106"/>
      <c r="D18" s="97"/>
      <c r="E18" s="97"/>
      <c r="F18" s="97"/>
      <c r="G18" s="98"/>
      <c r="H18" s="99"/>
      <c r="I18" s="107"/>
    </row>
    <row r="19" spans="1:9" s="112" customFormat="1" ht="48">
      <c r="A19" s="84" t="s">
        <v>54</v>
      </c>
      <c r="B19" s="138" t="s">
        <v>59</v>
      </c>
      <c r="C19" s="106"/>
      <c r="D19" s="97"/>
      <c r="E19" s="97" t="s">
        <v>23</v>
      </c>
      <c r="F19" s="108" t="s">
        <v>22</v>
      </c>
      <c r="G19" s="109"/>
      <c r="H19" s="110">
        <f aca="true" t="shared" si="1" ref="H19:H21">F19*G19</f>
        <v>0</v>
      </c>
      <c r="I19" s="111"/>
    </row>
    <row r="20" spans="1:9" s="112" customFormat="1" ht="84">
      <c r="A20" s="84" t="s">
        <v>69</v>
      </c>
      <c r="B20" s="138" t="s">
        <v>60</v>
      </c>
      <c r="C20" s="106"/>
      <c r="D20" s="97"/>
      <c r="E20" s="97" t="s">
        <v>23</v>
      </c>
      <c r="F20" s="108" t="s">
        <v>22</v>
      </c>
      <c r="G20" s="109"/>
      <c r="H20" s="110">
        <f t="shared" si="1"/>
        <v>0</v>
      </c>
      <c r="I20" s="111"/>
    </row>
    <row r="21" spans="1:9" ht="12.75">
      <c r="A21" s="84" t="s">
        <v>70</v>
      </c>
      <c r="B21" s="129" t="s">
        <v>25</v>
      </c>
      <c r="C21" s="106"/>
      <c r="D21" s="97"/>
      <c r="E21" s="97" t="s">
        <v>23</v>
      </c>
      <c r="F21" s="108" t="s">
        <v>22</v>
      </c>
      <c r="G21" s="109"/>
      <c r="H21" s="110">
        <f t="shared" si="1"/>
        <v>0</v>
      </c>
      <c r="I21" s="107"/>
    </row>
    <row r="22" spans="1:9" ht="12.75">
      <c r="A22" s="102"/>
      <c r="B22" s="130" t="s">
        <v>29</v>
      </c>
      <c r="C22" s="98"/>
      <c r="D22" s="97"/>
      <c r="E22" s="97"/>
      <c r="F22" s="108"/>
      <c r="G22" s="109"/>
      <c r="H22" s="110"/>
      <c r="I22" s="107"/>
    </row>
    <row r="23" spans="1:9" ht="36">
      <c r="A23" s="84" t="s">
        <v>71</v>
      </c>
      <c r="B23" s="129" t="s">
        <v>97</v>
      </c>
      <c r="C23" s="104"/>
      <c r="D23" s="97"/>
      <c r="E23" s="97" t="s">
        <v>23</v>
      </c>
      <c r="F23" s="108" t="s">
        <v>22</v>
      </c>
      <c r="G23" s="109"/>
      <c r="H23" s="110">
        <f aca="true" t="shared" si="2" ref="H23:H29">F23*G23</f>
        <v>0</v>
      </c>
      <c r="I23" s="107"/>
    </row>
    <row r="24" spans="1:9" ht="12.75">
      <c r="A24" s="84" t="s">
        <v>72</v>
      </c>
      <c r="B24" s="138" t="s">
        <v>96</v>
      </c>
      <c r="C24" s="104"/>
      <c r="D24" s="97"/>
      <c r="E24" s="97" t="s">
        <v>23</v>
      </c>
      <c r="F24" s="108" t="s">
        <v>22</v>
      </c>
      <c r="G24" s="109"/>
      <c r="H24" s="110">
        <f t="shared" si="2"/>
        <v>0</v>
      </c>
      <c r="I24" s="107"/>
    </row>
    <row r="25" spans="1:9" ht="12.75">
      <c r="A25" s="84" t="s">
        <v>55</v>
      </c>
      <c r="B25" s="129" t="s">
        <v>28</v>
      </c>
      <c r="C25" s="104"/>
      <c r="D25" s="97"/>
      <c r="E25" s="97" t="s">
        <v>23</v>
      </c>
      <c r="F25" s="108" t="s">
        <v>22</v>
      </c>
      <c r="G25" s="109"/>
      <c r="H25" s="110">
        <f t="shared" si="2"/>
        <v>0</v>
      </c>
      <c r="I25" s="107"/>
    </row>
    <row r="26" spans="1:9" ht="12.75">
      <c r="A26" s="84" t="s">
        <v>56</v>
      </c>
      <c r="B26" s="129" t="s">
        <v>61</v>
      </c>
      <c r="C26" s="104"/>
      <c r="D26" s="97"/>
      <c r="E26" s="97" t="s">
        <v>23</v>
      </c>
      <c r="F26" s="108" t="s">
        <v>22</v>
      </c>
      <c r="G26" s="109"/>
      <c r="H26" s="110">
        <f t="shared" si="2"/>
        <v>0</v>
      </c>
      <c r="I26" s="107"/>
    </row>
    <row r="27" spans="1:9" ht="12.75">
      <c r="A27" s="84" t="s">
        <v>86</v>
      </c>
      <c r="B27" s="129" t="s">
        <v>27</v>
      </c>
      <c r="C27" s="104"/>
      <c r="D27" s="97"/>
      <c r="E27" s="97" t="s">
        <v>23</v>
      </c>
      <c r="F27" s="108" t="s">
        <v>22</v>
      </c>
      <c r="G27" s="109"/>
      <c r="H27" s="110">
        <f t="shared" si="2"/>
        <v>0</v>
      </c>
      <c r="I27" s="107"/>
    </row>
    <row r="28" spans="1:9" ht="36">
      <c r="A28" s="84" t="s">
        <v>87</v>
      </c>
      <c r="B28" s="132" t="s">
        <v>62</v>
      </c>
      <c r="C28" s="113"/>
      <c r="D28" s="113"/>
      <c r="E28" s="114" t="s">
        <v>23</v>
      </c>
      <c r="F28" s="108">
        <v>1</v>
      </c>
      <c r="G28" s="109"/>
      <c r="H28" s="110">
        <f t="shared" si="2"/>
        <v>0</v>
      </c>
      <c r="I28" s="107"/>
    </row>
    <row r="29" spans="1:9" ht="36">
      <c r="A29" s="84" t="s">
        <v>88</v>
      </c>
      <c r="B29" s="132" t="s">
        <v>63</v>
      </c>
      <c r="C29" s="113"/>
      <c r="D29" s="113"/>
      <c r="E29" s="114" t="s">
        <v>23</v>
      </c>
      <c r="F29" s="108">
        <v>1</v>
      </c>
      <c r="G29" s="109"/>
      <c r="H29" s="110">
        <f t="shared" si="2"/>
        <v>0</v>
      </c>
      <c r="I29" s="107"/>
    </row>
    <row r="30" spans="1:9" ht="12.75">
      <c r="A30" s="102"/>
      <c r="B30" s="130" t="s">
        <v>64</v>
      </c>
      <c r="C30" s="108"/>
      <c r="D30" s="108"/>
      <c r="E30" s="108"/>
      <c r="F30" s="108"/>
      <c r="G30" s="109"/>
      <c r="H30" s="110"/>
      <c r="I30" s="107"/>
    </row>
    <row r="31" spans="1:9" ht="168">
      <c r="A31" s="84" t="s">
        <v>89</v>
      </c>
      <c r="B31" s="132" t="s">
        <v>76</v>
      </c>
      <c r="C31" s="113"/>
      <c r="D31" s="113"/>
      <c r="E31" s="114" t="s">
        <v>24</v>
      </c>
      <c r="F31" s="108" t="s">
        <v>91</v>
      </c>
      <c r="G31" s="109"/>
      <c r="H31" s="110">
        <f>F31*G31</f>
        <v>0</v>
      </c>
      <c r="I31" s="107"/>
    </row>
    <row r="32" spans="1:9" ht="36.75" thickBot="1">
      <c r="A32" s="115" t="s">
        <v>90</v>
      </c>
      <c r="B32" s="134" t="s">
        <v>65</v>
      </c>
      <c r="C32" s="116"/>
      <c r="D32" s="116"/>
      <c r="E32" s="117" t="s">
        <v>24</v>
      </c>
      <c r="F32" s="118" t="s">
        <v>91</v>
      </c>
      <c r="G32" s="119"/>
      <c r="H32" s="120">
        <f>F32*G32</f>
        <v>0</v>
      </c>
      <c r="I32" s="107"/>
    </row>
    <row r="33" spans="1:8" ht="12.75" thickBot="1">
      <c r="A33" s="457" t="s">
        <v>66</v>
      </c>
      <c r="B33" s="458"/>
      <c r="C33" s="458"/>
      <c r="D33" s="458"/>
      <c r="E33" s="458"/>
      <c r="F33" s="459"/>
      <c r="G33" s="121"/>
      <c r="H33" s="122">
        <f>SUM(H2:H32)</f>
        <v>0</v>
      </c>
    </row>
  </sheetData>
  <mergeCells count="1">
    <mergeCell ref="A33:F33"/>
  </mergeCells>
  <printOptions horizontalCentered="1"/>
  <pageMargins left="0.7086614173228347" right="0.31496062992125984" top="0.7874015748031497" bottom="0.7874015748031497" header="0.31496062992125984" footer="0.31496062992125984"/>
  <pageSetup fitToHeight="0" horizontalDpi="600" verticalDpi="600" orientation="portrait" paperSize="9" scale="80" r:id="rId1"/>
  <headerFooter>
    <oddHeader>&amp;L&amp;8G.2 Soupis stavebních prací,dodávek a služeb s výkazem výměr&amp;R&amp;8EKOEKO s.r.o.</oddHeader>
    <oddFooter>&amp;L&amp;8ČOV SOKOLOV – 2. ETAPA, ČÁST 3.1 - DOSAZOVACÍ NÁDRŽE; DPS 05/2020 
Zak.č. 1231-84 &amp;R&amp;8Str. &amp;P / &amp;N</oddFooter>
  </headerFooter>
  <rowBreaks count="2" manualBreakCount="2">
    <brk id="7" max="16383" man="1"/>
    <brk id="1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view="pageBreakPreview" zoomScaleSheetLayoutView="100" workbookViewId="0" topLeftCell="A1">
      <selection activeCell="B19" sqref="B19"/>
    </sheetView>
  </sheetViews>
  <sheetFormatPr defaultColWidth="11.375" defaultRowHeight="12.75"/>
  <cols>
    <col min="1" max="1" width="7.00390625" style="46" customWidth="1"/>
    <col min="2" max="2" width="61.625" style="46" customWidth="1"/>
    <col min="3" max="4" width="8.625" style="46" customWidth="1"/>
    <col min="5" max="6" width="12.625" style="46" customWidth="1"/>
    <col min="7" max="7" width="2.625" style="46" customWidth="1"/>
    <col min="8" max="8" width="11.625" style="46" customWidth="1"/>
    <col min="9" max="16384" width="11.375" style="46" customWidth="1"/>
  </cols>
  <sheetData>
    <row r="1" spans="1:6" ht="24" thickBot="1">
      <c r="A1" s="42" t="s">
        <v>35</v>
      </c>
      <c r="B1" s="43" t="s">
        <v>6</v>
      </c>
      <c r="C1" s="44"/>
      <c r="D1" s="44"/>
      <c r="E1" s="44"/>
      <c r="F1" s="45"/>
    </row>
    <row r="2" spans="1:6" s="49" customFormat="1" ht="19.7" customHeight="1" thickBot="1">
      <c r="A2" s="47" t="s">
        <v>19</v>
      </c>
      <c r="B2" s="48" t="s">
        <v>14</v>
      </c>
      <c r="C2" s="23" t="s">
        <v>9</v>
      </c>
      <c r="D2" s="23" t="s">
        <v>3</v>
      </c>
      <c r="E2" s="23" t="s">
        <v>4</v>
      </c>
      <c r="F2" s="24" t="s">
        <v>2</v>
      </c>
    </row>
    <row r="3" spans="1:6" s="49" customFormat="1" ht="60" customHeight="1">
      <c r="A3" s="50">
        <v>1</v>
      </c>
      <c r="B3" s="51" t="s">
        <v>75</v>
      </c>
      <c r="C3" s="52" t="s">
        <v>11</v>
      </c>
      <c r="D3" s="53">
        <v>1</v>
      </c>
      <c r="E3" s="54"/>
      <c r="F3" s="55">
        <f aca="true" t="shared" si="0" ref="F3:F9">D3*E3</f>
        <v>0</v>
      </c>
    </row>
    <row r="4" spans="1:6" ht="29.25" customHeight="1">
      <c r="A4" s="50">
        <v>2</v>
      </c>
      <c r="B4" s="56" t="s">
        <v>92</v>
      </c>
      <c r="C4" s="57" t="s">
        <v>10</v>
      </c>
      <c r="D4" s="58">
        <v>1</v>
      </c>
      <c r="E4" s="59"/>
      <c r="F4" s="60">
        <f t="shared" si="0"/>
        <v>0</v>
      </c>
    </row>
    <row r="5" spans="1:6" ht="22.5" customHeight="1">
      <c r="A5" s="50">
        <v>3</v>
      </c>
      <c r="B5" s="51" t="s">
        <v>36</v>
      </c>
      <c r="C5" s="52" t="s">
        <v>10</v>
      </c>
      <c r="D5" s="53">
        <v>1</v>
      </c>
      <c r="E5" s="54"/>
      <c r="F5" s="55">
        <f t="shared" si="0"/>
        <v>0</v>
      </c>
    </row>
    <row r="6" spans="1:6" ht="20.25" customHeight="1">
      <c r="A6" s="50">
        <v>4</v>
      </c>
      <c r="B6" s="56" t="s">
        <v>37</v>
      </c>
      <c r="C6" s="57" t="s">
        <v>10</v>
      </c>
      <c r="D6" s="53">
        <v>1</v>
      </c>
      <c r="E6" s="54"/>
      <c r="F6" s="55">
        <f t="shared" si="0"/>
        <v>0</v>
      </c>
    </row>
    <row r="7" spans="1:6" ht="29.25" customHeight="1">
      <c r="A7" s="50">
        <v>5</v>
      </c>
      <c r="B7" s="56" t="s">
        <v>39</v>
      </c>
      <c r="C7" s="57" t="s">
        <v>11</v>
      </c>
      <c r="D7" s="53">
        <v>1</v>
      </c>
      <c r="E7" s="54"/>
      <c r="F7" s="55">
        <f t="shared" si="0"/>
        <v>0</v>
      </c>
    </row>
    <row r="8" spans="1:6" ht="29.25" customHeight="1">
      <c r="A8" s="61">
        <v>6</v>
      </c>
      <c r="B8" s="62" t="s">
        <v>40</v>
      </c>
      <c r="C8" s="63" t="s">
        <v>10</v>
      </c>
      <c r="D8" s="64">
        <v>1</v>
      </c>
      <c r="E8" s="65"/>
      <c r="F8" s="66">
        <f t="shared" si="0"/>
        <v>0</v>
      </c>
    </row>
    <row r="9" spans="1:6" ht="30.75" customHeight="1">
      <c r="A9" s="50">
        <v>7</v>
      </c>
      <c r="B9" s="56" t="s">
        <v>93</v>
      </c>
      <c r="C9" s="57" t="s">
        <v>38</v>
      </c>
      <c r="D9" s="58">
        <v>96</v>
      </c>
      <c r="E9" s="59"/>
      <c r="F9" s="60">
        <f t="shared" si="0"/>
        <v>0</v>
      </c>
    </row>
    <row r="10" spans="1:6" ht="30.75" customHeight="1">
      <c r="A10" s="50">
        <v>8</v>
      </c>
      <c r="B10" s="62" t="s">
        <v>41</v>
      </c>
      <c r="C10" s="63" t="s">
        <v>10</v>
      </c>
      <c r="D10" s="64">
        <v>1</v>
      </c>
      <c r="E10" s="65"/>
      <c r="F10" s="66">
        <f>D10*E10</f>
        <v>0</v>
      </c>
    </row>
    <row r="11" spans="1:6" ht="30.75" customHeight="1">
      <c r="A11" s="61">
        <v>9</v>
      </c>
      <c r="B11" s="56" t="s">
        <v>99</v>
      </c>
      <c r="C11" s="57" t="s">
        <v>10</v>
      </c>
      <c r="D11" s="58">
        <v>1</v>
      </c>
      <c r="E11" s="59"/>
      <c r="F11" s="60">
        <f>D11*E11</f>
        <v>0</v>
      </c>
    </row>
    <row r="12" spans="1:6" ht="20.25" customHeight="1" thickBot="1">
      <c r="A12" s="141"/>
      <c r="B12" s="142"/>
      <c r="C12" s="143"/>
      <c r="D12" s="144"/>
      <c r="E12" s="145"/>
      <c r="F12" s="146"/>
    </row>
    <row r="13" spans="1:6" ht="19.5" customHeight="1" thickBot="1">
      <c r="A13" s="67"/>
      <c r="B13" s="405" t="s">
        <v>42</v>
      </c>
      <c r="C13" s="68"/>
      <c r="D13" s="68"/>
      <c r="E13" s="69"/>
      <c r="F13" s="408">
        <f>SUM(F3:F12)</f>
        <v>0</v>
      </c>
    </row>
  </sheetData>
  <printOptions horizontalCentered="1"/>
  <pageMargins left="0.7086614173228347" right="0.7086614173228347" top="0.7874015748031497" bottom="0.7874015748031497" header="0.31496062992125984" footer="0.31496062992125984"/>
  <pageSetup fitToHeight="2" horizontalDpi="600" verticalDpi="600" orientation="landscape" paperSize="9" r:id="rId1"/>
  <headerFooter>
    <oddHeader>&amp;L&amp;8G.2 Soupis stavebních prací,dodávek a služeb s výkazem výměr&amp;R&amp;8EKOEKO s.r.o.</oddHeader>
    <oddFooter>&amp;L&amp;8ČOV SOKOLOV – 2. ETAPA, ČÁST 3.1 - DOSAZOVACÍ NÁDRŽE; DPS 05/2020 
Zak.č. 1231-84 &amp;R&amp;8Str.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dc:creator>
  <cp:keywords/>
  <dc:description/>
  <cp:lastModifiedBy>Mareš, Miroslav</cp:lastModifiedBy>
  <cp:lastPrinted>2020-06-19T12:25:57Z</cp:lastPrinted>
  <dcterms:created xsi:type="dcterms:W3CDTF">1999-06-24T06:48:24Z</dcterms:created>
  <dcterms:modified xsi:type="dcterms:W3CDTF">2020-09-23T07:06:48Z</dcterms:modified>
  <cp:category/>
  <cp:version/>
  <cp:contentType/>
  <cp:contentStatus/>
</cp:coreProperties>
</file>