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Z - Komunikace -..." sheetId="2" r:id="rId2"/>
    <sheet name="SO 101 - N - Komunikace -..." sheetId="3" r:id="rId3"/>
  </sheets>
  <definedNames>
    <definedName name="_xlnm.Print_Area" localSheetId="0">'Rekapitulace stavby'!$D$4:$AO$76,'Rekapitulace stavby'!$C$82:$AQ$97</definedName>
    <definedName name="_xlnm._FilterDatabase" localSheetId="1" hidden="1">'SO 101 - Z - Komunikace -...'!$C$123:$K$216</definedName>
    <definedName name="_xlnm.Print_Area" localSheetId="1">'SO 101 - Z - Komunikace -...'!$C$4:$J$76,'SO 101 - Z - Komunikace -...'!$C$82:$J$105,'SO 101 - Z - Komunikace -...'!$C$111:$K$216</definedName>
    <definedName name="_xlnm._FilterDatabase" localSheetId="2" hidden="1">'SO 101 - N - Komunikace -...'!$C$124:$K$193</definedName>
    <definedName name="_xlnm.Print_Area" localSheetId="2">'SO 101 - N - Komunikace -...'!$C$4:$J$76,'SO 101 - N - Komunikace -...'!$C$82:$J$106,'SO 101 - N - Komunikace -...'!$C$112:$K$193</definedName>
    <definedName name="_xlnm.Print_Titles" localSheetId="0">'Rekapitulace stavby'!$92:$92</definedName>
    <definedName name="_xlnm.Print_Titles" localSheetId="1">'SO 101 - Z - Komunikace -...'!$123:$123</definedName>
    <definedName name="_xlnm.Print_Titles" localSheetId="2">'SO 101 - N - Komunikace -...'!$124:$124</definedName>
  </definedNames>
  <calcPr fullCalcOnLoad="1"/>
</workbook>
</file>

<file path=xl/sharedStrings.xml><?xml version="1.0" encoding="utf-8"?>
<sst xmlns="http://schemas.openxmlformats.org/spreadsheetml/2006/main" count="2297" uniqueCount="513">
  <si>
    <t>Export Komplet</t>
  </si>
  <si>
    <t/>
  </si>
  <si>
    <t>2.0</t>
  </si>
  <si>
    <t>ZAMOK</t>
  </si>
  <si>
    <t>False</t>
  </si>
  <si>
    <t>{dd0b9d9c-2df9-404c-a185-c095d717d178}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</si>
  <si>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</si>
  <si>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</si>
  <si>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</si>
  <si>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</si>
  <si>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</si>
  <si>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</si>
  <si>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</si>
  <si>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</si>
  <si>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P122018B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</si>
  <si>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</si>
  <si>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</si>
  <si>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komunikace v ulici Atletická, Sokolov</t>
  </si>
  <si>
    <t>KSO:</t>
  </si>
  <si>
    <t>CC-CZ:</t>
  </si>
  <si>
    <t>Místo:</t>
  </si>
  <si>
    <t>Sokolov, ul. Atletická</t>
  </si>
  <si>
    <t>Datum:</t>
  </si>
  <si>
    <t>29. 6. 2020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</si>
  <si>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</si>
  <si>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</si>
  <si>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</si>
  <si>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</si>
  <si>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</si>
  <si>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</si>
  <si>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</si>
  <si>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</si>
  <si>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</si>
  <si>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</si>
  <si>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</si>
  <si>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</si>
  <si>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</si>
  <si>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</si>
  <si>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</si>
  <si>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</si>
  <si>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</si>
  <si>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</si>
  <si>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</si>
  <si>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</si>
  <si>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</si>
  <si>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</si>
  <si>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</si>
  <si>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</si>
  <si>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</si>
  <si>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</si>
  <si>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</si>
  <si>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</si>
  <si>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</si>
  <si>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</si>
  <si>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</si>
  <si>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</si>
  <si>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</si>
  <si>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</si>
  <si>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</si>
  <si>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</si>
  <si>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</si>
  <si>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</si>
  <si>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</si>
  <si>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</si>
  <si>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</si>
  <si>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</si>
  <si>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</si>
  <si>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</si>
  <si>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</si>
  <si>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</si>
  <si>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</si>
  <si>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</si>
  <si>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</si>
  <si>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</si>
  <si>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</si>
  <si>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</si>
  <si>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</si>
  <si>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</si>
  <si>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</si>
  <si>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</si>
  <si>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</si>
  <si>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</si>
  <si>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</si>
  <si>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</si>
  <si>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101 - Z</t>
  </si>
  <si>
    <t>Komunikace - způsobilé náklady</t>
  </si>
  <si>
    <t>STA</t>
  </si>
  <si>
    <t>1</t>
  </si>
  <si>
    <t>{0c39b162-4c29-4260-9313-169ade0c4480}</t>
  </si>
  <si>
    <t>2</t>
  </si>
  <si>
    <t>SO 101 - N</t>
  </si>
  <si>
    <t>Komunikace - nezpůsobilé náklady</t>
  </si>
  <si>
    <t>{afcc0762-b810-4f20-b1f9-5eeaf5ee16eb}</t>
  </si>
  <si>
    <t>KRYCÍ LIST SOUPISU PRACÍ</t>
  </si>
  <si>
    <t>Objekt:</t>
  </si>
  <si>
    <t>SO 101 - Z - Komunikace - způsobilé náklady</t>
  </si>
  <si>
    <t>Sokolov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</si>
  <si>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</si>
  <si>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</si>
  <si>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</si>
  <si>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</si>
  <si>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</si>
  <si>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</si>
  <si>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</si>
  <si>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</si>
  <si>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</si>
  <si>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</si>
  <si>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</si>
  <si>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</si>
  <si>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</si>
  <si>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</si>
  <si>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</si>
  <si>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</si>
  <si>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</si>
  <si>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</si>
  <si>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</si>
  <si>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</si>
  <si>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</si>
  <si>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</si>
  <si>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</si>
  <si>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</si>
  <si>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</si>
  <si>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</si>
  <si>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</si>
  <si>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</si>
  <si>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</si>
  <si>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</si>
  <si>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</si>
  <si>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112151011</t>
  </si>
  <si>
    <t>Volné kácení stromů s rozřezáním a odvětvením D kmene do 200 mm</t>
  </si>
  <si>
    <t>kus</t>
  </si>
  <si>
    <t>4</t>
  </si>
  <si>
    <t>374470378</t>
  </si>
  <si>
    <t>112201112</t>
  </si>
  <si>
    <t>Odstranění pařezů D do 0,3 m v rovině a svahu 1:5 s odklizením do 20 m a zasypáním jámy</t>
  </si>
  <si>
    <t>802130398</t>
  </si>
  <si>
    <t>3</t>
  </si>
  <si>
    <t>113107232</t>
  </si>
  <si>
    <t>Odstranění podkladu z betonu prostého tl 300 mm strojně pl přes 200 m2</t>
  </si>
  <si>
    <t>m2</t>
  </si>
  <si>
    <t>-562794650</t>
  </si>
  <si>
    <t>113107243</t>
  </si>
  <si>
    <t>Odstranění podkladu živičného tl 150 mm strojně pl přes 200 m2</t>
  </si>
  <si>
    <t>-1200856279</t>
  </si>
  <si>
    <t>5</t>
  </si>
  <si>
    <t>113106123</t>
  </si>
  <si>
    <t>Rozebrání dlažeb ze zámkových dlaždic komunikací pro pěší ručně</t>
  </si>
  <si>
    <t>-352597940</t>
  </si>
  <si>
    <t>6</t>
  </si>
  <si>
    <t>113154123</t>
  </si>
  <si>
    <t>Frézování živičného krytu tl 50 mm pruh š 1 m pl do 500 m2 bez překážek v trase</t>
  </si>
  <si>
    <t>1322881750</t>
  </si>
  <si>
    <t>P</t>
  </si>
  <si>
    <t>Poznámka k položce:
Úprava povrchu křižovatky u domu č.p. 2147</t>
  </si>
  <si>
    <t>7</t>
  </si>
  <si>
    <t>113202111</t>
  </si>
  <si>
    <t>Vytrhání obrub krajníků obrubníků stojatých</t>
  </si>
  <si>
    <t>m</t>
  </si>
  <si>
    <t>1997810866</t>
  </si>
  <si>
    <t>8</t>
  </si>
  <si>
    <t>121101103</t>
  </si>
  <si>
    <t>Sejmutí ornice s přemístěním na vzdálenost do 250 m</t>
  </si>
  <si>
    <t>m3</t>
  </si>
  <si>
    <t>-840104627</t>
  </si>
  <si>
    <t>9</t>
  </si>
  <si>
    <t>122202202</t>
  </si>
  <si>
    <t>Odkopávky a prokopávky nezapažené pro silnice objemu do 1000 m3 v hornině tř. 3</t>
  </si>
  <si>
    <t>-1470797602</t>
  </si>
  <si>
    <t>Poznámka k položce:
60 m3 lze použít do násypů</t>
  </si>
  <si>
    <t>10</t>
  </si>
  <si>
    <t>122202209</t>
  </si>
  <si>
    <t>Příplatek k odkopávkám a prokopávkám pro silnice v hornině tř. 3 za lepivost</t>
  </si>
  <si>
    <t>-1233440453</t>
  </si>
  <si>
    <t>11</t>
  </si>
  <si>
    <t>162301101</t>
  </si>
  <si>
    <t>Vodorovné přemístění do 500 m výkopku/sypaniny z horniny tř. 1 až 4</t>
  </si>
  <si>
    <t>11754159</t>
  </si>
  <si>
    <t>12</t>
  </si>
  <si>
    <t>162701105</t>
  </si>
  <si>
    <t>Vodorovné přemístění do 10000 m výkopku/sypaniny z horniny tř. 1 až 4</t>
  </si>
  <si>
    <t>-2046579846</t>
  </si>
  <si>
    <t>VV</t>
  </si>
  <si>
    <t>345-60</t>
  </si>
  <si>
    <t>13</t>
  </si>
  <si>
    <t>162701109</t>
  </si>
  <si>
    <t>Příplatek k vodorovnému přemístění výkopku/sypaniny z horniny tř. 1 až 4 ZKD 1000 m přes 10000 m</t>
  </si>
  <si>
    <t>1978368995</t>
  </si>
  <si>
    <t>285*13</t>
  </si>
  <si>
    <t>14</t>
  </si>
  <si>
    <t>167101102</t>
  </si>
  <si>
    <t>Nakládání výkopku z hornin tř. 1 až 4 přes 100 m3</t>
  </si>
  <si>
    <t>1177148934</t>
  </si>
  <si>
    <t>70+345</t>
  </si>
  <si>
    <t>171102103</t>
  </si>
  <si>
    <t>Uložení sypaniny z hornin soudržných do násypů zhutněných do 100 % PS dálnic</t>
  </si>
  <si>
    <t>-991341946</t>
  </si>
  <si>
    <t>Poznámka k položce:
60 m3 lze využít z výkopů</t>
  </si>
  <si>
    <t>16</t>
  </si>
  <si>
    <t>M</t>
  </si>
  <si>
    <t>10364100</t>
  </si>
  <si>
    <t>zemina pro terénní úpravy - tříděná</t>
  </si>
  <si>
    <t>t</t>
  </si>
  <si>
    <t>1758731771</t>
  </si>
  <si>
    <t>10*1,6</t>
  </si>
  <si>
    <t>17</t>
  </si>
  <si>
    <t>171201201</t>
  </si>
  <si>
    <t>Uložení sypaniny na skládky</t>
  </si>
  <si>
    <t>530577166</t>
  </si>
  <si>
    <t>18</t>
  </si>
  <si>
    <t>171201211</t>
  </si>
  <si>
    <t>Poplatek za uložení stavebního odpadu - zeminy a kameniva na skládce</t>
  </si>
  <si>
    <t>-1568541833</t>
  </si>
  <si>
    <t>285*1,6</t>
  </si>
  <si>
    <t>19</t>
  </si>
  <si>
    <t>174101101</t>
  </si>
  <si>
    <t>Zásyp jam, šachet rýh nebo kolem objektů sypaninou se zhutněním</t>
  </si>
  <si>
    <t>1667900849</t>
  </si>
  <si>
    <t>20</t>
  </si>
  <si>
    <t>181102302</t>
  </si>
  <si>
    <t>Úprava pláně v zářezech se zhutněním</t>
  </si>
  <si>
    <t>-808158104</t>
  </si>
  <si>
    <t>2585+173+307+190</t>
  </si>
  <si>
    <t>182301131</t>
  </si>
  <si>
    <t>Rozprostření ornice pl přes 500 m2 ve svahu přes 1:5 tl vrstvy do 100 mm</t>
  </si>
  <si>
    <t>-589890737</t>
  </si>
  <si>
    <t>22</t>
  </si>
  <si>
    <t>10364101</t>
  </si>
  <si>
    <t>zemina pro terénní úpravy -  ornice</t>
  </si>
  <si>
    <t>-502693219</t>
  </si>
  <si>
    <t>8*1,6</t>
  </si>
  <si>
    <t>23</t>
  </si>
  <si>
    <t>181411121</t>
  </si>
  <si>
    <t>Založení lučního trávníku výsevem plochy do 1000 m2 v rovině a ve svahu do 1:5</t>
  </si>
  <si>
    <t>286373702</t>
  </si>
  <si>
    <t>24</t>
  </si>
  <si>
    <t>00572470</t>
  </si>
  <si>
    <t>osivo směs travní univerzál</t>
  </si>
  <si>
    <t>kg</t>
  </si>
  <si>
    <t>2012102026</t>
  </si>
  <si>
    <t>775*0,02 'Přepočtené koeficientem množství</t>
  </si>
  <si>
    <t>Vodorovné konstrukce</t>
  </si>
  <si>
    <t>25</t>
  </si>
  <si>
    <t>46052016R1</t>
  </si>
  <si>
    <t>Dodávka a montáž chráničky vedení včetně hloubení a zásypu rýhy</t>
  </si>
  <si>
    <t>1709514977</t>
  </si>
  <si>
    <t>Poznámka k položce:
Uložení rezervních chrániček pro vedení ČEZ</t>
  </si>
  <si>
    <t>4*11</t>
  </si>
  <si>
    <t>Komunikace pozemní</t>
  </si>
  <si>
    <t>26</t>
  </si>
  <si>
    <t>564851111</t>
  </si>
  <si>
    <t>Podklad ze štěrkodrtě ŠD tl 150 mm</t>
  </si>
  <si>
    <t>-1327444275</t>
  </si>
  <si>
    <t>Poznámka k položce:
85 m3 - rozdíl ve sklonu pláně</t>
  </si>
  <si>
    <t>2775+2775+(85/0,15)</t>
  </si>
  <si>
    <t>27</t>
  </si>
  <si>
    <t>564871111</t>
  </si>
  <si>
    <t>Podklad ze štěrkodrtě ŠD tl 250 mm</t>
  </si>
  <si>
    <t>726026333</t>
  </si>
  <si>
    <t>28</t>
  </si>
  <si>
    <t>565155121</t>
  </si>
  <si>
    <t>Asfaltový beton vrstva podkladní ACP 16 (obalované kamenivo OKS) tl 70 mm š přes 3 m</t>
  </si>
  <si>
    <t>-386407557</t>
  </si>
  <si>
    <t>29</t>
  </si>
  <si>
    <t>573111113</t>
  </si>
  <si>
    <t>Postřik živičný infiltrační s posypem z asfaltu množství 1,5 kg/m2</t>
  </si>
  <si>
    <t>1551714952</t>
  </si>
  <si>
    <t>30</t>
  </si>
  <si>
    <t>573211112</t>
  </si>
  <si>
    <t>Postřik živičný spojovací z asfaltu v množství 0,70 kg/m2</t>
  </si>
  <si>
    <t>-1860961177</t>
  </si>
  <si>
    <t>31</t>
  </si>
  <si>
    <t>577134121</t>
  </si>
  <si>
    <t>Asfaltový beton vrstva obrusná ACO 11 (ABS) tř. I tl 40 mm š přes 3 m z nemodifikovaného asfaltu</t>
  </si>
  <si>
    <t>214950394</t>
  </si>
  <si>
    <t>32</t>
  </si>
  <si>
    <t>577144121</t>
  </si>
  <si>
    <t>Asfaltový beton vrstva obrusná ACO 11 (ABS) tř. I tl 50 mm š přes 3 m z nemodifikovaného asfaltu</t>
  </si>
  <si>
    <t>1322475751</t>
  </si>
  <si>
    <t>33</t>
  </si>
  <si>
    <t>591241111</t>
  </si>
  <si>
    <t>Kladení dlažby z kostek drobných z kamene na MC tl 50 mm</t>
  </si>
  <si>
    <t>372386527</t>
  </si>
  <si>
    <t>34</t>
  </si>
  <si>
    <t>58381007</t>
  </si>
  <si>
    <t>kostka dlažební žula drobná 8/10</t>
  </si>
  <si>
    <t>-1074285068</t>
  </si>
  <si>
    <t>30*1,02 'Přepočtené koeficientem množství</t>
  </si>
  <si>
    <t>35</t>
  </si>
  <si>
    <t>596212223</t>
  </si>
  <si>
    <t>Kladení zámkové dlažby pozemních komunikací tl 80 mm skupiny B pl přes 300 m2</t>
  </si>
  <si>
    <t>749885245</t>
  </si>
  <si>
    <t>36</t>
  </si>
  <si>
    <t>59245030</t>
  </si>
  <si>
    <t>dlažba skladebná betonová 200x200x80mm přírodní</t>
  </si>
  <si>
    <t>-70814138</t>
  </si>
  <si>
    <t>37</t>
  </si>
  <si>
    <t>59245005</t>
  </si>
  <si>
    <t>dlažba skladebná betonová 200x100x80mm barevná</t>
  </si>
  <si>
    <t>317184248</t>
  </si>
  <si>
    <t>38</t>
  </si>
  <si>
    <t>596412213</t>
  </si>
  <si>
    <t>Kladení dlažby z vegetačních tvárnic pozemních komunikací tl 80 mm přes 300 m2</t>
  </si>
  <si>
    <t>-520067605</t>
  </si>
  <si>
    <t>39</t>
  </si>
  <si>
    <t>59246016</t>
  </si>
  <si>
    <t>dlažba plošná betonová vegetační 600x400x80mm</t>
  </si>
  <si>
    <t>-1987430400</t>
  </si>
  <si>
    <t>40</t>
  </si>
  <si>
    <t>599141111</t>
  </si>
  <si>
    <t>Vyplnění spár mezi silničními dílci živičnou zálivkou</t>
  </si>
  <si>
    <t>1418145523</t>
  </si>
  <si>
    <t>Trubní vedení</t>
  </si>
  <si>
    <t>41</t>
  </si>
  <si>
    <t>871315221</t>
  </si>
  <si>
    <t>Kanalizační potrubí z tvrdého PVC jednovrstvé tuhost třídy SN8 DN 160</t>
  </si>
  <si>
    <t>-2034947062</t>
  </si>
  <si>
    <t>42</t>
  </si>
  <si>
    <t>890411851</t>
  </si>
  <si>
    <t>Bourání šachet z prefabrikovaných skruží strojně obestavěného prostoru do 1,5 m3</t>
  </si>
  <si>
    <t>1494333607</t>
  </si>
  <si>
    <t>43</t>
  </si>
  <si>
    <t>895941111</t>
  </si>
  <si>
    <t>Zřízení vpusti kanalizační uliční z betonových dílců typ UV-50 normální</t>
  </si>
  <si>
    <t>-1866005415</t>
  </si>
  <si>
    <t>44</t>
  </si>
  <si>
    <t>592238R4</t>
  </si>
  <si>
    <t>Vpusť uliční - komplet dle PD</t>
  </si>
  <si>
    <t>-2141218480</t>
  </si>
  <si>
    <t>45</t>
  </si>
  <si>
    <t>899131113</t>
  </si>
  <si>
    <t>Výměna šachtového rámu s osazením a dodáním rámu z litiny a betonu</t>
  </si>
  <si>
    <t>1041510044</t>
  </si>
  <si>
    <t>46</t>
  </si>
  <si>
    <t>899202211</t>
  </si>
  <si>
    <t>Demontáž mříží litinových včetně rámů hmotnosti přes 50 do 100 kg</t>
  </si>
  <si>
    <t>-1252623727</t>
  </si>
  <si>
    <t>47</t>
  </si>
  <si>
    <t>899231111</t>
  </si>
  <si>
    <t>Výšková úprava uličního vstupu nebo vpusti do 200 mm zvýšením mříže</t>
  </si>
  <si>
    <t>-1476181919</t>
  </si>
  <si>
    <t>Ostatní konstrukce a práce, bourání</t>
  </si>
  <si>
    <t>48</t>
  </si>
  <si>
    <t>916131213</t>
  </si>
  <si>
    <t>Osazení silničního obrubníku betonového stojatého s boční opěrou do lože z betonu prostého</t>
  </si>
  <si>
    <t>1757169718</t>
  </si>
  <si>
    <t>49</t>
  </si>
  <si>
    <t>59217035</t>
  </si>
  <si>
    <t>obrubník betonový obloukový vnější 780x150x250mm</t>
  </si>
  <si>
    <t>853676860</t>
  </si>
  <si>
    <t>50</t>
  </si>
  <si>
    <t>59217031</t>
  </si>
  <si>
    <t>obrubník betonový silniční 1000x150x250mm</t>
  </si>
  <si>
    <t>-1606282109</t>
  </si>
  <si>
    <t>51</t>
  </si>
  <si>
    <t>59217026</t>
  </si>
  <si>
    <t>obrubník betonový silniční 500x150x250mm</t>
  </si>
  <si>
    <t>-1651343336</t>
  </si>
  <si>
    <t>52</t>
  </si>
  <si>
    <t>59217029</t>
  </si>
  <si>
    <t>obrubník betonový silniční nájezdový 1000x150x150mm</t>
  </si>
  <si>
    <t>-2117876061</t>
  </si>
  <si>
    <t>53</t>
  </si>
  <si>
    <t>59217030</t>
  </si>
  <si>
    <t>obrubník betonový silniční přechodový 1000x150x150-250mm</t>
  </si>
  <si>
    <t>109447617</t>
  </si>
  <si>
    <t>54</t>
  </si>
  <si>
    <t>592170R1</t>
  </si>
  <si>
    <t>obrubník betonový roh vnitřní 400/400x150x250mm</t>
  </si>
  <si>
    <t>372027771</t>
  </si>
  <si>
    <t>55</t>
  </si>
  <si>
    <t>916231213</t>
  </si>
  <si>
    <t>Osazení chodníkového obrubníku betonového stojatého s boční opěrou do lože z betonu prostého</t>
  </si>
  <si>
    <t>452919917</t>
  </si>
  <si>
    <t>56</t>
  </si>
  <si>
    <t>59217016</t>
  </si>
  <si>
    <t>obrubník betonový chodníkový 1000x80x250mm</t>
  </si>
  <si>
    <t>1194430315</t>
  </si>
  <si>
    <t>57</t>
  </si>
  <si>
    <t>919726123R1</t>
  </si>
  <si>
    <t>Geotextilie pro ochranu a zachycení ropných látek netkaná měrná hmotnost 400 g/m2</t>
  </si>
  <si>
    <t>1878310693</t>
  </si>
  <si>
    <t>58</t>
  </si>
  <si>
    <t>919735113</t>
  </si>
  <si>
    <t>Řezání stávajícího živičného krytu hl do 150 mm</t>
  </si>
  <si>
    <t>134357114</t>
  </si>
  <si>
    <t>997</t>
  </si>
  <si>
    <t>Přesun sutě</t>
  </si>
  <si>
    <t>59</t>
  </si>
  <si>
    <t>997221561</t>
  </si>
  <si>
    <t>Vodorovná doprava suti z kusových materiálů do 1 km</t>
  </si>
  <si>
    <t>1239746130</t>
  </si>
  <si>
    <t>60</t>
  </si>
  <si>
    <t>997221569</t>
  </si>
  <si>
    <t>Příplatek ZKD 1 km u vodorovné dopravy suti z kusových materiálů</t>
  </si>
  <si>
    <t>1059012712</t>
  </si>
  <si>
    <t>3365,6*5</t>
  </si>
  <si>
    <t>61</t>
  </si>
  <si>
    <t>997221815</t>
  </si>
  <si>
    <t>Poplatek za uložení na skládce (skládkovné) stavebního odpadu betonového kód odpadu 170 101</t>
  </si>
  <si>
    <t>1072255451</t>
  </si>
  <si>
    <t>2118,75+137,35+0,78+11,52</t>
  </si>
  <si>
    <t>62</t>
  </si>
  <si>
    <t>997221845</t>
  </si>
  <si>
    <t>Poplatek za uložení na skládce (skládkovné) odpadu asfaltového bez dehtu kód odpadu 170 302</t>
  </si>
  <si>
    <t>1677051628</t>
  </si>
  <si>
    <t>1071,24+17,92</t>
  </si>
  <si>
    <t>998</t>
  </si>
  <si>
    <t>Přesun hmot</t>
  </si>
  <si>
    <t>63</t>
  </si>
  <si>
    <t>998225111</t>
  </si>
  <si>
    <t>Přesun hmot pro pozemní komunikace s krytem z kamene, monolitickým betonovým nebo živičným</t>
  </si>
  <si>
    <t>756375036</t>
  </si>
  <si>
    <t>SO 101 - N - Komunikace - nezpůsobilé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</si>
  <si>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</si>
  <si>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</si>
  <si>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</si>
  <si>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113106132</t>
  </si>
  <si>
    <t>Rozebrání dlažeb z betonových nebo kamenných dlaždic komunikací pro pěší strojně pl do 50 m2</t>
  </si>
  <si>
    <t>216355893</t>
  </si>
  <si>
    <t>113107161</t>
  </si>
  <si>
    <t>Odstranění podkladu z kameniva drceného tl 100 mm strojně pl přes 50 do 200 m2</t>
  </si>
  <si>
    <t>890808499</t>
  </si>
  <si>
    <t>113107171</t>
  </si>
  <si>
    <t>Odstranění podkladu z betonu prostého tl 150 mm strojně pl přes 50 do 200 m2</t>
  </si>
  <si>
    <t>-1961048111</t>
  </si>
  <si>
    <t>5+5,5</t>
  </si>
  <si>
    <t>15-5+12-5,5</t>
  </si>
  <si>
    <t>16,5*13</t>
  </si>
  <si>
    <t>12+15</t>
  </si>
  <si>
    <t>16,5*1,6</t>
  </si>
  <si>
    <t>40+27+721</t>
  </si>
  <si>
    <t>581124115</t>
  </si>
  <si>
    <t>Kryt z betonu komunikace pro pěší tl. 150 mm</t>
  </si>
  <si>
    <t>66273288</t>
  </si>
  <si>
    <t>Poznámka k položce:
Dobetonování plochy pro kontejnery</t>
  </si>
  <si>
    <t>84+2</t>
  </si>
  <si>
    <t>596211122</t>
  </si>
  <si>
    <t>Kladení zámkové dlažby komunikací pro pěší tl 60 mm skupiny B pl do 300 m2</t>
  </si>
  <si>
    <t>466604247</t>
  </si>
  <si>
    <t>59245006</t>
  </si>
  <si>
    <t>dlažba skladebná betonová pro nevidomé 200x100x60mm barevná</t>
  </si>
  <si>
    <t>-1255007885</t>
  </si>
  <si>
    <t>59245018</t>
  </si>
  <si>
    <t>dlažba skladebná betonová 200x100x60mm přírodní</t>
  </si>
  <si>
    <t>-285961725</t>
  </si>
  <si>
    <t>914111111</t>
  </si>
  <si>
    <t>Montáž svislé dopravní značky do velikosti 1 m2 objímkami na sloupek nebo konzolu</t>
  </si>
  <si>
    <t>-1394939403</t>
  </si>
  <si>
    <t>40445555</t>
  </si>
  <si>
    <t>značka dopravní svislá retroreflexní fólie tř 1 Al prolis 500x700mm</t>
  </si>
  <si>
    <t>-1351550237</t>
  </si>
  <si>
    <t>40445556</t>
  </si>
  <si>
    <t>značka dopravní svislá retroreflexní fólie tř 1 Al prolis 1000x1500mm</t>
  </si>
  <si>
    <t>-2016546578</t>
  </si>
  <si>
    <t>914511111</t>
  </si>
  <si>
    <t>Montáž sloupku dopravních značek délky do 3,5 m s betonovým základem</t>
  </si>
  <si>
    <t>1517698928</t>
  </si>
  <si>
    <t>40445225</t>
  </si>
  <si>
    <t>sloupek pro dopravní značku Zn D 60mm v 3,5m</t>
  </si>
  <si>
    <t>-414158012</t>
  </si>
  <si>
    <t>40445253</t>
  </si>
  <si>
    <t>víčko plastové na sloupek D 60mm</t>
  </si>
  <si>
    <t>-919068595</t>
  </si>
  <si>
    <t>966006132</t>
  </si>
  <si>
    <t>Odstranění značek dopravních nebo orientačních se sloupky s betonovými patkami</t>
  </si>
  <si>
    <t>-257095174</t>
  </si>
  <si>
    <t>915211111</t>
  </si>
  <si>
    <t>Vodorovné dopravní značení dělící čáry souvislé š 125 mm bílý plast</t>
  </si>
  <si>
    <t>537044110</t>
  </si>
  <si>
    <t>915221121</t>
  </si>
  <si>
    <t>Vodorovné dopravní značení vodící čáry přerušované š 250 mm bílý plast</t>
  </si>
  <si>
    <t>-135392774</t>
  </si>
  <si>
    <t>915231111</t>
  </si>
  <si>
    <t>Vodorovné dopravní značení přechody pro chodce, šipky, symboly bílý plast</t>
  </si>
  <si>
    <t>-435969524</t>
  </si>
  <si>
    <t>915611111</t>
  </si>
  <si>
    <t>Předznačení vodorovného liniového značení</t>
  </si>
  <si>
    <t>-39720901</t>
  </si>
  <si>
    <t>62+70</t>
  </si>
  <si>
    <t>915621111</t>
  </si>
  <si>
    <t>Předznačení vodorovného plošného značení</t>
  </si>
  <si>
    <t>-361740640</t>
  </si>
  <si>
    <t>26,938*9</t>
  </si>
  <si>
    <t>1731703480</t>
  </si>
  <si>
    <t>3,57+9,1</t>
  </si>
  <si>
    <t>997221855</t>
  </si>
  <si>
    <t>Poplatek za uložení na skládce (skládkovné) zeminy a kameniva kód odpadu 170 504</t>
  </si>
  <si>
    <t>-1310639831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</si>
  <si>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</si>
  <si>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</si>
  <si>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</si>
  <si>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</si>
  <si>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</si>
  <si>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</t>
  </si>
  <si>
    <t>Kč</t>
  </si>
  <si>
    <t>1024</t>
  </si>
  <si>
    <t>-561329678</t>
  </si>
  <si>
    <t>012203000</t>
  </si>
  <si>
    <t>Geodetické práce při provádění stavby</t>
  </si>
  <si>
    <t>1713749088</t>
  </si>
  <si>
    <t>012303000</t>
  </si>
  <si>
    <t>Geodetické práce po výstavbě</t>
  </si>
  <si>
    <t>-1177977437</t>
  </si>
  <si>
    <t>013254000</t>
  </si>
  <si>
    <t>Dokumentace skutečného provedení stavby</t>
  </si>
  <si>
    <t>-2056384622</t>
  </si>
  <si>
    <t>013294000</t>
  </si>
  <si>
    <t>Ostatní dokumentace</t>
  </si>
  <si>
    <t>-1947548865</t>
  </si>
  <si>
    <t>VRN3</t>
  </si>
  <si>
    <t>Zařízení staveniště</t>
  </si>
  <si>
    <t>030001000</t>
  </si>
  <si>
    <t>-1201136299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</si>
</sst>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9"/>
      <c r="BS17" s="15" t="s">
        <v>36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33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35</v>
      </c>
      <c r="AO20" s="20"/>
      <c r="AP20" s="20"/>
      <c r="AQ20" s="20"/>
      <c r="AR20" s="18"/>
      <c r="BE20" s="29"/>
      <c r="BS20" s="15" t="s">
        <v>36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43</v>
      </c>
      <c r="E29" s="45"/>
      <c r="F29" s="30" t="s">
        <v>44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45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46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47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50</v>
      </c>
      <c r="U35" s="52"/>
      <c r="V35" s="52"/>
      <c r="W35" s="52"/>
      <c r="X35" s="54" t="s">
        <v>51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53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54</v>
      </c>
      <c r="AI60" s="40"/>
      <c r="AJ60" s="40"/>
      <c r="AK60" s="40"/>
      <c r="AL60" s="40"/>
      <c r="AM60" s="62" t="s">
        <v>55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56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57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54</v>
      </c>
      <c r="AI75" s="40"/>
      <c r="AJ75" s="40"/>
      <c r="AK75" s="40"/>
      <c r="AL75" s="40"/>
      <c r="AM75" s="62" t="s">
        <v>55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P122018B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Stavební úpravy komunikace v ulici Atletická, Sokolov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Sokolov, ul. Atletická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29. 6. 2020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Sokolov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32</v>
      </c>
      <c r="AJ89" s="38"/>
      <c r="AK89" s="38"/>
      <c r="AL89" s="38"/>
      <c r="AM89" s="78" t="str">
        <f>IF(E17="","",E17)</f>
        <v>GEOprojectKV s.r.o.</v>
      </c>
      <c r="AN89" s="69"/>
      <c r="AO89" s="69"/>
      <c r="AP89" s="69"/>
      <c r="AQ89" s="38"/>
      <c r="AR89" s="42"/>
      <c r="AS89" s="79" t="s">
        <v>59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30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37</v>
      </c>
      <c r="AJ90" s="38"/>
      <c r="AK90" s="38"/>
      <c r="AL90" s="38"/>
      <c r="AM90" s="78" t="str">
        <f>IF(E20="","",E20)</f>
        <v>GEOprojectKV s.r.o.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60</v>
      </c>
      <c r="D92" s="92"/>
      <c r="E92" s="92"/>
      <c r="F92" s="92"/>
      <c r="G92" s="92"/>
      <c r="H92" s="93"/>
      <c r="I92" s="94" t="s">
        <v>61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62</v>
      </c>
      <c r="AH92" s="92"/>
      <c r="AI92" s="92"/>
      <c r="AJ92" s="92"/>
      <c r="AK92" s="92"/>
      <c r="AL92" s="92"/>
      <c r="AM92" s="92"/>
      <c r="AN92" s="94" t="s">
        <v>63</v>
      </c>
      <c r="AO92" s="92"/>
      <c r="AP92" s="96"/>
      <c r="AQ92" s="97" t="s">
        <v>64</v>
      </c>
      <c r="AR92" s="42"/>
      <c r="AS92" s="98" t="s">
        <v>65</v>
      </c>
      <c r="AT92" s="99" t="s">
        <v>66</v>
      </c>
      <c r="AU92" s="99" t="s">
        <v>67</v>
      </c>
      <c r="AV92" s="99" t="s">
        <v>68</v>
      </c>
      <c r="AW92" s="99" t="s">
        <v>69</v>
      </c>
      <c r="AX92" s="99" t="s">
        <v>70</v>
      </c>
      <c r="AY92" s="99" t="s">
        <v>71</v>
      </c>
      <c r="AZ92" s="99" t="s">
        <v>72</v>
      </c>
      <c r="BA92" s="99" t="s">
        <v>73</v>
      </c>
      <c r="BB92" s="99" t="s">
        <v>74</v>
      </c>
      <c r="BC92" s="99" t="s">
        <v>75</v>
      </c>
      <c r="BD92" s="100" t="s">
        <v>76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77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ROUND(SUM(AS95:AS96),2)</f>
        <v>0</v>
      </c>
      <c r="AT94" s="112">
        <f>ROUND(SUM(AV94:AW94),2)</f>
        <v>0</v>
      </c>
      <c r="AU94" s="113">
        <f>ROUND(SUM(AU95:AU96),5)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ROUND(SUM(AZ95:AZ96),2)</f>
        <v>0</v>
      </c>
      <c r="BA94" s="112">
        <f>ROUND(SUM(BA95:BA96),2)</f>
        <v>0</v>
      </c>
      <c r="BB94" s="112">
        <f>ROUND(SUM(BB95:BB96),2)</f>
        <v>0</v>
      </c>
      <c r="BC94" s="112">
        <f>ROUND(SUM(BC95:BC96),2)</f>
        <v>0</v>
      </c>
      <c r="BD94" s="114">
        <f>ROUND(SUM(BD95:BD96),2)</f>
        <v>0</v>
      </c>
      <c r="BE94" s="6"/>
      <c r="BS94" s="115" t="s">
        <v>78</v>
      </c>
      <c r="BT94" s="115" t="s">
        <v>79</v>
      </c>
      <c r="BU94" s="116" t="s">
        <v>80</v>
      </c>
      <c r="BV94" s="115" t="s">
        <v>81</v>
      </c>
      <c r="BW94" s="115" t="s">
        <v>5</v>
      </c>
      <c r="BX94" s="115" t="s">
        <v>82</v>
      </c>
      <c r="CL94" s="115" t="s">
        <v>1</v>
      </c>
    </row>
    <row r="95" spans="1:91" s="7" customFormat="1" ht="24.75" customHeight="1">
      <c r="A95" s="117" t="s">
        <v>83</v>
      </c>
      <c r="B95" s="118"/>
      <c r="C95" s="119"/>
      <c r="D95" s="120" t="s">
        <v>84</v>
      </c>
      <c r="E95" s="120"/>
      <c r="F95" s="120"/>
      <c r="G95" s="120"/>
      <c r="H95" s="120"/>
      <c r="I95" s="121"/>
      <c r="J95" s="120" t="s">
        <v>85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101 - Z - Komunikace -...'!J30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86</v>
      </c>
      <c r="AR95" s="124"/>
      <c r="AS95" s="125">
        <v>0</v>
      </c>
      <c r="AT95" s="126">
        <f>ROUND(SUM(AV95:AW95),2)</f>
        <v>0</v>
      </c>
      <c r="AU95" s="127">
        <f>'SO 101 - Z - Komunikace -...'!P124</f>
        <v>0</v>
      </c>
      <c r="AV95" s="126">
        <f>'SO 101 - Z - Komunikace -...'!J33</f>
        <v>0</v>
      </c>
      <c r="AW95" s="126">
        <f>'SO 101 - Z - Komunikace -...'!J34</f>
        <v>0</v>
      </c>
      <c r="AX95" s="126">
        <f>'SO 101 - Z - Komunikace -...'!J35</f>
        <v>0</v>
      </c>
      <c r="AY95" s="126">
        <f>'SO 101 - Z - Komunikace -...'!J36</f>
        <v>0</v>
      </c>
      <c r="AZ95" s="126">
        <f>'SO 101 - Z - Komunikace -...'!F33</f>
        <v>0</v>
      </c>
      <c r="BA95" s="126">
        <f>'SO 101 - Z - Komunikace -...'!F34</f>
        <v>0</v>
      </c>
      <c r="BB95" s="126">
        <f>'SO 101 - Z - Komunikace -...'!F35</f>
        <v>0</v>
      </c>
      <c r="BC95" s="126">
        <f>'SO 101 - Z - Komunikace -...'!F36</f>
        <v>0</v>
      </c>
      <c r="BD95" s="128">
        <f>'SO 101 - Z - Komunikace -...'!F37</f>
        <v>0</v>
      </c>
      <c r="BE95" s="7"/>
      <c r="BT95" s="129" t="s">
        <v>87</v>
      </c>
      <c r="BV95" s="129" t="s">
        <v>81</v>
      </c>
      <c r="BW95" s="129" t="s">
        <v>88</v>
      </c>
      <c r="BX95" s="129" t="s">
        <v>5</v>
      </c>
      <c r="CL95" s="129" t="s">
        <v>1</v>
      </c>
      <c r="CM95" s="129" t="s">
        <v>89</v>
      </c>
    </row>
    <row r="96" spans="1:91" s="7" customFormat="1" ht="24.75" customHeight="1">
      <c r="A96" s="117" t="s">
        <v>83</v>
      </c>
      <c r="B96" s="118"/>
      <c r="C96" s="119"/>
      <c r="D96" s="120" t="s">
        <v>90</v>
      </c>
      <c r="E96" s="120"/>
      <c r="F96" s="120"/>
      <c r="G96" s="120"/>
      <c r="H96" s="120"/>
      <c r="I96" s="121"/>
      <c r="J96" s="120" t="s">
        <v>91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 101 - N - Komunikace -...'!J30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86</v>
      </c>
      <c r="AR96" s="124"/>
      <c r="AS96" s="130">
        <v>0</v>
      </c>
      <c r="AT96" s="131">
        <f>ROUND(SUM(AV96:AW96),2)</f>
        <v>0</v>
      </c>
      <c r="AU96" s="132">
        <f>'SO 101 - N - Komunikace -...'!P125</f>
        <v>0</v>
      </c>
      <c r="AV96" s="131">
        <f>'SO 101 - N - Komunikace -...'!J33</f>
        <v>0</v>
      </c>
      <c r="AW96" s="131">
        <f>'SO 101 - N - Komunikace -...'!J34</f>
        <v>0</v>
      </c>
      <c r="AX96" s="131">
        <f>'SO 101 - N - Komunikace -...'!J35</f>
        <v>0</v>
      </c>
      <c r="AY96" s="131">
        <f>'SO 101 - N - Komunikace -...'!J36</f>
        <v>0</v>
      </c>
      <c r="AZ96" s="131">
        <f>'SO 101 - N - Komunikace -...'!F33</f>
        <v>0</v>
      </c>
      <c r="BA96" s="131">
        <f>'SO 101 - N - Komunikace -...'!F34</f>
        <v>0</v>
      </c>
      <c r="BB96" s="131">
        <f>'SO 101 - N - Komunikace -...'!F35</f>
        <v>0</v>
      </c>
      <c r="BC96" s="131">
        <f>'SO 101 - N - Komunikace -...'!F36</f>
        <v>0</v>
      </c>
      <c r="BD96" s="133">
        <f>'SO 101 - N - Komunikace -...'!F37</f>
        <v>0</v>
      </c>
      <c r="BE96" s="7"/>
      <c r="BT96" s="129" t="s">
        <v>87</v>
      </c>
      <c r="BV96" s="129" t="s">
        <v>81</v>
      </c>
      <c r="BW96" s="129" t="s">
        <v>92</v>
      </c>
      <c r="BX96" s="129" t="s">
        <v>5</v>
      </c>
      <c r="CL96" s="129" t="s">
        <v>1</v>
      </c>
      <c r="CM96" s="129" t="s">
        <v>89</v>
      </c>
    </row>
    <row r="97" spans="1:57" s="2" customFormat="1" ht="30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sheetProtection password="CDAA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101 - Z - Komunikace -...'!C2" display="/"/>
    <hyperlink ref="A96" location="'SO 101 - N - Komunikace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89</v>
      </c>
    </row>
    <row r="4" spans="2:46" s="1" customFormat="1" ht="24.95" customHeight="1">
      <c r="B4" s="18"/>
      <c r="D4" s="138" t="s">
        <v>93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Stavební úpravy komunikace v ulici Atletická, Sokolov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94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95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96</v>
      </c>
      <c r="G12" s="36"/>
      <c r="H12" s="36"/>
      <c r="I12" s="145" t="s">
        <v>22</v>
      </c>
      <c r="J12" s="146" t="str">
        <f>'Rekapitulace stavby'!AN8</f>
        <v>29. 6. 2020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33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34</v>
      </c>
      <c r="F24" s="36"/>
      <c r="G24" s="36"/>
      <c r="H24" s="36"/>
      <c r="I24" s="145" t="s">
        <v>28</v>
      </c>
      <c r="J24" s="144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38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39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41</v>
      </c>
      <c r="G32" s="36"/>
      <c r="H32" s="36"/>
      <c r="I32" s="157" t="s">
        <v>40</v>
      </c>
      <c r="J32" s="156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43</v>
      </c>
      <c r="E33" s="140" t="s">
        <v>44</v>
      </c>
      <c r="F33" s="159">
        <f>ROUND((SUM(BE124:BE216)),2)</f>
        <v>0</v>
      </c>
      <c r="G33" s="36"/>
      <c r="H33" s="36"/>
      <c r="I33" s="160">
        <v>0.21</v>
      </c>
      <c r="J33" s="159">
        <f>ROUND(((SUM(BE124:BE216))*I33),2)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45</v>
      </c>
      <c r="F34" s="159">
        <f>ROUND((SUM(BF124:BF216)),2)</f>
        <v>0</v>
      </c>
      <c r="G34" s="36"/>
      <c r="H34" s="36"/>
      <c r="I34" s="160">
        <v>0.15</v>
      </c>
      <c r="J34" s="159">
        <f>ROUND(((SUM(BF124:BF216))*I34),2)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46</v>
      </c>
      <c r="F35" s="159">
        <f>ROUND((SUM(BG124:BG216)),2)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47</v>
      </c>
      <c r="F36" s="159">
        <f>ROUND((SUM(BH124:BH216)),2)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48</v>
      </c>
      <c r="F37" s="159">
        <f>ROUND((SUM(BI124:BI216)),2)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52</v>
      </c>
      <c r="E50" s="170"/>
      <c r="F50" s="170"/>
      <c r="G50" s="169" t="s">
        <v>53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54</v>
      </c>
      <c r="E61" s="173"/>
      <c r="F61" s="174" t="s">
        <v>55</v>
      </c>
      <c r="G61" s="172" t="s">
        <v>54</v>
      </c>
      <c r="H61" s="173"/>
      <c r="I61" s="175"/>
      <c r="J61" s="176" t="s">
        <v>55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56</v>
      </c>
      <c r="E65" s="177"/>
      <c r="F65" s="177"/>
      <c r="G65" s="169" t="s">
        <v>57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54</v>
      </c>
      <c r="E76" s="173"/>
      <c r="F76" s="174" t="s">
        <v>55</v>
      </c>
      <c r="G76" s="172" t="s">
        <v>54</v>
      </c>
      <c r="H76" s="173"/>
      <c r="I76" s="175"/>
      <c r="J76" s="176" t="s">
        <v>55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97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Stavební úpravy komunikace v ulici Atletická, Sokolov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101 - Z - Komunikace - způsobilé náklady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Sokolov</v>
      </c>
      <c r="G89" s="38"/>
      <c r="H89" s="38"/>
      <c r="I89" s="145" t="s">
        <v>22</v>
      </c>
      <c r="J89" s="77" t="str">
        <f>IF(J12="","",J12)</f>
        <v>29. 6. 2020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Město Sokolov</v>
      </c>
      <c r="G91" s="38"/>
      <c r="H91" s="38"/>
      <c r="I91" s="145" t="s">
        <v>32</v>
      </c>
      <c r="J91" s="34" t="str">
        <f>E21</f>
        <v>GEOprojectKV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6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GEOprojectKV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98</v>
      </c>
      <c r="D94" s="187"/>
      <c r="E94" s="187"/>
      <c r="F94" s="187"/>
      <c r="G94" s="187"/>
      <c r="H94" s="187"/>
      <c r="I94" s="188"/>
      <c r="J94" s="189" t="s">
        <v>99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100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101</v>
      </c>
    </row>
    <row r="97" spans="1:31" s="9" customFormat="1" ht="24.95" customHeight="1">
      <c r="A97" s="9"/>
      <c r="B97" s="191"/>
      <c r="C97" s="192"/>
      <c r="D97" s="193" t="s">
        <v>102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103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104</v>
      </c>
      <c r="E99" s="201"/>
      <c r="F99" s="201"/>
      <c r="G99" s="201"/>
      <c r="H99" s="201"/>
      <c r="I99" s="202"/>
      <c r="J99" s="203">
        <f>J163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105</v>
      </c>
      <c r="E100" s="201"/>
      <c r="F100" s="201"/>
      <c r="G100" s="201"/>
      <c r="H100" s="201"/>
      <c r="I100" s="202"/>
      <c r="J100" s="203">
        <f>J167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106</v>
      </c>
      <c r="E101" s="201"/>
      <c r="F101" s="201"/>
      <c r="G101" s="201"/>
      <c r="H101" s="201"/>
      <c r="I101" s="202"/>
      <c r="J101" s="203">
        <f>J187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107</v>
      </c>
      <c r="E102" s="201"/>
      <c r="F102" s="201"/>
      <c r="G102" s="201"/>
      <c r="H102" s="201"/>
      <c r="I102" s="202"/>
      <c r="J102" s="203">
        <f>J195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108</v>
      </c>
      <c r="E103" s="201"/>
      <c r="F103" s="201"/>
      <c r="G103" s="201"/>
      <c r="H103" s="201"/>
      <c r="I103" s="202"/>
      <c r="J103" s="203">
        <f>J207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109</v>
      </c>
      <c r="E104" s="201"/>
      <c r="F104" s="201"/>
      <c r="G104" s="201"/>
      <c r="H104" s="201"/>
      <c r="I104" s="202"/>
      <c r="J104" s="203">
        <f>J215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110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Stavební úpravy komunikace v ulici Atletická, Sokolov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94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SO 101 - Z - Komunikace - způsobilé náklady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Sokolov</v>
      </c>
      <c r="G118" s="38"/>
      <c r="H118" s="38"/>
      <c r="I118" s="145" t="s">
        <v>22</v>
      </c>
      <c r="J118" s="77" t="str">
        <f>IF(J12="","",J12)</f>
        <v>29. 6. 2020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25.65" customHeight="1">
      <c r="A120" s="36"/>
      <c r="B120" s="37"/>
      <c r="C120" s="30" t="s">
        <v>24</v>
      </c>
      <c r="D120" s="38"/>
      <c r="E120" s="38"/>
      <c r="F120" s="25" t="str">
        <f>E15</f>
        <v>Město Sokolov</v>
      </c>
      <c r="G120" s="38"/>
      <c r="H120" s="38"/>
      <c r="I120" s="145" t="s">
        <v>32</v>
      </c>
      <c r="J120" s="34" t="str">
        <f>E21</f>
        <v>GEOprojectKV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25.6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GEOprojectKV s.r.o.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111</v>
      </c>
      <c r="D123" s="208" t="s">
        <v>64</v>
      </c>
      <c r="E123" s="208" t="s">
        <v>60</v>
      </c>
      <c r="F123" s="208" t="s">
        <v>61</v>
      </c>
      <c r="G123" s="208" t="s">
        <v>112</v>
      </c>
      <c r="H123" s="208" t="s">
        <v>113</v>
      </c>
      <c r="I123" s="209" t="s">
        <v>114</v>
      </c>
      <c r="J123" s="210" t="s">
        <v>99</v>
      </c>
      <c r="K123" s="211" t="s">
        <v>115</v>
      </c>
      <c r="L123" s="212"/>
      <c r="M123" s="98" t="s">
        <v>1</v>
      </c>
      <c r="N123" s="99" t="s">
        <v>43</v>
      </c>
      <c r="O123" s="99" t="s">
        <v>116</v>
      </c>
      <c r="P123" s="99" t="s">
        <v>117</v>
      </c>
      <c r="Q123" s="99" t="s">
        <v>118</v>
      </c>
      <c r="R123" s="99" t="s">
        <v>119</v>
      </c>
      <c r="S123" s="99" t="s">
        <v>120</v>
      </c>
      <c r="T123" s="100" t="s">
        <v>121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122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</f>
        <v>0</v>
      </c>
      <c r="Q124" s="102"/>
      <c r="R124" s="215">
        <f>R125</f>
        <v>381.41281999999995</v>
      </c>
      <c r="S124" s="102"/>
      <c r="T124" s="216">
        <f>T125</f>
        <v>3365.6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78</v>
      </c>
      <c r="AU124" s="15" t="s">
        <v>101</v>
      </c>
      <c r="BK124" s="217">
        <f>BK125</f>
        <v>0</v>
      </c>
    </row>
    <row r="125" spans="1:63" s="12" customFormat="1" ht="25.9" customHeight="1">
      <c r="A125" s="12"/>
      <c r="B125" s="218"/>
      <c r="C125" s="219"/>
      <c r="D125" s="220" t="s">
        <v>78</v>
      </c>
      <c r="E125" s="221" t="s">
        <v>123</v>
      </c>
      <c r="F125" s="221" t="s">
        <v>124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P126+P163+P167+P187+P195+P207+P215</f>
        <v>0</v>
      </c>
      <c r="Q125" s="226"/>
      <c r="R125" s="227">
        <f>R126+R163+R167+R187+R195+R207+R215</f>
        <v>381.41281999999995</v>
      </c>
      <c r="S125" s="226"/>
      <c r="T125" s="228">
        <f>T126+T163+T167+T187+T195+T207+T215</f>
        <v>3365.6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87</v>
      </c>
      <c r="AT125" s="230" t="s">
        <v>78</v>
      </c>
      <c r="AU125" s="230" t="s">
        <v>79</v>
      </c>
      <c r="AY125" s="229" t="s">
        <v>125</v>
      </c>
      <c r="BK125" s="231">
        <f>BK126+BK163+BK167+BK187+BK195+BK207+BK215</f>
        <v>0</v>
      </c>
    </row>
    <row r="126" spans="1:63" s="12" customFormat="1" ht="22.8" customHeight="1">
      <c r="A126" s="12"/>
      <c r="B126" s="218"/>
      <c r="C126" s="219"/>
      <c r="D126" s="220" t="s">
        <v>78</v>
      </c>
      <c r="E126" s="232" t="s">
        <v>87</v>
      </c>
      <c r="F126" s="232" t="s">
        <v>126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SUM(P127:P162)</f>
        <v>0</v>
      </c>
      <c r="Q126" s="226"/>
      <c r="R126" s="227">
        <f>SUM(R127:R162)</f>
        <v>28.8225</v>
      </c>
      <c r="S126" s="226"/>
      <c r="T126" s="228">
        <f>SUM(T127:T162)</f>
        <v>3346.04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87</v>
      </c>
      <c r="AT126" s="230" t="s">
        <v>78</v>
      </c>
      <c r="AU126" s="230" t="s">
        <v>87</v>
      </c>
      <c r="AY126" s="229" t="s">
        <v>125</v>
      </c>
      <c r="BK126" s="231">
        <f>SUM(BK127:BK162)</f>
        <v>0</v>
      </c>
    </row>
    <row r="127" spans="1:65" s="2" customFormat="1" ht="21.75" customHeight="1">
      <c r="A127" s="36"/>
      <c r="B127" s="37"/>
      <c r="C127" s="234" t="s">
        <v>87</v>
      </c>
      <c r="D127" s="234" t="s">
        <v>127</v>
      </c>
      <c r="E127" s="235" t="s">
        <v>128</v>
      </c>
      <c r="F127" s="236" t="s">
        <v>129</v>
      </c>
      <c r="G127" s="237" t="s">
        <v>130</v>
      </c>
      <c r="H127" s="238">
        <v>1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44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131</v>
      </c>
      <c r="AT127" s="246" t="s">
        <v>127</v>
      </c>
      <c r="AU127" s="246" t="s">
        <v>89</v>
      </c>
      <c r="AY127" s="15" t="s">
        <v>125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87</v>
      </c>
      <c r="BK127" s="247">
        <f>ROUND(I127*H127,2)</f>
        <v>0</v>
      </c>
      <c r="BL127" s="15" t="s">
        <v>131</v>
      </c>
      <c r="BM127" s="246" t="s">
        <v>132</v>
      </c>
    </row>
    <row r="128" spans="1:65" s="2" customFormat="1" ht="21.75" customHeight="1">
      <c r="A128" s="36"/>
      <c r="B128" s="37"/>
      <c r="C128" s="234" t="s">
        <v>89</v>
      </c>
      <c r="D128" s="234" t="s">
        <v>127</v>
      </c>
      <c r="E128" s="235" t="s">
        <v>133</v>
      </c>
      <c r="F128" s="236" t="s">
        <v>134</v>
      </c>
      <c r="G128" s="237" t="s">
        <v>130</v>
      </c>
      <c r="H128" s="238">
        <v>1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44</v>
      </c>
      <c r="O128" s="89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131</v>
      </c>
      <c r="AT128" s="246" t="s">
        <v>127</v>
      </c>
      <c r="AU128" s="246" t="s">
        <v>89</v>
      </c>
      <c r="AY128" s="15" t="s">
        <v>125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87</v>
      </c>
      <c r="BK128" s="247">
        <f>ROUND(I128*H128,2)</f>
        <v>0</v>
      </c>
      <c r="BL128" s="15" t="s">
        <v>131</v>
      </c>
      <c r="BM128" s="246" t="s">
        <v>135</v>
      </c>
    </row>
    <row r="129" spans="1:65" s="2" customFormat="1" ht="21.75" customHeight="1">
      <c r="A129" s="36"/>
      <c r="B129" s="37"/>
      <c r="C129" s="234" t="s">
        <v>136</v>
      </c>
      <c r="D129" s="234" t="s">
        <v>127</v>
      </c>
      <c r="E129" s="235" t="s">
        <v>137</v>
      </c>
      <c r="F129" s="236" t="s">
        <v>138</v>
      </c>
      <c r="G129" s="237" t="s">
        <v>139</v>
      </c>
      <c r="H129" s="238">
        <v>3390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44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0.625</v>
      </c>
      <c r="T129" s="245">
        <f>S129*H129</f>
        <v>2118.75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131</v>
      </c>
      <c r="AT129" s="246" t="s">
        <v>127</v>
      </c>
      <c r="AU129" s="246" t="s">
        <v>89</v>
      </c>
      <c r="AY129" s="15" t="s">
        <v>125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87</v>
      </c>
      <c r="BK129" s="247">
        <f>ROUND(I129*H129,2)</f>
        <v>0</v>
      </c>
      <c r="BL129" s="15" t="s">
        <v>131</v>
      </c>
      <c r="BM129" s="246" t="s">
        <v>140</v>
      </c>
    </row>
    <row r="130" spans="1:65" s="2" customFormat="1" ht="21.75" customHeight="1">
      <c r="A130" s="36"/>
      <c r="B130" s="37"/>
      <c r="C130" s="234" t="s">
        <v>131</v>
      </c>
      <c r="D130" s="234" t="s">
        <v>127</v>
      </c>
      <c r="E130" s="235" t="s">
        <v>141</v>
      </c>
      <c r="F130" s="236" t="s">
        <v>142</v>
      </c>
      <c r="G130" s="237" t="s">
        <v>139</v>
      </c>
      <c r="H130" s="238">
        <v>3390</v>
      </c>
      <c r="I130" s="239"/>
      <c r="J130" s="240">
        <f>ROUND(I130*H130,2)</f>
        <v>0</v>
      </c>
      <c r="K130" s="241"/>
      <c r="L130" s="42"/>
      <c r="M130" s="242" t="s">
        <v>1</v>
      </c>
      <c r="N130" s="243" t="s">
        <v>44</v>
      </c>
      <c r="O130" s="89"/>
      <c r="P130" s="244">
        <f>O130*H130</f>
        <v>0</v>
      </c>
      <c r="Q130" s="244">
        <v>0</v>
      </c>
      <c r="R130" s="244">
        <f>Q130*H130</f>
        <v>0</v>
      </c>
      <c r="S130" s="244">
        <v>0.316</v>
      </c>
      <c r="T130" s="245">
        <f>S130*H130</f>
        <v>1071.24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6" t="s">
        <v>131</v>
      </c>
      <c r="AT130" s="246" t="s">
        <v>127</v>
      </c>
      <c r="AU130" s="246" t="s">
        <v>89</v>
      </c>
      <c r="AY130" s="15" t="s">
        <v>125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5" t="s">
        <v>87</v>
      </c>
      <c r="BK130" s="247">
        <f>ROUND(I130*H130,2)</f>
        <v>0</v>
      </c>
      <c r="BL130" s="15" t="s">
        <v>131</v>
      </c>
      <c r="BM130" s="246" t="s">
        <v>143</v>
      </c>
    </row>
    <row r="131" spans="1:65" s="2" customFormat="1" ht="21.75" customHeight="1">
      <c r="A131" s="36"/>
      <c r="B131" s="37"/>
      <c r="C131" s="234" t="s">
        <v>144</v>
      </c>
      <c r="D131" s="234" t="s">
        <v>127</v>
      </c>
      <c r="E131" s="235" t="s">
        <v>145</v>
      </c>
      <c r="F131" s="236" t="s">
        <v>146</v>
      </c>
      <c r="G131" s="237" t="s">
        <v>139</v>
      </c>
      <c r="H131" s="238">
        <v>3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44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0.26</v>
      </c>
      <c r="T131" s="245">
        <f>S131*H131</f>
        <v>0.78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131</v>
      </c>
      <c r="AT131" s="246" t="s">
        <v>127</v>
      </c>
      <c r="AU131" s="246" t="s">
        <v>89</v>
      </c>
      <c r="AY131" s="15" t="s">
        <v>125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87</v>
      </c>
      <c r="BK131" s="247">
        <f>ROUND(I131*H131,2)</f>
        <v>0</v>
      </c>
      <c r="BL131" s="15" t="s">
        <v>131</v>
      </c>
      <c r="BM131" s="246" t="s">
        <v>147</v>
      </c>
    </row>
    <row r="132" spans="1:65" s="2" customFormat="1" ht="21.75" customHeight="1">
      <c r="A132" s="36"/>
      <c r="B132" s="37"/>
      <c r="C132" s="234" t="s">
        <v>148</v>
      </c>
      <c r="D132" s="234" t="s">
        <v>127</v>
      </c>
      <c r="E132" s="235" t="s">
        <v>149</v>
      </c>
      <c r="F132" s="236" t="s">
        <v>150</v>
      </c>
      <c r="G132" s="237" t="s">
        <v>139</v>
      </c>
      <c r="H132" s="238">
        <v>140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44</v>
      </c>
      <c r="O132" s="89"/>
      <c r="P132" s="244">
        <f>O132*H132</f>
        <v>0</v>
      </c>
      <c r="Q132" s="244">
        <v>5E-05</v>
      </c>
      <c r="R132" s="244">
        <f>Q132*H132</f>
        <v>0.007</v>
      </c>
      <c r="S132" s="244">
        <v>0.128</v>
      </c>
      <c r="T132" s="245">
        <f>S132*H132</f>
        <v>17.92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131</v>
      </c>
      <c r="AT132" s="246" t="s">
        <v>127</v>
      </c>
      <c r="AU132" s="246" t="s">
        <v>89</v>
      </c>
      <c r="AY132" s="15" t="s">
        <v>125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87</v>
      </c>
      <c r="BK132" s="247">
        <f>ROUND(I132*H132,2)</f>
        <v>0</v>
      </c>
      <c r="BL132" s="15" t="s">
        <v>131</v>
      </c>
      <c r="BM132" s="246" t="s">
        <v>151</v>
      </c>
    </row>
    <row r="133" spans="1:47" s="2" customFormat="1" ht="12">
      <c r="A133" s="36"/>
      <c r="B133" s="37"/>
      <c r="C133" s="38"/>
      <c r="D133" s="248" t="s">
        <v>152</v>
      </c>
      <c r="E133" s="38"/>
      <c r="F133" s="249" t="s">
        <v>153</v>
      </c>
      <c r="G133" s="38"/>
      <c r="H133" s="38"/>
      <c r="I133" s="142"/>
      <c r="J133" s="38"/>
      <c r="K133" s="38"/>
      <c r="L133" s="42"/>
      <c r="M133" s="250"/>
      <c r="N133" s="251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152</v>
      </c>
      <c r="AU133" s="15" t="s">
        <v>89</v>
      </c>
    </row>
    <row r="134" spans="1:65" s="2" customFormat="1" ht="16.5" customHeight="1">
      <c r="A134" s="36"/>
      <c r="B134" s="37"/>
      <c r="C134" s="234" t="s">
        <v>154</v>
      </c>
      <c r="D134" s="234" t="s">
        <v>127</v>
      </c>
      <c r="E134" s="235" t="s">
        <v>155</v>
      </c>
      <c r="F134" s="236" t="s">
        <v>156</v>
      </c>
      <c r="G134" s="237" t="s">
        <v>157</v>
      </c>
      <c r="H134" s="238">
        <v>670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44</v>
      </c>
      <c r="O134" s="89"/>
      <c r="P134" s="244">
        <f>O134*H134</f>
        <v>0</v>
      </c>
      <c r="Q134" s="244">
        <v>0</v>
      </c>
      <c r="R134" s="244">
        <f>Q134*H134</f>
        <v>0</v>
      </c>
      <c r="S134" s="244">
        <v>0.205</v>
      </c>
      <c r="T134" s="245">
        <f>S134*H134</f>
        <v>137.35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131</v>
      </c>
      <c r="AT134" s="246" t="s">
        <v>127</v>
      </c>
      <c r="AU134" s="246" t="s">
        <v>89</v>
      </c>
      <c r="AY134" s="15" t="s">
        <v>125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87</v>
      </c>
      <c r="BK134" s="247">
        <f>ROUND(I134*H134,2)</f>
        <v>0</v>
      </c>
      <c r="BL134" s="15" t="s">
        <v>131</v>
      </c>
      <c r="BM134" s="246" t="s">
        <v>158</v>
      </c>
    </row>
    <row r="135" spans="1:65" s="2" customFormat="1" ht="16.5" customHeight="1">
      <c r="A135" s="36"/>
      <c r="B135" s="37"/>
      <c r="C135" s="234" t="s">
        <v>159</v>
      </c>
      <c r="D135" s="234" t="s">
        <v>127</v>
      </c>
      <c r="E135" s="235" t="s">
        <v>160</v>
      </c>
      <c r="F135" s="236" t="s">
        <v>161</v>
      </c>
      <c r="G135" s="237" t="s">
        <v>162</v>
      </c>
      <c r="H135" s="238">
        <v>70</v>
      </c>
      <c r="I135" s="239"/>
      <c r="J135" s="240">
        <f>ROUND(I135*H135,2)</f>
        <v>0</v>
      </c>
      <c r="K135" s="241"/>
      <c r="L135" s="42"/>
      <c r="M135" s="242" t="s">
        <v>1</v>
      </c>
      <c r="N135" s="243" t="s">
        <v>44</v>
      </c>
      <c r="O135" s="89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6" t="s">
        <v>131</v>
      </c>
      <c r="AT135" s="246" t="s">
        <v>127</v>
      </c>
      <c r="AU135" s="246" t="s">
        <v>89</v>
      </c>
      <c r="AY135" s="15" t="s">
        <v>125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5" t="s">
        <v>87</v>
      </c>
      <c r="BK135" s="247">
        <f>ROUND(I135*H135,2)</f>
        <v>0</v>
      </c>
      <c r="BL135" s="15" t="s">
        <v>131</v>
      </c>
      <c r="BM135" s="246" t="s">
        <v>163</v>
      </c>
    </row>
    <row r="136" spans="1:65" s="2" customFormat="1" ht="21.75" customHeight="1">
      <c r="A136" s="36"/>
      <c r="B136" s="37"/>
      <c r="C136" s="234" t="s">
        <v>164</v>
      </c>
      <c r="D136" s="234" t="s">
        <v>127</v>
      </c>
      <c r="E136" s="235" t="s">
        <v>165</v>
      </c>
      <c r="F136" s="236" t="s">
        <v>166</v>
      </c>
      <c r="G136" s="237" t="s">
        <v>162</v>
      </c>
      <c r="H136" s="238">
        <v>345</v>
      </c>
      <c r="I136" s="239"/>
      <c r="J136" s="240">
        <f>ROUND(I136*H136,2)</f>
        <v>0</v>
      </c>
      <c r="K136" s="241"/>
      <c r="L136" s="42"/>
      <c r="M136" s="242" t="s">
        <v>1</v>
      </c>
      <c r="N136" s="243" t="s">
        <v>44</v>
      </c>
      <c r="O136" s="89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131</v>
      </c>
      <c r="AT136" s="246" t="s">
        <v>127</v>
      </c>
      <c r="AU136" s="246" t="s">
        <v>89</v>
      </c>
      <c r="AY136" s="15" t="s">
        <v>125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87</v>
      </c>
      <c r="BK136" s="247">
        <f>ROUND(I136*H136,2)</f>
        <v>0</v>
      </c>
      <c r="BL136" s="15" t="s">
        <v>131</v>
      </c>
      <c r="BM136" s="246" t="s">
        <v>167</v>
      </c>
    </row>
    <row r="137" spans="1:47" s="2" customFormat="1" ht="12">
      <c r="A137" s="36"/>
      <c r="B137" s="37"/>
      <c r="C137" s="38"/>
      <c r="D137" s="248" t="s">
        <v>152</v>
      </c>
      <c r="E137" s="38"/>
      <c r="F137" s="249" t="s">
        <v>168</v>
      </c>
      <c r="G137" s="38"/>
      <c r="H137" s="38"/>
      <c r="I137" s="142"/>
      <c r="J137" s="38"/>
      <c r="K137" s="38"/>
      <c r="L137" s="42"/>
      <c r="M137" s="250"/>
      <c r="N137" s="251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89</v>
      </c>
    </row>
    <row r="138" spans="1:65" s="2" customFormat="1" ht="21.75" customHeight="1">
      <c r="A138" s="36"/>
      <c r="B138" s="37"/>
      <c r="C138" s="234" t="s">
        <v>169</v>
      </c>
      <c r="D138" s="234" t="s">
        <v>127</v>
      </c>
      <c r="E138" s="235" t="s">
        <v>170</v>
      </c>
      <c r="F138" s="236" t="s">
        <v>171</v>
      </c>
      <c r="G138" s="237" t="s">
        <v>162</v>
      </c>
      <c r="H138" s="238">
        <v>345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44</v>
      </c>
      <c r="O138" s="89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131</v>
      </c>
      <c r="AT138" s="246" t="s">
        <v>127</v>
      </c>
      <c r="AU138" s="246" t="s">
        <v>89</v>
      </c>
      <c r="AY138" s="15" t="s">
        <v>125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87</v>
      </c>
      <c r="BK138" s="247">
        <f>ROUND(I138*H138,2)</f>
        <v>0</v>
      </c>
      <c r="BL138" s="15" t="s">
        <v>131</v>
      </c>
      <c r="BM138" s="246" t="s">
        <v>172</v>
      </c>
    </row>
    <row r="139" spans="1:65" s="2" customFormat="1" ht="21.75" customHeight="1">
      <c r="A139" s="36"/>
      <c r="B139" s="37"/>
      <c r="C139" s="234" t="s">
        <v>173</v>
      </c>
      <c r="D139" s="234" t="s">
        <v>127</v>
      </c>
      <c r="E139" s="235" t="s">
        <v>174</v>
      </c>
      <c r="F139" s="236" t="s">
        <v>175</v>
      </c>
      <c r="G139" s="237" t="s">
        <v>162</v>
      </c>
      <c r="H139" s="238">
        <v>60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44</v>
      </c>
      <c r="O139" s="89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131</v>
      </c>
      <c r="AT139" s="246" t="s">
        <v>127</v>
      </c>
      <c r="AU139" s="246" t="s">
        <v>89</v>
      </c>
      <c r="AY139" s="15" t="s">
        <v>125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87</v>
      </c>
      <c r="BK139" s="247">
        <f>ROUND(I139*H139,2)</f>
        <v>0</v>
      </c>
      <c r="BL139" s="15" t="s">
        <v>131</v>
      </c>
      <c r="BM139" s="246" t="s">
        <v>176</v>
      </c>
    </row>
    <row r="140" spans="1:65" s="2" customFormat="1" ht="21.75" customHeight="1">
      <c r="A140" s="36"/>
      <c r="B140" s="37"/>
      <c r="C140" s="234" t="s">
        <v>177</v>
      </c>
      <c r="D140" s="234" t="s">
        <v>127</v>
      </c>
      <c r="E140" s="235" t="s">
        <v>178</v>
      </c>
      <c r="F140" s="236" t="s">
        <v>179</v>
      </c>
      <c r="G140" s="237" t="s">
        <v>162</v>
      </c>
      <c r="H140" s="238">
        <v>285</v>
      </c>
      <c r="I140" s="239"/>
      <c r="J140" s="240">
        <f>ROUND(I140*H140,2)</f>
        <v>0</v>
      </c>
      <c r="K140" s="241"/>
      <c r="L140" s="42"/>
      <c r="M140" s="242" t="s">
        <v>1</v>
      </c>
      <c r="N140" s="243" t="s">
        <v>44</v>
      </c>
      <c r="O140" s="89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6" t="s">
        <v>131</v>
      </c>
      <c r="AT140" s="246" t="s">
        <v>127</v>
      </c>
      <c r="AU140" s="246" t="s">
        <v>89</v>
      </c>
      <c r="AY140" s="15" t="s">
        <v>125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5" t="s">
        <v>87</v>
      </c>
      <c r="BK140" s="247">
        <f>ROUND(I140*H140,2)</f>
        <v>0</v>
      </c>
      <c r="BL140" s="15" t="s">
        <v>131</v>
      </c>
      <c r="BM140" s="246" t="s">
        <v>180</v>
      </c>
    </row>
    <row r="141" spans="1:51" s="13" customFormat="1" ht="12">
      <c r="A141" s="13"/>
      <c r="B141" s="252"/>
      <c r="C141" s="253"/>
      <c r="D141" s="248" t="s">
        <v>181</v>
      </c>
      <c r="E141" s="254" t="s">
        <v>1</v>
      </c>
      <c r="F141" s="255" t="s">
        <v>182</v>
      </c>
      <c r="G141" s="253"/>
      <c r="H141" s="256">
        <v>285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2" t="s">
        <v>181</v>
      </c>
      <c r="AU141" s="262" t="s">
        <v>89</v>
      </c>
      <c r="AV141" s="13" t="s">
        <v>89</v>
      </c>
      <c r="AW141" s="13" t="s">
        <v>36</v>
      </c>
      <c r="AX141" s="13" t="s">
        <v>87</v>
      </c>
      <c r="AY141" s="262" t="s">
        <v>125</v>
      </c>
    </row>
    <row r="142" spans="1:65" s="2" customFormat="1" ht="21.75" customHeight="1">
      <c r="A142" s="36"/>
      <c r="B142" s="37"/>
      <c r="C142" s="234" t="s">
        <v>183</v>
      </c>
      <c r="D142" s="234" t="s">
        <v>127</v>
      </c>
      <c r="E142" s="235" t="s">
        <v>184</v>
      </c>
      <c r="F142" s="236" t="s">
        <v>185</v>
      </c>
      <c r="G142" s="237" t="s">
        <v>162</v>
      </c>
      <c r="H142" s="238">
        <v>3705</v>
      </c>
      <c r="I142" s="239"/>
      <c r="J142" s="240">
        <f>ROUND(I142*H142,2)</f>
        <v>0</v>
      </c>
      <c r="K142" s="241"/>
      <c r="L142" s="42"/>
      <c r="M142" s="242" t="s">
        <v>1</v>
      </c>
      <c r="N142" s="243" t="s">
        <v>44</v>
      </c>
      <c r="O142" s="89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6" t="s">
        <v>131</v>
      </c>
      <c r="AT142" s="246" t="s">
        <v>127</v>
      </c>
      <c r="AU142" s="246" t="s">
        <v>89</v>
      </c>
      <c r="AY142" s="15" t="s">
        <v>125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5" t="s">
        <v>87</v>
      </c>
      <c r="BK142" s="247">
        <f>ROUND(I142*H142,2)</f>
        <v>0</v>
      </c>
      <c r="BL142" s="15" t="s">
        <v>131</v>
      </c>
      <c r="BM142" s="246" t="s">
        <v>186</v>
      </c>
    </row>
    <row r="143" spans="1:51" s="13" customFormat="1" ht="12">
      <c r="A143" s="13"/>
      <c r="B143" s="252"/>
      <c r="C143" s="253"/>
      <c r="D143" s="248" t="s">
        <v>181</v>
      </c>
      <c r="E143" s="254" t="s">
        <v>1</v>
      </c>
      <c r="F143" s="255" t="s">
        <v>187</v>
      </c>
      <c r="G143" s="253"/>
      <c r="H143" s="256">
        <v>3705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2" t="s">
        <v>181</v>
      </c>
      <c r="AU143" s="262" t="s">
        <v>89</v>
      </c>
      <c r="AV143" s="13" t="s">
        <v>89</v>
      </c>
      <c r="AW143" s="13" t="s">
        <v>36</v>
      </c>
      <c r="AX143" s="13" t="s">
        <v>87</v>
      </c>
      <c r="AY143" s="262" t="s">
        <v>125</v>
      </c>
    </row>
    <row r="144" spans="1:65" s="2" customFormat="1" ht="16.5" customHeight="1">
      <c r="A144" s="36"/>
      <c r="B144" s="37"/>
      <c r="C144" s="234" t="s">
        <v>188</v>
      </c>
      <c r="D144" s="234" t="s">
        <v>127</v>
      </c>
      <c r="E144" s="235" t="s">
        <v>189</v>
      </c>
      <c r="F144" s="236" t="s">
        <v>190</v>
      </c>
      <c r="G144" s="237" t="s">
        <v>162</v>
      </c>
      <c r="H144" s="238">
        <v>415</v>
      </c>
      <c r="I144" s="239"/>
      <c r="J144" s="240">
        <f>ROUND(I144*H144,2)</f>
        <v>0</v>
      </c>
      <c r="K144" s="241"/>
      <c r="L144" s="42"/>
      <c r="M144" s="242" t="s">
        <v>1</v>
      </c>
      <c r="N144" s="243" t="s">
        <v>44</v>
      </c>
      <c r="O144" s="89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46" t="s">
        <v>131</v>
      </c>
      <c r="AT144" s="246" t="s">
        <v>127</v>
      </c>
      <c r="AU144" s="246" t="s">
        <v>89</v>
      </c>
      <c r="AY144" s="15" t="s">
        <v>125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5" t="s">
        <v>87</v>
      </c>
      <c r="BK144" s="247">
        <f>ROUND(I144*H144,2)</f>
        <v>0</v>
      </c>
      <c r="BL144" s="15" t="s">
        <v>131</v>
      </c>
      <c r="BM144" s="246" t="s">
        <v>191</v>
      </c>
    </row>
    <row r="145" spans="1:51" s="13" customFormat="1" ht="12">
      <c r="A145" s="13"/>
      <c r="B145" s="252"/>
      <c r="C145" s="253"/>
      <c r="D145" s="248" t="s">
        <v>181</v>
      </c>
      <c r="E145" s="254" t="s">
        <v>1</v>
      </c>
      <c r="F145" s="255" t="s">
        <v>192</v>
      </c>
      <c r="G145" s="253"/>
      <c r="H145" s="256">
        <v>415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181</v>
      </c>
      <c r="AU145" s="262" t="s">
        <v>89</v>
      </c>
      <c r="AV145" s="13" t="s">
        <v>89</v>
      </c>
      <c r="AW145" s="13" t="s">
        <v>36</v>
      </c>
      <c r="AX145" s="13" t="s">
        <v>87</v>
      </c>
      <c r="AY145" s="262" t="s">
        <v>125</v>
      </c>
    </row>
    <row r="146" spans="1:65" s="2" customFormat="1" ht="21.75" customHeight="1">
      <c r="A146" s="36"/>
      <c r="B146" s="37"/>
      <c r="C146" s="234" t="s">
        <v>8</v>
      </c>
      <c r="D146" s="234" t="s">
        <v>127</v>
      </c>
      <c r="E146" s="235" t="s">
        <v>193</v>
      </c>
      <c r="F146" s="236" t="s">
        <v>194</v>
      </c>
      <c r="G146" s="237" t="s">
        <v>162</v>
      </c>
      <c r="H146" s="238">
        <v>70</v>
      </c>
      <c r="I146" s="239"/>
      <c r="J146" s="240">
        <f>ROUND(I146*H146,2)</f>
        <v>0</v>
      </c>
      <c r="K146" s="241"/>
      <c r="L146" s="42"/>
      <c r="M146" s="242" t="s">
        <v>1</v>
      </c>
      <c r="N146" s="243" t="s">
        <v>44</v>
      </c>
      <c r="O146" s="89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46" t="s">
        <v>131</v>
      </c>
      <c r="AT146" s="246" t="s">
        <v>127</v>
      </c>
      <c r="AU146" s="246" t="s">
        <v>89</v>
      </c>
      <c r="AY146" s="15" t="s">
        <v>125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5" t="s">
        <v>87</v>
      </c>
      <c r="BK146" s="247">
        <f>ROUND(I146*H146,2)</f>
        <v>0</v>
      </c>
      <c r="BL146" s="15" t="s">
        <v>131</v>
      </c>
      <c r="BM146" s="246" t="s">
        <v>195</v>
      </c>
    </row>
    <row r="147" spans="1:47" s="2" customFormat="1" ht="12">
      <c r="A147" s="36"/>
      <c r="B147" s="37"/>
      <c r="C147" s="38"/>
      <c r="D147" s="248" t="s">
        <v>152</v>
      </c>
      <c r="E147" s="38"/>
      <c r="F147" s="249" t="s">
        <v>196</v>
      </c>
      <c r="G147" s="38"/>
      <c r="H147" s="38"/>
      <c r="I147" s="142"/>
      <c r="J147" s="38"/>
      <c r="K147" s="38"/>
      <c r="L147" s="42"/>
      <c r="M147" s="250"/>
      <c r="N147" s="251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89</v>
      </c>
    </row>
    <row r="148" spans="1:65" s="2" customFormat="1" ht="16.5" customHeight="1">
      <c r="A148" s="36"/>
      <c r="B148" s="37"/>
      <c r="C148" s="263" t="s">
        <v>197</v>
      </c>
      <c r="D148" s="263" t="s">
        <v>198</v>
      </c>
      <c r="E148" s="264" t="s">
        <v>199</v>
      </c>
      <c r="F148" s="265" t="s">
        <v>200</v>
      </c>
      <c r="G148" s="266" t="s">
        <v>201</v>
      </c>
      <c r="H148" s="267">
        <v>16</v>
      </c>
      <c r="I148" s="268"/>
      <c r="J148" s="269">
        <f>ROUND(I148*H148,2)</f>
        <v>0</v>
      </c>
      <c r="K148" s="270"/>
      <c r="L148" s="271"/>
      <c r="M148" s="272" t="s">
        <v>1</v>
      </c>
      <c r="N148" s="273" t="s">
        <v>44</v>
      </c>
      <c r="O148" s="89"/>
      <c r="P148" s="244">
        <f>O148*H148</f>
        <v>0</v>
      </c>
      <c r="Q148" s="244">
        <v>1</v>
      </c>
      <c r="R148" s="244">
        <f>Q148*H148</f>
        <v>16</v>
      </c>
      <c r="S148" s="244">
        <v>0</v>
      </c>
      <c r="T148" s="24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46" t="s">
        <v>159</v>
      </c>
      <c r="AT148" s="246" t="s">
        <v>198</v>
      </c>
      <c r="AU148" s="246" t="s">
        <v>89</v>
      </c>
      <c r="AY148" s="15" t="s">
        <v>125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5" t="s">
        <v>87</v>
      </c>
      <c r="BK148" s="247">
        <f>ROUND(I148*H148,2)</f>
        <v>0</v>
      </c>
      <c r="BL148" s="15" t="s">
        <v>131</v>
      </c>
      <c r="BM148" s="246" t="s">
        <v>202</v>
      </c>
    </row>
    <row r="149" spans="1:51" s="13" customFormat="1" ht="12">
      <c r="A149" s="13"/>
      <c r="B149" s="252"/>
      <c r="C149" s="253"/>
      <c r="D149" s="248" t="s">
        <v>181</v>
      </c>
      <c r="E149" s="254" t="s">
        <v>1</v>
      </c>
      <c r="F149" s="255" t="s">
        <v>203</v>
      </c>
      <c r="G149" s="253"/>
      <c r="H149" s="256">
        <v>16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2" t="s">
        <v>181</v>
      </c>
      <c r="AU149" s="262" t="s">
        <v>89</v>
      </c>
      <c r="AV149" s="13" t="s">
        <v>89</v>
      </c>
      <c r="AW149" s="13" t="s">
        <v>36</v>
      </c>
      <c r="AX149" s="13" t="s">
        <v>87</v>
      </c>
      <c r="AY149" s="262" t="s">
        <v>125</v>
      </c>
    </row>
    <row r="150" spans="1:65" s="2" customFormat="1" ht="16.5" customHeight="1">
      <c r="A150" s="36"/>
      <c r="B150" s="37"/>
      <c r="C150" s="234" t="s">
        <v>204</v>
      </c>
      <c r="D150" s="234" t="s">
        <v>127</v>
      </c>
      <c r="E150" s="235" t="s">
        <v>205</v>
      </c>
      <c r="F150" s="236" t="s">
        <v>206</v>
      </c>
      <c r="G150" s="237" t="s">
        <v>162</v>
      </c>
      <c r="H150" s="238">
        <v>285</v>
      </c>
      <c r="I150" s="239"/>
      <c r="J150" s="240">
        <f>ROUND(I150*H150,2)</f>
        <v>0</v>
      </c>
      <c r="K150" s="241"/>
      <c r="L150" s="42"/>
      <c r="M150" s="242" t="s">
        <v>1</v>
      </c>
      <c r="N150" s="243" t="s">
        <v>44</v>
      </c>
      <c r="O150" s="89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6" t="s">
        <v>131</v>
      </c>
      <c r="AT150" s="246" t="s">
        <v>127</v>
      </c>
      <c r="AU150" s="246" t="s">
        <v>89</v>
      </c>
      <c r="AY150" s="15" t="s">
        <v>125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5" t="s">
        <v>87</v>
      </c>
      <c r="BK150" s="247">
        <f>ROUND(I150*H150,2)</f>
        <v>0</v>
      </c>
      <c r="BL150" s="15" t="s">
        <v>131</v>
      </c>
      <c r="BM150" s="246" t="s">
        <v>207</v>
      </c>
    </row>
    <row r="151" spans="1:51" s="13" customFormat="1" ht="12">
      <c r="A151" s="13"/>
      <c r="B151" s="252"/>
      <c r="C151" s="253"/>
      <c r="D151" s="248" t="s">
        <v>181</v>
      </c>
      <c r="E151" s="254" t="s">
        <v>1</v>
      </c>
      <c r="F151" s="255" t="s">
        <v>182</v>
      </c>
      <c r="G151" s="253"/>
      <c r="H151" s="256">
        <v>285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2" t="s">
        <v>181</v>
      </c>
      <c r="AU151" s="262" t="s">
        <v>89</v>
      </c>
      <c r="AV151" s="13" t="s">
        <v>89</v>
      </c>
      <c r="AW151" s="13" t="s">
        <v>36</v>
      </c>
      <c r="AX151" s="13" t="s">
        <v>87</v>
      </c>
      <c r="AY151" s="262" t="s">
        <v>125</v>
      </c>
    </row>
    <row r="152" spans="1:65" s="2" customFormat="1" ht="21.75" customHeight="1">
      <c r="A152" s="36"/>
      <c r="B152" s="37"/>
      <c r="C152" s="234" t="s">
        <v>208</v>
      </c>
      <c r="D152" s="234" t="s">
        <v>127</v>
      </c>
      <c r="E152" s="235" t="s">
        <v>209</v>
      </c>
      <c r="F152" s="236" t="s">
        <v>210</v>
      </c>
      <c r="G152" s="237" t="s">
        <v>201</v>
      </c>
      <c r="H152" s="238">
        <v>456</v>
      </c>
      <c r="I152" s="239"/>
      <c r="J152" s="240">
        <f>ROUND(I152*H152,2)</f>
        <v>0</v>
      </c>
      <c r="K152" s="241"/>
      <c r="L152" s="42"/>
      <c r="M152" s="242" t="s">
        <v>1</v>
      </c>
      <c r="N152" s="243" t="s">
        <v>44</v>
      </c>
      <c r="O152" s="89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46" t="s">
        <v>131</v>
      </c>
      <c r="AT152" s="246" t="s">
        <v>127</v>
      </c>
      <c r="AU152" s="246" t="s">
        <v>89</v>
      </c>
      <c r="AY152" s="15" t="s">
        <v>125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5" t="s">
        <v>87</v>
      </c>
      <c r="BK152" s="247">
        <f>ROUND(I152*H152,2)</f>
        <v>0</v>
      </c>
      <c r="BL152" s="15" t="s">
        <v>131</v>
      </c>
      <c r="BM152" s="246" t="s">
        <v>211</v>
      </c>
    </row>
    <row r="153" spans="1:51" s="13" customFormat="1" ht="12">
      <c r="A153" s="13"/>
      <c r="B153" s="252"/>
      <c r="C153" s="253"/>
      <c r="D153" s="248" t="s">
        <v>181</v>
      </c>
      <c r="E153" s="254" t="s">
        <v>1</v>
      </c>
      <c r="F153" s="255" t="s">
        <v>212</v>
      </c>
      <c r="G153" s="253"/>
      <c r="H153" s="256">
        <v>456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181</v>
      </c>
      <c r="AU153" s="262" t="s">
        <v>89</v>
      </c>
      <c r="AV153" s="13" t="s">
        <v>89</v>
      </c>
      <c r="AW153" s="13" t="s">
        <v>36</v>
      </c>
      <c r="AX153" s="13" t="s">
        <v>87</v>
      </c>
      <c r="AY153" s="262" t="s">
        <v>125</v>
      </c>
    </row>
    <row r="154" spans="1:65" s="2" customFormat="1" ht="21.75" customHeight="1">
      <c r="A154" s="36"/>
      <c r="B154" s="37"/>
      <c r="C154" s="234" t="s">
        <v>213</v>
      </c>
      <c r="D154" s="234" t="s">
        <v>127</v>
      </c>
      <c r="E154" s="235" t="s">
        <v>214</v>
      </c>
      <c r="F154" s="236" t="s">
        <v>215</v>
      </c>
      <c r="G154" s="237" t="s">
        <v>162</v>
      </c>
      <c r="H154" s="238">
        <v>3</v>
      </c>
      <c r="I154" s="239"/>
      <c r="J154" s="240">
        <f>ROUND(I154*H154,2)</f>
        <v>0</v>
      </c>
      <c r="K154" s="241"/>
      <c r="L154" s="42"/>
      <c r="M154" s="242" t="s">
        <v>1</v>
      </c>
      <c r="N154" s="243" t="s">
        <v>44</v>
      </c>
      <c r="O154" s="89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46" t="s">
        <v>131</v>
      </c>
      <c r="AT154" s="246" t="s">
        <v>127</v>
      </c>
      <c r="AU154" s="246" t="s">
        <v>89</v>
      </c>
      <c r="AY154" s="15" t="s">
        <v>125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5" t="s">
        <v>87</v>
      </c>
      <c r="BK154" s="247">
        <f>ROUND(I154*H154,2)</f>
        <v>0</v>
      </c>
      <c r="BL154" s="15" t="s">
        <v>131</v>
      </c>
      <c r="BM154" s="246" t="s">
        <v>216</v>
      </c>
    </row>
    <row r="155" spans="1:65" s="2" customFormat="1" ht="16.5" customHeight="1">
      <c r="A155" s="36"/>
      <c r="B155" s="37"/>
      <c r="C155" s="234" t="s">
        <v>217</v>
      </c>
      <c r="D155" s="234" t="s">
        <v>127</v>
      </c>
      <c r="E155" s="235" t="s">
        <v>218</v>
      </c>
      <c r="F155" s="236" t="s">
        <v>219</v>
      </c>
      <c r="G155" s="237" t="s">
        <v>139</v>
      </c>
      <c r="H155" s="238">
        <v>3255</v>
      </c>
      <c r="I155" s="239"/>
      <c r="J155" s="240">
        <f>ROUND(I155*H155,2)</f>
        <v>0</v>
      </c>
      <c r="K155" s="241"/>
      <c r="L155" s="42"/>
      <c r="M155" s="242" t="s">
        <v>1</v>
      </c>
      <c r="N155" s="243" t="s">
        <v>44</v>
      </c>
      <c r="O155" s="89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6" t="s">
        <v>131</v>
      </c>
      <c r="AT155" s="246" t="s">
        <v>127</v>
      </c>
      <c r="AU155" s="246" t="s">
        <v>89</v>
      </c>
      <c r="AY155" s="15" t="s">
        <v>125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5" t="s">
        <v>87</v>
      </c>
      <c r="BK155" s="247">
        <f>ROUND(I155*H155,2)</f>
        <v>0</v>
      </c>
      <c r="BL155" s="15" t="s">
        <v>131</v>
      </c>
      <c r="BM155" s="246" t="s">
        <v>220</v>
      </c>
    </row>
    <row r="156" spans="1:51" s="13" customFormat="1" ht="12">
      <c r="A156" s="13"/>
      <c r="B156" s="252"/>
      <c r="C156" s="253"/>
      <c r="D156" s="248" t="s">
        <v>181</v>
      </c>
      <c r="E156" s="254" t="s">
        <v>1</v>
      </c>
      <c r="F156" s="255" t="s">
        <v>221</v>
      </c>
      <c r="G156" s="253"/>
      <c r="H156" s="256">
        <v>3255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181</v>
      </c>
      <c r="AU156" s="262" t="s">
        <v>89</v>
      </c>
      <c r="AV156" s="13" t="s">
        <v>89</v>
      </c>
      <c r="AW156" s="13" t="s">
        <v>36</v>
      </c>
      <c r="AX156" s="13" t="s">
        <v>87</v>
      </c>
      <c r="AY156" s="262" t="s">
        <v>125</v>
      </c>
    </row>
    <row r="157" spans="1:65" s="2" customFormat="1" ht="21.75" customHeight="1">
      <c r="A157" s="36"/>
      <c r="B157" s="37"/>
      <c r="C157" s="234" t="s">
        <v>7</v>
      </c>
      <c r="D157" s="234" t="s">
        <v>127</v>
      </c>
      <c r="E157" s="235" t="s">
        <v>222</v>
      </c>
      <c r="F157" s="236" t="s">
        <v>223</v>
      </c>
      <c r="G157" s="237" t="s">
        <v>139</v>
      </c>
      <c r="H157" s="238">
        <v>775</v>
      </c>
      <c r="I157" s="239"/>
      <c r="J157" s="240">
        <f>ROUND(I157*H157,2)</f>
        <v>0</v>
      </c>
      <c r="K157" s="241"/>
      <c r="L157" s="42"/>
      <c r="M157" s="242" t="s">
        <v>1</v>
      </c>
      <c r="N157" s="243" t="s">
        <v>44</v>
      </c>
      <c r="O157" s="89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6" t="s">
        <v>131</v>
      </c>
      <c r="AT157" s="246" t="s">
        <v>127</v>
      </c>
      <c r="AU157" s="246" t="s">
        <v>89</v>
      </c>
      <c r="AY157" s="15" t="s">
        <v>125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5" t="s">
        <v>87</v>
      </c>
      <c r="BK157" s="247">
        <f>ROUND(I157*H157,2)</f>
        <v>0</v>
      </c>
      <c r="BL157" s="15" t="s">
        <v>131</v>
      </c>
      <c r="BM157" s="246" t="s">
        <v>224</v>
      </c>
    </row>
    <row r="158" spans="1:65" s="2" customFormat="1" ht="16.5" customHeight="1">
      <c r="A158" s="36"/>
      <c r="B158" s="37"/>
      <c r="C158" s="263" t="s">
        <v>225</v>
      </c>
      <c r="D158" s="263" t="s">
        <v>198</v>
      </c>
      <c r="E158" s="264" t="s">
        <v>226</v>
      </c>
      <c r="F158" s="265" t="s">
        <v>227</v>
      </c>
      <c r="G158" s="266" t="s">
        <v>201</v>
      </c>
      <c r="H158" s="267">
        <v>12.8</v>
      </c>
      <c r="I158" s="268"/>
      <c r="J158" s="269">
        <f>ROUND(I158*H158,2)</f>
        <v>0</v>
      </c>
      <c r="K158" s="270"/>
      <c r="L158" s="271"/>
      <c r="M158" s="272" t="s">
        <v>1</v>
      </c>
      <c r="N158" s="273" t="s">
        <v>44</v>
      </c>
      <c r="O158" s="89"/>
      <c r="P158" s="244">
        <f>O158*H158</f>
        <v>0</v>
      </c>
      <c r="Q158" s="244">
        <v>1</v>
      </c>
      <c r="R158" s="244">
        <f>Q158*H158</f>
        <v>12.8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159</v>
      </c>
      <c r="AT158" s="246" t="s">
        <v>198</v>
      </c>
      <c r="AU158" s="246" t="s">
        <v>89</v>
      </c>
      <c r="AY158" s="15" t="s">
        <v>125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87</v>
      </c>
      <c r="BK158" s="247">
        <f>ROUND(I158*H158,2)</f>
        <v>0</v>
      </c>
      <c r="BL158" s="15" t="s">
        <v>131</v>
      </c>
      <c r="BM158" s="246" t="s">
        <v>228</v>
      </c>
    </row>
    <row r="159" spans="1:51" s="13" customFormat="1" ht="12">
      <c r="A159" s="13"/>
      <c r="B159" s="252"/>
      <c r="C159" s="253"/>
      <c r="D159" s="248" t="s">
        <v>181</v>
      </c>
      <c r="E159" s="254" t="s">
        <v>1</v>
      </c>
      <c r="F159" s="255" t="s">
        <v>229</v>
      </c>
      <c r="G159" s="253"/>
      <c r="H159" s="256">
        <v>12.8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2" t="s">
        <v>181</v>
      </c>
      <c r="AU159" s="262" t="s">
        <v>89</v>
      </c>
      <c r="AV159" s="13" t="s">
        <v>89</v>
      </c>
      <c r="AW159" s="13" t="s">
        <v>36</v>
      </c>
      <c r="AX159" s="13" t="s">
        <v>87</v>
      </c>
      <c r="AY159" s="262" t="s">
        <v>125</v>
      </c>
    </row>
    <row r="160" spans="1:65" s="2" customFormat="1" ht="21.75" customHeight="1">
      <c r="A160" s="36"/>
      <c r="B160" s="37"/>
      <c r="C160" s="234" t="s">
        <v>230</v>
      </c>
      <c r="D160" s="234" t="s">
        <v>127</v>
      </c>
      <c r="E160" s="235" t="s">
        <v>231</v>
      </c>
      <c r="F160" s="236" t="s">
        <v>232</v>
      </c>
      <c r="G160" s="237" t="s">
        <v>139</v>
      </c>
      <c r="H160" s="238">
        <v>775</v>
      </c>
      <c r="I160" s="239"/>
      <c r="J160" s="240">
        <f>ROUND(I160*H160,2)</f>
        <v>0</v>
      </c>
      <c r="K160" s="241"/>
      <c r="L160" s="42"/>
      <c r="M160" s="242" t="s">
        <v>1</v>
      </c>
      <c r="N160" s="243" t="s">
        <v>44</v>
      </c>
      <c r="O160" s="89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131</v>
      </c>
      <c r="AT160" s="246" t="s">
        <v>127</v>
      </c>
      <c r="AU160" s="246" t="s">
        <v>89</v>
      </c>
      <c r="AY160" s="15" t="s">
        <v>125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87</v>
      </c>
      <c r="BK160" s="247">
        <f>ROUND(I160*H160,2)</f>
        <v>0</v>
      </c>
      <c r="BL160" s="15" t="s">
        <v>131</v>
      </c>
      <c r="BM160" s="246" t="s">
        <v>233</v>
      </c>
    </row>
    <row r="161" spans="1:65" s="2" customFormat="1" ht="16.5" customHeight="1">
      <c r="A161" s="36"/>
      <c r="B161" s="37"/>
      <c r="C161" s="263" t="s">
        <v>234</v>
      </c>
      <c r="D161" s="263" t="s">
        <v>198</v>
      </c>
      <c r="E161" s="264" t="s">
        <v>235</v>
      </c>
      <c r="F161" s="265" t="s">
        <v>236</v>
      </c>
      <c r="G161" s="266" t="s">
        <v>237</v>
      </c>
      <c r="H161" s="267">
        <v>15.5</v>
      </c>
      <c r="I161" s="268"/>
      <c r="J161" s="269">
        <f>ROUND(I161*H161,2)</f>
        <v>0</v>
      </c>
      <c r="K161" s="270"/>
      <c r="L161" s="271"/>
      <c r="M161" s="272" t="s">
        <v>1</v>
      </c>
      <c r="N161" s="273" t="s">
        <v>44</v>
      </c>
      <c r="O161" s="89"/>
      <c r="P161" s="244">
        <f>O161*H161</f>
        <v>0</v>
      </c>
      <c r="Q161" s="244">
        <v>0.001</v>
      </c>
      <c r="R161" s="244">
        <f>Q161*H161</f>
        <v>0.0155</v>
      </c>
      <c r="S161" s="244">
        <v>0</v>
      </c>
      <c r="T161" s="24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6" t="s">
        <v>159</v>
      </c>
      <c r="AT161" s="246" t="s">
        <v>198</v>
      </c>
      <c r="AU161" s="246" t="s">
        <v>89</v>
      </c>
      <c r="AY161" s="15" t="s">
        <v>125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5" t="s">
        <v>87</v>
      </c>
      <c r="BK161" s="247">
        <f>ROUND(I161*H161,2)</f>
        <v>0</v>
      </c>
      <c r="BL161" s="15" t="s">
        <v>131</v>
      </c>
      <c r="BM161" s="246" t="s">
        <v>238</v>
      </c>
    </row>
    <row r="162" spans="1:51" s="13" customFormat="1" ht="12">
      <c r="A162" s="13"/>
      <c r="B162" s="252"/>
      <c r="C162" s="253"/>
      <c r="D162" s="248" t="s">
        <v>181</v>
      </c>
      <c r="E162" s="253"/>
      <c r="F162" s="255" t="s">
        <v>239</v>
      </c>
      <c r="G162" s="253"/>
      <c r="H162" s="256">
        <v>15.5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2" t="s">
        <v>181</v>
      </c>
      <c r="AU162" s="262" t="s">
        <v>89</v>
      </c>
      <c r="AV162" s="13" t="s">
        <v>89</v>
      </c>
      <c r="AW162" s="13" t="s">
        <v>4</v>
      </c>
      <c r="AX162" s="13" t="s">
        <v>87</v>
      </c>
      <c r="AY162" s="262" t="s">
        <v>125</v>
      </c>
    </row>
    <row r="163" spans="1:63" s="12" customFormat="1" ht="22.8" customHeight="1">
      <c r="A163" s="12"/>
      <c r="B163" s="218"/>
      <c r="C163" s="219"/>
      <c r="D163" s="220" t="s">
        <v>78</v>
      </c>
      <c r="E163" s="232" t="s">
        <v>131</v>
      </c>
      <c r="F163" s="232" t="s">
        <v>240</v>
      </c>
      <c r="G163" s="219"/>
      <c r="H163" s="219"/>
      <c r="I163" s="222"/>
      <c r="J163" s="233">
        <f>BK163</f>
        <v>0</v>
      </c>
      <c r="K163" s="219"/>
      <c r="L163" s="224"/>
      <c r="M163" s="225"/>
      <c r="N163" s="226"/>
      <c r="O163" s="226"/>
      <c r="P163" s="227">
        <f>SUM(P164:P166)</f>
        <v>0</v>
      </c>
      <c r="Q163" s="226"/>
      <c r="R163" s="227">
        <f>SUM(R164:R166)</f>
        <v>0</v>
      </c>
      <c r="S163" s="226"/>
      <c r="T163" s="228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9" t="s">
        <v>87</v>
      </c>
      <c r="AT163" s="230" t="s">
        <v>78</v>
      </c>
      <c r="AU163" s="230" t="s">
        <v>87</v>
      </c>
      <c r="AY163" s="229" t="s">
        <v>125</v>
      </c>
      <c r="BK163" s="231">
        <f>SUM(BK164:BK166)</f>
        <v>0</v>
      </c>
    </row>
    <row r="164" spans="1:65" s="2" customFormat="1" ht="21.75" customHeight="1">
      <c r="A164" s="36"/>
      <c r="B164" s="37"/>
      <c r="C164" s="234" t="s">
        <v>241</v>
      </c>
      <c r="D164" s="234" t="s">
        <v>127</v>
      </c>
      <c r="E164" s="235" t="s">
        <v>242</v>
      </c>
      <c r="F164" s="236" t="s">
        <v>243</v>
      </c>
      <c r="G164" s="237" t="s">
        <v>157</v>
      </c>
      <c r="H164" s="238">
        <v>44</v>
      </c>
      <c r="I164" s="239"/>
      <c r="J164" s="240">
        <f>ROUND(I164*H164,2)</f>
        <v>0</v>
      </c>
      <c r="K164" s="241"/>
      <c r="L164" s="42"/>
      <c r="M164" s="242" t="s">
        <v>1</v>
      </c>
      <c r="N164" s="243" t="s">
        <v>44</v>
      </c>
      <c r="O164" s="89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46" t="s">
        <v>131</v>
      </c>
      <c r="AT164" s="246" t="s">
        <v>127</v>
      </c>
      <c r="AU164" s="246" t="s">
        <v>89</v>
      </c>
      <c r="AY164" s="15" t="s">
        <v>125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5" t="s">
        <v>87</v>
      </c>
      <c r="BK164" s="247">
        <f>ROUND(I164*H164,2)</f>
        <v>0</v>
      </c>
      <c r="BL164" s="15" t="s">
        <v>131</v>
      </c>
      <c r="BM164" s="246" t="s">
        <v>244</v>
      </c>
    </row>
    <row r="165" spans="1:47" s="2" customFormat="1" ht="12">
      <c r="A165" s="36"/>
      <c r="B165" s="37"/>
      <c r="C165" s="38"/>
      <c r="D165" s="248" t="s">
        <v>152</v>
      </c>
      <c r="E165" s="38"/>
      <c r="F165" s="249" t="s">
        <v>245</v>
      </c>
      <c r="G165" s="38"/>
      <c r="H165" s="38"/>
      <c r="I165" s="142"/>
      <c r="J165" s="38"/>
      <c r="K165" s="38"/>
      <c r="L165" s="42"/>
      <c r="M165" s="250"/>
      <c r="N165" s="251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152</v>
      </c>
      <c r="AU165" s="15" t="s">
        <v>89</v>
      </c>
    </row>
    <row r="166" spans="1:51" s="13" customFormat="1" ht="12">
      <c r="A166" s="13"/>
      <c r="B166" s="252"/>
      <c r="C166" s="253"/>
      <c r="D166" s="248" t="s">
        <v>181</v>
      </c>
      <c r="E166" s="254" t="s">
        <v>1</v>
      </c>
      <c r="F166" s="255" t="s">
        <v>246</v>
      </c>
      <c r="G166" s="253"/>
      <c r="H166" s="256">
        <v>44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2" t="s">
        <v>181</v>
      </c>
      <c r="AU166" s="262" t="s">
        <v>89</v>
      </c>
      <c r="AV166" s="13" t="s">
        <v>89</v>
      </c>
      <c r="AW166" s="13" t="s">
        <v>36</v>
      </c>
      <c r="AX166" s="13" t="s">
        <v>87</v>
      </c>
      <c r="AY166" s="262" t="s">
        <v>125</v>
      </c>
    </row>
    <row r="167" spans="1:63" s="12" customFormat="1" ht="22.8" customHeight="1">
      <c r="A167" s="12"/>
      <c r="B167" s="218"/>
      <c r="C167" s="219"/>
      <c r="D167" s="220" t="s">
        <v>78</v>
      </c>
      <c r="E167" s="232" t="s">
        <v>144</v>
      </c>
      <c r="F167" s="232" t="s">
        <v>247</v>
      </c>
      <c r="G167" s="219"/>
      <c r="H167" s="219"/>
      <c r="I167" s="222"/>
      <c r="J167" s="233">
        <f>BK167</f>
        <v>0</v>
      </c>
      <c r="K167" s="219"/>
      <c r="L167" s="224"/>
      <c r="M167" s="225"/>
      <c r="N167" s="226"/>
      <c r="O167" s="226"/>
      <c r="P167" s="227">
        <f>SUM(P168:P186)</f>
        <v>0</v>
      </c>
      <c r="Q167" s="226"/>
      <c r="R167" s="227">
        <f>SUM(R168:R186)</f>
        <v>126.01176</v>
      </c>
      <c r="S167" s="226"/>
      <c r="T167" s="228">
        <f>SUM(T168:T186)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9" t="s">
        <v>87</v>
      </c>
      <c r="AT167" s="230" t="s">
        <v>78</v>
      </c>
      <c r="AU167" s="230" t="s">
        <v>87</v>
      </c>
      <c r="AY167" s="229" t="s">
        <v>125</v>
      </c>
      <c r="BK167" s="231">
        <f>SUM(BK168:BK186)</f>
        <v>0</v>
      </c>
    </row>
    <row r="168" spans="1:65" s="2" customFormat="1" ht="16.5" customHeight="1">
      <c r="A168" s="36"/>
      <c r="B168" s="37"/>
      <c r="C168" s="234" t="s">
        <v>248</v>
      </c>
      <c r="D168" s="234" t="s">
        <v>127</v>
      </c>
      <c r="E168" s="235" t="s">
        <v>249</v>
      </c>
      <c r="F168" s="236" t="s">
        <v>250</v>
      </c>
      <c r="G168" s="237" t="s">
        <v>139</v>
      </c>
      <c r="H168" s="238">
        <v>6116.667</v>
      </c>
      <c r="I168" s="239"/>
      <c r="J168" s="240">
        <f>ROUND(I168*H168,2)</f>
        <v>0</v>
      </c>
      <c r="K168" s="241"/>
      <c r="L168" s="42"/>
      <c r="M168" s="242" t="s">
        <v>1</v>
      </c>
      <c r="N168" s="243" t="s">
        <v>44</v>
      </c>
      <c r="O168" s="89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46" t="s">
        <v>131</v>
      </c>
      <c r="AT168" s="246" t="s">
        <v>127</v>
      </c>
      <c r="AU168" s="246" t="s">
        <v>89</v>
      </c>
      <c r="AY168" s="15" t="s">
        <v>125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5" t="s">
        <v>87</v>
      </c>
      <c r="BK168" s="247">
        <f>ROUND(I168*H168,2)</f>
        <v>0</v>
      </c>
      <c r="BL168" s="15" t="s">
        <v>131</v>
      </c>
      <c r="BM168" s="246" t="s">
        <v>251</v>
      </c>
    </row>
    <row r="169" spans="1:47" s="2" customFormat="1" ht="12">
      <c r="A169" s="36"/>
      <c r="B169" s="37"/>
      <c r="C169" s="38"/>
      <c r="D169" s="248" t="s">
        <v>152</v>
      </c>
      <c r="E169" s="38"/>
      <c r="F169" s="249" t="s">
        <v>252</v>
      </c>
      <c r="G169" s="38"/>
      <c r="H169" s="38"/>
      <c r="I169" s="142"/>
      <c r="J169" s="38"/>
      <c r="K169" s="38"/>
      <c r="L169" s="42"/>
      <c r="M169" s="250"/>
      <c r="N169" s="251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89</v>
      </c>
    </row>
    <row r="170" spans="1:51" s="13" customFormat="1" ht="12">
      <c r="A170" s="13"/>
      <c r="B170" s="252"/>
      <c r="C170" s="253"/>
      <c r="D170" s="248" t="s">
        <v>181</v>
      </c>
      <c r="E170" s="254" t="s">
        <v>1</v>
      </c>
      <c r="F170" s="255" t="s">
        <v>253</v>
      </c>
      <c r="G170" s="253"/>
      <c r="H170" s="256">
        <v>6116.667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181</v>
      </c>
      <c r="AU170" s="262" t="s">
        <v>89</v>
      </c>
      <c r="AV170" s="13" t="s">
        <v>89</v>
      </c>
      <c r="AW170" s="13" t="s">
        <v>36</v>
      </c>
      <c r="AX170" s="13" t="s">
        <v>87</v>
      </c>
      <c r="AY170" s="262" t="s">
        <v>125</v>
      </c>
    </row>
    <row r="171" spans="1:65" s="2" customFormat="1" ht="16.5" customHeight="1">
      <c r="A171" s="36"/>
      <c r="B171" s="37"/>
      <c r="C171" s="234" t="s">
        <v>254</v>
      </c>
      <c r="D171" s="234" t="s">
        <v>127</v>
      </c>
      <c r="E171" s="235" t="s">
        <v>255</v>
      </c>
      <c r="F171" s="236" t="s">
        <v>256</v>
      </c>
      <c r="G171" s="237" t="s">
        <v>139</v>
      </c>
      <c r="H171" s="238">
        <v>480</v>
      </c>
      <c r="I171" s="239"/>
      <c r="J171" s="240">
        <f>ROUND(I171*H171,2)</f>
        <v>0</v>
      </c>
      <c r="K171" s="241"/>
      <c r="L171" s="42"/>
      <c r="M171" s="242" t="s">
        <v>1</v>
      </c>
      <c r="N171" s="243" t="s">
        <v>44</v>
      </c>
      <c r="O171" s="89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6" t="s">
        <v>131</v>
      </c>
      <c r="AT171" s="246" t="s">
        <v>127</v>
      </c>
      <c r="AU171" s="246" t="s">
        <v>89</v>
      </c>
      <c r="AY171" s="15" t="s">
        <v>125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5" t="s">
        <v>87</v>
      </c>
      <c r="BK171" s="247">
        <f>ROUND(I171*H171,2)</f>
        <v>0</v>
      </c>
      <c r="BL171" s="15" t="s">
        <v>131</v>
      </c>
      <c r="BM171" s="246" t="s">
        <v>257</v>
      </c>
    </row>
    <row r="172" spans="1:65" s="2" customFormat="1" ht="21.75" customHeight="1">
      <c r="A172" s="36"/>
      <c r="B172" s="37"/>
      <c r="C172" s="234" t="s">
        <v>258</v>
      </c>
      <c r="D172" s="234" t="s">
        <v>127</v>
      </c>
      <c r="E172" s="235" t="s">
        <v>259</v>
      </c>
      <c r="F172" s="236" t="s">
        <v>260</v>
      </c>
      <c r="G172" s="237" t="s">
        <v>139</v>
      </c>
      <c r="H172" s="238">
        <v>2775</v>
      </c>
      <c r="I172" s="239"/>
      <c r="J172" s="240">
        <f>ROUND(I172*H172,2)</f>
        <v>0</v>
      </c>
      <c r="K172" s="241"/>
      <c r="L172" s="42"/>
      <c r="M172" s="242" t="s">
        <v>1</v>
      </c>
      <c r="N172" s="243" t="s">
        <v>44</v>
      </c>
      <c r="O172" s="89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46" t="s">
        <v>131</v>
      </c>
      <c r="AT172" s="246" t="s">
        <v>127</v>
      </c>
      <c r="AU172" s="246" t="s">
        <v>89</v>
      </c>
      <c r="AY172" s="15" t="s">
        <v>125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5" t="s">
        <v>87</v>
      </c>
      <c r="BK172" s="247">
        <f>ROUND(I172*H172,2)</f>
        <v>0</v>
      </c>
      <c r="BL172" s="15" t="s">
        <v>131</v>
      </c>
      <c r="BM172" s="246" t="s">
        <v>261</v>
      </c>
    </row>
    <row r="173" spans="1:65" s="2" customFormat="1" ht="21.75" customHeight="1">
      <c r="A173" s="36"/>
      <c r="B173" s="37"/>
      <c r="C173" s="234" t="s">
        <v>262</v>
      </c>
      <c r="D173" s="234" t="s">
        <v>127</v>
      </c>
      <c r="E173" s="235" t="s">
        <v>263</v>
      </c>
      <c r="F173" s="236" t="s">
        <v>264</v>
      </c>
      <c r="G173" s="237" t="s">
        <v>139</v>
      </c>
      <c r="H173" s="238">
        <v>2775</v>
      </c>
      <c r="I173" s="239"/>
      <c r="J173" s="240">
        <f>ROUND(I173*H173,2)</f>
        <v>0</v>
      </c>
      <c r="K173" s="241"/>
      <c r="L173" s="42"/>
      <c r="M173" s="242" t="s">
        <v>1</v>
      </c>
      <c r="N173" s="243" t="s">
        <v>44</v>
      </c>
      <c r="O173" s="89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6" t="s">
        <v>131</v>
      </c>
      <c r="AT173" s="246" t="s">
        <v>127</v>
      </c>
      <c r="AU173" s="246" t="s">
        <v>89</v>
      </c>
      <c r="AY173" s="15" t="s">
        <v>125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5" t="s">
        <v>87</v>
      </c>
      <c r="BK173" s="247">
        <f>ROUND(I173*H173,2)</f>
        <v>0</v>
      </c>
      <c r="BL173" s="15" t="s">
        <v>131</v>
      </c>
      <c r="BM173" s="246" t="s">
        <v>265</v>
      </c>
    </row>
    <row r="174" spans="1:65" s="2" customFormat="1" ht="16.5" customHeight="1">
      <c r="A174" s="36"/>
      <c r="B174" s="37"/>
      <c r="C174" s="234" t="s">
        <v>266</v>
      </c>
      <c r="D174" s="234" t="s">
        <v>127</v>
      </c>
      <c r="E174" s="235" t="s">
        <v>267</v>
      </c>
      <c r="F174" s="236" t="s">
        <v>268</v>
      </c>
      <c r="G174" s="237" t="s">
        <v>139</v>
      </c>
      <c r="H174" s="238">
        <v>2775</v>
      </c>
      <c r="I174" s="239"/>
      <c r="J174" s="240">
        <f>ROUND(I174*H174,2)</f>
        <v>0</v>
      </c>
      <c r="K174" s="241"/>
      <c r="L174" s="42"/>
      <c r="M174" s="242" t="s">
        <v>1</v>
      </c>
      <c r="N174" s="243" t="s">
        <v>44</v>
      </c>
      <c r="O174" s="89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46" t="s">
        <v>131</v>
      </c>
      <c r="AT174" s="246" t="s">
        <v>127</v>
      </c>
      <c r="AU174" s="246" t="s">
        <v>89</v>
      </c>
      <c r="AY174" s="15" t="s">
        <v>125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5" t="s">
        <v>87</v>
      </c>
      <c r="BK174" s="247">
        <f>ROUND(I174*H174,2)</f>
        <v>0</v>
      </c>
      <c r="BL174" s="15" t="s">
        <v>131</v>
      </c>
      <c r="BM174" s="246" t="s">
        <v>269</v>
      </c>
    </row>
    <row r="175" spans="1:65" s="2" customFormat="1" ht="21.75" customHeight="1">
      <c r="A175" s="36"/>
      <c r="B175" s="37"/>
      <c r="C175" s="234" t="s">
        <v>270</v>
      </c>
      <c r="D175" s="234" t="s">
        <v>127</v>
      </c>
      <c r="E175" s="235" t="s">
        <v>271</v>
      </c>
      <c r="F175" s="236" t="s">
        <v>272</v>
      </c>
      <c r="G175" s="237" t="s">
        <v>139</v>
      </c>
      <c r="H175" s="238">
        <v>2775</v>
      </c>
      <c r="I175" s="239"/>
      <c r="J175" s="240">
        <f>ROUND(I175*H175,2)</f>
        <v>0</v>
      </c>
      <c r="K175" s="241"/>
      <c r="L175" s="42"/>
      <c r="M175" s="242" t="s">
        <v>1</v>
      </c>
      <c r="N175" s="243" t="s">
        <v>44</v>
      </c>
      <c r="O175" s="89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46" t="s">
        <v>131</v>
      </c>
      <c r="AT175" s="246" t="s">
        <v>127</v>
      </c>
      <c r="AU175" s="246" t="s">
        <v>89</v>
      </c>
      <c r="AY175" s="15" t="s">
        <v>125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5" t="s">
        <v>87</v>
      </c>
      <c r="BK175" s="247">
        <f>ROUND(I175*H175,2)</f>
        <v>0</v>
      </c>
      <c r="BL175" s="15" t="s">
        <v>131</v>
      </c>
      <c r="BM175" s="246" t="s">
        <v>273</v>
      </c>
    </row>
    <row r="176" spans="1:65" s="2" customFormat="1" ht="21.75" customHeight="1">
      <c r="A176" s="36"/>
      <c r="B176" s="37"/>
      <c r="C176" s="234" t="s">
        <v>274</v>
      </c>
      <c r="D176" s="234" t="s">
        <v>127</v>
      </c>
      <c r="E176" s="235" t="s">
        <v>275</v>
      </c>
      <c r="F176" s="236" t="s">
        <v>276</v>
      </c>
      <c r="G176" s="237" t="s">
        <v>139</v>
      </c>
      <c r="H176" s="238">
        <v>140</v>
      </c>
      <c r="I176" s="239"/>
      <c r="J176" s="240">
        <f>ROUND(I176*H176,2)</f>
        <v>0</v>
      </c>
      <c r="K176" s="241"/>
      <c r="L176" s="42"/>
      <c r="M176" s="242" t="s">
        <v>1</v>
      </c>
      <c r="N176" s="243" t="s">
        <v>44</v>
      </c>
      <c r="O176" s="89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46" t="s">
        <v>131</v>
      </c>
      <c r="AT176" s="246" t="s">
        <v>127</v>
      </c>
      <c r="AU176" s="246" t="s">
        <v>89</v>
      </c>
      <c r="AY176" s="15" t="s">
        <v>125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5" t="s">
        <v>87</v>
      </c>
      <c r="BK176" s="247">
        <f>ROUND(I176*H176,2)</f>
        <v>0</v>
      </c>
      <c r="BL176" s="15" t="s">
        <v>131</v>
      </c>
      <c r="BM176" s="246" t="s">
        <v>277</v>
      </c>
    </row>
    <row r="177" spans="1:47" s="2" customFormat="1" ht="12">
      <c r="A177" s="36"/>
      <c r="B177" s="37"/>
      <c r="C177" s="38"/>
      <c r="D177" s="248" t="s">
        <v>152</v>
      </c>
      <c r="E177" s="38"/>
      <c r="F177" s="249" t="s">
        <v>153</v>
      </c>
      <c r="G177" s="38"/>
      <c r="H177" s="38"/>
      <c r="I177" s="142"/>
      <c r="J177" s="38"/>
      <c r="K177" s="38"/>
      <c r="L177" s="42"/>
      <c r="M177" s="250"/>
      <c r="N177" s="251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89</v>
      </c>
    </row>
    <row r="178" spans="1:65" s="2" customFormat="1" ht="21.75" customHeight="1">
      <c r="A178" s="36"/>
      <c r="B178" s="37"/>
      <c r="C178" s="234" t="s">
        <v>278</v>
      </c>
      <c r="D178" s="234" t="s">
        <v>127</v>
      </c>
      <c r="E178" s="235" t="s">
        <v>279</v>
      </c>
      <c r="F178" s="236" t="s">
        <v>280</v>
      </c>
      <c r="G178" s="237" t="s">
        <v>139</v>
      </c>
      <c r="H178" s="238">
        <v>30</v>
      </c>
      <c r="I178" s="239"/>
      <c r="J178" s="240">
        <f>ROUND(I178*H178,2)</f>
        <v>0</v>
      </c>
      <c r="K178" s="241"/>
      <c r="L178" s="42"/>
      <c r="M178" s="242" t="s">
        <v>1</v>
      </c>
      <c r="N178" s="243" t="s">
        <v>44</v>
      </c>
      <c r="O178" s="89"/>
      <c r="P178" s="244">
        <f>O178*H178</f>
        <v>0</v>
      </c>
      <c r="Q178" s="244">
        <v>0.19536</v>
      </c>
      <c r="R178" s="244">
        <f>Q178*H178</f>
        <v>5.8608</v>
      </c>
      <c r="S178" s="244">
        <v>0</v>
      </c>
      <c r="T178" s="24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46" t="s">
        <v>131</v>
      </c>
      <c r="AT178" s="246" t="s">
        <v>127</v>
      </c>
      <c r="AU178" s="246" t="s">
        <v>89</v>
      </c>
      <c r="AY178" s="15" t="s">
        <v>125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5" t="s">
        <v>87</v>
      </c>
      <c r="BK178" s="247">
        <f>ROUND(I178*H178,2)</f>
        <v>0</v>
      </c>
      <c r="BL178" s="15" t="s">
        <v>131</v>
      </c>
      <c r="BM178" s="246" t="s">
        <v>281</v>
      </c>
    </row>
    <row r="179" spans="1:65" s="2" customFormat="1" ht="16.5" customHeight="1">
      <c r="A179" s="36"/>
      <c r="B179" s="37"/>
      <c r="C179" s="263" t="s">
        <v>282</v>
      </c>
      <c r="D179" s="263" t="s">
        <v>198</v>
      </c>
      <c r="E179" s="264" t="s">
        <v>283</v>
      </c>
      <c r="F179" s="265" t="s">
        <v>284</v>
      </c>
      <c r="G179" s="266" t="s">
        <v>139</v>
      </c>
      <c r="H179" s="267">
        <v>30.6</v>
      </c>
      <c r="I179" s="268"/>
      <c r="J179" s="269">
        <f>ROUND(I179*H179,2)</f>
        <v>0</v>
      </c>
      <c r="K179" s="270"/>
      <c r="L179" s="271"/>
      <c r="M179" s="272" t="s">
        <v>1</v>
      </c>
      <c r="N179" s="273" t="s">
        <v>44</v>
      </c>
      <c r="O179" s="89"/>
      <c r="P179" s="244">
        <f>O179*H179</f>
        <v>0</v>
      </c>
      <c r="Q179" s="244">
        <v>0.222</v>
      </c>
      <c r="R179" s="244">
        <f>Q179*H179</f>
        <v>6.793200000000001</v>
      </c>
      <c r="S179" s="244">
        <v>0</v>
      </c>
      <c r="T179" s="24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46" t="s">
        <v>159</v>
      </c>
      <c r="AT179" s="246" t="s">
        <v>198</v>
      </c>
      <c r="AU179" s="246" t="s">
        <v>89</v>
      </c>
      <c r="AY179" s="15" t="s">
        <v>125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5" t="s">
        <v>87</v>
      </c>
      <c r="BK179" s="247">
        <f>ROUND(I179*H179,2)</f>
        <v>0</v>
      </c>
      <c r="BL179" s="15" t="s">
        <v>131</v>
      </c>
      <c r="BM179" s="246" t="s">
        <v>285</v>
      </c>
    </row>
    <row r="180" spans="1:51" s="13" customFormat="1" ht="12">
      <c r="A180" s="13"/>
      <c r="B180" s="252"/>
      <c r="C180" s="253"/>
      <c r="D180" s="248" t="s">
        <v>181</v>
      </c>
      <c r="E180" s="253"/>
      <c r="F180" s="255" t="s">
        <v>286</v>
      </c>
      <c r="G180" s="253"/>
      <c r="H180" s="256">
        <v>30.6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2" t="s">
        <v>181</v>
      </c>
      <c r="AU180" s="262" t="s">
        <v>89</v>
      </c>
      <c r="AV180" s="13" t="s">
        <v>89</v>
      </c>
      <c r="AW180" s="13" t="s">
        <v>4</v>
      </c>
      <c r="AX180" s="13" t="s">
        <v>87</v>
      </c>
      <c r="AY180" s="262" t="s">
        <v>125</v>
      </c>
    </row>
    <row r="181" spans="1:65" s="2" customFormat="1" ht="21.75" customHeight="1">
      <c r="A181" s="36"/>
      <c r="B181" s="37"/>
      <c r="C181" s="234" t="s">
        <v>287</v>
      </c>
      <c r="D181" s="234" t="s">
        <v>127</v>
      </c>
      <c r="E181" s="235" t="s">
        <v>288</v>
      </c>
      <c r="F181" s="236" t="s">
        <v>289</v>
      </c>
      <c r="G181" s="237" t="s">
        <v>139</v>
      </c>
      <c r="H181" s="238">
        <v>173</v>
      </c>
      <c r="I181" s="239"/>
      <c r="J181" s="240">
        <f>ROUND(I181*H181,2)</f>
        <v>0</v>
      </c>
      <c r="K181" s="241"/>
      <c r="L181" s="42"/>
      <c r="M181" s="242" t="s">
        <v>1</v>
      </c>
      <c r="N181" s="243" t="s">
        <v>44</v>
      </c>
      <c r="O181" s="89"/>
      <c r="P181" s="244">
        <f>O181*H181</f>
        <v>0</v>
      </c>
      <c r="Q181" s="244">
        <v>0.10362</v>
      </c>
      <c r="R181" s="244">
        <f>Q181*H181</f>
        <v>17.92626</v>
      </c>
      <c r="S181" s="244">
        <v>0</v>
      </c>
      <c r="T181" s="24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46" t="s">
        <v>131</v>
      </c>
      <c r="AT181" s="246" t="s">
        <v>127</v>
      </c>
      <c r="AU181" s="246" t="s">
        <v>89</v>
      </c>
      <c r="AY181" s="15" t="s">
        <v>125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5" t="s">
        <v>87</v>
      </c>
      <c r="BK181" s="247">
        <f>ROUND(I181*H181,2)</f>
        <v>0</v>
      </c>
      <c r="BL181" s="15" t="s">
        <v>131</v>
      </c>
      <c r="BM181" s="246" t="s">
        <v>290</v>
      </c>
    </row>
    <row r="182" spans="1:65" s="2" customFormat="1" ht="16.5" customHeight="1">
      <c r="A182" s="36"/>
      <c r="B182" s="37"/>
      <c r="C182" s="263" t="s">
        <v>291</v>
      </c>
      <c r="D182" s="263" t="s">
        <v>198</v>
      </c>
      <c r="E182" s="264" t="s">
        <v>292</v>
      </c>
      <c r="F182" s="265" t="s">
        <v>293</v>
      </c>
      <c r="G182" s="266" t="s">
        <v>139</v>
      </c>
      <c r="H182" s="267">
        <v>153</v>
      </c>
      <c r="I182" s="268"/>
      <c r="J182" s="269">
        <f>ROUND(I182*H182,2)</f>
        <v>0</v>
      </c>
      <c r="K182" s="270"/>
      <c r="L182" s="271"/>
      <c r="M182" s="272" t="s">
        <v>1</v>
      </c>
      <c r="N182" s="273" t="s">
        <v>44</v>
      </c>
      <c r="O182" s="89"/>
      <c r="P182" s="244">
        <f>O182*H182</f>
        <v>0</v>
      </c>
      <c r="Q182" s="244">
        <v>0.176</v>
      </c>
      <c r="R182" s="244">
        <f>Q182*H182</f>
        <v>26.927999999999997</v>
      </c>
      <c r="S182" s="244">
        <v>0</v>
      </c>
      <c r="T182" s="24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46" t="s">
        <v>159</v>
      </c>
      <c r="AT182" s="246" t="s">
        <v>198</v>
      </c>
      <c r="AU182" s="246" t="s">
        <v>89</v>
      </c>
      <c r="AY182" s="15" t="s">
        <v>125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5" t="s">
        <v>87</v>
      </c>
      <c r="BK182" s="247">
        <f>ROUND(I182*H182,2)</f>
        <v>0</v>
      </c>
      <c r="BL182" s="15" t="s">
        <v>131</v>
      </c>
      <c r="BM182" s="246" t="s">
        <v>294</v>
      </c>
    </row>
    <row r="183" spans="1:65" s="2" customFormat="1" ht="16.5" customHeight="1">
      <c r="A183" s="36"/>
      <c r="B183" s="37"/>
      <c r="C183" s="263" t="s">
        <v>295</v>
      </c>
      <c r="D183" s="263" t="s">
        <v>198</v>
      </c>
      <c r="E183" s="264" t="s">
        <v>296</v>
      </c>
      <c r="F183" s="265" t="s">
        <v>297</v>
      </c>
      <c r="G183" s="266" t="s">
        <v>139</v>
      </c>
      <c r="H183" s="267">
        <v>20</v>
      </c>
      <c r="I183" s="268"/>
      <c r="J183" s="269">
        <f>ROUND(I183*H183,2)</f>
        <v>0</v>
      </c>
      <c r="K183" s="270"/>
      <c r="L183" s="271"/>
      <c r="M183" s="272" t="s">
        <v>1</v>
      </c>
      <c r="N183" s="273" t="s">
        <v>44</v>
      </c>
      <c r="O183" s="89"/>
      <c r="P183" s="244">
        <f>O183*H183</f>
        <v>0</v>
      </c>
      <c r="Q183" s="244">
        <v>0.176</v>
      </c>
      <c r="R183" s="244">
        <f>Q183*H183</f>
        <v>3.5199999999999996</v>
      </c>
      <c r="S183" s="244">
        <v>0</v>
      </c>
      <c r="T183" s="24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46" t="s">
        <v>159</v>
      </c>
      <c r="AT183" s="246" t="s">
        <v>198</v>
      </c>
      <c r="AU183" s="246" t="s">
        <v>89</v>
      </c>
      <c r="AY183" s="15" t="s">
        <v>125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5" t="s">
        <v>87</v>
      </c>
      <c r="BK183" s="247">
        <f>ROUND(I183*H183,2)</f>
        <v>0</v>
      </c>
      <c r="BL183" s="15" t="s">
        <v>131</v>
      </c>
      <c r="BM183" s="246" t="s">
        <v>298</v>
      </c>
    </row>
    <row r="184" spans="1:65" s="2" customFormat="1" ht="21.75" customHeight="1">
      <c r="A184" s="36"/>
      <c r="B184" s="37"/>
      <c r="C184" s="234" t="s">
        <v>299</v>
      </c>
      <c r="D184" s="234" t="s">
        <v>127</v>
      </c>
      <c r="E184" s="235" t="s">
        <v>300</v>
      </c>
      <c r="F184" s="236" t="s">
        <v>301</v>
      </c>
      <c r="G184" s="237" t="s">
        <v>139</v>
      </c>
      <c r="H184" s="238">
        <v>307</v>
      </c>
      <c r="I184" s="239"/>
      <c r="J184" s="240">
        <f>ROUND(I184*H184,2)</f>
        <v>0</v>
      </c>
      <c r="K184" s="241"/>
      <c r="L184" s="42"/>
      <c r="M184" s="242" t="s">
        <v>1</v>
      </c>
      <c r="N184" s="243" t="s">
        <v>44</v>
      </c>
      <c r="O184" s="89"/>
      <c r="P184" s="244">
        <f>O184*H184</f>
        <v>0</v>
      </c>
      <c r="Q184" s="244">
        <v>0.098</v>
      </c>
      <c r="R184" s="244">
        <f>Q184*H184</f>
        <v>30.086000000000002</v>
      </c>
      <c r="S184" s="244">
        <v>0</v>
      </c>
      <c r="T184" s="24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46" t="s">
        <v>131</v>
      </c>
      <c r="AT184" s="246" t="s">
        <v>127</v>
      </c>
      <c r="AU184" s="246" t="s">
        <v>89</v>
      </c>
      <c r="AY184" s="15" t="s">
        <v>125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5" t="s">
        <v>87</v>
      </c>
      <c r="BK184" s="247">
        <f>ROUND(I184*H184,2)</f>
        <v>0</v>
      </c>
      <c r="BL184" s="15" t="s">
        <v>131</v>
      </c>
      <c r="BM184" s="246" t="s">
        <v>302</v>
      </c>
    </row>
    <row r="185" spans="1:65" s="2" customFormat="1" ht="16.5" customHeight="1">
      <c r="A185" s="36"/>
      <c r="B185" s="37"/>
      <c r="C185" s="263" t="s">
        <v>303</v>
      </c>
      <c r="D185" s="263" t="s">
        <v>198</v>
      </c>
      <c r="E185" s="264" t="s">
        <v>304</v>
      </c>
      <c r="F185" s="265" t="s">
        <v>305</v>
      </c>
      <c r="G185" s="266" t="s">
        <v>139</v>
      </c>
      <c r="H185" s="267">
        <v>307</v>
      </c>
      <c r="I185" s="268"/>
      <c r="J185" s="269">
        <f>ROUND(I185*H185,2)</f>
        <v>0</v>
      </c>
      <c r="K185" s="270"/>
      <c r="L185" s="271"/>
      <c r="M185" s="272" t="s">
        <v>1</v>
      </c>
      <c r="N185" s="273" t="s">
        <v>44</v>
      </c>
      <c r="O185" s="89"/>
      <c r="P185" s="244">
        <f>O185*H185</f>
        <v>0</v>
      </c>
      <c r="Q185" s="244">
        <v>0.1125</v>
      </c>
      <c r="R185" s="244">
        <f>Q185*H185</f>
        <v>34.5375</v>
      </c>
      <c r="S185" s="244">
        <v>0</v>
      </c>
      <c r="T185" s="24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46" t="s">
        <v>159</v>
      </c>
      <c r="AT185" s="246" t="s">
        <v>198</v>
      </c>
      <c r="AU185" s="246" t="s">
        <v>89</v>
      </c>
      <c r="AY185" s="15" t="s">
        <v>125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5" t="s">
        <v>87</v>
      </c>
      <c r="BK185" s="247">
        <f>ROUND(I185*H185,2)</f>
        <v>0</v>
      </c>
      <c r="BL185" s="15" t="s">
        <v>131</v>
      </c>
      <c r="BM185" s="246" t="s">
        <v>306</v>
      </c>
    </row>
    <row r="186" spans="1:65" s="2" customFormat="1" ht="16.5" customHeight="1">
      <c r="A186" s="36"/>
      <c r="B186" s="37"/>
      <c r="C186" s="234" t="s">
        <v>307</v>
      </c>
      <c r="D186" s="234" t="s">
        <v>127</v>
      </c>
      <c r="E186" s="235" t="s">
        <v>308</v>
      </c>
      <c r="F186" s="236" t="s">
        <v>309</v>
      </c>
      <c r="G186" s="237" t="s">
        <v>157</v>
      </c>
      <c r="H186" s="238">
        <v>100</v>
      </c>
      <c r="I186" s="239"/>
      <c r="J186" s="240">
        <f>ROUND(I186*H186,2)</f>
        <v>0</v>
      </c>
      <c r="K186" s="241"/>
      <c r="L186" s="42"/>
      <c r="M186" s="242" t="s">
        <v>1</v>
      </c>
      <c r="N186" s="243" t="s">
        <v>44</v>
      </c>
      <c r="O186" s="89"/>
      <c r="P186" s="244">
        <f>O186*H186</f>
        <v>0</v>
      </c>
      <c r="Q186" s="244">
        <v>0.0036</v>
      </c>
      <c r="R186" s="244">
        <f>Q186*H186</f>
        <v>0.36</v>
      </c>
      <c r="S186" s="244">
        <v>0</v>
      </c>
      <c r="T186" s="24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46" t="s">
        <v>131</v>
      </c>
      <c r="AT186" s="246" t="s">
        <v>127</v>
      </c>
      <c r="AU186" s="246" t="s">
        <v>89</v>
      </c>
      <c r="AY186" s="15" t="s">
        <v>125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5" t="s">
        <v>87</v>
      </c>
      <c r="BK186" s="247">
        <f>ROUND(I186*H186,2)</f>
        <v>0</v>
      </c>
      <c r="BL186" s="15" t="s">
        <v>131</v>
      </c>
      <c r="BM186" s="246" t="s">
        <v>310</v>
      </c>
    </row>
    <row r="187" spans="1:63" s="12" customFormat="1" ht="22.8" customHeight="1">
      <c r="A187" s="12"/>
      <c r="B187" s="218"/>
      <c r="C187" s="219"/>
      <c r="D187" s="220" t="s">
        <v>78</v>
      </c>
      <c r="E187" s="232" t="s">
        <v>159</v>
      </c>
      <c r="F187" s="232" t="s">
        <v>311</v>
      </c>
      <c r="G187" s="219"/>
      <c r="H187" s="219"/>
      <c r="I187" s="222"/>
      <c r="J187" s="233">
        <f>BK187</f>
        <v>0</v>
      </c>
      <c r="K187" s="219"/>
      <c r="L187" s="224"/>
      <c r="M187" s="225"/>
      <c r="N187" s="226"/>
      <c r="O187" s="226"/>
      <c r="P187" s="227">
        <f>SUM(P188:P194)</f>
        <v>0</v>
      </c>
      <c r="Q187" s="226"/>
      <c r="R187" s="227">
        <f>SUM(R188:R194)</f>
        <v>44.14786</v>
      </c>
      <c r="S187" s="226"/>
      <c r="T187" s="228">
        <f>SUM(T188:T194)</f>
        <v>19.56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9" t="s">
        <v>87</v>
      </c>
      <c r="AT187" s="230" t="s">
        <v>78</v>
      </c>
      <c r="AU187" s="230" t="s">
        <v>87</v>
      </c>
      <c r="AY187" s="229" t="s">
        <v>125</v>
      </c>
      <c r="BK187" s="231">
        <f>SUM(BK188:BK194)</f>
        <v>0</v>
      </c>
    </row>
    <row r="188" spans="1:65" s="2" customFormat="1" ht="21.75" customHeight="1">
      <c r="A188" s="36"/>
      <c r="B188" s="37"/>
      <c r="C188" s="234" t="s">
        <v>312</v>
      </c>
      <c r="D188" s="234" t="s">
        <v>127</v>
      </c>
      <c r="E188" s="235" t="s">
        <v>313</v>
      </c>
      <c r="F188" s="236" t="s">
        <v>314</v>
      </c>
      <c r="G188" s="237" t="s">
        <v>157</v>
      </c>
      <c r="H188" s="238">
        <v>10</v>
      </c>
      <c r="I188" s="239"/>
      <c r="J188" s="240">
        <f>ROUND(I188*H188,2)</f>
        <v>0</v>
      </c>
      <c r="K188" s="241"/>
      <c r="L188" s="42"/>
      <c r="M188" s="242" t="s">
        <v>1</v>
      </c>
      <c r="N188" s="243" t="s">
        <v>44</v>
      </c>
      <c r="O188" s="89"/>
      <c r="P188" s="244">
        <f>O188*H188</f>
        <v>0</v>
      </c>
      <c r="Q188" s="244">
        <v>0.00268</v>
      </c>
      <c r="R188" s="244">
        <f>Q188*H188</f>
        <v>0.0268</v>
      </c>
      <c r="S188" s="244">
        <v>0</v>
      </c>
      <c r="T188" s="24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46" t="s">
        <v>131</v>
      </c>
      <c r="AT188" s="246" t="s">
        <v>127</v>
      </c>
      <c r="AU188" s="246" t="s">
        <v>89</v>
      </c>
      <c r="AY188" s="15" t="s">
        <v>125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5" t="s">
        <v>87</v>
      </c>
      <c r="BK188" s="247">
        <f>ROUND(I188*H188,2)</f>
        <v>0</v>
      </c>
      <c r="BL188" s="15" t="s">
        <v>131</v>
      </c>
      <c r="BM188" s="246" t="s">
        <v>315</v>
      </c>
    </row>
    <row r="189" spans="1:65" s="2" customFormat="1" ht="21.75" customHeight="1">
      <c r="A189" s="36"/>
      <c r="B189" s="37"/>
      <c r="C189" s="234" t="s">
        <v>316</v>
      </c>
      <c r="D189" s="234" t="s">
        <v>127</v>
      </c>
      <c r="E189" s="235" t="s">
        <v>317</v>
      </c>
      <c r="F189" s="236" t="s">
        <v>318</v>
      </c>
      <c r="G189" s="237" t="s">
        <v>162</v>
      </c>
      <c r="H189" s="238">
        <v>3</v>
      </c>
      <c r="I189" s="239"/>
      <c r="J189" s="240">
        <f>ROUND(I189*H189,2)</f>
        <v>0</v>
      </c>
      <c r="K189" s="241"/>
      <c r="L189" s="42"/>
      <c r="M189" s="242" t="s">
        <v>1</v>
      </c>
      <c r="N189" s="243" t="s">
        <v>44</v>
      </c>
      <c r="O189" s="89"/>
      <c r="P189" s="244">
        <f>O189*H189</f>
        <v>0</v>
      </c>
      <c r="Q189" s="244">
        <v>0</v>
      </c>
      <c r="R189" s="244">
        <f>Q189*H189</f>
        <v>0</v>
      </c>
      <c r="S189" s="244">
        <v>1.92</v>
      </c>
      <c r="T189" s="245">
        <f>S189*H189</f>
        <v>5.76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46" t="s">
        <v>131</v>
      </c>
      <c r="AT189" s="246" t="s">
        <v>127</v>
      </c>
      <c r="AU189" s="246" t="s">
        <v>89</v>
      </c>
      <c r="AY189" s="15" t="s">
        <v>125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5" t="s">
        <v>87</v>
      </c>
      <c r="BK189" s="247">
        <f>ROUND(I189*H189,2)</f>
        <v>0</v>
      </c>
      <c r="BL189" s="15" t="s">
        <v>131</v>
      </c>
      <c r="BM189" s="246" t="s">
        <v>319</v>
      </c>
    </row>
    <row r="190" spans="1:65" s="2" customFormat="1" ht="21.75" customHeight="1">
      <c r="A190" s="36"/>
      <c r="B190" s="37"/>
      <c r="C190" s="234" t="s">
        <v>320</v>
      </c>
      <c r="D190" s="234" t="s">
        <v>127</v>
      </c>
      <c r="E190" s="235" t="s">
        <v>321</v>
      </c>
      <c r="F190" s="236" t="s">
        <v>322</v>
      </c>
      <c r="G190" s="237" t="s">
        <v>130</v>
      </c>
      <c r="H190" s="238">
        <v>2</v>
      </c>
      <c r="I190" s="239"/>
      <c r="J190" s="240">
        <f>ROUND(I190*H190,2)</f>
        <v>0</v>
      </c>
      <c r="K190" s="241"/>
      <c r="L190" s="42"/>
      <c r="M190" s="242" t="s">
        <v>1</v>
      </c>
      <c r="N190" s="243" t="s">
        <v>44</v>
      </c>
      <c r="O190" s="89"/>
      <c r="P190" s="244">
        <f>O190*H190</f>
        <v>0</v>
      </c>
      <c r="Q190" s="244">
        <v>0.3409</v>
      </c>
      <c r="R190" s="244">
        <f>Q190*H190</f>
        <v>0.6818</v>
      </c>
      <c r="S190" s="244">
        <v>0</v>
      </c>
      <c r="T190" s="24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46" t="s">
        <v>131</v>
      </c>
      <c r="AT190" s="246" t="s">
        <v>127</v>
      </c>
      <c r="AU190" s="246" t="s">
        <v>89</v>
      </c>
      <c r="AY190" s="15" t="s">
        <v>125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5" t="s">
        <v>87</v>
      </c>
      <c r="BK190" s="247">
        <f>ROUND(I190*H190,2)</f>
        <v>0</v>
      </c>
      <c r="BL190" s="15" t="s">
        <v>131</v>
      </c>
      <c r="BM190" s="246" t="s">
        <v>323</v>
      </c>
    </row>
    <row r="191" spans="1:65" s="2" customFormat="1" ht="16.5" customHeight="1">
      <c r="A191" s="36"/>
      <c r="B191" s="37"/>
      <c r="C191" s="263" t="s">
        <v>324</v>
      </c>
      <c r="D191" s="263" t="s">
        <v>198</v>
      </c>
      <c r="E191" s="264" t="s">
        <v>325</v>
      </c>
      <c r="F191" s="265" t="s">
        <v>326</v>
      </c>
      <c r="G191" s="266" t="s">
        <v>130</v>
      </c>
      <c r="H191" s="267">
        <v>2</v>
      </c>
      <c r="I191" s="268"/>
      <c r="J191" s="269">
        <f>ROUND(I191*H191,2)</f>
        <v>0</v>
      </c>
      <c r="K191" s="270"/>
      <c r="L191" s="271"/>
      <c r="M191" s="272" t="s">
        <v>1</v>
      </c>
      <c r="N191" s="273" t="s">
        <v>44</v>
      </c>
      <c r="O191" s="89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46" t="s">
        <v>159</v>
      </c>
      <c r="AT191" s="246" t="s">
        <v>198</v>
      </c>
      <c r="AU191" s="246" t="s">
        <v>89</v>
      </c>
      <c r="AY191" s="15" t="s">
        <v>125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5" t="s">
        <v>87</v>
      </c>
      <c r="BK191" s="247">
        <f>ROUND(I191*H191,2)</f>
        <v>0</v>
      </c>
      <c r="BL191" s="15" t="s">
        <v>131</v>
      </c>
      <c r="BM191" s="246" t="s">
        <v>327</v>
      </c>
    </row>
    <row r="192" spans="1:65" s="2" customFormat="1" ht="21.75" customHeight="1">
      <c r="A192" s="36"/>
      <c r="B192" s="37"/>
      <c r="C192" s="234" t="s">
        <v>328</v>
      </c>
      <c r="D192" s="234" t="s">
        <v>127</v>
      </c>
      <c r="E192" s="235" t="s">
        <v>329</v>
      </c>
      <c r="F192" s="236" t="s">
        <v>330</v>
      </c>
      <c r="G192" s="237" t="s">
        <v>130</v>
      </c>
      <c r="H192" s="238">
        <v>30</v>
      </c>
      <c r="I192" s="239"/>
      <c r="J192" s="240">
        <f>ROUND(I192*H192,2)</f>
        <v>0</v>
      </c>
      <c r="K192" s="241"/>
      <c r="L192" s="42"/>
      <c r="M192" s="242" t="s">
        <v>1</v>
      </c>
      <c r="N192" s="243" t="s">
        <v>44</v>
      </c>
      <c r="O192" s="89"/>
      <c r="P192" s="244">
        <f>O192*H192</f>
        <v>0</v>
      </c>
      <c r="Q192" s="244">
        <v>0.78421</v>
      </c>
      <c r="R192" s="244">
        <f>Q192*H192</f>
        <v>23.5263</v>
      </c>
      <c r="S192" s="244">
        <v>0.45</v>
      </c>
      <c r="T192" s="245">
        <f>S192*H192</f>
        <v>13.5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46" t="s">
        <v>131</v>
      </c>
      <c r="AT192" s="246" t="s">
        <v>127</v>
      </c>
      <c r="AU192" s="246" t="s">
        <v>89</v>
      </c>
      <c r="AY192" s="15" t="s">
        <v>125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5" t="s">
        <v>87</v>
      </c>
      <c r="BK192" s="247">
        <f>ROUND(I192*H192,2)</f>
        <v>0</v>
      </c>
      <c r="BL192" s="15" t="s">
        <v>131</v>
      </c>
      <c r="BM192" s="246" t="s">
        <v>331</v>
      </c>
    </row>
    <row r="193" spans="1:65" s="2" customFormat="1" ht="21.75" customHeight="1">
      <c r="A193" s="36"/>
      <c r="B193" s="37"/>
      <c r="C193" s="234" t="s">
        <v>332</v>
      </c>
      <c r="D193" s="234" t="s">
        <v>127</v>
      </c>
      <c r="E193" s="235" t="s">
        <v>333</v>
      </c>
      <c r="F193" s="236" t="s">
        <v>334</v>
      </c>
      <c r="G193" s="237" t="s">
        <v>130</v>
      </c>
      <c r="H193" s="238">
        <v>3</v>
      </c>
      <c r="I193" s="239"/>
      <c r="J193" s="240">
        <f>ROUND(I193*H193,2)</f>
        <v>0</v>
      </c>
      <c r="K193" s="241"/>
      <c r="L193" s="42"/>
      <c r="M193" s="242" t="s">
        <v>1</v>
      </c>
      <c r="N193" s="243" t="s">
        <v>44</v>
      </c>
      <c r="O193" s="89"/>
      <c r="P193" s="244">
        <f>O193*H193</f>
        <v>0</v>
      </c>
      <c r="Q193" s="244">
        <v>0</v>
      </c>
      <c r="R193" s="244">
        <f>Q193*H193</f>
        <v>0</v>
      </c>
      <c r="S193" s="244">
        <v>0.1</v>
      </c>
      <c r="T193" s="245">
        <f>S193*H193</f>
        <v>0.30000000000000004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46" t="s">
        <v>131</v>
      </c>
      <c r="AT193" s="246" t="s">
        <v>127</v>
      </c>
      <c r="AU193" s="246" t="s">
        <v>89</v>
      </c>
      <c r="AY193" s="15" t="s">
        <v>125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5" t="s">
        <v>87</v>
      </c>
      <c r="BK193" s="247">
        <f>ROUND(I193*H193,2)</f>
        <v>0</v>
      </c>
      <c r="BL193" s="15" t="s">
        <v>131</v>
      </c>
      <c r="BM193" s="246" t="s">
        <v>335</v>
      </c>
    </row>
    <row r="194" spans="1:65" s="2" customFormat="1" ht="21.75" customHeight="1">
      <c r="A194" s="36"/>
      <c r="B194" s="37"/>
      <c r="C194" s="234" t="s">
        <v>336</v>
      </c>
      <c r="D194" s="234" t="s">
        <v>127</v>
      </c>
      <c r="E194" s="235" t="s">
        <v>337</v>
      </c>
      <c r="F194" s="236" t="s">
        <v>338</v>
      </c>
      <c r="G194" s="237" t="s">
        <v>130</v>
      </c>
      <c r="H194" s="238">
        <v>47</v>
      </c>
      <c r="I194" s="239"/>
      <c r="J194" s="240">
        <f>ROUND(I194*H194,2)</f>
        <v>0</v>
      </c>
      <c r="K194" s="241"/>
      <c r="L194" s="42"/>
      <c r="M194" s="242" t="s">
        <v>1</v>
      </c>
      <c r="N194" s="243" t="s">
        <v>44</v>
      </c>
      <c r="O194" s="89"/>
      <c r="P194" s="244">
        <f>O194*H194</f>
        <v>0</v>
      </c>
      <c r="Q194" s="244">
        <v>0.42368</v>
      </c>
      <c r="R194" s="244">
        <f>Q194*H194</f>
        <v>19.91296</v>
      </c>
      <c r="S194" s="244">
        <v>0</v>
      </c>
      <c r="T194" s="24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46" t="s">
        <v>131</v>
      </c>
      <c r="AT194" s="246" t="s">
        <v>127</v>
      </c>
      <c r="AU194" s="246" t="s">
        <v>89</v>
      </c>
      <c r="AY194" s="15" t="s">
        <v>125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5" t="s">
        <v>87</v>
      </c>
      <c r="BK194" s="247">
        <f>ROUND(I194*H194,2)</f>
        <v>0</v>
      </c>
      <c r="BL194" s="15" t="s">
        <v>131</v>
      </c>
      <c r="BM194" s="246" t="s">
        <v>339</v>
      </c>
    </row>
    <row r="195" spans="1:63" s="12" customFormat="1" ht="22.8" customHeight="1">
      <c r="A195" s="12"/>
      <c r="B195" s="218"/>
      <c r="C195" s="219"/>
      <c r="D195" s="220" t="s">
        <v>78</v>
      </c>
      <c r="E195" s="232" t="s">
        <v>164</v>
      </c>
      <c r="F195" s="232" t="s">
        <v>340</v>
      </c>
      <c r="G195" s="219"/>
      <c r="H195" s="219"/>
      <c r="I195" s="222"/>
      <c r="J195" s="233">
        <f>BK195</f>
        <v>0</v>
      </c>
      <c r="K195" s="219"/>
      <c r="L195" s="224"/>
      <c r="M195" s="225"/>
      <c r="N195" s="226"/>
      <c r="O195" s="226"/>
      <c r="P195" s="227">
        <f>SUM(P196:P206)</f>
        <v>0</v>
      </c>
      <c r="Q195" s="226"/>
      <c r="R195" s="227">
        <f>SUM(R196:R206)</f>
        <v>182.43069999999994</v>
      </c>
      <c r="S195" s="226"/>
      <c r="T195" s="228">
        <f>SUM(T196:T206)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9" t="s">
        <v>87</v>
      </c>
      <c r="AT195" s="230" t="s">
        <v>78</v>
      </c>
      <c r="AU195" s="230" t="s">
        <v>87</v>
      </c>
      <c r="AY195" s="229" t="s">
        <v>125</v>
      </c>
      <c r="BK195" s="231">
        <f>SUM(BK196:BK206)</f>
        <v>0</v>
      </c>
    </row>
    <row r="196" spans="1:65" s="2" customFormat="1" ht="21.75" customHeight="1">
      <c r="A196" s="36"/>
      <c r="B196" s="37"/>
      <c r="C196" s="234" t="s">
        <v>341</v>
      </c>
      <c r="D196" s="234" t="s">
        <v>127</v>
      </c>
      <c r="E196" s="235" t="s">
        <v>342</v>
      </c>
      <c r="F196" s="236" t="s">
        <v>343</v>
      </c>
      <c r="G196" s="237" t="s">
        <v>157</v>
      </c>
      <c r="H196" s="238">
        <v>703</v>
      </c>
      <c r="I196" s="239"/>
      <c r="J196" s="240">
        <f>ROUND(I196*H196,2)</f>
        <v>0</v>
      </c>
      <c r="K196" s="241"/>
      <c r="L196" s="42"/>
      <c r="M196" s="242" t="s">
        <v>1</v>
      </c>
      <c r="N196" s="243" t="s">
        <v>44</v>
      </c>
      <c r="O196" s="89"/>
      <c r="P196" s="244">
        <f>O196*H196</f>
        <v>0</v>
      </c>
      <c r="Q196" s="244">
        <v>0.1554</v>
      </c>
      <c r="R196" s="244">
        <f>Q196*H196</f>
        <v>109.2462</v>
      </c>
      <c r="S196" s="244">
        <v>0</v>
      </c>
      <c r="T196" s="24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46" t="s">
        <v>131</v>
      </c>
      <c r="AT196" s="246" t="s">
        <v>127</v>
      </c>
      <c r="AU196" s="246" t="s">
        <v>89</v>
      </c>
      <c r="AY196" s="15" t="s">
        <v>125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5" t="s">
        <v>87</v>
      </c>
      <c r="BK196" s="247">
        <f>ROUND(I196*H196,2)</f>
        <v>0</v>
      </c>
      <c r="BL196" s="15" t="s">
        <v>131</v>
      </c>
      <c r="BM196" s="246" t="s">
        <v>344</v>
      </c>
    </row>
    <row r="197" spans="1:65" s="2" customFormat="1" ht="16.5" customHeight="1">
      <c r="A197" s="36"/>
      <c r="B197" s="37"/>
      <c r="C197" s="263" t="s">
        <v>345</v>
      </c>
      <c r="D197" s="263" t="s">
        <v>198</v>
      </c>
      <c r="E197" s="264" t="s">
        <v>346</v>
      </c>
      <c r="F197" s="265" t="s">
        <v>347</v>
      </c>
      <c r="G197" s="266" t="s">
        <v>157</v>
      </c>
      <c r="H197" s="267">
        <v>4</v>
      </c>
      <c r="I197" s="268"/>
      <c r="J197" s="269">
        <f>ROUND(I197*H197,2)</f>
        <v>0</v>
      </c>
      <c r="K197" s="270"/>
      <c r="L197" s="271"/>
      <c r="M197" s="272" t="s">
        <v>1</v>
      </c>
      <c r="N197" s="273" t="s">
        <v>44</v>
      </c>
      <c r="O197" s="89"/>
      <c r="P197" s="244">
        <f>O197*H197</f>
        <v>0</v>
      </c>
      <c r="Q197" s="244">
        <v>0.0782</v>
      </c>
      <c r="R197" s="244">
        <f>Q197*H197</f>
        <v>0.3128</v>
      </c>
      <c r="S197" s="244">
        <v>0</v>
      </c>
      <c r="T197" s="24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46" t="s">
        <v>159</v>
      </c>
      <c r="AT197" s="246" t="s">
        <v>198</v>
      </c>
      <c r="AU197" s="246" t="s">
        <v>89</v>
      </c>
      <c r="AY197" s="15" t="s">
        <v>125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5" t="s">
        <v>87</v>
      </c>
      <c r="BK197" s="247">
        <f>ROUND(I197*H197,2)</f>
        <v>0</v>
      </c>
      <c r="BL197" s="15" t="s">
        <v>131</v>
      </c>
      <c r="BM197" s="246" t="s">
        <v>348</v>
      </c>
    </row>
    <row r="198" spans="1:65" s="2" customFormat="1" ht="16.5" customHeight="1">
      <c r="A198" s="36"/>
      <c r="B198" s="37"/>
      <c r="C198" s="263" t="s">
        <v>349</v>
      </c>
      <c r="D198" s="263" t="s">
        <v>198</v>
      </c>
      <c r="E198" s="264" t="s">
        <v>350</v>
      </c>
      <c r="F198" s="265" t="s">
        <v>351</v>
      </c>
      <c r="G198" s="266" t="s">
        <v>157</v>
      </c>
      <c r="H198" s="267">
        <v>511</v>
      </c>
      <c r="I198" s="268"/>
      <c r="J198" s="269">
        <f>ROUND(I198*H198,2)</f>
        <v>0</v>
      </c>
      <c r="K198" s="270"/>
      <c r="L198" s="271"/>
      <c r="M198" s="272" t="s">
        <v>1</v>
      </c>
      <c r="N198" s="273" t="s">
        <v>44</v>
      </c>
      <c r="O198" s="89"/>
      <c r="P198" s="244">
        <f>O198*H198</f>
        <v>0</v>
      </c>
      <c r="Q198" s="244">
        <v>0.081</v>
      </c>
      <c r="R198" s="244">
        <f>Q198*H198</f>
        <v>41.391</v>
      </c>
      <c r="S198" s="244">
        <v>0</v>
      </c>
      <c r="T198" s="24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46" t="s">
        <v>159</v>
      </c>
      <c r="AT198" s="246" t="s">
        <v>198</v>
      </c>
      <c r="AU198" s="246" t="s">
        <v>89</v>
      </c>
      <c r="AY198" s="15" t="s">
        <v>125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5" t="s">
        <v>87</v>
      </c>
      <c r="BK198" s="247">
        <f>ROUND(I198*H198,2)</f>
        <v>0</v>
      </c>
      <c r="BL198" s="15" t="s">
        <v>131</v>
      </c>
      <c r="BM198" s="246" t="s">
        <v>352</v>
      </c>
    </row>
    <row r="199" spans="1:65" s="2" customFormat="1" ht="16.5" customHeight="1">
      <c r="A199" s="36"/>
      <c r="B199" s="37"/>
      <c r="C199" s="263" t="s">
        <v>353</v>
      </c>
      <c r="D199" s="263" t="s">
        <v>198</v>
      </c>
      <c r="E199" s="264" t="s">
        <v>354</v>
      </c>
      <c r="F199" s="265" t="s">
        <v>355</v>
      </c>
      <c r="G199" s="266" t="s">
        <v>157</v>
      </c>
      <c r="H199" s="267">
        <v>83</v>
      </c>
      <c r="I199" s="268"/>
      <c r="J199" s="269">
        <f>ROUND(I199*H199,2)</f>
        <v>0</v>
      </c>
      <c r="K199" s="270"/>
      <c r="L199" s="271"/>
      <c r="M199" s="272" t="s">
        <v>1</v>
      </c>
      <c r="N199" s="273" t="s">
        <v>44</v>
      </c>
      <c r="O199" s="89"/>
      <c r="P199" s="244">
        <f>O199*H199</f>
        <v>0</v>
      </c>
      <c r="Q199" s="244">
        <v>0.0822</v>
      </c>
      <c r="R199" s="244">
        <f>Q199*H199</f>
        <v>6.8225999999999996</v>
      </c>
      <c r="S199" s="244">
        <v>0</v>
      </c>
      <c r="T199" s="24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46" t="s">
        <v>159</v>
      </c>
      <c r="AT199" s="246" t="s">
        <v>198</v>
      </c>
      <c r="AU199" s="246" t="s">
        <v>89</v>
      </c>
      <c r="AY199" s="15" t="s">
        <v>125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5" t="s">
        <v>87</v>
      </c>
      <c r="BK199" s="247">
        <f>ROUND(I199*H199,2)</f>
        <v>0</v>
      </c>
      <c r="BL199" s="15" t="s">
        <v>131</v>
      </c>
      <c r="BM199" s="246" t="s">
        <v>356</v>
      </c>
    </row>
    <row r="200" spans="1:65" s="2" customFormat="1" ht="21.75" customHeight="1">
      <c r="A200" s="36"/>
      <c r="B200" s="37"/>
      <c r="C200" s="263" t="s">
        <v>357</v>
      </c>
      <c r="D200" s="263" t="s">
        <v>198</v>
      </c>
      <c r="E200" s="264" t="s">
        <v>358</v>
      </c>
      <c r="F200" s="265" t="s">
        <v>359</v>
      </c>
      <c r="G200" s="266" t="s">
        <v>157</v>
      </c>
      <c r="H200" s="267">
        <v>93</v>
      </c>
      <c r="I200" s="268"/>
      <c r="J200" s="269">
        <f>ROUND(I200*H200,2)</f>
        <v>0</v>
      </c>
      <c r="K200" s="270"/>
      <c r="L200" s="271"/>
      <c r="M200" s="272" t="s">
        <v>1</v>
      </c>
      <c r="N200" s="273" t="s">
        <v>44</v>
      </c>
      <c r="O200" s="89"/>
      <c r="P200" s="244">
        <f>O200*H200</f>
        <v>0</v>
      </c>
      <c r="Q200" s="244">
        <v>0.0483</v>
      </c>
      <c r="R200" s="244">
        <f>Q200*H200</f>
        <v>4.4919</v>
      </c>
      <c r="S200" s="244">
        <v>0</v>
      </c>
      <c r="T200" s="24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46" t="s">
        <v>159</v>
      </c>
      <c r="AT200" s="246" t="s">
        <v>198</v>
      </c>
      <c r="AU200" s="246" t="s">
        <v>89</v>
      </c>
      <c r="AY200" s="15" t="s">
        <v>125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5" t="s">
        <v>87</v>
      </c>
      <c r="BK200" s="247">
        <f>ROUND(I200*H200,2)</f>
        <v>0</v>
      </c>
      <c r="BL200" s="15" t="s">
        <v>131</v>
      </c>
      <c r="BM200" s="246" t="s">
        <v>360</v>
      </c>
    </row>
    <row r="201" spans="1:65" s="2" customFormat="1" ht="21.75" customHeight="1">
      <c r="A201" s="36"/>
      <c r="B201" s="37"/>
      <c r="C201" s="263" t="s">
        <v>361</v>
      </c>
      <c r="D201" s="263" t="s">
        <v>198</v>
      </c>
      <c r="E201" s="264" t="s">
        <v>362</v>
      </c>
      <c r="F201" s="265" t="s">
        <v>363</v>
      </c>
      <c r="G201" s="266" t="s">
        <v>157</v>
      </c>
      <c r="H201" s="267">
        <v>10</v>
      </c>
      <c r="I201" s="268"/>
      <c r="J201" s="269">
        <f>ROUND(I201*H201,2)</f>
        <v>0</v>
      </c>
      <c r="K201" s="270"/>
      <c r="L201" s="271"/>
      <c r="M201" s="272" t="s">
        <v>1</v>
      </c>
      <c r="N201" s="273" t="s">
        <v>44</v>
      </c>
      <c r="O201" s="89"/>
      <c r="P201" s="244">
        <f>O201*H201</f>
        <v>0</v>
      </c>
      <c r="Q201" s="244">
        <v>0.064</v>
      </c>
      <c r="R201" s="244">
        <f>Q201*H201</f>
        <v>0.64</v>
      </c>
      <c r="S201" s="244">
        <v>0</v>
      </c>
      <c r="T201" s="24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46" t="s">
        <v>159</v>
      </c>
      <c r="AT201" s="246" t="s">
        <v>198</v>
      </c>
      <c r="AU201" s="246" t="s">
        <v>89</v>
      </c>
      <c r="AY201" s="15" t="s">
        <v>125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5" t="s">
        <v>87</v>
      </c>
      <c r="BK201" s="247">
        <f>ROUND(I201*H201,2)</f>
        <v>0</v>
      </c>
      <c r="BL201" s="15" t="s">
        <v>131</v>
      </c>
      <c r="BM201" s="246" t="s">
        <v>364</v>
      </c>
    </row>
    <row r="202" spans="1:65" s="2" customFormat="1" ht="16.5" customHeight="1">
      <c r="A202" s="36"/>
      <c r="B202" s="37"/>
      <c r="C202" s="263" t="s">
        <v>365</v>
      </c>
      <c r="D202" s="263" t="s">
        <v>198</v>
      </c>
      <c r="E202" s="264" t="s">
        <v>366</v>
      </c>
      <c r="F202" s="265" t="s">
        <v>367</v>
      </c>
      <c r="G202" s="266" t="s">
        <v>157</v>
      </c>
      <c r="H202" s="267">
        <v>2</v>
      </c>
      <c r="I202" s="268"/>
      <c r="J202" s="269">
        <f>ROUND(I202*H202,2)</f>
        <v>0</v>
      </c>
      <c r="K202" s="270"/>
      <c r="L202" s="271"/>
      <c r="M202" s="272" t="s">
        <v>1</v>
      </c>
      <c r="N202" s="273" t="s">
        <v>44</v>
      </c>
      <c r="O202" s="89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46" t="s">
        <v>159</v>
      </c>
      <c r="AT202" s="246" t="s">
        <v>198</v>
      </c>
      <c r="AU202" s="246" t="s">
        <v>89</v>
      </c>
      <c r="AY202" s="15" t="s">
        <v>125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5" t="s">
        <v>87</v>
      </c>
      <c r="BK202" s="247">
        <f>ROUND(I202*H202,2)</f>
        <v>0</v>
      </c>
      <c r="BL202" s="15" t="s">
        <v>131</v>
      </c>
      <c r="BM202" s="246" t="s">
        <v>368</v>
      </c>
    </row>
    <row r="203" spans="1:65" s="2" customFormat="1" ht="21.75" customHeight="1">
      <c r="A203" s="36"/>
      <c r="B203" s="37"/>
      <c r="C203" s="234" t="s">
        <v>369</v>
      </c>
      <c r="D203" s="234" t="s">
        <v>127</v>
      </c>
      <c r="E203" s="235" t="s">
        <v>370</v>
      </c>
      <c r="F203" s="236" t="s">
        <v>371</v>
      </c>
      <c r="G203" s="237" t="s">
        <v>157</v>
      </c>
      <c r="H203" s="238">
        <v>110</v>
      </c>
      <c r="I203" s="239"/>
      <c r="J203" s="240">
        <f>ROUND(I203*H203,2)</f>
        <v>0</v>
      </c>
      <c r="K203" s="241"/>
      <c r="L203" s="42"/>
      <c r="M203" s="242" t="s">
        <v>1</v>
      </c>
      <c r="N203" s="243" t="s">
        <v>44</v>
      </c>
      <c r="O203" s="89"/>
      <c r="P203" s="244">
        <f>O203*H203</f>
        <v>0</v>
      </c>
      <c r="Q203" s="244">
        <v>0.1295</v>
      </c>
      <c r="R203" s="244">
        <f>Q203*H203</f>
        <v>14.245000000000001</v>
      </c>
      <c r="S203" s="244">
        <v>0</v>
      </c>
      <c r="T203" s="24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46" t="s">
        <v>131</v>
      </c>
      <c r="AT203" s="246" t="s">
        <v>127</v>
      </c>
      <c r="AU203" s="246" t="s">
        <v>89</v>
      </c>
      <c r="AY203" s="15" t="s">
        <v>125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5" t="s">
        <v>87</v>
      </c>
      <c r="BK203" s="247">
        <f>ROUND(I203*H203,2)</f>
        <v>0</v>
      </c>
      <c r="BL203" s="15" t="s">
        <v>131</v>
      </c>
      <c r="BM203" s="246" t="s">
        <v>372</v>
      </c>
    </row>
    <row r="204" spans="1:65" s="2" customFormat="1" ht="16.5" customHeight="1">
      <c r="A204" s="36"/>
      <c r="B204" s="37"/>
      <c r="C204" s="263" t="s">
        <v>373</v>
      </c>
      <c r="D204" s="263" t="s">
        <v>198</v>
      </c>
      <c r="E204" s="264" t="s">
        <v>374</v>
      </c>
      <c r="F204" s="265" t="s">
        <v>375</v>
      </c>
      <c r="G204" s="266" t="s">
        <v>157</v>
      </c>
      <c r="H204" s="267">
        <v>110</v>
      </c>
      <c r="I204" s="268"/>
      <c r="J204" s="269">
        <f>ROUND(I204*H204,2)</f>
        <v>0</v>
      </c>
      <c r="K204" s="270"/>
      <c r="L204" s="271"/>
      <c r="M204" s="272" t="s">
        <v>1</v>
      </c>
      <c r="N204" s="273" t="s">
        <v>44</v>
      </c>
      <c r="O204" s="89"/>
      <c r="P204" s="244">
        <f>O204*H204</f>
        <v>0</v>
      </c>
      <c r="Q204" s="244">
        <v>0.045</v>
      </c>
      <c r="R204" s="244">
        <f>Q204*H204</f>
        <v>4.95</v>
      </c>
      <c r="S204" s="244">
        <v>0</v>
      </c>
      <c r="T204" s="24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46" t="s">
        <v>159</v>
      </c>
      <c r="AT204" s="246" t="s">
        <v>198</v>
      </c>
      <c r="AU204" s="246" t="s">
        <v>89</v>
      </c>
      <c r="AY204" s="15" t="s">
        <v>125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5" t="s">
        <v>87</v>
      </c>
      <c r="BK204" s="247">
        <f>ROUND(I204*H204,2)</f>
        <v>0</v>
      </c>
      <c r="BL204" s="15" t="s">
        <v>131</v>
      </c>
      <c r="BM204" s="246" t="s">
        <v>376</v>
      </c>
    </row>
    <row r="205" spans="1:65" s="2" customFormat="1" ht="21.75" customHeight="1">
      <c r="A205" s="36"/>
      <c r="B205" s="37"/>
      <c r="C205" s="234" t="s">
        <v>377</v>
      </c>
      <c r="D205" s="234" t="s">
        <v>127</v>
      </c>
      <c r="E205" s="235" t="s">
        <v>378</v>
      </c>
      <c r="F205" s="236" t="s">
        <v>379</v>
      </c>
      <c r="G205" s="237" t="s">
        <v>139</v>
      </c>
      <c r="H205" s="238">
        <v>480</v>
      </c>
      <c r="I205" s="239"/>
      <c r="J205" s="240">
        <f>ROUND(I205*H205,2)</f>
        <v>0</v>
      </c>
      <c r="K205" s="241"/>
      <c r="L205" s="42"/>
      <c r="M205" s="242" t="s">
        <v>1</v>
      </c>
      <c r="N205" s="243" t="s">
        <v>44</v>
      </c>
      <c r="O205" s="89"/>
      <c r="P205" s="244">
        <f>O205*H205</f>
        <v>0</v>
      </c>
      <c r="Q205" s="244">
        <v>0.00069</v>
      </c>
      <c r="R205" s="244">
        <f>Q205*H205</f>
        <v>0.3312</v>
      </c>
      <c r="S205" s="244">
        <v>0</v>
      </c>
      <c r="T205" s="24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46" t="s">
        <v>131</v>
      </c>
      <c r="AT205" s="246" t="s">
        <v>127</v>
      </c>
      <c r="AU205" s="246" t="s">
        <v>89</v>
      </c>
      <c r="AY205" s="15" t="s">
        <v>125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5" t="s">
        <v>87</v>
      </c>
      <c r="BK205" s="247">
        <f>ROUND(I205*H205,2)</f>
        <v>0</v>
      </c>
      <c r="BL205" s="15" t="s">
        <v>131</v>
      </c>
      <c r="BM205" s="246" t="s">
        <v>380</v>
      </c>
    </row>
    <row r="206" spans="1:65" s="2" customFormat="1" ht="16.5" customHeight="1">
      <c r="A206" s="36"/>
      <c r="B206" s="37"/>
      <c r="C206" s="234" t="s">
        <v>381</v>
      </c>
      <c r="D206" s="234" t="s">
        <v>127</v>
      </c>
      <c r="E206" s="235" t="s">
        <v>382</v>
      </c>
      <c r="F206" s="236" t="s">
        <v>383</v>
      </c>
      <c r="G206" s="237" t="s">
        <v>157</v>
      </c>
      <c r="H206" s="238">
        <v>100</v>
      </c>
      <c r="I206" s="239"/>
      <c r="J206" s="240">
        <f>ROUND(I206*H206,2)</f>
        <v>0</v>
      </c>
      <c r="K206" s="241"/>
      <c r="L206" s="42"/>
      <c r="M206" s="242" t="s">
        <v>1</v>
      </c>
      <c r="N206" s="243" t="s">
        <v>44</v>
      </c>
      <c r="O206" s="89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46" t="s">
        <v>131</v>
      </c>
      <c r="AT206" s="246" t="s">
        <v>127</v>
      </c>
      <c r="AU206" s="246" t="s">
        <v>89</v>
      </c>
      <c r="AY206" s="15" t="s">
        <v>125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5" t="s">
        <v>87</v>
      </c>
      <c r="BK206" s="247">
        <f>ROUND(I206*H206,2)</f>
        <v>0</v>
      </c>
      <c r="BL206" s="15" t="s">
        <v>131</v>
      </c>
      <c r="BM206" s="246" t="s">
        <v>384</v>
      </c>
    </row>
    <row r="207" spans="1:63" s="12" customFormat="1" ht="22.8" customHeight="1">
      <c r="A207" s="12"/>
      <c r="B207" s="218"/>
      <c r="C207" s="219"/>
      <c r="D207" s="220" t="s">
        <v>78</v>
      </c>
      <c r="E207" s="232" t="s">
        <v>385</v>
      </c>
      <c r="F207" s="232" t="s">
        <v>386</v>
      </c>
      <c r="G207" s="219"/>
      <c r="H207" s="219"/>
      <c r="I207" s="222"/>
      <c r="J207" s="233">
        <f>BK207</f>
        <v>0</v>
      </c>
      <c r="K207" s="219"/>
      <c r="L207" s="224"/>
      <c r="M207" s="225"/>
      <c r="N207" s="226"/>
      <c r="O207" s="226"/>
      <c r="P207" s="227">
        <f>SUM(P208:P214)</f>
        <v>0</v>
      </c>
      <c r="Q207" s="226"/>
      <c r="R207" s="227">
        <f>SUM(R208:R214)</f>
        <v>0</v>
      </c>
      <c r="S207" s="226"/>
      <c r="T207" s="228">
        <f>SUM(T208:T214)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9" t="s">
        <v>87</v>
      </c>
      <c r="AT207" s="230" t="s">
        <v>78</v>
      </c>
      <c r="AU207" s="230" t="s">
        <v>87</v>
      </c>
      <c r="AY207" s="229" t="s">
        <v>125</v>
      </c>
      <c r="BK207" s="231">
        <f>SUM(BK208:BK214)</f>
        <v>0</v>
      </c>
    </row>
    <row r="208" spans="1:65" s="2" customFormat="1" ht="16.5" customHeight="1">
      <c r="A208" s="36"/>
      <c r="B208" s="37"/>
      <c r="C208" s="234" t="s">
        <v>387</v>
      </c>
      <c r="D208" s="234" t="s">
        <v>127</v>
      </c>
      <c r="E208" s="235" t="s">
        <v>388</v>
      </c>
      <c r="F208" s="236" t="s">
        <v>389</v>
      </c>
      <c r="G208" s="237" t="s">
        <v>201</v>
      </c>
      <c r="H208" s="238">
        <v>3365.6</v>
      </c>
      <c r="I208" s="239"/>
      <c r="J208" s="240">
        <f>ROUND(I208*H208,2)</f>
        <v>0</v>
      </c>
      <c r="K208" s="241"/>
      <c r="L208" s="42"/>
      <c r="M208" s="242" t="s">
        <v>1</v>
      </c>
      <c r="N208" s="243" t="s">
        <v>44</v>
      </c>
      <c r="O208" s="89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46" t="s">
        <v>131</v>
      </c>
      <c r="AT208" s="246" t="s">
        <v>127</v>
      </c>
      <c r="AU208" s="246" t="s">
        <v>89</v>
      </c>
      <c r="AY208" s="15" t="s">
        <v>125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5" t="s">
        <v>87</v>
      </c>
      <c r="BK208" s="247">
        <f>ROUND(I208*H208,2)</f>
        <v>0</v>
      </c>
      <c r="BL208" s="15" t="s">
        <v>131</v>
      </c>
      <c r="BM208" s="246" t="s">
        <v>390</v>
      </c>
    </row>
    <row r="209" spans="1:65" s="2" customFormat="1" ht="21.75" customHeight="1">
      <c r="A209" s="36"/>
      <c r="B209" s="37"/>
      <c r="C209" s="234" t="s">
        <v>391</v>
      </c>
      <c r="D209" s="234" t="s">
        <v>127</v>
      </c>
      <c r="E209" s="235" t="s">
        <v>392</v>
      </c>
      <c r="F209" s="236" t="s">
        <v>393</v>
      </c>
      <c r="G209" s="237" t="s">
        <v>201</v>
      </c>
      <c r="H209" s="238">
        <v>16828</v>
      </c>
      <c r="I209" s="239"/>
      <c r="J209" s="240">
        <f>ROUND(I209*H209,2)</f>
        <v>0</v>
      </c>
      <c r="K209" s="241"/>
      <c r="L209" s="42"/>
      <c r="M209" s="242" t="s">
        <v>1</v>
      </c>
      <c r="N209" s="243" t="s">
        <v>44</v>
      </c>
      <c r="O209" s="89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46" t="s">
        <v>131</v>
      </c>
      <c r="AT209" s="246" t="s">
        <v>127</v>
      </c>
      <c r="AU209" s="246" t="s">
        <v>89</v>
      </c>
      <c r="AY209" s="15" t="s">
        <v>125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5" t="s">
        <v>87</v>
      </c>
      <c r="BK209" s="247">
        <f>ROUND(I209*H209,2)</f>
        <v>0</v>
      </c>
      <c r="BL209" s="15" t="s">
        <v>131</v>
      </c>
      <c r="BM209" s="246" t="s">
        <v>394</v>
      </c>
    </row>
    <row r="210" spans="1:51" s="13" customFormat="1" ht="12">
      <c r="A210" s="13"/>
      <c r="B210" s="252"/>
      <c r="C210" s="253"/>
      <c r="D210" s="248" t="s">
        <v>181</v>
      </c>
      <c r="E210" s="254" t="s">
        <v>1</v>
      </c>
      <c r="F210" s="255" t="s">
        <v>395</v>
      </c>
      <c r="G210" s="253"/>
      <c r="H210" s="256">
        <v>16828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2" t="s">
        <v>181</v>
      </c>
      <c r="AU210" s="262" t="s">
        <v>89</v>
      </c>
      <c r="AV210" s="13" t="s">
        <v>89</v>
      </c>
      <c r="AW210" s="13" t="s">
        <v>36</v>
      </c>
      <c r="AX210" s="13" t="s">
        <v>87</v>
      </c>
      <c r="AY210" s="262" t="s">
        <v>125</v>
      </c>
    </row>
    <row r="211" spans="1:65" s="2" customFormat="1" ht="21.75" customHeight="1">
      <c r="A211" s="36"/>
      <c r="B211" s="37"/>
      <c r="C211" s="234" t="s">
        <v>396</v>
      </c>
      <c r="D211" s="234" t="s">
        <v>127</v>
      </c>
      <c r="E211" s="235" t="s">
        <v>397</v>
      </c>
      <c r="F211" s="236" t="s">
        <v>398</v>
      </c>
      <c r="G211" s="237" t="s">
        <v>201</v>
      </c>
      <c r="H211" s="238">
        <v>2268.4</v>
      </c>
      <c r="I211" s="239"/>
      <c r="J211" s="240">
        <f>ROUND(I211*H211,2)</f>
        <v>0</v>
      </c>
      <c r="K211" s="241"/>
      <c r="L211" s="42"/>
      <c r="M211" s="242" t="s">
        <v>1</v>
      </c>
      <c r="N211" s="243" t="s">
        <v>44</v>
      </c>
      <c r="O211" s="89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46" t="s">
        <v>131</v>
      </c>
      <c r="AT211" s="246" t="s">
        <v>127</v>
      </c>
      <c r="AU211" s="246" t="s">
        <v>89</v>
      </c>
      <c r="AY211" s="15" t="s">
        <v>125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5" t="s">
        <v>87</v>
      </c>
      <c r="BK211" s="247">
        <f>ROUND(I211*H211,2)</f>
        <v>0</v>
      </c>
      <c r="BL211" s="15" t="s">
        <v>131</v>
      </c>
      <c r="BM211" s="246" t="s">
        <v>399</v>
      </c>
    </row>
    <row r="212" spans="1:51" s="13" customFormat="1" ht="12">
      <c r="A212" s="13"/>
      <c r="B212" s="252"/>
      <c r="C212" s="253"/>
      <c r="D212" s="248" t="s">
        <v>181</v>
      </c>
      <c r="E212" s="254" t="s">
        <v>1</v>
      </c>
      <c r="F212" s="255" t="s">
        <v>400</v>
      </c>
      <c r="G212" s="253"/>
      <c r="H212" s="256">
        <v>2268.4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2" t="s">
        <v>181</v>
      </c>
      <c r="AU212" s="262" t="s">
        <v>89</v>
      </c>
      <c r="AV212" s="13" t="s">
        <v>89</v>
      </c>
      <c r="AW212" s="13" t="s">
        <v>36</v>
      </c>
      <c r="AX212" s="13" t="s">
        <v>87</v>
      </c>
      <c r="AY212" s="262" t="s">
        <v>125</v>
      </c>
    </row>
    <row r="213" spans="1:65" s="2" customFormat="1" ht="21.75" customHeight="1">
      <c r="A213" s="36"/>
      <c r="B213" s="37"/>
      <c r="C213" s="234" t="s">
        <v>401</v>
      </c>
      <c r="D213" s="234" t="s">
        <v>127</v>
      </c>
      <c r="E213" s="235" t="s">
        <v>402</v>
      </c>
      <c r="F213" s="236" t="s">
        <v>403</v>
      </c>
      <c r="G213" s="237" t="s">
        <v>201</v>
      </c>
      <c r="H213" s="238">
        <v>1089.16</v>
      </c>
      <c r="I213" s="239"/>
      <c r="J213" s="240">
        <f>ROUND(I213*H213,2)</f>
        <v>0</v>
      </c>
      <c r="K213" s="241"/>
      <c r="L213" s="42"/>
      <c r="M213" s="242" t="s">
        <v>1</v>
      </c>
      <c r="N213" s="243" t="s">
        <v>44</v>
      </c>
      <c r="O213" s="89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46" t="s">
        <v>131</v>
      </c>
      <c r="AT213" s="246" t="s">
        <v>127</v>
      </c>
      <c r="AU213" s="246" t="s">
        <v>89</v>
      </c>
      <c r="AY213" s="15" t="s">
        <v>125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5" t="s">
        <v>87</v>
      </c>
      <c r="BK213" s="247">
        <f>ROUND(I213*H213,2)</f>
        <v>0</v>
      </c>
      <c r="BL213" s="15" t="s">
        <v>131</v>
      </c>
      <c r="BM213" s="246" t="s">
        <v>404</v>
      </c>
    </row>
    <row r="214" spans="1:51" s="13" customFormat="1" ht="12">
      <c r="A214" s="13"/>
      <c r="B214" s="252"/>
      <c r="C214" s="253"/>
      <c r="D214" s="248" t="s">
        <v>181</v>
      </c>
      <c r="E214" s="254" t="s">
        <v>1</v>
      </c>
      <c r="F214" s="255" t="s">
        <v>405</v>
      </c>
      <c r="G214" s="253"/>
      <c r="H214" s="256">
        <v>1089.16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2" t="s">
        <v>181</v>
      </c>
      <c r="AU214" s="262" t="s">
        <v>89</v>
      </c>
      <c r="AV214" s="13" t="s">
        <v>89</v>
      </c>
      <c r="AW214" s="13" t="s">
        <v>36</v>
      </c>
      <c r="AX214" s="13" t="s">
        <v>87</v>
      </c>
      <c r="AY214" s="262" t="s">
        <v>125</v>
      </c>
    </row>
    <row r="215" spans="1:63" s="12" customFormat="1" ht="22.8" customHeight="1">
      <c r="A215" s="12"/>
      <c r="B215" s="218"/>
      <c r="C215" s="219"/>
      <c r="D215" s="220" t="s">
        <v>78</v>
      </c>
      <c r="E215" s="232" t="s">
        <v>406</v>
      </c>
      <c r="F215" s="232" t="s">
        <v>407</v>
      </c>
      <c r="G215" s="219"/>
      <c r="H215" s="219"/>
      <c r="I215" s="222"/>
      <c r="J215" s="233">
        <f>BK215</f>
        <v>0</v>
      </c>
      <c r="K215" s="219"/>
      <c r="L215" s="224"/>
      <c r="M215" s="225"/>
      <c r="N215" s="226"/>
      <c r="O215" s="226"/>
      <c r="P215" s="227">
        <f>P216</f>
        <v>0</v>
      </c>
      <c r="Q215" s="226"/>
      <c r="R215" s="227">
        <f>R216</f>
        <v>0</v>
      </c>
      <c r="S215" s="226"/>
      <c r="T215" s="228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9" t="s">
        <v>87</v>
      </c>
      <c r="AT215" s="230" t="s">
        <v>78</v>
      </c>
      <c r="AU215" s="230" t="s">
        <v>87</v>
      </c>
      <c r="AY215" s="229" t="s">
        <v>125</v>
      </c>
      <c r="BK215" s="231">
        <f>BK216</f>
        <v>0</v>
      </c>
    </row>
    <row r="216" spans="1:65" s="2" customFormat="1" ht="21.75" customHeight="1">
      <c r="A216" s="36"/>
      <c r="B216" s="37"/>
      <c r="C216" s="234" t="s">
        <v>408</v>
      </c>
      <c r="D216" s="234" t="s">
        <v>127</v>
      </c>
      <c r="E216" s="235" t="s">
        <v>409</v>
      </c>
      <c r="F216" s="236" t="s">
        <v>410</v>
      </c>
      <c r="G216" s="237" t="s">
        <v>201</v>
      </c>
      <c r="H216" s="238">
        <v>381.413</v>
      </c>
      <c r="I216" s="239"/>
      <c r="J216" s="240">
        <f>ROUND(I216*H216,2)</f>
        <v>0</v>
      </c>
      <c r="K216" s="241"/>
      <c r="L216" s="42"/>
      <c r="M216" s="274" t="s">
        <v>1</v>
      </c>
      <c r="N216" s="275" t="s">
        <v>44</v>
      </c>
      <c r="O216" s="276"/>
      <c r="P216" s="277">
        <f>O216*H216</f>
        <v>0</v>
      </c>
      <c r="Q216" s="277">
        <v>0</v>
      </c>
      <c r="R216" s="277">
        <f>Q216*H216</f>
        <v>0</v>
      </c>
      <c r="S216" s="277">
        <v>0</v>
      </c>
      <c r="T216" s="278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46" t="s">
        <v>131</v>
      </c>
      <c r="AT216" s="246" t="s">
        <v>127</v>
      </c>
      <c r="AU216" s="246" t="s">
        <v>89</v>
      </c>
      <c r="AY216" s="15" t="s">
        <v>125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5" t="s">
        <v>87</v>
      </c>
      <c r="BK216" s="247">
        <f>ROUND(I216*H216,2)</f>
        <v>0</v>
      </c>
      <c r="BL216" s="15" t="s">
        <v>131</v>
      </c>
      <c r="BM216" s="246" t="s">
        <v>411</v>
      </c>
    </row>
    <row r="217" spans="1:31" s="2" customFormat="1" ht="6.95" customHeight="1">
      <c r="A217" s="36"/>
      <c r="B217" s="64"/>
      <c r="C217" s="65"/>
      <c r="D217" s="65"/>
      <c r="E217" s="65"/>
      <c r="F217" s="65"/>
      <c r="G217" s="65"/>
      <c r="H217" s="65"/>
      <c r="I217" s="181"/>
      <c r="J217" s="65"/>
      <c r="K217" s="65"/>
      <c r="L217" s="42"/>
      <c r="M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</row>
  </sheetData>
  <sheetProtection password="CDAA" sheet="1" objects="1" scenarios="1" formatColumns="0" formatRows="0" autoFilter="0"/>
  <autoFilter ref="C123:K21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89</v>
      </c>
    </row>
    <row r="4" spans="2:46" s="1" customFormat="1" ht="24.95" customHeight="1">
      <c r="B4" s="18"/>
      <c r="D4" s="138" t="s">
        <v>93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Stavební úpravy komunikace v ulici Atletická, Sokolov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94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412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96</v>
      </c>
      <c r="G12" s="36"/>
      <c r="H12" s="36"/>
      <c r="I12" s="145" t="s">
        <v>22</v>
      </c>
      <c r="J12" s="146" t="str">
        <f>'Rekapitulace stavby'!AN8</f>
        <v>29. 6. 2020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33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34</v>
      </c>
      <c r="F24" s="36"/>
      <c r="G24" s="36"/>
      <c r="H24" s="36"/>
      <c r="I24" s="145" t="s">
        <v>28</v>
      </c>
      <c r="J24" s="144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38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39</v>
      </c>
      <c r="E30" s="36"/>
      <c r="F30" s="36"/>
      <c r="G30" s="36"/>
      <c r="H30" s="36"/>
      <c r="I30" s="142"/>
      <c r="J30" s="155">
        <f>ROUND(J125,2)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41</v>
      </c>
      <c r="G32" s="36"/>
      <c r="H32" s="36"/>
      <c r="I32" s="157" t="s">
        <v>40</v>
      </c>
      <c r="J32" s="156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43</v>
      </c>
      <c r="E33" s="140" t="s">
        <v>44</v>
      </c>
      <c r="F33" s="159">
        <f>ROUND((SUM(BE125:BE193)),2)</f>
        <v>0</v>
      </c>
      <c r="G33" s="36"/>
      <c r="H33" s="36"/>
      <c r="I33" s="160">
        <v>0.21</v>
      </c>
      <c r="J33" s="159">
        <f>ROUND(((SUM(BE125:BE193))*I33),2)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45</v>
      </c>
      <c r="F34" s="159">
        <f>ROUND((SUM(BF125:BF193)),2)</f>
        <v>0</v>
      </c>
      <c r="G34" s="36"/>
      <c r="H34" s="36"/>
      <c r="I34" s="160">
        <v>0.15</v>
      </c>
      <c r="J34" s="159">
        <f>ROUND(((SUM(BF125:BF193))*I34),2)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46</v>
      </c>
      <c r="F35" s="159">
        <f>ROUND((SUM(BG125:BG193)),2)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47</v>
      </c>
      <c r="F36" s="159">
        <f>ROUND((SUM(BH125:BH193)),2)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48</v>
      </c>
      <c r="F37" s="159">
        <f>ROUND((SUM(BI125:BI193)),2)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52</v>
      </c>
      <c r="E50" s="170"/>
      <c r="F50" s="170"/>
      <c r="G50" s="169" t="s">
        <v>53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54</v>
      </c>
      <c r="E61" s="173"/>
      <c r="F61" s="174" t="s">
        <v>55</v>
      </c>
      <c r="G61" s="172" t="s">
        <v>54</v>
      </c>
      <c r="H61" s="173"/>
      <c r="I61" s="175"/>
      <c r="J61" s="176" t="s">
        <v>55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56</v>
      </c>
      <c r="E65" s="177"/>
      <c r="F65" s="177"/>
      <c r="G65" s="169" t="s">
        <v>57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54</v>
      </c>
      <c r="E76" s="173"/>
      <c r="F76" s="174" t="s">
        <v>55</v>
      </c>
      <c r="G76" s="172" t="s">
        <v>54</v>
      </c>
      <c r="H76" s="173"/>
      <c r="I76" s="175"/>
      <c r="J76" s="176" t="s">
        <v>55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97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Stavební úpravy komunikace v ulici Atletická, Sokolov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101 - N - Komunikace - nezpůsobilé náklady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Sokolov</v>
      </c>
      <c r="G89" s="38"/>
      <c r="H89" s="38"/>
      <c r="I89" s="145" t="s">
        <v>22</v>
      </c>
      <c r="J89" s="77" t="str">
        <f>IF(J12="","",J12)</f>
        <v>29. 6. 2020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Město Sokolov</v>
      </c>
      <c r="G91" s="38"/>
      <c r="H91" s="38"/>
      <c r="I91" s="145" t="s">
        <v>32</v>
      </c>
      <c r="J91" s="34" t="str">
        <f>E21</f>
        <v>GEOprojectKV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6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GEOprojectKV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98</v>
      </c>
      <c r="D94" s="187"/>
      <c r="E94" s="187"/>
      <c r="F94" s="187"/>
      <c r="G94" s="187"/>
      <c r="H94" s="187"/>
      <c r="I94" s="188"/>
      <c r="J94" s="189" t="s">
        <v>99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100</v>
      </c>
      <c r="D96" s="38"/>
      <c r="E96" s="38"/>
      <c r="F96" s="38"/>
      <c r="G96" s="38"/>
      <c r="H96" s="38"/>
      <c r="I96" s="142"/>
      <c r="J96" s="108">
        <f>J125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101</v>
      </c>
    </row>
    <row r="97" spans="1:31" s="9" customFormat="1" ht="24.95" customHeight="1">
      <c r="A97" s="9"/>
      <c r="B97" s="191"/>
      <c r="C97" s="192"/>
      <c r="D97" s="193" t="s">
        <v>102</v>
      </c>
      <c r="E97" s="194"/>
      <c r="F97" s="194"/>
      <c r="G97" s="194"/>
      <c r="H97" s="194"/>
      <c r="I97" s="195"/>
      <c r="J97" s="196">
        <f>J126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103</v>
      </c>
      <c r="E98" s="201"/>
      <c r="F98" s="201"/>
      <c r="G98" s="201"/>
      <c r="H98" s="201"/>
      <c r="I98" s="202"/>
      <c r="J98" s="203">
        <f>J127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105</v>
      </c>
      <c r="E99" s="201"/>
      <c r="F99" s="201"/>
      <c r="G99" s="201"/>
      <c r="H99" s="201"/>
      <c r="I99" s="202"/>
      <c r="J99" s="203">
        <f>J152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107</v>
      </c>
      <c r="E100" s="201"/>
      <c r="F100" s="201"/>
      <c r="G100" s="201"/>
      <c r="H100" s="201"/>
      <c r="I100" s="202"/>
      <c r="J100" s="203">
        <f>J160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108</v>
      </c>
      <c r="E101" s="201"/>
      <c r="F101" s="201"/>
      <c r="G101" s="201"/>
      <c r="H101" s="201"/>
      <c r="I101" s="202"/>
      <c r="J101" s="203">
        <f>J176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109</v>
      </c>
      <c r="E102" s="201"/>
      <c r="F102" s="201"/>
      <c r="G102" s="201"/>
      <c r="H102" s="201"/>
      <c r="I102" s="202"/>
      <c r="J102" s="203">
        <f>J183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1"/>
      <c r="C103" s="192"/>
      <c r="D103" s="193" t="s">
        <v>413</v>
      </c>
      <c r="E103" s="194"/>
      <c r="F103" s="194"/>
      <c r="G103" s="194"/>
      <c r="H103" s="194"/>
      <c r="I103" s="195"/>
      <c r="J103" s="196">
        <f>J185</f>
        <v>0</v>
      </c>
      <c r="K103" s="192"/>
      <c r="L103" s="19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8"/>
      <c r="C104" s="199"/>
      <c r="D104" s="200" t="s">
        <v>414</v>
      </c>
      <c r="E104" s="201"/>
      <c r="F104" s="201"/>
      <c r="G104" s="201"/>
      <c r="H104" s="201"/>
      <c r="I104" s="202"/>
      <c r="J104" s="203">
        <f>J186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8"/>
      <c r="C105" s="199"/>
      <c r="D105" s="200" t="s">
        <v>415</v>
      </c>
      <c r="E105" s="201"/>
      <c r="F105" s="201"/>
      <c r="G105" s="201"/>
      <c r="H105" s="201"/>
      <c r="I105" s="202"/>
      <c r="J105" s="203">
        <f>J192</f>
        <v>0</v>
      </c>
      <c r="K105" s="199"/>
      <c r="L105" s="20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6"/>
      <c r="B106" s="37"/>
      <c r="C106" s="38"/>
      <c r="D106" s="38"/>
      <c r="E106" s="38"/>
      <c r="F106" s="38"/>
      <c r="G106" s="38"/>
      <c r="H106" s="38"/>
      <c r="I106" s="142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64"/>
      <c r="C107" s="65"/>
      <c r="D107" s="65"/>
      <c r="E107" s="65"/>
      <c r="F107" s="65"/>
      <c r="G107" s="65"/>
      <c r="H107" s="65"/>
      <c r="I107" s="181"/>
      <c r="J107" s="65"/>
      <c r="K107" s="65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11" spans="1:31" s="2" customFormat="1" ht="6.95" customHeight="1">
      <c r="A111" s="36"/>
      <c r="B111" s="66"/>
      <c r="C111" s="67"/>
      <c r="D111" s="67"/>
      <c r="E111" s="67"/>
      <c r="F111" s="67"/>
      <c r="G111" s="67"/>
      <c r="H111" s="67"/>
      <c r="I111" s="184"/>
      <c r="J111" s="67"/>
      <c r="K111" s="67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110</v>
      </c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16</v>
      </c>
      <c r="D114" s="38"/>
      <c r="E114" s="38"/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185" t="str">
        <f>E7</f>
        <v>Stavební úpravy komunikace v ulici Atletická, Sokolov</v>
      </c>
      <c r="F115" s="30"/>
      <c r="G115" s="30"/>
      <c r="H115" s="30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94</v>
      </c>
      <c r="D116" s="38"/>
      <c r="E116" s="38"/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74" t="str">
        <f>E9</f>
        <v>SO 101 - N - Komunikace - nezpůsobilé náklady</v>
      </c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20</v>
      </c>
      <c r="D119" s="38"/>
      <c r="E119" s="38"/>
      <c r="F119" s="25" t="str">
        <f>F12</f>
        <v>Sokolov</v>
      </c>
      <c r="G119" s="38"/>
      <c r="H119" s="38"/>
      <c r="I119" s="145" t="s">
        <v>22</v>
      </c>
      <c r="J119" s="77" t="str">
        <f>IF(J12="","",J12)</f>
        <v>29. 6. 2020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142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25.65" customHeight="1">
      <c r="A121" s="36"/>
      <c r="B121" s="37"/>
      <c r="C121" s="30" t="s">
        <v>24</v>
      </c>
      <c r="D121" s="38"/>
      <c r="E121" s="38"/>
      <c r="F121" s="25" t="str">
        <f>E15</f>
        <v>Město Sokolov</v>
      </c>
      <c r="G121" s="38"/>
      <c r="H121" s="38"/>
      <c r="I121" s="145" t="s">
        <v>32</v>
      </c>
      <c r="J121" s="34" t="str">
        <f>E21</f>
        <v>GEOprojectKV s.r.o.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5.65" customHeight="1">
      <c r="A122" s="36"/>
      <c r="B122" s="37"/>
      <c r="C122" s="30" t="s">
        <v>30</v>
      </c>
      <c r="D122" s="38"/>
      <c r="E122" s="38"/>
      <c r="F122" s="25" t="str">
        <f>IF(E18="","",E18)</f>
        <v>Vyplň údaj</v>
      </c>
      <c r="G122" s="38"/>
      <c r="H122" s="38"/>
      <c r="I122" s="145" t="s">
        <v>37</v>
      </c>
      <c r="J122" s="34" t="str">
        <f>E24</f>
        <v>GEOprojectKV s.r.o.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8"/>
      <c r="D123" s="38"/>
      <c r="E123" s="38"/>
      <c r="F123" s="38"/>
      <c r="G123" s="38"/>
      <c r="H123" s="38"/>
      <c r="I123" s="142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205"/>
      <c r="B124" s="206"/>
      <c r="C124" s="207" t="s">
        <v>111</v>
      </c>
      <c r="D124" s="208" t="s">
        <v>64</v>
      </c>
      <c r="E124" s="208" t="s">
        <v>60</v>
      </c>
      <c r="F124" s="208" t="s">
        <v>61</v>
      </c>
      <c r="G124" s="208" t="s">
        <v>112</v>
      </c>
      <c r="H124" s="208" t="s">
        <v>113</v>
      </c>
      <c r="I124" s="209" t="s">
        <v>114</v>
      </c>
      <c r="J124" s="210" t="s">
        <v>99</v>
      </c>
      <c r="K124" s="211" t="s">
        <v>115</v>
      </c>
      <c r="L124" s="212"/>
      <c r="M124" s="98" t="s">
        <v>1</v>
      </c>
      <c r="N124" s="99" t="s">
        <v>43</v>
      </c>
      <c r="O124" s="99" t="s">
        <v>116</v>
      </c>
      <c r="P124" s="99" t="s">
        <v>117</v>
      </c>
      <c r="Q124" s="99" t="s">
        <v>118</v>
      </c>
      <c r="R124" s="99" t="s">
        <v>119</v>
      </c>
      <c r="S124" s="99" t="s">
        <v>120</v>
      </c>
      <c r="T124" s="100" t="s">
        <v>121</v>
      </c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</row>
    <row r="125" spans="1:63" s="2" customFormat="1" ht="22.8" customHeight="1">
      <c r="A125" s="36"/>
      <c r="B125" s="37"/>
      <c r="C125" s="105" t="s">
        <v>122</v>
      </c>
      <c r="D125" s="38"/>
      <c r="E125" s="38"/>
      <c r="F125" s="38"/>
      <c r="G125" s="38"/>
      <c r="H125" s="38"/>
      <c r="I125" s="142"/>
      <c r="J125" s="213">
        <f>BK125</f>
        <v>0</v>
      </c>
      <c r="K125" s="38"/>
      <c r="L125" s="42"/>
      <c r="M125" s="101"/>
      <c r="N125" s="214"/>
      <c r="O125" s="102"/>
      <c r="P125" s="215">
        <f>P126+P185</f>
        <v>0</v>
      </c>
      <c r="Q125" s="102"/>
      <c r="R125" s="215">
        <f>R126+R185</f>
        <v>48.576840000000004</v>
      </c>
      <c r="S125" s="102"/>
      <c r="T125" s="216">
        <f>T126+T185</f>
        <v>26.938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78</v>
      </c>
      <c r="AU125" s="15" t="s">
        <v>101</v>
      </c>
      <c r="BK125" s="217">
        <f>BK126+BK185</f>
        <v>0</v>
      </c>
    </row>
    <row r="126" spans="1:63" s="12" customFormat="1" ht="25.9" customHeight="1">
      <c r="A126" s="12"/>
      <c r="B126" s="218"/>
      <c r="C126" s="219"/>
      <c r="D126" s="220" t="s">
        <v>78</v>
      </c>
      <c r="E126" s="221" t="s">
        <v>123</v>
      </c>
      <c r="F126" s="221" t="s">
        <v>124</v>
      </c>
      <c r="G126" s="219"/>
      <c r="H126" s="219"/>
      <c r="I126" s="222"/>
      <c r="J126" s="223">
        <f>BK126</f>
        <v>0</v>
      </c>
      <c r="K126" s="219"/>
      <c r="L126" s="224"/>
      <c r="M126" s="225"/>
      <c r="N126" s="226"/>
      <c r="O126" s="226"/>
      <c r="P126" s="227">
        <f>P127+P152+P160+P176+P183</f>
        <v>0</v>
      </c>
      <c r="Q126" s="226"/>
      <c r="R126" s="227">
        <f>R127+R152+R160+R176+R183</f>
        <v>48.576840000000004</v>
      </c>
      <c r="S126" s="226"/>
      <c r="T126" s="228">
        <f>T127+T152+T160+T176+T183</f>
        <v>26.938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87</v>
      </c>
      <c r="AT126" s="230" t="s">
        <v>78</v>
      </c>
      <c r="AU126" s="230" t="s">
        <v>79</v>
      </c>
      <c r="AY126" s="229" t="s">
        <v>125</v>
      </c>
      <c r="BK126" s="231">
        <f>BK127+BK152+BK160+BK176+BK183</f>
        <v>0</v>
      </c>
    </row>
    <row r="127" spans="1:63" s="12" customFormat="1" ht="22.8" customHeight="1">
      <c r="A127" s="12"/>
      <c r="B127" s="218"/>
      <c r="C127" s="219"/>
      <c r="D127" s="220" t="s">
        <v>78</v>
      </c>
      <c r="E127" s="232" t="s">
        <v>87</v>
      </c>
      <c r="F127" s="232" t="s">
        <v>126</v>
      </c>
      <c r="G127" s="219"/>
      <c r="H127" s="219"/>
      <c r="I127" s="222"/>
      <c r="J127" s="233">
        <f>BK127</f>
        <v>0</v>
      </c>
      <c r="K127" s="219"/>
      <c r="L127" s="224"/>
      <c r="M127" s="225"/>
      <c r="N127" s="226"/>
      <c r="O127" s="226"/>
      <c r="P127" s="227">
        <f>SUM(P128:P151)</f>
        <v>0</v>
      </c>
      <c r="Q127" s="226"/>
      <c r="R127" s="227">
        <f>SUM(R128:R151)</f>
        <v>0.0011</v>
      </c>
      <c r="S127" s="226"/>
      <c r="T127" s="228">
        <f>SUM(T128:T151)</f>
        <v>26.61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87</v>
      </c>
      <c r="AT127" s="230" t="s">
        <v>78</v>
      </c>
      <c r="AU127" s="230" t="s">
        <v>87</v>
      </c>
      <c r="AY127" s="229" t="s">
        <v>125</v>
      </c>
      <c r="BK127" s="231">
        <f>SUM(BK128:BK151)</f>
        <v>0</v>
      </c>
    </row>
    <row r="128" spans="1:65" s="2" customFormat="1" ht="21.75" customHeight="1">
      <c r="A128" s="36"/>
      <c r="B128" s="37"/>
      <c r="C128" s="234" t="s">
        <v>87</v>
      </c>
      <c r="D128" s="234" t="s">
        <v>127</v>
      </c>
      <c r="E128" s="235" t="s">
        <v>416</v>
      </c>
      <c r="F128" s="236" t="s">
        <v>417</v>
      </c>
      <c r="G128" s="237" t="s">
        <v>139</v>
      </c>
      <c r="H128" s="238">
        <v>14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44</v>
      </c>
      <c r="O128" s="89"/>
      <c r="P128" s="244">
        <f>O128*H128</f>
        <v>0</v>
      </c>
      <c r="Q128" s="244">
        <v>0</v>
      </c>
      <c r="R128" s="244">
        <f>Q128*H128</f>
        <v>0</v>
      </c>
      <c r="S128" s="244">
        <v>0.255</v>
      </c>
      <c r="T128" s="245">
        <f>S128*H128</f>
        <v>3.5700000000000003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131</v>
      </c>
      <c r="AT128" s="246" t="s">
        <v>127</v>
      </c>
      <c r="AU128" s="246" t="s">
        <v>89</v>
      </c>
      <c r="AY128" s="15" t="s">
        <v>125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87</v>
      </c>
      <c r="BK128" s="247">
        <f>ROUND(I128*H128,2)</f>
        <v>0</v>
      </c>
      <c r="BL128" s="15" t="s">
        <v>131</v>
      </c>
      <c r="BM128" s="246" t="s">
        <v>418</v>
      </c>
    </row>
    <row r="129" spans="1:65" s="2" customFormat="1" ht="21.75" customHeight="1">
      <c r="A129" s="36"/>
      <c r="B129" s="37"/>
      <c r="C129" s="234" t="s">
        <v>89</v>
      </c>
      <c r="D129" s="234" t="s">
        <v>127</v>
      </c>
      <c r="E129" s="235" t="s">
        <v>419</v>
      </c>
      <c r="F129" s="236" t="s">
        <v>420</v>
      </c>
      <c r="G129" s="237" t="s">
        <v>139</v>
      </c>
      <c r="H129" s="238">
        <v>82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44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0.17</v>
      </c>
      <c r="T129" s="245">
        <f>S129*H129</f>
        <v>13.940000000000001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131</v>
      </c>
      <c r="AT129" s="246" t="s">
        <v>127</v>
      </c>
      <c r="AU129" s="246" t="s">
        <v>89</v>
      </c>
      <c r="AY129" s="15" t="s">
        <v>125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87</v>
      </c>
      <c r="BK129" s="247">
        <f>ROUND(I129*H129,2)</f>
        <v>0</v>
      </c>
      <c r="BL129" s="15" t="s">
        <v>131</v>
      </c>
      <c r="BM129" s="246" t="s">
        <v>421</v>
      </c>
    </row>
    <row r="130" spans="1:65" s="2" customFormat="1" ht="21.75" customHeight="1">
      <c r="A130" s="36"/>
      <c r="B130" s="37"/>
      <c r="C130" s="234" t="s">
        <v>136</v>
      </c>
      <c r="D130" s="234" t="s">
        <v>127</v>
      </c>
      <c r="E130" s="235" t="s">
        <v>422</v>
      </c>
      <c r="F130" s="236" t="s">
        <v>423</v>
      </c>
      <c r="G130" s="237" t="s">
        <v>139</v>
      </c>
      <c r="H130" s="238">
        <v>28</v>
      </c>
      <c r="I130" s="239"/>
      <c r="J130" s="240">
        <f>ROUND(I130*H130,2)</f>
        <v>0</v>
      </c>
      <c r="K130" s="241"/>
      <c r="L130" s="42"/>
      <c r="M130" s="242" t="s">
        <v>1</v>
      </c>
      <c r="N130" s="243" t="s">
        <v>44</v>
      </c>
      <c r="O130" s="89"/>
      <c r="P130" s="244">
        <f>O130*H130</f>
        <v>0</v>
      </c>
      <c r="Q130" s="244">
        <v>0</v>
      </c>
      <c r="R130" s="244">
        <f>Q130*H130</f>
        <v>0</v>
      </c>
      <c r="S130" s="244">
        <v>0.325</v>
      </c>
      <c r="T130" s="245">
        <f>S130*H130</f>
        <v>9.1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6" t="s">
        <v>131</v>
      </c>
      <c r="AT130" s="246" t="s">
        <v>127</v>
      </c>
      <c r="AU130" s="246" t="s">
        <v>89</v>
      </c>
      <c r="AY130" s="15" t="s">
        <v>125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5" t="s">
        <v>87</v>
      </c>
      <c r="BK130" s="247">
        <f>ROUND(I130*H130,2)</f>
        <v>0</v>
      </c>
      <c r="BL130" s="15" t="s">
        <v>131</v>
      </c>
      <c r="BM130" s="246" t="s">
        <v>424</v>
      </c>
    </row>
    <row r="131" spans="1:65" s="2" customFormat="1" ht="16.5" customHeight="1">
      <c r="A131" s="36"/>
      <c r="B131" s="37"/>
      <c r="C131" s="234" t="s">
        <v>131</v>
      </c>
      <c r="D131" s="234" t="s">
        <v>127</v>
      </c>
      <c r="E131" s="235" t="s">
        <v>160</v>
      </c>
      <c r="F131" s="236" t="s">
        <v>161</v>
      </c>
      <c r="G131" s="237" t="s">
        <v>162</v>
      </c>
      <c r="H131" s="238">
        <v>12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44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131</v>
      </c>
      <c r="AT131" s="246" t="s">
        <v>127</v>
      </c>
      <c r="AU131" s="246" t="s">
        <v>89</v>
      </c>
      <c r="AY131" s="15" t="s">
        <v>125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87</v>
      </c>
      <c r="BK131" s="247">
        <f>ROUND(I131*H131,2)</f>
        <v>0</v>
      </c>
      <c r="BL131" s="15" t="s">
        <v>131</v>
      </c>
      <c r="BM131" s="246" t="s">
        <v>163</v>
      </c>
    </row>
    <row r="132" spans="1:65" s="2" customFormat="1" ht="21.75" customHeight="1">
      <c r="A132" s="36"/>
      <c r="B132" s="37"/>
      <c r="C132" s="234" t="s">
        <v>144</v>
      </c>
      <c r="D132" s="234" t="s">
        <v>127</v>
      </c>
      <c r="E132" s="235" t="s">
        <v>165</v>
      </c>
      <c r="F132" s="236" t="s">
        <v>166</v>
      </c>
      <c r="G132" s="237" t="s">
        <v>162</v>
      </c>
      <c r="H132" s="238">
        <v>15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44</v>
      </c>
      <c r="O132" s="89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131</v>
      </c>
      <c r="AT132" s="246" t="s">
        <v>127</v>
      </c>
      <c r="AU132" s="246" t="s">
        <v>89</v>
      </c>
      <c r="AY132" s="15" t="s">
        <v>125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87</v>
      </c>
      <c r="BK132" s="247">
        <f>ROUND(I132*H132,2)</f>
        <v>0</v>
      </c>
      <c r="BL132" s="15" t="s">
        <v>131</v>
      </c>
      <c r="BM132" s="246" t="s">
        <v>167</v>
      </c>
    </row>
    <row r="133" spans="1:65" s="2" customFormat="1" ht="21.75" customHeight="1">
      <c r="A133" s="36"/>
      <c r="B133" s="37"/>
      <c r="C133" s="234" t="s">
        <v>148</v>
      </c>
      <c r="D133" s="234" t="s">
        <v>127</v>
      </c>
      <c r="E133" s="235" t="s">
        <v>170</v>
      </c>
      <c r="F133" s="236" t="s">
        <v>171</v>
      </c>
      <c r="G133" s="237" t="s">
        <v>162</v>
      </c>
      <c r="H133" s="238">
        <v>15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44</v>
      </c>
      <c r="O133" s="89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131</v>
      </c>
      <c r="AT133" s="246" t="s">
        <v>127</v>
      </c>
      <c r="AU133" s="246" t="s">
        <v>89</v>
      </c>
      <c r="AY133" s="15" t="s">
        <v>125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87</v>
      </c>
      <c r="BK133" s="247">
        <f>ROUND(I133*H133,2)</f>
        <v>0</v>
      </c>
      <c r="BL133" s="15" t="s">
        <v>131</v>
      </c>
      <c r="BM133" s="246" t="s">
        <v>172</v>
      </c>
    </row>
    <row r="134" spans="1:65" s="2" customFormat="1" ht="21.75" customHeight="1">
      <c r="A134" s="36"/>
      <c r="B134" s="37"/>
      <c r="C134" s="234" t="s">
        <v>154</v>
      </c>
      <c r="D134" s="234" t="s">
        <v>127</v>
      </c>
      <c r="E134" s="235" t="s">
        <v>174</v>
      </c>
      <c r="F134" s="236" t="s">
        <v>175</v>
      </c>
      <c r="G134" s="237" t="s">
        <v>162</v>
      </c>
      <c r="H134" s="238">
        <v>10.5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44</v>
      </c>
      <c r="O134" s="89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131</v>
      </c>
      <c r="AT134" s="246" t="s">
        <v>127</v>
      </c>
      <c r="AU134" s="246" t="s">
        <v>89</v>
      </c>
      <c r="AY134" s="15" t="s">
        <v>125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87</v>
      </c>
      <c r="BK134" s="247">
        <f>ROUND(I134*H134,2)</f>
        <v>0</v>
      </c>
      <c r="BL134" s="15" t="s">
        <v>131</v>
      </c>
      <c r="BM134" s="246" t="s">
        <v>176</v>
      </c>
    </row>
    <row r="135" spans="1:51" s="13" customFormat="1" ht="12">
      <c r="A135" s="13"/>
      <c r="B135" s="252"/>
      <c r="C135" s="253"/>
      <c r="D135" s="248" t="s">
        <v>181</v>
      </c>
      <c r="E135" s="254" t="s">
        <v>1</v>
      </c>
      <c r="F135" s="255" t="s">
        <v>425</v>
      </c>
      <c r="G135" s="253"/>
      <c r="H135" s="256">
        <v>10.5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2" t="s">
        <v>181</v>
      </c>
      <c r="AU135" s="262" t="s">
        <v>89</v>
      </c>
      <c r="AV135" s="13" t="s">
        <v>89</v>
      </c>
      <c r="AW135" s="13" t="s">
        <v>36</v>
      </c>
      <c r="AX135" s="13" t="s">
        <v>87</v>
      </c>
      <c r="AY135" s="262" t="s">
        <v>125</v>
      </c>
    </row>
    <row r="136" spans="1:65" s="2" customFormat="1" ht="21.75" customHeight="1">
      <c r="A136" s="36"/>
      <c r="B136" s="37"/>
      <c r="C136" s="234" t="s">
        <v>159</v>
      </c>
      <c r="D136" s="234" t="s">
        <v>127</v>
      </c>
      <c r="E136" s="235" t="s">
        <v>178</v>
      </c>
      <c r="F136" s="236" t="s">
        <v>179</v>
      </c>
      <c r="G136" s="237" t="s">
        <v>162</v>
      </c>
      <c r="H136" s="238">
        <v>16.5</v>
      </c>
      <c r="I136" s="239"/>
      <c r="J136" s="240">
        <f>ROUND(I136*H136,2)</f>
        <v>0</v>
      </c>
      <c r="K136" s="241"/>
      <c r="L136" s="42"/>
      <c r="M136" s="242" t="s">
        <v>1</v>
      </c>
      <c r="N136" s="243" t="s">
        <v>44</v>
      </c>
      <c r="O136" s="89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131</v>
      </c>
      <c r="AT136" s="246" t="s">
        <v>127</v>
      </c>
      <c r="AU136" s="246" t="s">
        <v>89</v>
      </c>
      <c r="AY136" s="15" t="s">
        <v>125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87</v>
      </c>
      <c r="BK136" s="247">
        <f>ROUND(I136*H136,2)</f>
        <v>0</v>
      </c>
      <c r="BL136" s="15" t="s">
        <v>131</v>
      </c>
      <c r="BM136" s="246" t="s">
        <v>180</v>
      </c>
    </row>
    <row r="137" spans="1:51" s="13" customFormat="1" ht="12">
      <c r="A137" s="13"/>
      <c r="B137" s="252"/>
      <c r="C137" s="253"/>
      <c r="D137" s="248" t="s">
        <v>181</v>
      </c>
      <c r="E137" s="254" t="s">
        <v>1</v>
      </c>
      <c r="F137" s="255" t="s">
        <v>426</v>
      </c>
      <c r="G137" s="253"/>
      <c r="H137" s="256">
        <v>16.5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2" t="s">
        <v>181</v>
      </c>
      <c r="AU137" s="262" t="s">
        <v>89</v>
      </c>
      <c r="AV137" s="13" t="s">
        <v>89</v>
      </c>
      <c r="AW137" s="13" t="s">
        <v>36</v>
      </c>
      <c r="AX137" s="13" t="s">
        <v>87</v>
      </c>
      <c r="AY137" s="262" t="s">
        <v>125</v>
      </c>
    </row>
    <row r="138" spans="1:65" s="2" customFormat="1" ht="21.75" customHeight="1">
      <c r="A138" s="36"/>
      <c r="B138" s="37"/>
      <c r="C138" s="234" t="s">
        <v>164</v>
      </c>
      <c r="D138" s="234" t="s">
        <v>127</v>
      </c>
      <c r="E138" s="235" t="s">
        <v>184</v>
      </c>
      <c r="F138" s="236" t="s">
        <v>185</v>
      </c>
      <c r="G138" s="237" t="s">
        <v>162</v>
      </c>
      <c r="H138" s="238">
        <v>214.5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44</v>
      </c>
      <c r="O138" s="89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131</v>
      </c>
      <c r="AT138" s="246" t="s">
        <v>127</v>
      </c>
      <c r="AU138" s="246" t="s">
        <v>89</v>
      </c>
      <c r="AY138" s="15" t="s">
        <v>125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87</v>
      </c>
      <c r="BK138" s="247">
        <f>ROUND(I138*H138,2)</f>
        <v>0</v>
      </c>
      <c r="BL138" s="15" t="s">
        <v>131</v>
      </c>
      <c r="BM138" s="246" t="s">
        <v>186</v>
      </c>
    </row>
    <row r="139" spans="1:51" s="13" customFormat="1" ht="12">
      <c r="A139" s="13"/>
      <c r="B139" s="252"/>
      <c r="C139" s="253"/>
      <c r="D139" s="248" t="s">
        <v>181</v>
      </c>
      <c r="E139" s="254" t="s">
        <v>1</v>
      </c>
      <c r="F139" s="255" t="s">
        <v>427</v>
      </c>
      <c r="G139" s="253"/>
      <c r="H139" s="256">
        <v>214.5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2" t="s">
        <v>181</v>
      </c>
      <c r="AU139" s="262" t="s">
        <v>89</v>
      </c>
      <c r="AV139" s="13" t="s">
        <v>89</v>
      </c>
      <c r="AW139" s="13" t="s">
        <v>36</v>
      </c>
      <c r="AX139" s="13" t="s">
        <v>87</v>
      </c>
      <c r="AY139" s="262" t="s">
        <v>125</v>
      </c>
    </row>
    <row r="140" spans="1:65" s="2" customFormat="1" ht="16.5" customHeight="1">
      <c r="A140" s="36"/>
      <c r="B140" s="37"/>
      <c r="C140" s="234" t="s">
        <v>169</v>
      </c>
      <c r="D140" s="234" t="s">
        <v>127</v>
      </c>
      <c r="E140" s="235" t="s">
        <v>189</v>
      </c>
      <c r="F140" s="236" t="s">
        <v>190</v>
      </c>
      <c r="G140" s="237" t="s">
        <v>162</v>
      </c>
      <c r="H140" s="238">
        <v>27</v>
      </c>
      <c r="I140" s="239"/>
      <c r="J140" s="240">
        <f>ROUND(I140*H140,2)</f>
        <v>0</v>
      </c>
      <c r="K140" s="241"/>
      <c r="L140" s="42"/>
      <c r="M140" s="242" t="s">
        <v>1</v>
      </c>
      <c r="N140" s="243" t="s">
        <v>44</v>
      </c>
      <c r="O140" s="89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6" t="s">
        <v>131</v>
      </c>
      <c r="AT140" s="246" t="s">
        <v>127</v>
      </c>
      <c r="AU140" s="246" t="s">
        <v>89</v>
      </c>
      <c r="AY140" s="15" t="s">
        <v>125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5" t="s">
        <v>87</v>
      </c>
      <c r="BK140" s="247">
        <f>ROUND(I140*H140,2)</f>
        <v>0</v>
      </c>
      <c r="BL140" s="15" t="s">
        <v>131</v>
      </c>
      <c r="BM140" s="246" t="s">
        <v>191</v>
      </c>
    </row>
    <row r="141" spans="1:51" s="13" customFormat="1" ht="12">
      <c r="A141" s="13"/>
      <c r="B141" s="252"/>
      <c r="C141" s="253"/>
      <c r="D141" s="248" t="s">
        <v>181</v>
      </c>
      <c r="E141" s="254" t="s">
        <v>1</v>
      </c>
      <c r="F141" s="255" t="s">
        <v>428</v>
      </c>
      <c r="G141" s="253"/>
      <c r="H141" s="256">
        <v>27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2" t="s">
        <v>181</v>
      </c>
      <c r="AU141" s="262" t="s">
        <v>89</v>
      </c>
      <c r="AV141" s="13" t="s">
        <v>89</v>
      </c>
      <c r="AW141" s="13" t="s">
        <v>36</v>
      </c>
      <c r="AX141" s="13" t="s">
        <v>87</v>
      </c>
      <c r="AY141" s="262" t="s">
        <v>125</v>
      </c>
    </row>
    <row r="142" spans="1:65" s="2" customFormat="1" ht="21.75" customHeight="1">
      <c r="A142" s="36"/>
      <c r="B142" s="37"/>
      <c r="C142" s="234" t="s">
        <v>173</v>
      </c>
      <c r="D142" s="234" t="s">
        <v>127</v>
      </c>
      <c r="E142" s="235" t="s">
        <v>193</v>
      </c>
      <c r="F142" s="236" t="s">
        <v>194</v>
      </c>
      <c r="G142" s="237" t="s">
        <v>162</v>
      </c>
      <c r="H142" s="238">
        <v>5</v>
      </c>
      <c r="I142" s="239"/>
      <c r="J142" s="240">
        <f>ROUND(I142*H142,2)</f>
        <v>0</v>
      </c>
      <c r="K142" s="241"/>
      <c r="L142" s="42"/>
      <c r="M142" s="242" t="s">
        <v>1</v>
      </c>
      <c r="N142" s="243" t="s">
        <v>44</v>
      </c>
      <c r="O142" s="89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6" t="s">
        <v>131</v>
      </c>
      <c r="AT142" s="246" t="s">
        <v>127</v>
      </c>
      <c r="AU142" s="246" t="s">
        <v>89</v>
      </c>
      <c r="AY142" s="15" t="s">
        <v>125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5" t="s">
        <v>87</v>
      </c>
      <c r="BK142" s="247">
        <f>ROUND(I142*H142,2)</f>
        <v>0</v>
      </c>
      <c r="BL142" s="15" t="s">
        <v>131</v>
      </c>
      <c r="BM142" s="246" t="s">
        <v>195</v>
      </c>
    </row>
    <row r="143" spans="1:65" s="2" customFormat="1" ht="16.5" customHeight="1">
      <c r="A143" s="36"/>
      <c r="B143" s="37"/>
      <c r="C143" s="234" t="s">
        <v>177</v>
      </c>
      <c r="D143" s="234" t="s">
        <v>127</v>
      </c>
      <c r="E143" s="235" t="s">
        <v>205</v>
      </c>
      <c r="F143" s="236" t="s">
        <v>206</v>
      </c>
      <c r="G143" s="237" t="s">
        <v>162</v>
      </c>
      <c r="H143" s="238">
        <v>16.5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44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131</v>
      </c>
      <c r="AT143" s="246" t="s">
        <v>127</v>
      </c>
      <c r="AU143" s="246" t="s">
        <v>89</v>
      </c>
      <c r="AY143" s="15" t="s">
        <v>125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87</v>
      </c>
      <c r="BK143" s="247">
        <f>ROUND(I143*H143,2)</f>
        <v>0</v>
      </c>
      <c r="BL143" s="15" t="s">
        <v>131</v>
      </c>
      <c r="BM143" s="246" t="s">
        <v>207</v>
      </c>
    </row>
    <row r="144" spans="1:51" s="13" customFormat="1" ht="12">
      <c r="A144" s="13"/>
      <c r="B144" s="252"/>
      <c r="C144" s="253"/>
      <c r="D144" s="248" t="s">
        <v>181</v>
      </c>
      <c r="E144" s="254" t="s">
        <v>1</v>
      </c>
      <c r="F144" s="255" t="s">
        <v>426</v>
      </c>
      <c r="G144" s="253"/>
      <c r="H144" s="256">
        <v>16.5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2" t="s">
        <v>181</v>
      </c>
      <c r="AU144" s="262" t="s">
        <v>89</v>
      </c>
      <c r="AV144" s="13" t="s">
        <v>89</v>
      </c>
      <c r="AW144" s="13" t="s">
        <v>36</v>
      </c>
      <c r="AX144" s="13" t="s">
        <v>87</v>
      </c>
      <c r="AY144" s="262" t="s">
        <v>125</v>
      </c>
    </row>
    <row r="145" spans="1:65" s="2" customFormat="1" ht="21.75" customHeight="1">
      <c r="A145" s="36"/>
      <c r="B145" s="37"/>
      <c r="C145" s="234" t="s">
        <v>183</v>
      </c>
      <c r="D145" s="234" t="s">
        <v>127</v>
      </c>
      <c r="E145" s="235" t="s">
        <v>209</v>
      </c>
      <c r="F145" s="236" t="s">
        <v>210</v>
      </c>
      <c r="G145" s="237" t="s">
        <v>201</v>
      </c>
      <c r="H145" s="238">
        <v>26.4</v>
      </c>
      <c r="I145" s="239"/>
      <c r="J145" s="240">
        <f>ROUND(I145*H145,2)</f>
        <v>0</v>
      </c>
      <c r="K145" s="241"/>
      <c r="L145" s="42"/>
      <c r="M145" s="242" t="s">
        <v>1</v>
      </c>
      <c r="N145" s="243" t="s">
        <v>44</v>
      </c>
      <c r="O145" s="89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131</v>
      </c>
      <c r="AT145" s="246" t="s">
        <v>127</v>
      </c>
      <c r="AU145" s="246" t="s">
        <v>89</v>
      </c>
      <c r="AY145" s="15" t="s">
        <v>125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87</v>
      </c>
      <c r="BK145" s="247">
        <f>ROUND(I145*H145,2)</f>
        <v>0</v>
      </c>
      <c r="BL145" s="15" t="s">
        <v>131</v>
      </c>
      <c r="BM145" s="246" t="s">
        <v>211</v>
      </c>
    </row>
    <row r="146" spans="1:51" s="13" customFormat="1" ht="12">
      <c r="A146" s="13"/>
      <c r="B146" s="252"/>
      <c r="C146" s="253"/>
      <c r="D146" s="248" t="s">
        <v>181</v>
      </c>
      <c r="E146" s="254" t="s">
        <v>1</v>
      </c>
      <c r="F146" s="255" t="s">
        <v>429</v>
      </c>
      <c r="G146" s="253"/>
      <c r="H146" s="256">
        <v>26.4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2" t="s">
        <v>181</v>
      </c>
      <c r="AU146" s="262" t="s">
        <v>89</v>
      </c>
      <c r="AV146" s="13" t="s">
        <v>89</v>
      </c>
      <c r="AW146" s="13" t="s">
        <v>36</v>
      </c>
      <c r="AX146" s="13" t="s">
        <v>87</v>
      </c>
      <c r="AY146" s="262" t="s">
        <v>125</v>
      </c>
    </row>
    <row r="147" spans="1:65" s="2" customFormat="1" ht="16.5" customHeight="1">
      <c r="A147" s="36"/>
      <c r="B147" s="37"/>
      <c r="C147" s="234" t="s">
        <v>188</v>
      </c>
      <c r="D147" s="234" t="s">
        <v>127</v>
      </c>
      <c r="E147" s="235" t="s">
        <v>218</v>
      </c>
      <c r="F147" s="236" t="s">
        <v>219</v>
      </c>
      <c r="G147" s="237" t="s">
        <v>139</v>
      </c>
      <c r="H147" s="238">
        <v>788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44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131</v>
      </c>
      <c r="AT147" s="246" t="s">
        <v>127</v>
      </c>
      <c r="AU147" s="246" t="s">
        <v>89</v>
      </c>
      <c r="AY147" s="15" t="s">
        <v>125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87</v>
      </c>
      <c r="BK147" s="247">
        <f>ROUND(I147*H147,2)</f>
        <v>0</v>
      </c>
      <c r="BL147" s="15" t="s">
        <v>131</v>
      </c>
      <c r="BM147" s="246" t="s">
        <v>220</v>
      </c>
    </row>
    <row r="148" spans="1:51" s="13" customFormat="1" ht="12">
      <c r="A148" s="13"/>
      <c r="B148" s="252"/>
      <c r="C148" s="253"/>
      <c r="D148" s="248" t="s">
        <v>181</v>
      </c>
      <c r="E148" s="254" t="s">
        <v>1</v>
      </c>
      <c r="F148" s="255" t="s">
        <v>430</v>
      </c>
      <c r="G148" s="253"/>
      <c r="H148" s="256">
        <v>788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2" t="s">
        <v>181</v>
      </c>
      <c r="AU148" s="262" t="s">
        <v>89</v>
      </c>
      <c r="AV148" s="13" t="s">
        <v>89</v>
      </c>
      <c r="AW148" s="13" t="s">
        <v>36</v>
      </c>
      <c r="AX148" s="13" t="s">
        <v>87</v>
      </c>
      <c r="AY148" s="262" t="s">
        <v>125</v>
      </c>
    </row>
    <row r="149" spans="1:65" s="2" customFormat="1" ht="21.75" customHeight="1">
      <c r="A149" s="36"/>
      <c r="B149" s="37"/>
      <c r="C149" s="234" t="s">
        <v>8</v>
      </c>
      <c r="D149" s="234" t="s">
        <v>127</v>
      </c>
      <c r="E149" s="235" t="s">
        <v>222</v>
      </c>
      <c r="F149" s="236" t="s">
        <v>223</v>
      </c>
      <c r="G149" s="237" t="s">
        <v>139</v>
      </c>
      <c r="H149" s="238">
        <v>55</v>
      </c>
      <c r="I149" s="239"/>
      <c r="J149" s="240">
        <f>ROUND(I149*H149,2)</f>
        <v>0</v>
      </c>
      <c r="K149" s="241"/>
      <c r="L149" s="42"/>
      <c r="M149" s="242" t="s">
        <v>1</v>
      </c>
      <c r="N149" s="243" t="s">
        <v>44</v>
      </c>
      <c r="O149" s="89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131</v>
      </c>
      <c r="AT149" s="246" t="s">
        <v>127</v>
      </c>
      <c r="AU149" s="246" t="s">
        <v>89</v>
      </c>
      <c r="AY149" s="15" t="s">
        <v>125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87</v>
      </c>
      <c r="BK149" s="247">
        <f>ROUND(I149*H149,2)</f>
        <v>0</v>
      </c>
      <c r="BL149" s="15" t="s">
        <v>131</v>
      </c>
      <c r="BM149" s="246" t="s">
        <v>224</v>
      </c>
    </row>
    <row r="150" spans="1:65" s="2" customFormat="1" ht="21.75" customHeight="1">
      <c r="A150" s="36"/>
      <c r="B150" s="37"/>
      <c r="C150" s="234" t="s">
        <v>197</v>
      </c>
      <c r="D150" s="234" t="s">
        <v>127</v>
      </c>
      <c r="E150" s="235" t="s">
        <v>231</v>
      </c>
      <c r="F150" s="236" t="s">
        <v>232</v>
      </c>
      <c r="G150" s="237" t="s">
        <v>139</v>
      </c>
      <c r="H150" s="238">
        <v>55</v>
      </c>
      <c r="I150" s="239"/>
      <c r="J150" s="240">
        <f>ROUND(I150*H150,2)</f>
        <v>0</v>
      </c>
      <c r="K150" s="241"/>
      <c r="L150" s="42"/>
      <c r="M150" s="242" t="s">
        <v>1</v>
      </c>
      <c r="N150" s="243" t="s">
        <v>44</v>
      </c>
      <c r="O150" s="89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6" t="s">
        <v>131</v>
      </c>
      <c r="AT150" s="246" t="s">
        <v>127</v>
      </c>
      <c r="AU150" s="246" t="s">
        <v>89</v>
      </c>
      <c r="AY150" s="15" t="s">
        <v>125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5" t="s">
        <v>87</v>
      </c>
      <c r="BK150" s="247">
        <f>ROUND(I150*H150,2)</f>
        <v>0</v>
      </c>
      <c r="BL150" s="15" t="s">
        <v>131</v>
      </c>
      <c r="BM150" s="246" t="s">
        <v>233</v>
      </c>
    </row>
    <row r="151" spans="1:65" s="2" customFormat="1" ht="16.5" customHeight="1">
      <c r="A151" s="36"/>
      <c r="B151" s="37"/>
      <c r="C151" s="263" t="s">
        <v>204</v>
      </c>
      <c r="D151" s="263" t="s">
        <v>198</v>
      </c>
      <c r="E151" s="264" t="s">
        <v>235</v>
      </c>
      <c r="F151" s="265" t="s">
        <v>236</v>
      </c>
      <c r="G151" s="266" t="s">
        <v>237</v>
      </c>
      <c r="H151" s="267">
        <v>1.1</v>
      </c>
      <c r="I151" s="268"/>
      <c r="J151" s="269">
        <f>ROUND(I151*H151,2)</f>
        <v>0</v>
      </c>
      <c r="K151" s="270"/>
      <c r="L151" s="271"/>
      <c r="M151" s="272" t="s">
        <v>1</v>
      </c>
      <c r="N151" s="273" t="s">
        <v>44</v>
      </c>
      <c r="O151" s="89"/>
      <c r="P151" s="244">
        <f>O151*H151</f>
        <v>0</v>
      </c>
      <c r="Q151" s="244">
        <v>0.001</v>
      </c>
      <c r="R151" s="244">
        <f>Q151*H151</f>
        <v>0.0011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159</v>
      </c>
      <c r="AT151" s="246" t="s">
        <v>198</v>
      </c>
      <c r="AU151" s="246" t="s">
        <v>89</v>
      </c>
      <c r="AY151" s="15" t="s">
        <v>125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87</v>
      </c>
      <c r="BK151" s="247">
        <f>ROUND(I151*H151,2)</f>
        <v>0</v>
      </c>
      <c r="BL151" s="15" t="s">
        <v>131</v>
      </c>
      <c r="BM151" s="246" t="s">
        <v>238</v>
      </c>
    </row>
    <row r="152" spans="1:63" s="12" customFormat="1" ht="22.8" customHeight="1">
      <c r="A152" s="12"/>
      <c r="B152" s="218"/>
      <c r="C152" s="219"/>
      <c r="D152" s="220" t="s">
        <v>78</v>
      </c>
      <c r="E152" s="232" t="s">
        <v>144</v>
      </c>
      <c r="F152" s="232" t="s">
        <v>247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SUM(P153:P159)</f>
        <v>0</v>
      </c>
      <c r="Q152" s="226"/>
      <c r="R152" s="227">
        <f>SUM(R153:R159)</f>
        <v>42.155840000000005</v>
      </c>
      <c r="S152" s="226"/>
      <c r="T152" s="228">
        <f>SUM(T153:T159)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87</v>
      </c>
      <c r="AT152" s="230" t="s">
        <v>78</v>
      </c>
      <c r="AU152" s="230" t="s">
        <v>87</v>
      </c>
      <c r="AY152" s="229" t="s">
        <v>125</v>
      </c>
      <c r="BK152" s="231">
        <f>SUM(BK153:BK159)</f>
        <v>0</v>
      </c>
    </row>
    <row r="153" spans="1:65" s="2" customFormat="1" ht="16.5" customHeight="1">
      <c r="A153" s="36"/>
      <c r="B153" s="37"/>
      <c r="C153" s="234" t="s">
        <v>208</v>
      </c>
      <c r="D153" s="234" t="s">
        <v>127</v>
      </c>
      <c r="E153" s="235" t="s">
        <v>431</v>
      </c>
      <c r="F153" s="236" t="s">
        <v>432</v>
      </c>
      <c r="G153" s="237" t="s">
        <v>139</v>
      </c>
      <c r="H153" s="238">
        <v>2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44</v>
      </c>
      <c r="O153" s="89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131</v>
      </c>
      <c r="AT153" s="246" t="s">
        <v>127</v>
      </c>
      <c r="AU153" s="246" t="s">
        <v>89</v>
      </c>
      <c r="AY153" s="15" t="s">
        <v>125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87</v>
      </c>
      <c r="BK153" s="247">
        <f>ROUND(I153*H153,2)</f>
        <v>0</v>
      </c>
      <c r="BL153" s="15" t="s">
        <v>131</v>
      </c>
      <c r="BM153" s="246" t="s">
        <v>433</v>
      </c>
    </row>
    <row r="154" spans="1:47" s="2" customFormat="1" ht="12">
      <c r="A154" s="36"/>
      <c r="B154" s="37"/>
      <c r="C154" s="38"/>
      <c r="D154" s="248" t="s">
        <v>152</v>
      </c>
      <c r="E154" s="38"/>
      <c r="F154" s="249" t="s">
        <v>434</v>
      </c>
      <c r="G154" s="38"/>
      <c r="H154" s="38"/>
      <c r="I154" s="142"/>
      <c r="J154" s="38"/>
      <c r="K154" s="38"/>
      <c r="L154" s="42"/>
      <c r="M154" s="250"/>
      <c r="N154" s="251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152</v>
      </c>
      <c r="AU154" s="15" t="s">
        <v>89</v>
      </c>
    </row>
    <row r="155" spans="1:65" s="2" customFormat="1" ht="16.5" customHeight="1">
      <c r="A155" s="36"/>
      <c r="B155" s="37"/>
      <c r="C155" s="234" t="s">
        <v>213</v>
      </c>
      <c r="D155" s="234" t="s">
        <v>127</v>
      </c>
      <c r="E155" s="235" t="s">
        <v>249</v>
      </c>
      <c r="F155" s="236" t="s">
        <v>250</v>
      </c>
      <c r="G155" s="237" t="s">
        <v>139</v>
      </c>
      <c r="H155" s="238">
        <v>86</v>
      </c>
      <c r="I155" s="239"/>
      <c r="J155" s="240">
        <f>ROUND(I155*H155,2)</f>
        <v>0</v>
      </c>
      <c r="K155" s="241"/>
      <c r="L155" s="42"/>
      <c r="M155" s="242" t="s">
        <v>1</v>
      </c>
      <c r="N155" s="243" t="s">
        <v>44</v>
      </c>
      <c r="O155" s="89"/>
      <c r="P155" s="244">
        <f>O155*H155</f>
        <v>0</v>
      </c>
      <c r="Q155" s="244">
        <v>0.27994</v>
      </c>
      <c r="R155" s="244">
        <f>Q155*H155</f>
        <v>24.074840000000002</v>
      </c>
      <c r="S155" s="244">
        <v>0</v>
      </c>
      <c r="T155" s="24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6" t="s">
        <v>131</v>
      </c>
      <c r="AT155" s="246" t="s">
        <v>127</v>
      </c>
      <c r="AU155" s="246" t="s">
        <v>89</v>
      </c>
      <c r="AY155" s="15" t="s">
        <v>125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5" t="s">
        <v>87</v>
      </c>
      <c r="BK155" s="247">
        <f>ROUND(I155*H155,2)</f>
        <v>0</v>
      </c>
      <c r="BL155" s="15" t="s">
        <v>131</v>
      </c>
      <c r="BM155" s="246" t="s">
        <v>251</v>
      </c>
    </row>
    <row r="156" spans="1:51" s="13" customFormat="1" ht="12">
      <c r="A156" s="13"/>
      <c r="B156" s="252"/>
      <c r="C156" s="253"/>
      <c r="D156" s="248" t="s">
        <v>181</v>
      </c>
      <c r="E156" s="254" t="s">
        <v>1</v>
      </c>
      <c r="F156" s="255" t="s">
        <v>435</v>
      </c>
      <c r="G156" s="253"/>
      <c r="H156" s="256">
        <v>86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181</v>
      </c>
      <c r="AU156" s="262" t="s">
        <v>89</v>
      </c>
      <c r="AV156" s="13" t="s">
        <v>89</v>
      </c>
      <c r="AW156" s="13" t="s">
        <v>36</v>
      </c>
      <c r="AX156" s="13" t="s">
        <v>87</v>
      </c>
      <c r="AY156" s="262" t="s">
        <v>125</v>
      </c>
    </row>
    <row r="157" spans="1:65" s="2" customFormat="1" ht="21.75" customHeight="1">
      <c r="A157" s="36"/>
      <c r="B157" s="37"/>
      <c r="C157" s="234" t="s">
        <v>217</v>
      </c>
      <c r="D157" s="234" t="s">
        <v>127</v>
      </c>
      <c r="E157" s="235" t="s">
        <v>436</v>
      </c>
      <c r="F157" s="236" t="s">
        <v>437</v>
      </c>
      <c r="G157" s="237" t="s">
        <v>139</v>
      </c>
      <c r="H157" s="238">
        <v>84</v>
      </c>
      <c r="I157" s="239"/>
      <c r="J157" s="240">
        <f>ROUND(I157*H157,2)</f>
        <v>0</v>
      </c>
      <c r="K157" s="241"/>
      <c r="L157" s="42"/>
      <c r="M157" s="242" t="s">
        <v>1</v>
      </c>
      <c r="N157" s="243" t="s">
        <v>44</v>
      </c>
      <c r="O157" s="89"/>
      <c r="P157" s="244">
        <f>O157*H157</f>
        <v>0</v>
      </c>
      <c r="Q157" s="244">
        <v>0.08425</v>
      </c>
      <c r="R157" s="244">
        <f>Q157*H157</f>
        <v>7.077000000000001</v>
      </c>
      <c r="S157" s="244">
        <v>0</v>
      </c>
      <c r="T157" s="24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6" t="s">
        <v>131</v>
      </c>
      <c r="AT157" s="246" t="s">
        <v>127</v>
      </c>
      <c r="AU157" s="246" t="s">
        <v>89</v>
      </c>
      <c r="AY157" s="15" t="s">
        <v>125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5" t="s">
        <v>87</v>
      </c>
      <c r="BK157" s="247">
        <f>ROUND(I157*H157,2)</f>
        <v>0</v>
      </c>
      <c r="BL157" s="15" t="s">
        <v>131</v>
      </c>
      <c r="BM157" s="246" t="s">
        <v>438</v>
      </c>
    </row>
    <row r="158" spans="1:65" s="2" customFormat="1" ht="21.75" customHeight="1">
      <c r="A158" s="36"/>
      <c r="B158" s="37"/>
      <c r="C158" s="263" t="s">
        <v>7</v>
      </c>
      <c r="D158" s="263" t="s">
        <v>198</v>
      </c>
      <c r="E158" s="264" t="s">
        <v>439</v>
      </c>
      <c r="F158" s="265" t="s">
        <v>440</v>
      </c>
      <c r="G158" s="266" t="s">
        <v>139</v>
      </c>
      <c r="H158" s="267">
        <v>4</v>
      </c>
      <c r="I158" s="268"/>
      <c r="J158" s="269">
        <f>ROUND(I158*H158,2)</f>
        <v>0</v>
      </c>
      <c r="K158" s="270"/>
      <c r="L158" s="271"/>
      <c r="M158" s="272" t="s">
        <v>1</v>
      </c>
      <c r="N158" s="273" t="s">
        <v>44</v>
      </c>
      <c r="O158" s="89"/>
      <c r="P158" s="244">
        <f>O158*H158</f>
        <v>0</v>
      </c>
      <c r="Q158" s="244">
        <v>0.131</v>
      </c>
      <c r="R158" s="244">
        <f>Q158*H158</f>
        <v>0.524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159</v>
      </c>
      <c r="AT158" s="246" t="s">
        <v>198</v>
      </c>
      <c r="AU158" s="246" t="s">
        <v>89</v>
      </c>
      <c r="AY158" s="15" t="s">
        <v>125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87</v>
      </c>
      <c r="BK158" s="247">
        <f>ROUND(I158*H158,2)</f>
        <v>0</v>
      </c>
      <c r="BL158" s="15" t="s">
        <v>131</v>
      </c>
      <c r="BM158" s="246" t="s">
        <v>441</v>
      </c>
    </row>
    <row r="159" spans="1:65" s="2" customFormat="1" ht="16.5" customHeight="1">
      <c r="A159" s="36"/>
      <c r="B159" s="37"/>
      <c r="C159" s="263" t="s">
        <v>225</v>
      </c>
      <c r="D159" s="263" t="s">
        <v>198</v>
      </c>
      <c r="E159" s="264" t="s">
        <v>442</v>
      </c>
      <c r="F159" s="265" t="s">
        <v>443</v>
      </c>
      <c r="G159" s="266" t="s">
        <v>139</v>
      </c>
      <c r="H159" s="267">
        <v>80</v>
      </c>
      <c r="I159" s="268"/>
      <c r="J159" s="269">
        <f>ROUND(I159*H159,2)</f>
        <v>0</v>
      </c>
      <c r="K159" s="270"/>
      <c r="L159" s="271"/>
      <c r="M159" s="272" t="s">
        <v>1</v>
      </c>
      <c r="N159" s="273" t="s">
        <v>44</v>
      </c>
      <c r="O159" s="89"/>
      <c r="P159" s="244">
        <f>O159*H159</f>
        <v>0</v>
      </c>
      <c r="Q159" s="244">
        <v>0.131</v>
      </c>
      <c r="R159" s="244">
        <f>Q159*H159</f>
        <v>10.48</v>
      </c>
      <c r="S159" s="244">
        <v>0</v>
      </c>
      <c r="T159" s="24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6" t="s">
        <v>159</v>
      </c>
      <c r="AT159" s="246" t="s">
        <v>198</v>
      </c>
      <c r="AU159" s="246" t="s">
        <v>89</v>
      </c>
      <c r="AY159" s="15" t="s">
        <v>125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5" t="s">
        <v>87</v>
      </c>
      <c r="BK159" s="247">
        <f>ROUND(I159*H159,2)</f>
        <v>0</v>
      </c>
      <c r="BL159" s="15" t="s">
        <v>131</v>
      </c>
      <c r="BM159" s="246" t="s">
        <v>444</v>
      </c>
    </row>
    <row r="160" spans="1:63" s="12" customFormat="1" ht="22.8" customHeight="1">
      <c r="A160" s="12"/>
      <c r="B160" s="218"/>
      <c r="C160" s="219"/>
      <c r="D160" s="220" t="s">
        <v>78</v>
      </c>
      <c r="E160" s="232" t="s">
        <v>164</v>
      </c>
      <c r="F160" s="232" t="s">
        <v>340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SUM(P161:P175)</f>
        <v>0</v>
      </c>
      <c r="Q160" s="226"/>
      <c r="R160" s="227">
        <f>SUM(R161:R175)</f>
        <v>6.4199</v>
      </c>
      <c r="S160" s="226"/>
      <c r="T160" s="228">
        <f>SUM(T161:T175)</f>
        <v>0.328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9" t="s">
        <v>87</v>
      </c>
      <c r="AT160" s="230" t="s">
        <v>78</v>
      </c>
      <c r="AU160" s="230" t="s">
        <v>87</v>
      </c>
      <c r="AY160" s="229" t="s">
        <v>125</v>
      </c>
      <c r="BK160" s="231">
        <f>SUM(BK161:BK175)</f>
        <v>0</v>
      </c>
    </row>
    <row r="161" spans="1:65" s="2" customFormat="1" ht="21.75" customHeight="1">
      <c r="A161" s="36"/>
      <c r="B161" s="37"/>
      <c r="C161" s="234" t="s">
        <v>230</v>
      </c>
      <c r="D161" s="234" t="s">
        <v>127</v>
      </c>
      <c r="E161" s="235" t="s">
        <v>445</v>
      </c>
      <c r="F161" s="236" t="s">
        <v>446</v>
      </c>
      <c r="G161" s="237" t="s">
        <v>130</v>
      </c>
      <c r="H161" s="238">
        <v>6</v>
      </c>
      <c r="I161" s="239"/>
      <c r="J161" s="240">
        <f>ROUND(I161*H161,2)</f>
        <v>0</v>
      </c>
      <c r="K161" s="241"/>
      <c r="L161" s="42"/>
      <c r="M161" s="242" t="s">
        <v>1</v>
      </c>
      <c r="N161" s="243" t="s">
        <v>44</v>
      </c>
      <c r="O161" s="89"/>
      <c r="P161" s="244">
        <f>O161*H161</f>
        <v>0</v>
      </c>
      <c r="Q161" s="244">
        <v>0.0007</v>
      </c>
      <c r="R161" s="244">
        <f>Q161*H161</f>
        <v>0.0042</v>
      </c>
      <c r="S161" s="244">
        <v>0</v>
      </c>
      <c r="T161" s="24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6" t="s">
        <v>131</v>
      </c>
      <c r="AT161" s="246" t="s">
        <v>127</v>
      </c>
      <c r="AU161" s="246" t="s">
        <v>89</v>
      </c>
      <c r="AY161" s="15" t="s">
        <v>125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5" t="s">
        <v>87</v>
      </c>
      <c r="BK161" s="247">
        <f>ROUND(I161*H161,2)</f>
        <v>0</v>
      </c>
      <c r="BL161" s="15" t="s">
        <v>131</v>
      </c>
      <c r="BM161" s="246" t="s">
        <v>447</v>
      </c>
    </row>
    <row r="162" spans="1:65" s="2" customFormat="1" ht="21.75" customHeight="1">
      <c r="A162" s="36"/>
      <c r="B162" s="37"/>
      <c r="C162" s="263" t="s">
        <v>234</v>
      </c>
      <c r="D162" s="263" t="s">
        <v>198</v>
      </c>
      <c r="E162" s="264" t="s">
        <v>448</v>
      </c>
      <c r="F162" s="265" t="s">
        <v>449</v>
      </c>
      <c r="G162" s="266" t="s">
        <v>130</v>
      </c>
      <c r="H162" s="267">
        <v>2</v>
      </c>
      <c r="I162" s="268"/>
      <c r="J162" s="269">
        <f>ROUND(I162*H162,2)</f>
        <v>0</v>
      </c>
      <c r="K162" s="270"/>
      <c r="L162" s="271"/>
      <c r="M162" s="272" t="s">
        <v>1</v>
      </c>
      <c r="N162" s="273" t="s">
        <v>44</v>
      </c>
      <c r="O162" s="89"/>
      <c r="P162" s="244">
        <f>O162*H162</f>
        <v>0</v>
      </c>
      <c r="Q162" s="244">
        <v>0.0035</v>
      </c>
      <c r="R162" s="244">
        <f>Q162*H162</f>
        <v>0.007</v>
      </c>
      <c r="S162" s="244">
        <v>0</v>
      </c>
      <c r="T162" s="24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46" t="s">
        <v>159</v>
      </c>
      <c r="AT162" s="246" t="s">
        <v>198</v>
      </c>
      <c r="AU162" s="246" t="s">
        <v>89</v>
      </c>
      <c r="AY162" s="15" t="s">
        <v>125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5" t="s">
        <v>87</v>
      </c>
      <c r="BK162" s="247">
        <f>ROUND(I162*H162,2)</f>
        <v>0</v>
      </c>
      <c r="BL162" s="15" t="s">
        <v>131</v>
      </c>
      <c r="BM162" s="246" t="s">
        <v>450</v>
      </c>
    </row>
    <row r="163" spans="1:65" s="2" customFormat="1" ht="21.75" customHeight="1">
      <c r="A163" s="36"/>
      <c r="B163" s="37"/>
      <c r="C163" s="263" t="s">
        <v>241</v>
      </c>
      <c r="D163" s="263" t="s">
        <v>198</v>
      </c>
      <c r="E163" s="264" t="s">
        <v>451</v>
      </c>
      <c r="F163" s="265" t="s">
        <v>452</v>
      </c>
      <c r="G163" s="266" t="s">
        <v>130</v>
      </c>
      <c r="H163" s="267">
        <v>4</v>
      </c>
      <c r="I163" s="268"/>
      <c r="J163" s="269">
        <f>ROUND(I163*H163,2)</f>
        <v>0</v>
      </c>
      <c r="K163" s="270"/>
      <c r="L163" s="271"/>
      <c r="M163" s="272" t="s">
        <v>1</v>
      </c>
      <c r="N163" s="273" t="s">
        <v>44</v>
      </c>
      <c r="O163" s="89"/>
      <c r="P163" s="244">
        <f>O163*H163</f>
        <v>0</v>
      </c>
      <c r="Q163" s="244">
        <v>0.0155</v>
      </c>
      <c r="R163" s="244">
        <f>Q163*H163</f>
        <v>0.062</v>
      </c>
      <c r="S163" s="244">
        <v>0</v>
      </c>
      <c r="T163" s="24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6" t="s">
        <v>159</v>
      </c>
      <c r="AT163" s="246" t="s">
        <v>198</v>
      </c>
      <c r="AU163" s="246" t="s">
        <v>89</v>
      </c>
      <c r="AY163" s="15" t="s">
        <v>125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5" t="s">
        <v>87</v>
      </c>
      <c r="BK163" s="247">
        <f>ROUND(I163*H163,2)</f>
        <v>0</v>
      </c>
      <c r="BL163" s="15" t="s">
        <v>131</v>
      </c>
      <c r="BM163" s="246" t="s">
        <v>453</v>
      </c>
    </row>
    <row r="164" spans="1:65" s="2" customFormat="1" ht="21.75" customHeight="1">
      <c r="A164" s="36"/>
      <c r="B164" s="37"/>
      <c r="C164" s="234" t="s">
        <v>248</v>
      </c>
      <c r="D164" s="234" t="s">
        <v>127</v>
      </c>
      <c r="E164" s="235" t="s">
        <v>454</v>
      </c>
      <c r="F164" s="236" t="s">
        <v>455</v>
      </c>
      <c r="G164" s="237" t="s">
        <v>130</v>
      </c>
      <c r="H164" s="238">
        <v>8</v>
      </c>
      <c r="I164" s="239"/>
      <c r="J164" s="240">
        <f>ROUND(I164*H164,2)</f>
        <v>0</v>
      </c>
      <c r="K164" s="241"/>
      <c r="L164" s="42"/>
      <c r="M164" s="242" t="s">
        <v>1</v>
      </c>
      <c r="N164" s="243" t="s">
        <v>44</v>
      </c>
      <c r="O164" s="89"/>
      <c r="P164" s="244">
        <f>O164*H164</f>
        <v>0</v>
      </c>
      <c r="Q164" s="244">
        <v>0.10941</v>
      </c>
      <c r="R164" s="244">
        <f>Q164*H164</f>
        <v>0.87528</v>
      </c>
      <c r="S164" s="244">
        <v>0</v>
      </c>
      <c r="T164" s="24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46" t="s">
        <v>131</v>
      </c>
      <c r="AT164" s="246" t="s">
        <v>127</v>
      </c>
      <c r="AU164" s="246" t="s">
        <v>89</v>
      </c>
      <c r="AY164" s="15" t="s">
        <v>125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5" t="s">
        <v>87</v>
      </c>
      <c r="BK164" s="247">
        <f>ROUND(I164*H164,2)</f>
        <v>0</v>
      </c>
      <c r="BL164" s="15" t="s">
        <v>131</v>
      </c>
      <c r="BM164" s="246" t="s">
        <v>456</v>
      </c>
    </row>
    <row r="165" spans="1:65" s="2" customFormat="1" ht="16.5" customHeight="1">
      <c r="A165" s="36"/>
      <c r="B165" s="37"/>
      <c r="C165" s="263" t="s">
        <v>254</v>
      </c>
      <c r="D165" s="263" t="s">
        <v>198</v>
      </c>
      <c r="E165" s="264" t="s">
        <v>457</v>
      </c>
      <c r="F165" s="265" t="s">
        <v>458</v>
      </c>
      <c r="G165" s="266" t="s">
        <v>130</v>
      </c>
      <c r="H165" s="267">
        <v>6</v>
      </c>
      <c r="I165" s="268"/>
      <c r="J165" s="269">
        <f>ROUND(I165*H165,2)</f>
        <v>0</v>
      </c>
      <c r="K165" s="270"/>
      <c r="L165" s="271"/>
      <c r="M165" s="272" t="s">
        <v>1</v>
      </c>
      <c r="N165" s="273" t="s">
        <v>44</v>
      </c>
      <c r="O165" s="89"/>
      <c r="P165" s="244">
        <f>O165*H165</f>
        <v>0</v>
      </c>
      <c r="Q165" s="244">
        <v>0.0061</v>
      </c>
      <c r="R165" s="244">
        <f>Q165*H165</f>
        <v>0.0366</v>
      </c>
      <c r="S165" s="244">
        <v>0</v>
      </c>
      <c r="T165" s="24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46" t="s">
        <v>159</v>
      </c>
      <c r="AT165" s="246" t="s">
        <v>198</v>
      </c>
      <c r="AU165" s="246" t="s">
        <v>89</v>
      </c>
      <c r="AY165" s="15" t="s">
        <v>125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5" t="s">
        <v>87</v>
      </c>
      <c r="BK165" s="247">
        <f>ROUND(I165*H165,2)</f>
        <v>0</v>
      </c>
      <c r="BL165" s="15" t="s">
        <v>131</v>
      </c>
      <c r="BM165" s="246" t="s">
        <v>459</v>
      </c>
    </row>
    <row r="166" spans="1:65" s="2" customFormat="1" ht="16.5" customHeight="1">
      <c r="A166" s="36"/>
      <c r="B166" s="37"/>
      <c r="C166" s="263" t="s">
        <v>258</v>
      </c>
      <c r="D166" s="263" t="s">
        <v>198</v>
      </c>
      <c r="E166" s="264" t="s">
        <v>460</v>
      </c>
      <c r="F166" s="265" t="s">
        <v>461</v>
      </c>
      <c r="G166" s="266" t="s">
        <v>130</v>
      </c>
      <c r="H166" s="267">
        <v>6</v>
      </c>
      <c r="I166" s="268"/>
      <c r="J166" s="269">
        <f>ROUND(I166*H166,2)</f>
        <v>0</v>
      </c>
      <c r="K166" s="270"/>
      <c r="L166" s="271"/>
      <c r="M166" s="272" t="s">
        <v>1</v>
      </c>
      <c r="N166" s="273" t="s">
        <v>44</v>
      </c>
      <c r="O166" s="89"/>
      <c r="P166" s="244">
        <f>O166*H166</f>
        <v>0</v>
      </c>
      <c r="Q166" s="244">
        <v>0.0001</v>
      </c>
      <c r="R166" s="244">
        <f>Q166*H166</f>
        <v>0.0006000000000000001</v>
      </c>
      <c r="S166" s="244">
        <v>0</v>
      </c>
      <c r="T166" s="24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46" t="s">
        <v>159</v>
      </c>
      <c r="AT166" s="246" t="s">
        <v>198</v>
      </c>
      <c r="AU166" s="246" t="s">
        <v>89</v>
      </c>
      <c r="AY166" s="15" t="s">
        <v>125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5" t="s">
        <v>87</v>
      </c>
      <c r="BK166" s="247">
        <f>ROUND(I166*H166,2)</f>
        <v>0</v>
      </c>
      <c r="BL166" s="15" t="s">
        <v>131</v>
      </c>
      <c r="BM166" s="246" t="s">
        <v>462</v>
      </c>
    </row>
    <row r="167" spans="1:65" s="2" customFormat="1" ht="21.75" customHeight="1">
      <c r="A167" s="36"/>
      <c r="B167" s="37"/>
      <c r="C167" s="234" t="s">
        <v>262</v>
      </c>
      <c r="D167" s="234" t="s">
        <v>127</v>
      </c>
      <c r="E167" s="235" t="s">
        <v>463</v>
      </c>
      <c r="F167" s="236" t="s">
        <v>464</v>
      </c>
      <c r="G167" s="237" t="s">
        <v>130</v>
      </c>
      <c r="H167" s="238">
        <v>4</v>
      </c>
      <c r="I167" s="239"/>
      <c r="J167" s="240">
        <f>ROUND(I167*H167,2)</f>
        <v>0</v>
      </c>
      <c r="K167" s="241"/>
      <c r="L167" s="42"/>
      <c r="M167" s="242" t="s">
        <v>1</v>
      </c>
      <c r="N167" s="243" t="s">
        <v>44</v>
      </c>
      <c r="O167" s="89"/>
      <c r="P167" s="244">
        <f>O167*H167</f>
        <v>0</v>
      </c>
      <c r="Q167" s="244">
        <v>0</v>
      </c>
      <c r="R167" s="244">
        <f>Q167*H167</f>
        <v>0</v>
      </c>
      <c r="S167" s="244">
        <v>0.082</v>
      </c>
      <c r="T167" s="245">
        <f>S167*H167</f>
        <v>0.328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46" t="s">
        <v>131</v>
      </c>
      <c r="AT167" s="246" t="s">
        <v>127</v>
      </c>
      <c r="AU167" s="246" t="s">
        <v>89</v>
      </c>
      <c r="AY167" s="15" t="s">
        <v>125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5" t="s">
        <v>87</v>
      </c>
      <c r="BK167" s="247">
        <f>ROUND(I167*H167,2)</f>
        <v>0</v>
      </c>
      <c r="BL167" s="15" t="s">
        <v>131</v>
      </c>
      <c r="BM167" s="246" t="s">
        <v>465</v>
      </c>
    </row>
    <row r="168" spans="1:65" s="2" customFormat="1" ht="21.75" customHeight="1">
      <c r="A168" s="36"/>
      <c r="B168" s="37"/>
      <c r="C168" s="234" t="s">
        <v>266</v>
      </c>
      <c r="D168" s="234" t="s">
        <v>127</v>
      </c>
      <c r="E168" s="235" t="s">
        <v>466</v>
      </c>
      <c r="F168" s="236" t="s">
        <v>467</v>
      </c>
      <c r="G168" s="237" t="s">
        <v>157</v>
      </c>
      <c r="H168" s="238">
        <v>62</v>
      </c>
      <c r="I168" s="239"/>
      <c r="J168" s="240">
        <f>ROUND(I168*H168,2)</f>
        <v>0</v>
      </c>
      <c r="K168" s="241"/>
      <c r="L168" s="42"/>
      <c r="M168" s="242" t="s">
        <v>1</v>
      </c>
      <c r="N168" s="243" t="s">
        <v>44</v>
      </c>
      <c r="O168" s="89"/>
      <c r="P168" s="244">
        <f>O168*H168</f>
        <v>0</v>
      </c>
      <c r="Q168" s="244">
        <v>0.0002</v>
      </c>
      <c r="R168" s="244">
        <f>Q168*H168</f>
        <v>0.012400000000000001</v>
      </c>
      <c r="S168" s="244">
        <v>0</v>
      </c>
      <c r="T168" s="24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46" t="s">
        <v>131</v>
      </c>
      <c r="AT168" s="246" t="s">
        <v>127</v>
      </c>
      <c r="AU168" s="246" t="s">
        <v>89</v>
      </c>
      <c r="AY168" s="15" t="s">
        <v>125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5" t="s">
        <v>87</v>
      </c>
      <c r="BK168" s="247">
        <f>ROUND(I168*H168,2)</f>
        <v>0</v>
      </c>
      <c r="BL168" s="15" t="s">
        <v>131</v>
      </c>
      <c r="BM168" s="246" t="s">
        <v>468</v>
      </c>
    </row>
    <row r="169" spans="1:65" s="2" customFormat="1" ht="21.75" customHeight="1">
      <c r="A169" s="36"/>
      <c r="B169" s="37"/>
      <c r="C169" s="234" t="s">
        <v>270</v>
      </c>
      <c r="D169" s="234" t="s">
        <v>127</v>
      </c>
      <c r="E169" s="235" t="s">
        <v>469</v>
      </c>
      <c r="F169" s="236" t="s">
        <v>470</v>
      </c>
      <c r="G169" s="237" t="s">
        <v>157</v>
      </c>
      <c r="H169" s="238">
        <v>70</v>
      </c>
      <c r="I169" s="239"/>
      <c r="J169" s="240">
        <f>ROUND(I169*H169,2)</f>
        <v>0</v>
      </c>
      <c r="K169" s="241"/>
      <c r="L169" s="42"/>
      <c r="M169" s="242" t="s">
        <v>1</v>
      </c>
      <c r="N169" s="243" t="s">
        <v>44</v>
      </c>
      <c r="O169" s="89"/>
      <c r="P169" s="244">
        <f>O169*H169</f>
        <v>0</v>
      </c>
      <c r="Q169" s="244">
        <v>0.00013</v>
      </c>
      <c r="R169" s="244">
        <f>Q169*H169</f>
        <v>0.009099999999999999</v>
      </c>
      <c r="S169" s="244">
        <v>0</v>
      </c>
      <c r="T169" s="24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46" t="s">
        <v>131</v>
      </c>
      <c r="AT169" s="246" t="s">
        <v>127</v>
      </c>
      <c r="AU169" s="246" t="s">
        <v>89</v>
      </c>
      <c r="AY169" s="15" t="s">
        <v>125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5" t="s">
        <v>87</v>
      </c>
      <c r="BK169" s="247">
        <f>ROUND(I169*H169,2)</f>
        <v>0</v>
      </c>
      <c r="BL169" s="15" t="s">
        <v>131</v>
      </c>
      <c r="BM169" s="246" t="s">
        <v>471</v>
      </c>
    </row>
    <row r="170" spans="1:65" s="2" customFormat="1" ht="21.75" customHeight="1">
      <c r="A170" s="36"/>
      <c r="B170" s="37"/>
      <c r="C170" s="234" t="s">
        <v>274</v>
      </c>
      <c r="D170" s="234" t="s">
        <v>127</v>
      </c>
      <c r="E170" s="235" t="s">
        <v>472</v>
      </c>
      <c r="F170" s="236" t="s">
        <v>473</v>
      </c>
      <c r="G170" s="237" t="s">
        <v>139</v>
      </c>
      <c r="H170" s="238">
        <v>2</v>
      </c>
      <c r="I170" s="239"/>
      <c r="J170" s="240">
        <f>ROUND(I170*H170,2)</f>
        <v>0</v>
      </c>
      <c r="K170" s="241"/>
      <c r="L170" s="42"/>
      <c r="M170" s="242" t="s">
        <v>1</v>
      </c>
      <c r="N170" s="243" t="s">
        <v>44</v>
      </c>
      <c r="O170" s="89"/>
      <c r="P170" s="244">
        <f>O170*H170</f>
        <v>0</v>
      </c>
      <c r="Q170" s="244">
        <v>0.0016</v>
      </c>
      <c r="R170" s="244">
        <f>Q170*H170</f>
        <v>0.0032</v>
      </c>
      <c r="S170" s="244">
        <v>0</v>
      </c>
      <c r="T170" s="24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46" t="s">
        <v>131</v>
      </c>
      <c r="AT170" s="246" t="s">
        <v>127</v>
      </c>
      <c r="AU170" s="246" t="s">
        <v>89</v>
      </c>
      <c r="AY170" s="15" t="s">
        <v>125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5" t="s">
        <v>87</v>
      </c>
      <c r="BK170" s="247">
        <f>ROUND(I170*H170,2)</f>
        <v>0</v>
      </c>
      <c r="BL170" s="15" t="s">
        <v>131</v>
      </c>
      <c r="BM170" s="246" t="s">
        <v>474</v>
      </c>
    </row>
    <row r="171" spans="1:65" s="2" customFormat="1" ht="16.5" customHeight="1">
      <c r="A171" s="36"/>
      <c r="B171" s="37"/>
      <c r="C171" s="234" t="s">
        <v>278</v>
      </c>
      <c r="D171" s="234" t="s">
        <v>127</v>
      </c>
      <c r="E171" s="235" t="s">
        <v>475</v>
      </c>
      <c r="F171" s="236" t="s">
        <v>476</v>
      </c>
      <c r="G171" s="237" t="s">
        <v>157</v>
      </c>
      <c r="H171" s="238">
        <v>132</v>
      </c>
      <c r="I171" s="239"/>
      <c r="J171" s="240">
        <f>ROUND(I171*H171,2)</f>
        <v>0</v>
      </c>
      <c r="K171" s="241"/>
      <c r="L171" s="42"/>
      <c r="M171" s="242" t="s">
        <v>1</v>
      </c>
      <c r="N171" s="243" t="s">
        <v>44</v>
      </c>
      <c r="O171" s="89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6" t="s">
        <v>131</v>
      </c>
      <c r="AT171" s="246" t="s">
        <v>127</v>
      </c>
      <c r="AU171" s="246" t="s">
        <v>89</v>
      </c>
      <c r="AY171" s="15" t="s">
        <v>125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5" t="s">
        <v>87</v>
      </c>
      <c r="BK171" s="247">
        <f>ROUND(I171*H171,2)</f>
        <v>0</v>
      </c>
      <c r="BL171" s="15" t="s">
        <v>131</v>
      </c>
      <c r="BM171" s="246" t="s">
        <v>477</v>
      </c>
    </row>
    <row r="172" spans="1:51" s="13" customFormat="1" ht="12">
      <c r="A172" s="13"/>
      <c r="B172" s="252"/>
      <c r="C172" s="253"/>
      <c r="D172" s="248" t="s">
        <v>181</v>
      </c>
      <c r="E172" s="254" t="s">
        <v>1</v>
      </c>
      <c r="F172" s="255" t="s">
        <v>478</v>
      </c>
      <c r="G172" s="253"/>
      <c r="H172" s="256">
        <v>132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181</v>
      </c>
      <c r="AU172" s="262" t="s">
        <v>89</v>
      </c>
      <c r="AV172" s="13" t="s">
        <v>89</v>
      </c>
      <c r="AW172" s="13" t="s">
        <v>36</v>
      </c>
      <c r="AX172" s="13" t="s">
        <v>87</v>
      </c>
      <c r="AY172" s="262" t="s">
        <v>125</v>
      </c>
    </row>
    <row r="173" spans="1:65" s="2" customFormat="1" ht="16.5" customHeight="1">
      <c r="A173" s="36"/>
      <c r="B173" s="37"/>
      <c r="C173" s="234" t="s">
        <v>282</v>
      </c>
      <c r="D173" s="234" t="s">
        <v>127</v>
      </c>
      <c r="E173" s="235" t="s">
        <v>479</v>
      </c>
      <c r="F173" s="236" t="s">
        <v>480</v>
      </c>
      <c r="G173" s="237" t="s">
        <v>139</v>
      </c>
      <c r="H173" s="238">
        <v>2</v>
      </c>
      <c r="I173" s="239"/>
      <c r="J173" s="240">
        <f>ROUND(I173*H173,2)</f>
        <v>0</v>
      </c>
      <c r="K173" s="241"/>
      <c r="L173" s="42"/>
      <c r="M173" s="242" t="s">
        <v>1</v>
      </c>
      <c r="N173" s="243" t="s">
        <v>44</v>
      </c>
      <c r="O173" s="89"/>
      <c r="P173" s="244">
        <f>O173*H173</f>
        <v>0</v>
      </c>
      <c r="Q173" s="244">
        <v>1E-05</v>
      </c>
      <c r="R173" s="244">
        <f>Q173*H173</f>
        <v>2E-05</v>
      </c>
      <c r="S173" s="244">
        <v>0</v>
      </c>
      <c r="T173" s="24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6" t="s">
        <v>131</v>
      </c>
      <c r="AT173" s="246" t="s">
        <v>127</v>
      </c>
      <c r="AU173" s="246" t="s">
        <v>89</v>
      </c>
      <c r="AY173" s="15" t="s">
        <v>125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5" t="s">
        <v>87</v>
      </c>
      <c r="BK173" s="247">
        <f>ROUND(I173*H173,2)</f>
        <v>0</v>
      </c>
      <c r="BL173" s="15" t="s">
        <v>131</v>
      </c>
      <c r="BM173" s="246" t="s">
        <v>481</v>
      </c>
    </row>
    <row r="174" spans="1:65" s="2" customFormat="1" ht="21.75" customHeight="1">
      <c r="A174" s="36"/>
      <c r="B174" s="37"/>
      <c r="C174" s="234" t="s">
        <v>287</v>
      </c>
      <c r="D174" s="234" t="s">
        <v>127</v>
      </c>
      <c r="E174" s="235" t="s">
        <v>370</v>
      </c>
      <c r="F174" s="236" t="s">
        <v>371</v>
      </c>
      <c r="G174" s="237" t="s">
        <v>157</v>
      </c>
      <c r="H174" s="238">
        <v>31</v>
      </c>
      <c r="I174" s="239"/>
      <c r="J174" s="240">
        <f>ROUND(I174*H174,2)</f>
        <v>0</v>
      </c>
      <c r="K174" s="241"/>
      <c r="L174" s="42"/>
      <c r="M174" s="242" t="s">
        <v>1</v>
      </c>
      <c r="N174" s="243" t="s">
        <v>44</v>
      </c>
      <c r="O174" s="89"/>
      <c r="P174" s="244">
        <f>O174*H174</f>
        <v>0</v>
      </c>
      <c r="Q174" s="244">
        <v>0.1295</v>
      </c>
      <c r="R174" s="244">
        <f>Q174*H174</f>
        <v>4.0145</v>
      </c>
      <c r="S174" s="244">
        <v>0</v>
      </c>
      <c r="T174" s="24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46" t="s">
        <v>131</v>
      </c>
      <c r="AT174" s="246" t="s">
        <v>127</v>
      </c>
      <c r="AU174" s="246" t="s">
        <v>89</v>
      </c>
      <c r="AY174" s="15" t="s">
        <v>125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5" t="s">
        <v>87</v>
      </c>
      <c r="BK174" s="247">
        <f>ROUND(I174*H174,2)</f>
        <v>0</v>
      </c>
      <c r="BL174" s="15" t="s">
        <v>131</v>
      </c>
      <c r="BM174" s="246" t="s">
        <v>372</v>
      </c>
    </row>
    <row r="175" spans="1:65" s="2" customFormat="1" ht="16.5" customHeight="1">
      <c r="A175" s="36"/>
      <c r="B175" s="37"/>
      <c r="C175" s="263" t="s">
        <v>291</v>
      </c>
      <c r="D175" s="263" t="s">
        <v>198</v>
      </c>
      <c r="E175" s="264" t="s">
        <v>374</v>
      </c>
      <c r="F175" s="265" t="s">
        <v>375</v>
      </c>
      <c r="G175" s="266" t="s">
        <v>157</v>
      </c>
      <c r="H175" s="267">
        <v>31</v>
      </c>
      <c r="I175" s="268"/>
      <c r="J175" s="269">
        <f>ROUND(I175*H175,2)</f>
        <v>0</v>
      </c>
      <c r="K175" s="270"/>
      <c r="L175" s="271"/>
      <c r="M175" s="272" t="s">
        <v>1</v>
      </c>
      <c r="N175" s="273" t="s">
        <v>44</v>
      </c>
      <c r="O175" s="89"/>
      <c r="P175" s="244">
        <f>O175*H175</f>
        <v>0</v>
      </c>
      <c r="Q175" s="244">
        <v>0.045</v>
      </c>
      <c r="R175" s="244">
        <f>Q175*H175</f>
        <v>1.395</v>
      </c>
      <c r="S175" s="244">
        <v>0</v>
      </c>
      <c r="T175" s="24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46" t="s">
        <v>159</v>
      </c>
      <c r="AT175" s="246" t="s">
        <v>198</v>
      </c>
      <c r="AU175" s="246" t="s">
        <v>89</v>
      </c>
      <c r="AY175" s="15" t="s">
        <v>125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5" t="s">
        <v>87</v>
      </c>
      <c r="BK175" s="247">
        <f>ROUND(I175*H175,2)</f>
        <v>0</v>
      </c>
      <c r="BL175" s="15" t="s">
        <v>131</v>
      </c>
      <c r="BM175" s="246" t="s">
        <v>376</v>
      </c>
    </row>
    <row r="176" spans="1:63" s="12" customFormat="1" ht="22.8" customHeight="1">
      <c r="A176" s="12"/>
      <c r="B176" s="218"/>
      <c r="C176" s="219"/>
      <c r="D176" s="220" t="s">
        <v>78</v>
      </c>
      <c r="E176" s="232" t="s">
        <v>385</v>
      </c>
      <c r="F176" s="232" t="s">
        <v>386</v>
      </c>
      <c r="G176" s="219"/>
      <c r="H176" s="219"/>
      <c r="I176" s="222"/>
      <c r="J176" s="233">
        <f>BK176</f>
        <v>0</v>
      </c>
      <c r="K176" s="219"/>
      <c r="L176" s="224"/>
      <c r="M176" s="225"/>
      <c r="N176" s="226"/>
      <c r="O176" s="226"/>
      <c r="P176" s="227">
        <f>SUM(P177:P182)</f>
        <v>0</v>
      </c>
      <c r="Q176" s="226"/>
      <c r="R176" s="227">
        <f>SUM(R177:R182)</f>
        <v>0</v>
      </c>
      <c r="S176" s="226"/>
      <c r="T176" s="228">
        <f>SUM(T177:T182)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9" t="s">
        <v>87</v>
      </c>
      <c r="AT176" s="230" t="s">
        <v>78</v>
      </c>
      <c r="AU176" s="230" t="s">
        <v>87</v>
      </c>
      <c r="AY176" s="229" t="s">
        <v>125</v>
      </c>
      <c r="BK176" s="231">
        <f>SUM(BK177:BK182)</f>
        <v>0</v>
      </c>
    </row>
    <row r="177" spans="1:65" s="2" customFormat="1" ht="16.5" customHeight="1">
      <c r="A177" s="36"/>
      <c r="B177" s="37"/>
      <c r="C177" s="234" t="s">
        <v>295</v>
      </c>
      <c r="D177" s="234" t="s">
        <v>127</v>
      </c>
      <c r="E177" s="235" t="s">
        <v>388</v>
      </c>
      <c r="F177" s="236" t="s">
        <v>389</v>
      </c>
      <c r="G177" s="237" t="s">
        <v>201</v>
      </c>
      <c r="H177" s="238">
        <v>26.938</v>
      </c>
      <c r="I177" s="239"/>
      <c r="J177" s="240">
        <f>ROUND(I177*H177,2)</f>
        <v>0</v>
      </c>
      <c r="K177" s="241"/>
      <c r="L177" s="42"/>
      <c r="M177" s="242" t="s">
        <v>1</v>
      </c>
      <c r="N177" s="243" t="s">
        <v>44</v>
      </c>
      <c r="O177" s="89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46" t="s">
        <v>131</v>
      </c>
      <c r="AT177" s="246" t="s">
        <v>127</v>
      </c>
      <c r="AU177" s="246" t="s">
        <v>89</v>
      </c>
      <c r="AY177" s="15" t="s">
        <v>125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5" t="s">
        <v>87</v>
      </c>
      <c r="BK177" s="247">
        <f>ROUND(I177*H177,2)</f>
        <v>0</v>
      </c>
      <c r="BL177" s="15" t="s">
        <v>131</v>
      </c>
      <c r="BM177" s="246" t="s">
        <v>390</v>
      </c>
    </row>
    <row r="178" spans="1:65" s="2" customFormat="1" ht="21.75" customHeight="1">
      <c r="A178" s="36"/>
      <c r="B178" s="37"/>
      <c r="C178" s="234" t="s">
        <v>299</v>
      </c>
      <c r="D178" s="234" t="s">
        <v>127</v>
      </c>
      <c r="E178" s="235" t="s">
        <v>392</v>
      </c>
      <c r="F178" s="236" t="s">
        <v>393</v>
      </c>
      <c r="G178" s="237" t="s">
        <v>201</v>
      </c>
      <c r="H178" s="238">
        <v>242.442</v>
      </c>
      <c r="I178" s="239"/>
      <c r="J178" s="240">
        <f>ROUND(I178*H178,2)</f>
        <v>0</v>
      </c>
      <c r="K178" s="241"/>
      <c r="L178" s="42"/>
      <c r="M178" s="242" t="s">
        <v>1</v>
      </c>
      <c r="N178" s="243" t="s">
        <v>44</v>
      </c>
      <c r="O178" s="89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46" t="s">
        <v>131</v>
      </c>
      <c r="AT178" s="246" t="s">
        <v>127</v>
      </c>
      <c r="AU178" s="246" t="s">
        <v>89</v>
      </c>
      <c r="AY178" s="15" t="s">
        <v>125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5" t="s">
        <v>87</v>
      </c>
      <c r="BK178" s="247">
        <f>ROUND(I178*H178,2)</f>
        <v>0</v>
      </c>
      <c r="BL178" s="15" t="s">
        <v>131</v>
      </c>
      <c r="BM178" s="246" t="s">
        <v>394</v>
      </c>
    </row>
    <row r="179" spans="1:51" s="13" customFormat="1" ht="12">
      <c r="A179" s="13"/>
      <c r="B179" s="252"/>
      <c r="C179" s="253"/>
      <c r="D179" s="248" t="s">
        <v>181</v>
      </c>
      <c r="E179" s="254" t="s">
        <v>1</v>
      </c>
      <c r="F179" s="255" t="s">
        <v>482</v>
      </c>
      <c r="G179" s="253"/>
      <c r="H179" s="256">
        <v>242.442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2" t="s">
        <v>181</v>
      </c>
      <c r="AU179" s="262" t="s">
        <v>89</v>
      </c>
      <c r="AV179" s="13" t="s">
        <v>89</v>
      </c>
      <c r="AW179" s="13" t="s">
        <v>36</v>
      </c>
      <c r="AX179" s="13" t="s">
        <v>87</v>
      </c>
      <c r="AY179" s="262" t="s">
        <v>125</v>
      </c>
    </row>
    <row r="180" spans="1:65" s="2" customFormat="1" ht="21.75" customHeight="1">
      <c r="A180" s="36"/>
      <c r="B180" s="37"/>
      <c r="C180" s="234" t="s">
        <v>303</v>
      </c>
      <c r="D180" s="234" t="s">
        <v>127</v>
      </c>
      <c r="E180" s="235" t="s">
        <v>397</v>
      </c>
      <c r="F180" s="236" t="s">
        <v>398</v>
      </c>
      <c r="G180" s="237" t="s">
        <v>201</v>
      </c>
      <c r="H180" s="238">
        <v>12.67</v>
      </c>
      <c r="I180" s="239"/>
      <c r="J180" s="240">
        <f>ROUND(I180*H180,2)</f>
        <v>0</v>
      </c>
      <c r="K180" s="241"/>
      <c r="L180" s="42"/>
      <c r="M180" s="242" t="s">
        <v>1</v>
      </c>
      <c r="N180" s="243" t="s">
        <v>44</v>
      </c>
      <c r="O180" s="89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46" t="s">
        <v>131</v>
      </c>
      <c r="AT180" s="246" t="s">
        <v>127</v>
      </c>
      <c r="AU180" s="246" t="s">
        <v>89</v>
      </c>
      <c r="AY180" s="15" t="s">
        <v>125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5" t="s">
        <v>87</v>
      </c>
      <c r="BK180" s="247">
        <f>ROUND(I180*H180,2)</f>
        <v>0</v>
      </c>
      <c r="BL180" s="15" t="s">
        <v>131</v>
      </c>
      <c r="BM180" s="246" t="s">
        <v>483</v>
      </c>
    </row>
    <row r="181" spans="1:51" s="13" customFormat="1" ht="12">
      <c r="A181" s="13"/>
      <c r="B181" s="252"/>
      <c r="C181" s="253"/>
      <c r="D181" s="248" t="s">
        <v>181</v>
      </c>
      <c r="E181" s="254" t="s">
        <v>1</v>
      </c>
      <c r="F181" s="255" t="s">
        <v>484</v>
      </c>
      <c r="G181" s="253"/>
      <c r="H181" s="256">
        <v>12.67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2" t="s">
        <v>181</v>
      </c>
      <c r="AU181" s="262" t="s">
        <v>89</v>
      </c>
      <c r="AV181" s="13" t="s">
        <v>89</v>
      </c>
      <c r="AW181" s="13" t="s">
        <v>36</v>
      </c>
      <c r="AX181" s="13" t="s">
        <v>87</v>
      </c>
      <c r="AY181" s="262" t="s">
        <v>125</v>
      </c>
    </row>
    <row r="182" spans="1:65" s="2" customFormat="1" ht="21.75" customHeight="1">
      <c r="A182" s="36"/>
      <c r="B182" s="37"/>
      <c r="C182" s="234" t="s">
        <v>307</v>
      </c>
      <c r="D182" s="234" t="s">
        <v>127</v>
      </c>
      <c r="E182" s="235" t="s">
        <v>485</v>
      </c>
      <c r="F182" s="236" t="s">
        <v>486</v>
      </c>
      <c r="G182" s="237" t="s">
        <v>201</v>
      </c>
      <c r="H182" s="238">
        <v>13.94</v>
      </c>
      <c r="I182" s="239"/>
      <c r="J182" s="240">
        <f>ROUND(I182*H182,2)</f>
        <v>0</v>
      </c>
      <c r="K182" s="241"/>
      <c r="L182" s="42"/>
      <c r="M182" s="242" t="s">
        <v>1</v>
      </c>
      <c r="N182" s="243" t="s">
        <v>44</v>
      </c>
      <c r="O182" s="89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46" t="s">
        <v>131</v>
      </c>
      <c r="AT182" s="246" t="s">
        <v>127</v>
      </c>
      <c r="AU182" s="246" t="s">
        <v>89</v>
      </c>
      <c r="AY182" s="15" t="s">
        <v>125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5" t="s">
        <v>87</v>
      </c>
      <c r="BK182" s="247">
        <f>ROUND(I182*H182,2)</f>
        <v>0</v>
      </c>
      <c r="BL182" s="15" t="s">
        <v>131</v>
      </c>
      <c r="BM182" s="246" t="s">
        <v>487</v>
      </c>
    </row>
    <row r="183" spans="1:63" s="12" customFormat="1" ht="22.8" customHeight="1">
      <c r="A183" s="12"/>
      <c r="B183" s="218"/>
      <c r="C183" s="219"/>
      <c r="D183" s="220" t="s">
        <v>78</v>
      </c>
      <c r="E183" s="232" t="s">
        <v>406</v>
      </c>
      <c r="F183" s="232" t="s">
        <v>407</v>
      </c>
      <c r="G183" s="219"/>
      <c r="H183" s="219"/>
      <c r="I183" s="222"/>
      <c r="J183" s="233">
        <f>BK183</f>
        <v>0</v>
      </c>
      <c r="K183" s="219"/>
      <c r="L183" s="224"/>
      <c r="M183" s="225"/>
      <c r="N183" s="226"/>
      <c r="O183" s="226"/>
      <c r="P183" s="227">
        <f>P184</f>
        <v>0</v>
      </c>
      <c r="Q183" s="226"/>
      <c r="R183" s="227">
        <f>R184</f>
        <v>0</v>
      </c>
      <c r="S183" s="226"/>
      <c r="T183" s="228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9" t="s">
        <v>87</v>
      </c>
      <c r="AT183" s="230" t="s">
        <v>78</v>
      </c>
      <c r="AU183" s="230" t="s">
        <v>87</v>
      </c>
      <c r="AY183" s="229" t="s">
        <v>125</v>
      </c>
      <c r="BK183" s="231">
        <f>BK184</f>
        <v>0</v>
      </c>
    </row>
    <row r="184" spans="1:65" s="2" customFormat="1" ht="21.75" customHeight="1">
      <c r="A184" s="36"/>
      <c r="B184" s="37"/>
      <c r="C184" s="234" t="s">
        <v>312</v>
      </c>
      <c r="D184" s="234" t="s">
        <v>127</v>
      </c>
      <c r="E184" s="235" t="s">
        <v>409</v>
      </c>
      <c r="F184" s="236" t="s">
        <v>410</v>
      </c>
      <c r="G184" s="237" t="s">
        <v>201</v>
      </c>
      <c r="H184" s="238">
        <v>48.577</v>
      </c>
      <c r="I184" s="239"/>
      <c r="J184" s="240">
        <f>ROUND(I184*H184,2)</f>
        <v>0</v>
      </c>
      <c r="K184" s="241"/>
      <c r="L184" s="42"/>
      <c r="M184" s="242" t="s">
        <v>1</v>
      </c>
      <c r="N184" s="243" t="s">
        <v>44</v>
      </c>
      <c r="O184" s="89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46" t="s">
        <v>131</v>
      </c>
      <c r="AT184" s="246" t="s">
        <v>127</v>
      </c>
      <c r="AU184" s="246" t="s">
        <v>89</v>
      </c>
      <c r="AY184" s="15" t="s">
        <v>125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5" t="s">
        <v>87</v>
      </c>
      <c r="BK184" s="247">
        <f>ROUND(I184*H184,2)</f>
        <v>0</v>
      </c>
      <c r="BL184" s="15" t="s">
        <v>131</v>
      </c>
      <c r="BM184" s="246" t="s">
        <v>411</v>
      </c>
    </row>
    <row r="185" spans="1:63" s="12" customFormat="1" ht="25.9" customHeight="1">
      <c r="A185" s="12"/>
      <c r="B185" s="218"/>
      <c r="C185" s="219"/>
      <c r="D185" s="220" t="s">
        <v>78</v>
      </c>
      <c r="E185" s="221" t="s">
        <v>488</v>
      </c>
      <c r="F185" s="221" t="s">
        <v>489</v>
      </c>
      <c r="G185" s="219"/>
      <c r="H185" s="219"/>
      <c r="I185" s="222"/>
      <c r="J185" s="223">
        <f>BK185</f>
        <v>0</v>
      </c>
      <c r="K185" s="219"/>
      <c r="L185" s="224"/>
      <c r="M185" s="225"/>
      <c r="N185" s="226"/>
      <c r="O185" s="226"/>
      <c r="P185" s="227">
        <f>P186+P192</f>
        <v>0</v>
      </c>
      <c r="Q185" s="226"/>
      <c r="R185" s="227">
        <f>R186+R192</f>
        <v>0</v>
      </c>
      <c r="S185" s="226"/>
      <c r="T185" s="228">
        <f>T186+T192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9" t="s">
        <v>144</v>
      </c>
      <c r="AT185" s="230" t="s">
        <v>78</v>
      </c>
      <c r="AU185" s="230" t="s">
        <v>79</v>
      </c>
      <c r="AY185" s="229" t="s">
        <v>125</v>
      </c>
      <c r="BK185" s="231">
        <f>BK186+BK192</f>
        <v>0</v>
      </c>
    </row>
    <row r="186" spans="1:63" s="12" customFormat="1" ht="22.8" customHeight="1">
      <c r="A186" s="12"/>
      <c r="B186" s="218"/>
      <c r="C186" s="219"/>
      <c r="D186" s="220" t="s">
        <v>78</v>
      </c>
      <c r="E186" s="232" t="s">
        <v>490</v>
      </c>
      <c r="F186" s="232" t="s">
        <v>491</v>
      </c>
      <c r="G186" s="219"/>
      <c r="H186" s="219"/>
      <c r="I186" s="222"/>
      <c r="J186" s="233">
        <f>BK186</f>
        <v>0</v>
      </c>
      <c r="K186" s="219"/>
      <c r="L186" s="224"/>
      <c r="M186" s="225"/>
      <c r="N186" s="226"/>
      <c r="O186" s="226"/>
      <c r="P186" s="227">
        <f>SUM(P187:P191)</f>
        <v>0</v>
      </c>
      <c r="Q186" s="226"/>
      <c r="R186" s="227">
        <f>SUM(R187:R191)</f>
        <v>0</v>
      </c>
      <c r="S186" s="226"/>
      <c r="T186" s="228">
        <f>SUM(T187:T191)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9" t="s">
        <v>144</v>
      </c>
      <c r="AT186" s="230" t="s">
        <v>78</v>
      </c>
      <c r="AU186" s="230" t="s">
        <v>87</v>
      </c>
      <c r="AY186" s="229" t="s">
        <v>125</v>
      </c>
      <c r="BK186" s="231">
        <f>SUM(BK187:BK191)</f>
        <v>0</v>
      </c>
    </row>
    <row r="187" spans="1:65" s="2" customFormat="1" ht="16.5" customHeight="1">
      <c r="A187" s="36"/>
      <c r="B187" s="37"/>
      <c r="C187" s="234" t="s">
        <v>316</v>
      </c>
      <c r="D187" s="234" t="s">
        <v>127</v>
      </c>
      <c r="E187" s="235" t="s">
        <v>492</v>
      </c>
      <c r="F187" s="236" t="s">
        <v>493</v>
      </c>
      <c r="G187" s="237" t="s">
        <v>494</v>
      </c>
      <c r="H187" s="238">
        <v>1</v>
      </c>
      <c r="I187" s="239"/>
      <c r="J187" s="240">
        <f>ROUND(I187*H187,2)</f>
        <v>0</v>
      </c>
      <c r="K187" s="241"/>
      <c r="L187" s="42"/>
      <c r="M187" s="242" t="s">
        <v>1</v>
      </c>
      <c r="N187" s="243" t="s">
        <v>44</v>
      </c>
      <c r="O187" s="89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46" t="s">
        <v>495</v>
      </c>
      <c r="AT187" s="246" t="s">
        <v>127</v>
      </c>
      <c r="AU187" s="246" t="s">
        <v>89</v>
      </c>
      <c r="AY187" s="15" t="s">
        <v>125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5" t="s">
        <v>87</v>
      </c>
      <c r="BK187" s="247">
        <f>ROUND(I187*H187,2)</f>
        <v>0</v>
      </c>
      <c r="BL187" s="15" t="s">
        <v>495</v>
      </c>
      <c r="BM187" s="246" t="s">
        <v>496</v>
      </c>
    </row>
    <row r="188" spans="1:65" s="2" customFormat="1" ht="16.5" customHeight="1">
      <c r="A188" s="36"/>
      <c r="B188" s="37"/>
      <c r="C188" s="234" t="s">
        <v>320</v>
      </c>
      <c r="D188" s="234" t="s">
        <v>127</v>
      </c>
      <c r="E188" s="235" t="s">
        <v>497</v>
      </c>
      <c r="F188" s="236" t="s">
        <v>498</v>
      </c>
      <c r="G188" s="237" t="s">
        <v>494</v>
      </c>
      <c r="H188" s="238">
        <v>1</v>
      </c>
      <c r="I188" s="239"/>
      <c r="J188" s="240">
        <f>ROUND(I188*H188,2)</f>
        <v>0</v>
      </c>
      <c r="K188" s="241"/>
      <c r="L188" s="42"/>
      <c r="M188" s="242" t="s">
        <v>1</v>
      </c>
      <c r="N188" s="243" t="s">
        <v>44</v>
      </c>
      <c r="O188" s="89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46" t="s">
        <v>495</v>
      </c>
      <c r="AT188" s="246" t="s">
        <v>127</v>
      </c>
      <c r="AU188" s="246" t="s">
        <v>89</v>
      </c>
      <c r="AY188" s="15" t="s">
        <v>125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5" t="s">
        <v>87</v>
      </c>
      <c r="BK188" s="247">
        <f>ROUND(I188*H188,2)</f>
        <v>0</v>
      </c>
      <c r="BL188" s="15" t="s">
        <v>495</v>
      </c>
      <c r="BM188" s="246" t="s">
        <v>499</v>
      </c>
    </row>
    <row r="189" spans="1:65" s="2" customFormat="1" ht="16.5" customHeight="1">
      <c r="A189" s="36"/>
      <c r="B189" s="37"/>
      <c r="C189" s="234" t="s">
        <v>324</v>
      </c>
      <c r="D189" s="234" t="s">
        <v>127</v>
      </c>
      <c r="E189" s="235" t="s">
        <v>500</v>
      </c>
      <c r="F189" s="236" t="s">
        <v>501</v>
      </c>
      <c r="G189" s="237" t="s">
        <v>494</v>
      </c>
      <c r="H189" s="238">
        <v>1</v>
      </c>
      <c r="I189" s="239"/>
      <c r="J189" s="240">
        <f>ROUND(I189*H189,2)</f>
        <v>0</v>
      </c>
      <c r="K189" s="241"/>
      <c r="L189" s="42"/>
      <c r="M189" s="242" t="s">
        <v>1</v>
      </c>
      <c r="N189" s="243" t="s">
        <v>44</v>
      </c>
      <c r="O189" s="89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46" t="s">
        <v>495</v>
      </c>
      <c r="AT189" s="246" t="s">
        <v>127</v>
      </c>
      <c r="AU189" s="246" t="s">
        <v>89</v>
      </c>
      <c r="AY189" s="15" t="s">
        <v>125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5" t="s">
        <v>87</v>
      </c>
      <c r="BK189" s="247">
        <f>ROUND(I189*H189,2)</f>
        <v>0</v>
      </c>
      <c r="BL189" s="15" t="s">
        <v>495</v>
      </c>
      <c r="BM189" s="246" t="s">
        <v>502</v>
      </c>
    </row>
    <row r="190" spans="1:65" s="2" customFormat="1" ht="16.5" customHeight="1">
      <c r="A190" s="36"/>
      <c r="B190" s="37"/>
      <c r="C190" s="234" t="s">
        <v>328</v>
      </c>
      <c r="D190" s="234" t="s">
        <v>127</v>
      </c>
      <c r="E190" s="235" t="s">
        <v>503</v>
      </c>
      <c r="F190" s="236" t="s">
        <v>504</v>
      </c>
      <c r="G190" s="237" t="s">
        <v>494</v>
      </c>
      <c r="H190" s="238">
        <v>1</v>
      </c>
      <c r="I190" s="239"/>
      <c r="J190" s="240">
        <f>ROUND(I190*H190,2)</f>
        <v>0</v>
      </c>
      <c r="K190" s="241"/>
      <c r="L190" s="42"/>
      <c r="M190" s="242" t="s">
        <v>1</v>
      </c>
      <c r="N190" s="243" t="s">
        <v>44</v>
      </c>
      <c r="O190" s="89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46" t="s">
        <v>495</v>
      </c>
      <c r="AT190" s="246" t="s">
        <v>127</v>
      </c>
      <c r="AU190" s="246" t="s">
        <v>89</v>
      </c>
      <c r="AY190" s="15" t="s">
        <v>125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5" t="s">
        <v>87</v>
      </c>
      <c r="BK190" s="247">
        <f>ROUND(I190*H190,2)</f>
        <v>0</v>
      </c>
      <c r="BL190" s="15" t="s">
        <v>495</v>
      </c>
      <c r="BM190" s="246" t="s">
        <v>505</v>
      </c>
    </row>
    <row r="191" spans="1:65" s="2" customFormat="1" ht="16.5" customHeight="1">
      <c r="A191" s="36"/>
      <c r="B191" s="37"/>
      <c r="C191" s="234" t="s">
        <v>332</v>
      </c>
      <c r="D191" s="234" t="s">
        <v>127</v>
      </c>
      <c r="E191" s="235" t="s">
        <v>506</v>
      </c>
      <c r="F191" s="236" t="s">
        <v>507</v>
      </c>
      <c r="G191" s="237" t="s">
        <v>494</v>
      </c>
      <c r="H191" s="238">
        <v>1</v>
      </c>
      <c r="I191" s="239"/>
      <c r="J191" s="240">
        <f>ROUND(I191*H191,2)</f>
        <v>0</v>
      </c>
      <c r="K191" s="241"/>
      <c r="L191" s="42"/>
      <c r="M191" s="242" t="s">
        <v>1</v>
      </c>
      <c r="N191" s="243" t="s">
        <v>44</v>
      </c>
      <c r="O191" s="89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46" t="s">
        <v>495</v>
      </c>
      <c r="AT191" s="246" t="s">
        <v>127</v>
      </c>
      <c r="AU191" s="246" t="s">
        <v>89</v>
      </c>
      <c r="AY191" s="15" t="s">
        <v>125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5" t="s">
        <v>87</v>
      </c>
      <c r="BK191" s="247">
        <f>ROUND(I191*H191,2)</f>
        <v>0</v>
      </c>
      <c r="BL191" s="15" t="s">
        <v>495</v>
      </c>
      <c r="BM191" s="246" t="s">
        <v>508</v>
      </c>
    </row>
    <row r="192" spans="1:63" s="12" customFormat="1" ht="22.8" customHeight="1">
      <c r="A192" s="12"/>
      <c r="B192" s="218"/>
      <c r="C192" s="219"/>
      <c r="D192" s="220" t="s">
        <v>78</v>
      </c>
      <c r="E192" s="232" t="s">
        <v>509</v>
      </c>
      <c r="F192" s="232" t="s">
        <v>510</v>
      </c>
      <c r="G192" s="219"/>
      <c r="H192" s="219"/>
      <c r="I192" s="222"/>
      <c r="J192" s="233">
        <f>BK192</f>
        <v>0</v>
      </c>
      <c r="K192" s="219"/>
      <c r="L192" s="224"/>
      <c r="M192" s="225"/>
      <c r="N192" s="226"/>
      <c r="O192" s="226"/>
      <c r="P192" s="227">
        <f>P193</f>
        <v>0</v>
      </c>
      <c r="Q192" s="226"/>
      <c r="R192" s="227">
        <f>R193</f>
        <v>0</v>
      </c>
      <c r="S192" s="226"/>
      <c r="T192" s="228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9" t="s">
        <v>144</v>
      </c>
      <c r="AT192" s="230" t="s">
        <v>78</v>
      </c>
      <c r="AU192" s="230" t="s">
        <v>87</v>
      </c>
      <c r="AY192" s="229" t="s">
        <v>125</v>
      </c>
      <c r="BK192" s="231">
        <f>BK193</f>
        <v>0</v>
      </c>
    </row>
    <row r="193" spans="1:65" s="2" customFormat="1" ht="16.5" customHeight="1">
      <c r="A193" s="36"/>
      <c r="B193" s="37"/>
      <c r="C193" s="234" t="s">
        <v>336</v>
      </c>
      <c r="D193" s="234" t="s">
        <v>127</v>
      </c>
      <c r="E193" s="235" t="s">
        <v>511</v>
      </c>
      <c r="F193" s="236" t="s">
        <v>510</v>
      </c>
      <c r="G193" s="237" t="s">
        <v>494</v>
      </c>
      <c r="H193" s="238">
        <v>1</v>
      </c>
      <c r="I193" s="239"/>
      <c r="J193" s="240">
        <f>ROUND(I193*H193,2)</f>
        <v>0</v>
      </c>
      <c r="K193" s="241"/>
      <c r="L193" s="42"/>
      <c r="M193" s="274" t="s">
        <v>1</v>
      </c>
      <c r="N193" s="275" t="s">
        <v>44</v>
      </c>
      <c r="O193" s="276"/>
      <c r="P193" s="277">
        <f>O193*H193</f>
        <v>0</v>
      </c>
      <c r="Q193" s="277">
        <v>0</v>
      </c>
      <c r="R193" s="277">
        <f>Q193*H193</f>
        <v>0</v>
      </c>
      <c r="S193" s="277">
        <v>0</v>
      </c>
      <c r="T193" s="278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46" t="s">
        <v>495</v>
      </c>
      <c r="AT193" s="246" t="s">
        <v>127</v>
      </c>
      <c r="AU193" s="246" t="s">
        <v>89</v>
      </c>
      <c r="AY193" s="15" t="s">
        <v>125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5" t="s">
        <v>87</v>
      </c>
      <c r="BK193" s="247">
        <f>ROUND(I193*H193,2)</f>
        <v>0</v>
      </c>
      <c r="BL193" s="15" t="s">
        <v>495</v>
      </c>
      <c r="BM193" s="246" t="s">
        <v>512</v>
      </c>
    </row>
    <row r="194" spans="1:31" s="2" customFormat="1" ht="6.95" customHeight="1">
      <c r="A194" s="36"/>
      <c r="B194" s="64"/>
      <c r="C194" s="65"/>
      <c r="D194" s="65"/>
      <c r="E194" s="65"/>
      <c r="F194" s="65"/>
      <c r="G194" s="65"/>
      <c r="H194" s="65"/>
      <c r="I194" s="181"/>
      <c r="J194" s="65"/>
      <c r="K194" s="65"/>
      <c r="L194" s="42"/>
      <c r="M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</row>
  </sheetData>
  <sheetProtection password="CDAA" sheet="1" objects="1" scenarios="1" formatColumns="0" formatRows="0" autoFilter="0"/>
  <autoFilter ref="C124:K19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PC-KUBA\cingr</dc:creator>
  <cp:keywords/>
  <dc:description/>
  <cp:lastModifiedBy>PC-KUBA\cingr</cp:lastModifiedBy>
  <dcterms:created xsi:type="dcterms:W3CDTF">2020-07-07T07:33:09Z</dcterms:created>
  <dcterms:modified xsi:type="dcterms:W3CDTF">2020-07-07T07:33:13Z</dcterms:modified>
  <cp:category/>
  <cp:version/>
  <cp:contentType/>
  <cp:contentStatus/>
</cp:coreProperties>
</file>