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55" windowWidth="20775" windowHeight="9660"/>
  </bookViews>
  <sheets>
    <sheet name="Rekapitulace stavby" sheetId="1" r:id="rId1"/>
    <sheet name="01 - Oprava vodní nádrže" sheetId="2" r:id="rId2"/>
    <sheet name="VON - Vedlejší a ostatní ..." sheetId="3" r:id="rId3"/>
    <sheet name="Pokyny pro vyplnění" sheetId="4" r:id="rId4"/>
  </sheets>
  <definedNames>
    <definedName name="_xlnm._FilterDatabase" localSheetId="1" hidden="1">'01 - Oprava vodní nádrže'!$C$87:$K$394</definedName>
    <definedName name="_xlnm._FilterDatabase" localSheetId="2" hidden="1">'VON - Vedlejší a ostatní ...'!$C$83:$K$126</definedName>
    <definedName name="_xlnm.Print_Titles" localSheetId="1">'01 - Oprava vodní nádrže'!$87:$87</definedName>
    <definedName name="_xlnm.Print_Titles" localSheetId="0">'Rekapitulace stavby'!$52:$52</definedName>
    <definedName name="_xlnm.Print_Titles" localSheetId="2">'VON - Vedlejší a ostatní ...'!$83:$83</definedName>
    <definedName name="_xlnm.Print_Area" localSheetId="1">'01 - Oprava vodní nádrže'!$C$4:$J$39,'01 - Oprava vodní nádrže'!$C$45:$J$69,'01 - Oprava vodní nádrže'!$C$75:$K$394</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 name="_xlnm.Print_Area" localSheetId="2">'VON - Vedlejší a ostatní ...'!$C$4:$J$39,'VON - Vedlejší a ostatní ...'!$C$45:$J$65,'VON - Vedlejší a ostatní ...'!$C$71:$K$126</definedName>
  </definedNames>
  <calcPr calcId="145621"/>
</workbook>
</file>

<file path=xl/calcChain.xml><?xml version="1.0" encoding="utf-8"?>
<calcChain xmlns="http://schemas.openxmlformats.org/spreadsheetml/2006/main">
  <c r="J37" i="3" l="1"/>
  <c r="J36" i="3"/>
  <c r="AY56" i="1" s="1"/>
  <c r="J35" i="3"/>
  <c r="AX56" i="1"/>
  <c r="BI124" i="3"/>
  <c r="BH124" i="3"/>
  <c r="BG124" i="3"/>
  <c r="BF124" i="3"/>
  <c r="T124" i="3"/>
  <c r="R124" i="3"/>
  <c r="P124" i="3"/>
  <c r="BK124" i="3"/>
  <c r="J124" i="3"/>
  <c r="BE124" i="3"/>
  <c r="BI121" i="3"/>
  <c r="BH121" i="3"/>
  <c r="BG121" i="3"/>
  <c r="BF121" i="3"/>
  <c r="T121" i="3"/>
  <c r="T120" i="3"/>
  <c r="R121" i="3"/>
  <c r="R120" i="3"/>
  <c r="P121" i="3"/>
  <c r="P120" i="3"/>
  <c r="BK121" i="3"/>
  <c r="BK120" i="3"/>
  <c r="J120" i="3" s="1"/>
  <c r="J64" i="3" s="1"/>
  <c r="J121" i="3"/>
  <c r="BE121" i="3" s="1"/>
  <c r="BI117" i="3"/>
  <c r="BH117" i="3"/>
  <c r="BG117" i="3"/>
  <c r="BF117" i="3"/>
  <c r="T117" i="3"/>
  <c r="R117" i="3"/>
  <c r="P117" i="3"/>
  <c r="BK117" i="3"/>
  <c r="J117" i="3"/>
  <c r="BE117" i="3"/>
  <c r="BI114" i="3"/>
  <c r="BH114" i="3"/>
  <c r="BG114" i="3"/>
  <c r="BF114" i="3"/>
  <c r="T114" i="3"/>
  <c r="R114" i="3"/>
  <c r="P114" i="3"/>
  <c r="BK114" i="3"/>
  <c r="J114" i="3"/>
  <c r="BE114" i="3"/>
  <c r="BI112" i="3"/>
  <c r="BH112" i="3"/>
  <c r="BG112" i="3"/>
  <c r="BF112" i="3"/>
  <c r="T112" i="3"/>
  <c r="T111" i="3"/>
  <c r="R112" i="3"/>
  <c r="R111" i="3"/>
  <c r="P112" i="3"/>
  <c r="P111" i="3"/>
  <c r="BK112" i="3"/>
  <c r="BK111" i="3"/>
  <c r="J111" i="3" s="1"/>
  <c r="J63" i="3" s="1"/>
  <c r="J112" i="3"/>
  <c r="BE112" i="3" s="1"/>
  <c r="BI109" i="3"/>
  <c r="BH109" i="3"/>
  <c r="BG109" i="3"/>
  <c r="BF109" i="3"/>
  <c r="T109" i="3"/>
  <c r="R109" i="3"/>
  <c r="P109" i="3"/>
  <c r="BK109" i="3"/>
  <c r="J109" i="3"/>
  <c r="BE109" i="3"/>
  <c r="BI106" i="3"/>
  <c r="BH106" i="3"/>
  <c r="BG106" i="3"/>
  <c r="BF106" i="3"/>
  <c r="T106" i="3"/>
  <c r="R106" i="3"/>
  <c r="R99" i="3" s="1"/>
  <c r="P106" i="3"/>
  <c r="BK106" i="3"/>
  <c r="J106" i="3"/>
  <c r="BE106" i="3"/>
  <c r="BI103" i="3"/>
  <c r="BH103" i="3"/>
  <c r="BG103" i="3"/>
  <c r="BF103" i="3"/>
  <c r="T103" i="3"/>
  <c r="R103" i="3"/>
  <c r="P103" i="3"/>
  <c r="BK103" i="3"/>
  <c r="BK99" i="3" s="1"/>
  <c r="J99" i="3" s="1"/>
  <c r="J62" i="3" s="1"/>
  <c r="J103" i="3"/>
  <c r="BE103" i="3"/>
  <c r="BI100" i="3"/>
  <c r="BH100" i="3"/>
  <c r="BG100" i="3"/>
  <c r="BF100" i="3"/>
  <c r="T100" i="3"/>
  <c r="T99" i="3"/>
  <c r="R100" i="3"/>
  <c r="P100" i="3"/>
  <c r="P99" i="3"/>
  <c r="BK100" i="3"/>
  <c r="J100" i="3"/>
  <c r="BE100" i="3" s="1"/>
  <c r="BI96" i="3"/>
  <c r="BH96" i="3"/>
  <c r="BG96" i="3"/>
  <c r="BF96" i="3"/>
  <c r="T96" i="3"/>
  <c r="R96" i="3"/>
  <c r="P96" i="3"/>
  <c r="BK96" i="3"/>
  <c r="J96" i="3"/>
  <c r="BE96" i="3"/>
  <c r="BI93" i="3"/>
  <c r="BH93" i="3"/>
  <c r="BG93" i="3"/>
  <c r="BF93" i="3"/>
  <c r="T93" i="3"/>
  <c r="R93" i="3"/>
  <c r="P93" i="3"/>
  <c r="BK93" i="3"/>
  <c r="J93" i="3"/>
  <c r="BE93" i="3"/>
  <c r="BI90" i="3"/>
  <c r="BH90" i="3"/>
  <c r="BG90" i="3"/>
  <c r="BF90" i="3"/>
  <c r="T90" i="3"/>
  <c r="R90" i="3"/>
  <c r="P90" i="3"/>
  <c r="BK90" i="3"/>
  <c r="J90" i="3"/>
  <c r="BE90" i="3"/>
  <c r="BI87" i="3"/>
  <c r="F37" i="3"/>
  <c r="BD56" i="1" s="1"/>
  <c r="BH87" i="3"/>
  <c r="F36" i="3" s="1"/>
  <c r="BC56" i="1" s="1"/>
  <c r="BG87" i="3"/>
  <c r="F35" i="3"/>
  <c r="BB56" i="1" s="1"/>
  <c r="BF87" i="3"/>
  <c r="J34" i="3" s="1"/>
  <c r="AW56" i="1" s="1"/>
  <c r="T87" i="3"/>
  <c r="T86" i="3"/>
  <c r="T85" i="3" s="1"/>
  <c r="T84" i="3" s="1"/>
  <c r="R87" i="3"/>
  <c r="R86" i="3"/>
  <c r="R85" i="3" s="1"/>
  <c r="R84" i="3" s="1"/>
  <c r="P87" i="3"/>
  <c r="P86" i="3"/>
  <c r="P85" i="3" s="1"/>
  <c r="P84" i="3" s="1"/>
  <c r="AU56" i="1" s="1"/>
  <c r="BK87" i="3"/>
  <c r="BK86" i="3" s="1"/>
  <c r="J87" i="3"/>
  <c r="BE87" i="3" s="1"/>
  <c r="J81" i="3"/>
  <c r="J80" i="3"/>
  <c r="F80" i="3"/>
  <c r="F78" i="3"/>
  <c r="E76" i="3"/>
  <c r="J55" i="3"/>
  <c r="J54" i="3"/>
  <c r="F54" i="3"/>
  <c r="F52" i="3"/>
  <c r="E50" i="3"/>
  <c r="J18" i="3"/>
  <c r="E18" i="3"/>
  <c r="F81" i="3" s="1"/>
  <c r="F55" i="3"/>
  <c r="J17" i="3"/>
  <c r="J12" i="3"/>
  <c r="J78" i="3" s="1"/>
  <c r="J52" i="3"/>
  <c r="E7" i="3"/>
  <c r="E74" i="3"/>
  <c r="E48" i="3"/>
  <c r="J37" i="2"/>
  <c r="J36" i="2"/>
  <c r="AY55" i="1"/>
  <c r="J35" i="2"/>
  <c r="AX55" i="1"/>
  <c r="BI392" i="2"/>
  <c r="BH392" i="2"/>
  <c r="BG392" i="2"/>
  <c r="BF392" i="2"/>
  <c r="T392" i="2"/>
  <c r="T391" i="2"/>
  <c r="R392" i="2"/>
  <c r="R391" i="2"/>
  <c r="P392" i="2"/>
  <c r="P391" i="2"/>
  <c r="BK392" i="2"/>
  <c r="BK391" i="2"/>
  <c r="J391" i="2" s="1"/>
  <c r="J68" i="2" s="1"/>
  <c r="J392" i="2"/>
  <c r="BE392" i="2" s="1"/>
  <c r="BI388" i="2"/>
  <c r="BH388" i="2"/>
  <c r="BG388" i="2"/>
  <c r="BF388" i="2"/>
  <c r="T388" i="2"/>
  <c r="R388" i="2"/>
  <c r="P388" i="2"/>
  <c r="BK388" i="2"/>
  <c r="J388" i="2"/>
  <c r="BE388" i="2"/>
  <c r="BI383" i="2"/>
  <c r="BH383" i="2"/>
  <c r="BG383" i="2"/>
  <c r="BF383" i="2"/>
  <c r="T383" i="2"/>
  <c r="R383" i="2"/>
  <c r="R376" i="2" s="1"/>
  <c r="P383" i="2"/>
  <c r="BK383" i="2"/>
  <c r="J383" i="2"/>
  <c r="BE383" i="2"/>
  <c r="BI380" i="2"/>
  <c r="BH380" i="2"/>
  <c r="BG380" i="2"/>
  <c r="BF380" i="2"/>
  <c r="T380" i="2"/>
  <c r="R380" i="2"/>
  <c r="P380" i="2"/>
  <c r="BK380" i="2"/>
  <c r="BK376" i="2" s="1"/>
  <c r="J376" i="2" s="1"/>
  <c r="J67" i="2" s="1"/>
  <c r="J380" i="2"/>
  <c r="BE380" i="2"/>
  <c r="BI377" i="2"/>
  <c r="BH377" i="2"/>
  <c r="BG377" i="2"/>
  <c r="BF377" i="2"/>
  <c r="T377" i="2"/>
  <c r="T376" i="2"/>
  <c r="R377" i="2"/>
  <c r="P377" i="2"/>
  <c r="P376" i="2"/>
  <c r="BK377" i="2"/>
  <c r="J377" i="2"/>
  <c r="BE377" i="2" s="1"/>
  <c r="BI372" i="2"/>
  <c r="BH372" i="2"/>
  <c r="BG372" i="2"/>
  <c r="BF372" i="2"/>
  <c r="T372" i="2"/>
  <c r="R372" i="2"/>
  <c r="P372" i="2"/>
  <c r="BK372" i="2"/>
  <c r="J372" i="2"/>
  <c r="BE372" i="2"/>
  <c r="BI368" i="2"/>
  <c r="BH368" i="2"/>
  <c r="BG368" i="2"/>
  <c r="BF368" i="2"/>
  <c r="T368" i="2"/>
  <c r="T367" i="2"/>
  <c r="T366" i="2" s="1"/>
  <c r="R368" i="2"/>
  <c r="R367" i="2" s="1"/>
  <c r="R366" i="2" s="1"/>
  <c r="P368" i="2"/>
  <c r="P367" i="2"/>
  <c r="P366" i="2" s="1"/>
  <c r="BK368" i="2"/>
  <c r="BK367" i="2" s="1"/>
  <c r="J368" i="2"/>
  <c r="BE368" i="2"/>
  <c r="BI362" i="2"/>
  <c r="BH362" i="2"/>
  <c r="BG362" i="2"/>
  <c r="BF362" i="2"/>
  <c r="T362" i="2"/>
  <c r="T361" i="2"/>
  <c r="R362" i="2"/>
  <c r="R361" i="2"/>
  <c r="P362" i="2"/>
  <c r="P361" i="2"/>
  <c r="BK362" i="2"/>
  <c r="BK361" i="2"/>
  <c r="J361" i="2" s="1"/>
  <c r="J64" i="2" s="1"/>
  <c r="J362" i="2"/>
  <c r="BE362" i="2" s="1"/>
  <c r="BI356" i="2"/>
  <c r="BH356" i="2"/>
  <c r="BG356" i="2"/>
  <c r="BF356" i="2"/>
  <c r="T356" i="2"/>
  <c r="R356" i="2"/>
  <c r="P356" i="2"/>
  <c r="BK356" i="2"/>
  <c r="J356" i="2"/>
  <c r="BE356" i="2"/>
  <c r="BI349" i="2"/>
  <c r="BH349" i="2"/>
  <c r="BG349" i="2"/>
  <c r="BF349" i="2"/>
  <c r="T349" i="2"/>
  <c r="R349" i="2"/>
  <c r="P349" i="2"/>
  <c r="BK349" i="2"/>
  <c r="J349" i="2"/>
  <c r="BE349" i="2"/>
  <c r="BI345" i="2"/>
  <c r="BH345" i="2"/>
  <c r="BG345" i="2"/>
  <c r="BF345" i="2"/>
  <c r="T345" i="2"/>
  <c r="R345" i="2"/>
  <c r="P345" i="2"/>
  <c r="BK345" i="2"/>
  <c r="J345" i="2"/>
  <c r="BE345" i="2"/>
  <c r="BI339" i="2"/>
  <c r="BH339" i="2"/>
  <c r="BG339" i="2"/>
  <c r="BF339" i="2"/>
  <c r="T339" i="2"/>
  <c r="R339" i="2"/>
  <c r="P339" i="2"/>
  <c r="BK339" i="2"/>
  <c r="J339" i="2"/>
  <c r="BE339" i="2"/>
  <c r="BI334" i="2"/>
  <c r="BH334" i="2"/>
  <c r="BG334" i="2"/>
  <c r="BF334" i="2"/>
  <c r="T334" i="2"/>
  <c r="R334" i="2"/>
  <c r="P334" i="2"/>
  <c r="BK334" i="2"/>
  <c r="J334" i="2"/>
  <c r="BE334" i="2"/>
  <c r="BI331" i="2"/>
  <c r="BH331" i="2"/>
  <c r="BG331" i="2"/>
  <c r="BF331" i="2"/>
  <c r="T331" i="2"/>
  <c r="R331" i="2"/>
  <c r="P331" i="2"/>
  <c r="BK331" i="2"/>
  <c r="J331" i="2"/>
  <c r="BE331" i="2"/>
  <c r="BI323" i="2"/>
  <c r="BH323" i="2"/>
  <c r="BG323" i="2"/>
  <c r="BF323" i="2"/>
  <c r="T323" i="2"/>
  <c r="R323" i="2"/>
  <c r="P323" i="2"/>
  <c r="BK323" i="2"/>
  <c r="J323" i="2"/>
  <c r="BE323" i="2"/>
  <c r="BI315" i="2"/>
  <c r="BH315" i="2"/>
  <c r="BG315" i="2"/>
  <c r="BF315" i="2"/>
  <c r="T315" i="2"/>
  <c r="T314" i="2"/>
  <c r="R315" i="2"/>
  <c r="R314" i="2"/>
  <c r="P315" i="2"/>
  <c r="P314" i="2"/>
  <c r="BK315" i="2"/>
  <c r="BK314" i="2"/>
  <c r="J314" i="2" s="1"/>
  <c r="J63" i="2" s="1"/>
  <c r="J315" i="2"/>
  <c r="BE315" i="2" s="1"/>
  <c r="BI311" i="2"/>
  <c r="BH311" i="2"/>
  <c r="BG311" i="2"/>
  <c r="BF311" i="2"/>
  <c r="T311" i="2"/>
  <c r="R311" i="2"/>
  <c r="P311" i="2"/>
  <c r="BK311" i="2"/>
  <c r="J311" i="2"/>
  <c r="BE311" i="2"/>
  <c r="BI306" i="2"/>
  <c r="BH306" i="2"/>
  <c r="BG306" i="2"/>
  <c r="BF306" i="2"/>
  <c r="T306" i="2"/>
  <c r="R306" i="2"/>
  <c r="P306" i="2"/>
  <c r="BK306" i="2"/>
  <c r="J306" i="2"/>
  <c r="BE306" i="2"/>
  <c r="BI303" i="2"/>
  <c r="BH303" i="2"/>
  <c r="BG303" i="2"/>
  <c r="BF303" i="2"/>
  <c r="T303" i="2"/>
  <c r="R303" i="2"/>
  <c r="P303" i="2"/>
  <c r="BK303" i="2"/>
  <c r="J303" i="2"/>
  <c r="BE303" i="2"/>
  <c r="BI298" i="2"/>
  <c r="BH298" i="2"/>
  <c r="BG298" i="2"/>
  <c r="BF298" i="2"/>
  <c r="T298" i="2"/>
  <c r="R298" i="2"/>
  <c r="R288" i="2" s="1"/>
  <c r="P298" i="2"/>
  <c r="BK298" i="2"/>
  <c r="J298" i="2"/>
  <c r="BE298" i="2"/>
  <c r="BI293" i="2"/>
  <c r="BH293" i="2"/>
  <c r="BG293" i="2"/>
  <c r="BF293" i="2"/>
  <c r="T293" i="2"/>
  <c r="R293" i="2"/>
  <c r="P293" i="2"/>
  <c r="BK293" i="2"/>
  <c r="BK288" i="2" s="1"/>
  <c r="J288" i="2" s="1"/>
  <c r="J62" i="2" s="1"/>
  <c r="J293" i="2"/>
  <c r="BE293" i="2"/>
  <c r="BI289" i="2"/>
  <c r="BH289" i="2"/>
  <c r="BG289" i="2"/>
  <c r="BF289" i="2"/>
  <c r="T289" i="2"/>
  <c r="T288" i="2"/>
  <c r="R289" i="2"/>
  <c r="P289" i="2"/>
  <c r="P288" i="2"/>
  <c r="BK289" i="2"/>
  <c r="J289" i="2"/>
  <c r="BE289" i="2" s="1"/>
  <c r="BI286" i="2"/>
  <c r="BH286" i="2"/>
  <c r="BG286" i="2"/>
  <c r="BF286" i="2"/>
  <c r="T286" i="2"/>
  <c r="R286" i="2"/>
  <c r="P286" i="2"/>
  <c r="BK286" i="2"/>
  <c r="J286" i="2"/>
  <c r="BE286" i="2"/>
  <c r="BI283" i="2"/>
  <c r="BH283" i="2"/>
  <c r="BG283" i="2"/>
  <c r="BF283" i="2"/>
  <c r="T283" i="2"/>
  <c r="R283" i="2"/>
  <c r="P283" i="2"/>
  <c r="BK283" i="2"/>
  <c r="J283" i="2"/>
  <c r="BE283" i="2"/>
  <c r="BI280" i="2"/>
  <c r="BH280" i="2"/>
  <c r="BG280" i="2"/>
  <c r="BF280" i="2"/>
  <c r="T280" i="2"/>
  <c r="R280" i="2"/>
  <c r="P280" i="2"/>
  <c r="BK280" i="2"/>
  <c r="J280" i="2"/>
  <c r="BE280" i="2"/>
  <c r="BI277" i="2"/>
  <c r="BH277" i="2"/>
  <c r="BG277" i="2"/>
  <c r="BF277" i="2"/>
  <c r="T277" i="2"/>
  <c r="R277" i="2"/>
  <c r="P277" i="2"/>
  <c r="BK277" i="2"/>
  <c r="J277" i="2"/>
  <c r="BE277" i="2"/>
  <c r="BI273" i="2"/>
  <c r="BH273" i="2"/>
  <c r="BG273" i="2"/>
  <c r="BF273" i="2"/>
  <c r="T273" i="2"/>
  <c r="R273" i="2"/>
  <c r="P273" i="2"/>
  <c r="BK273" i="2"/>
  <c r="J273" i="2"/>
  <c r="BE273" i="2"/>
  <c r="BI269" i="2"/>
  <c r="BH269" i="2"/>
  <c r="BG269" i="2"/>
  <c r="BF269" i="2"/>
  <c r="T269" i="2"/>
  <c r="R269" i="2"/>
  <c r="P269" i="2"/>
  <c r="BK269" i="2"/>
  <c r="J269" i="2"/>
  <c r="BE269" i="2"/>
  <c r="BI267" i="2"/>
  <c r="BH267" i="2"/>
  <c r="BG267" i="2"/>
  <c r="BF267" i="2"/>
  <c r="T267" i="2"/>
  <c r="R267" i="2"/>
  <c r="P267" i="2"/>
  <c r="BK267" i="2"/>
  <c r="J267" i="2"/>
  <c r="BE267" i="2"/>
  <c r="BI263" i="2"/>
  <c r="BH263" i="2"/>
  <c r="BG263" i="2"/>
  <c r="BF263" i="2"/>
  <c r="T263" i="2"/>
  <c r="R263" i="2"/>
  <c r="P263" i="2"/>
  <c r="BK263" i="2"/>
  <c r="J263" i="2"/>
  <c r="BE263" i="2"/>
  <c r="BI257" i="2"/>
  <c r="BH257" i="2"/>
  <c r="BG257" i="2"/>
  <c r="BF257" i="2"/>
  <c r="T257" i="2"/>
  <c r="R257" i="2"/>
  <c r="P257" i="2"/>
  <c r="BK257" i="2"/>
  <c r="J257" i="2"/>
  <c r="BE257" i="2"/>
  <c r="BI253" i="2"/>
  <c r="BH253" i="2"/>
  <c r="BG253" i="2"/>
  <c r="BF253" i="2"/>
  <c r="T253" i="2"/>
  <c r="R253" i="2"/>
  <c r="P253" i="2"/>
  <c r="BK253" i="2"/>
  <c r="J253" i="2"/>
  <c r="BE253" i="2"/>
  <c r="BI249" i="2"/>
  <c r="BH249" i="2"/>
  <c r="BG249" i="2"/>
  <c r="BF249" i="2"/>
  <c r="T249" i="2"/>
  <c r="R249" i="2"/>
  <c r="P249" i="2"/>
  <c r="BK249" i="2"/>
  <c r="J249" i="2"/>
  <c r="BE249" i="2"/>
  <c r="BI245" i="2"/>
  <c r="BH245" i="2"/>
  <c r="BG245" i="2"/>
  <c r="BF245" i="2"/>
  <c r="T245" i="2"/>
  <c r="R245" i="2"/>
  <c r="P245" i="2"/>
  <c r="BK245" i="2"/>
  <c r="J245" i="2"/>
  <c r="BE245" i="2"/>
  <c r="BI241" i="2"/>
  <c r="BH241" i="2"/>
  <c r="BG241" i="2"/>
  <c r="BF241" i="2"/>
  <c r="T241" i="2"/>
  <c r="R241" i="2"/>
  <c r="P241" i="2"/>
  <c r="BK241" i="2"/>
  <c r="J241" i="2"/>
  <c r="BE241" i="2"/>
  <c r="BI237" i="2"/>
  <c r="BH237" i="2"/>
  <c r="BG237" i="2"/>
  <c r="BF237" i="2"/>
  <c r="T237" i="2"/>
  <c r="R237" i="2"/>
  <c r="P237" i="2"/>
  <c r="BK237" i="2"/>
  <c r="J237" i="2"/>
  <c r="BE237" i="2"/>
  <c r="BI233" i="2"/>
  <c r="BH233" i="2"/>
  <c r="BG233" i="2"/>
  <c r="BF233" i="2"/>
  <c r="T233" i="2"/>
  <c r="R233" i="2"/>
  <c r="P233" i="2"/>
  <c r="BK233" i="2"/>
  <c r="J233" i="2"/>
  <c r="BE233" i="2"/>
  <c r="BI228" i="2"/>
  <c r="BH228" i="2"/>
  <c r="BG228" i="2"/>
  <c r="BF228" i="2"/>
  <c r="T228" i="2"/>
  <c r="R228" i="2"/>
  <c r="P228" i="2"/>
  <c r="BK228" i="2"/>
  <c r="J228" i="2"/>
  <c r="BE228" i="2"/>
  <c r="BI223" i="2"/>
  <c r="BH223" i="2"/>
  <c r="BG223" i="2"/>
  <c r="BF223" i="2"/>
  <c r="T223" i="2"/>
  <c r="R223" i="2"/>
  <c r="P223" i="2"/>
  <c r="BK223" i="2"/>
  <c r="J223" i="2"/>
  <c r="BE223" i="2"/>
  <c r="BI218" i="2"/>
  <c r="BH218" i="2"/>
  <c r="BG218" i="2"/>
  <c r="BF218" i="2"/>
  <c r="T218" i="2"/>
  <c r="R218" i="2"/>
  <c r="P218" i="2"/>
  <c r="BK218" i="2"/>
  <c r="J218" i="2"/>
  <c r="BE218" i="2"/>
  <c r="BI214" i="2"/>
  <c r="BH214" i="2"/>
  <c r="BG214" i="2"/>
  <c r="BF214" i="2"/>
  <c r="T214" i="2"/>
  <c r="R214" i="2"/>
  <c r="P214" i="2"/>
  <c r="BK214" i="2"/>
  <c r="J214" i="2"/>
  <c r="BE214" i="2"/>
  <c r="BI210" i="2"/>
  <c r="BH210" i="2"/>
  <c r="BG210" i="2"/>
  <c r="BF210" i="2"/>
  <c r="T210" i="2"/>
  <c r="R210" i="2"/>
  <c r="P210" i="2"/>
  <c r="BK210" i="2"/>
  <c r="J210" i="2"/>
  <c r="BE210" i="2"/>
  <c r="BI201" i="2"/>
  <c r="BH201" i="2"/>
  <c r="BG201" i="2"/>
  <c r="BF201" i="2"/>
  <c r="T201" i="2"/>
  <c r="R201" i="2"/>
  <c r="P201" i="2"/>
  <c r="BK201" i="2"/>
  <c r="J201" i="2"/>
  <c r="BE201" i="2"/>
  <c r="BI195" i="2"/>
  <c r="BH195" i="2"/>
  <c r="BG195" i="2"/>
  <c r="BF195" i="2"/>
  <c r="T195" i="2"/>
  <c r="R195" i="2"/>
  <c r="P195" i="2"/>
  <c r="BK195" i="2"/>
  <c r="J195" i="2"/>
  <c r="BE195" i="2"/>
  <c r="BI189" i="2"/>
  <c r="BH189" i="2"/>
  <c r="BG189" i="2"/>
  <c r="BF189" i="2"/>
  <c r="T189" i="2"/>
  <c r="R189" i="2"/>
  <c r="P189" i="2"/>
  <c r="BK189" i="2"/>
  <c r="J189" i="2"/>
  <c r="BE189" i="2"/>
  <c r="BI186" i="2"/>
  <c r="BH186" i="2"/>
  <c r="BG186" i="2"/>
  <c r="BF186" i="2"/>
  <c r="T186" i="2"/>
  <c r="R186" i="2"/>
  <c r="P186" i="2"/>
  <c r="BK186" i="2"/>
  <c r="J186" i="2"/>
  <c r="BE186" i="2"/>
  <c r="BI182" i="2"/>
  <c r="BH182" i="2"/>
  <c r="BG182" i="2"/>
  <c r="BF182" i="2"/>
  <c r="T182" i="2"/>
  <c r="R182" i="2"/>
  <c r="P182" i="2"/>
  <c r="BK182" i="2"/>
  <c r="J182" i="2"/>
  <c r="BE182" i="2"/>
  <c r="BI179" i="2"/>
  <c r="BH179" i="2"/>
  <c r="BG179" i="2"/>
  <c r="BF179" i="2"/>
  <c r="T179" i="2"/>
  <c r="R179" i="2"/>
  <c r="P179" i="2"/>
  <c r="BK179" i="2"/>
  <c r="J179" i="2"/>
  <c r="BE179" i="2"/>
  <c r="BI175" i="2"/>
  <c r="BH175" i="2"/>
  <c r="BG175" i="2"/>
  <c r="BF175" i="2"/>
  <c r="T175" i="2"/>
  <c r="R175" i="2"/>
  <c r="P175" i="2"/>
  <c r="BK175" i="2"/>
  <c r="J175" i="2"/>
  <c r="BE175" i="2"/>
  <c r="BI171" i="2"/>
  <c r="BH171" i="2"/>
  <c r="BG171" i="2"/>
  <c r="BF171" i="2"/>
  <c r="T171" i="2"/>
  <c r="R171" i="2"/>
  <c r="P171" i="2"/>
  <c r="BK171" i="2"/>
  <c r="J171" i="2"/>
  <c r="BE171" i="2"/>
  <c r="BI168" i="2"/>
  <c r="BH168" i="2"/>
  <c r="BG168" i="2"/>
  <c r="BF168" i="2"/>
  <c r="T168" i="2"/>
  <c r="R168" i="2"/>
  <c r="P168" i="2"/>
  <c r="BK168" i="2"/>
  <c r="J168" i="2"/>
  <c r="BE168" i="2"/>
  <c r="BI163" i="2"/>
  <c r="BH163" i="2"/>
  <c r="BG163" i="2"/>
  <c r="BF163" i="2"/>
  <c r="T163" i="2"/>
  <c r="R163" i="2"/>
  <c r="P163" i="2"/>
  <c r="BK163" i="2"/>
  <c r="J163" i="2"/>
  <c r="BE163" i="2"/>
  <c r="BI159" i="2"/>
  <c r="BH159" i="2"/>
  <c r="BG159" i="2"/>
  <c r="BF159" i="2"/>
  <c r="T159" i="2"/>
  <c r="R159" i="2"/>
  <c r="P159" i="2"/>
  <c r="BK159" i="2"/>
  <c r="J159" i="2"/>
  <c r="BE159" i="2"/>
  <c r="BI154" i="2"/>
  <c r="BH154" i="2"/>
  <c r="BG154" i="2"/>
  <c r="BF154" i="2"/>
  <c r="T154" i="2"/>
  <c r="R154" i="2"/>
  <c r="P154" i="2"/>
  <c r="BK154" i="2"/>
  <c r="J154" i="2"/>
  <c r="BE154" i="2"/>
  <c r="BI151" i="2"/>
  <c r="BH151" i="2"/>
  <c r="BG151" i="2"/>
  <c r="BF151" i="2"/>
  <c r="T151" i="2"/>
  <c r="R151" i="2"/>
  <c r="P151" i="2"/>
  <c r="BK151" i="2"/>
  <c r="J151" i="2"/>
  <c r="BE151" i="2"/>
  <c r="BI139" i="2"/>
  <c r="BH139" i="2"/>
  <c r="BG139" i="2"/>
  <c r="BF139" i="2"/>
  <c r="T139" i="2"/>
  <c r="R139" i="2"/>
  <c r="P139" i="2"/>
  <c r="BK139" i="2"/>
  <c r="J139" i="2"/>
  <c r="BE139" i="2"/>
  <c r="BI135" i="2"/>
  <c r="BH135" i="2"/>
  <c r="BG135" i="2"/>
  <c r="BF135" i="2"/>
  <c r="T135" i="2"/>
  <c r="R135" i="2"/>
  <c r="P135" i="2"/>
  <c r="BK135" i="2"/>
  <c r="J135" i="2"/>
  <c r="BE135" i="2"/>
  <c r="BI132" i="2"/>
  <c r="BH132" i="2"/>
  <c r="BG132" i="2"/>
  <c r="BF132" i="2"/>
  <c r="T132" i="2"/>
  <c r="R132" i="2"/>
  <c r="P132" i="2"/>
  <c r="BK132" i="2"/>
  <c r="J132" i="2"/>
  <c r="BE132" i="2"/>
  <c r="BI129" i="2"/>
  <c r="BH129" i="2"/>
  <c r="BG129" i="2"/>
  <c r="BF129" i="2"/>
  <c r="T129" i="2"/>
  <c r="R129" i="2"/>
  <c r="P129" i="2"/>
  <c r="BK129" i="2"/>
  <c r="J129" i="2"/>
  <c r="BE129" i="2"/>
  <c r="BI126" i="2"/>
  <c r="BH126" i="2"/>
  <c r="BG126" i="2"/>
  <c r="BF126" i="2"/>
  <c r="T126" i="2"/>
  <c r="R126" i="2"/>
  <c r="P126" i="2"/>
  <c r="BK126" i="2"/>
  <c r="J126" i="2"/>
  <c r="BE126" i="2"/>
  <c r="BI123" i="2"/>
  <c r="BH123" i="2"/>
  <c r="BG123" i="2"/>
  <c r="BF123" i="2"/>
  <c r="T123" i="2"/>
  <c r="R123" i="2"/>
  <c r="P123" i="2"/>
  <c r="BK123" i="2"/>
  <c r="J123" i="2"/>
  <c r="BE123" i="2"/>
  <c r="BI120" i="2"/>
  <c r="BH120" i="2"/>
  <c r="BG120" i="2"/>
  <c r="BF120" i="2"/>
  <c r="T120" i="2"/>
  <c r="R120" i="2"/>
  <c r="P120" i="2"/>
  <c r="BK120" i="2"/>
  <c r="J120" i="2"/>
  <c r="BE120" i="2"/>
  <c r="BI117" i="2"/>
  <c r="BH117" i="2"/>
  <c r="BG117" i="2"/>
  <c r="BF117" i="2"/>
  <c r="T117" i="2"/>
  <c r="R117" i="2"/>
  <c r="P117" i="2"/>
  <c r="BK117" i="2"/>
  <c r="J117" i="2"/>
  <c r="BE117" i="2"/>
  <c r="BI114" i="2"/>
  <c r="BH114" i="2"/>
  <c r="BG114" i="2"/>
  <c r="BF114" i="2"/>
  <c r="T114" i="2"/>
  <c r="R114" i="2"/>
  <c r="P114" i="2"/>
  <c r="BK114" i="2"/>
  <c r="J114" i="2"/>
  <c r="BE114" i="2"/>
  <c r="BI111" i="2"/>
  <c r="BH111" i="2"/>
  <c r="BG111" i="2"/>
  <c r="BF111" i="2"/>
  <c r="T111" i="2"/>
  <c r="R111" i="2"/>
  <c r="P111" i="2"/>
  <c r="BK111" i="2"/>
  <c r="J111" i="2"/>
  <c r="BE111" i="2"/>
  <c r="BI108" i="2"/>
  <c r="BH108" i="2"/>
  <c r="BG108" i="2"/>
  <c r="BF108" i="2"/>
  <c r="T108" i="2"/>
  <c r="R108" i="2"/>
  <c r="P108" i="2"/>
  <c r="BK108" i="2"/>
  <c r="J108" i="2"/>
  <c r="BE108" i="2"/>
  <c r="BI105" i="2"/>
  <c r="BH105" i="2"/>
  <c r="BG105" i="2"/>
  <c r="BF105" i="2"/>
  <c r="T105" i="2"/>
  <c r="R105" i="2"/>
  <c r="P105" i="2"/>
  <c r="BK105" i="2"/>
  <c r="J105" i="2"/>
  <c r="BE105" i="2"/>
  <c r="BI102" i="2"/>
  <c r="BH102" i="2"/>
  <c r="BG102" i="2"/>
  <c r="BF102" i="2"/>
  <c r="T102" i="2"/>
  <c r="R102" i="2"/>
  <c r="P102" i="2"/>
  <c r="BK102" i="2"/>
  <c r="J102" i="2"/>
  <c r="BE102" i="2"/>
  <c r="BI96" i="2"/>
  <c r="BH96" i="2"/>
  <c r="BG96" i="2"/>
  <c r="BF96" i="2"/>
  <c r="T96" i="2"/>
  <c r="R96" i="2"/>
  <c r="P96" i="2"/>
  <c r="BK96" i="2"/>
  <c r="J96" i="2"/>
  <c r="BE96" i="2"/>
  <c r="BI91" i="2"/>
  <c r="F37" i="2"/>
  <c r="BD55" i="1" s="1"/>
  <c r="BD54" i="1" s="1"/>
  <c r="W33" i="1" s="1"/>
  <c r="BH91" i="2"/>
  <c r="F36" i="2" s="1"/>
  <c r="BC55" i="1" s="1"/>
  <c r="BC54" i="1" s="1"/>
  <c r="BG91" i="2"/>
  <c r="F35" i="2"/>
  <c r="BB55" i="1" s="1"/>
  <c r="BB54" i="1" s="1"/>
  <c r="BF91" i="2"/>
  <c r="J34" i="2" s="1"/>
  <c r="AW55" i="1" s="1"/>
  <c r="T91" i="2"/>
  <c r="T90" i="2"/>
  <c r="R91" i="2"/>
  <c r="R90" i="2"/>
  <c r="R89" i="2" s="1"/>
  <c r="R88" i="2" s="1"/>
  <c r="P91" i="2"/>
  <c r="P90" i="2"/>
  <c r="BK91" i="2"/>
  <c r="BK90" i="2" s="1"/>
  <c r="J91" i="2"/>
  <c r="BE91" i="2" s="1"/>
  <c r="J85" i="2"/>
  <c r="J84" i="2"/>
  <c r="F84" i="2"/>
  <c r="F82" i="2"/>
  <c r="E80" i="2"/>
  <c r="J55" i="2"/>
  <c r="J54" i="2"/>
  <c r="F54" i="2"/>
  <c r="F52" i="2"/>
  <c r="E50" i="2"/>
  <c r="J18" i="2"/>
  <c r="E18" i="2"/>
  <c r="F85" i="2" s="1"/>
  <c r="F55" i="2"/>
  <c r="J17" i="2"/>
  <c r="J12" i="2"/>
  <c r="J82" i="2" s="1"/>
  <c r="J52" i="2"/>
  <c r="E7" i="2"/>
  <c r="E48" i="2" s="1"/>
  <c r="E78" i="2"/>
  <c r="AS54" i="1"/>
  <c r="L50" i="1"/>
  <c r="AM50" i="1"/>
  <c r="AM49" i="1"/>
  <c r="L49" i="1"/>
  <c r="AM47" i="1"/>
  <c r="L47" i="1"/>
  <c r="L45" i="1"/>
  <c r="L44" i="1"/>
  <c r="F33" i="2" l="1"/>
  <c r="AZ55" i="1" s="1"/>
  <c r="AZ54" i="1" s="1"/>
  <c r="J33" i="2"/>
  <c r="AV55" i="1" s="1"/>
  <c r="AT55" i="1" s="1"/>
  <c r="J90" i="2"/>
  <c r="J61" i="2" s="1"/>
  <c r="F33" i="3"/>
  <c r="AZ56" i="1" s="1"/>
  <c r="J33" i="3"/>
  <c r="AV56" i="1" s="1"/>
  <c r="AT56" i="1" s="1"/>
  <c r="P89" i="2"/>
  <c r="P88" i="2" s="1"/>
  <c r="AU55" i="1" s="1"/>
  <c r="AU54" i="1" s="1"/>
  <c r="T89" i="2"/>
  <c r="T88" i="2" s="1"/>
  <c r="J86" i="3"/>
  <c r="J61" i="3" s="1"/>
  <c r="BK85" i="3"/>
  <c r="W32" i="1"/>
  <c r="AY54" i="1"/>
  <c r="J367" i="2"/>
  <c r="J66" i="2" s="1"/>
  <c r="BK366" i="2"/>
  <c r="J366" i="2" s="1"/>
  <c r="J65" i="2" s="1"/>
  <c r="AX54" i="1"/>
  <c r="W31" i="1"/>
  <c r="F34" i="2"/>
  <c r="BA55" i="1" s="1"/>
  <c r="F34" i="3"/>
  <c r="BA56" i="1" s="1"/>
  <c r="J85" i="3" l="1"/>
  <c r="J60" i="3" s="1"/>
  <c r="BK84" i="3"/>
  <c r="J84" i="3" s="1"/>
  <c r="AV54" i="1"/>
  <c r="W29" i="1"/>
  <c r="BK89" i="2"/>
  <c r="BA54" i="1"/>
  <c r="AK29" i="1" l="1"/>
  <c r="AW54" i="1"/>
  <c r="AK30" i="1" s="1"/>
  <c r="W30" i="1"/>
  <c r="J59" i="3"/>
  <c r="J30" i="3"/>
  <c r="J89" i="2"/>
  <c r="J60" i="2" s="1"/>
  <c r="BK88" i="2"/>
  <c r="J88" i="2" s="1"/>
  <c r="J39" i="3" l="1"/>
  <c r="AG56" i="1"/>
  <c r="AN56" i="1" s="1"/>
  <c r="AT54" i="1"/>
  <c r="J59" i="2"/>
  <c r="J30" i="2"/>
  <c r="J39" i="2" l="1"/>
  <c r="AG55" i="1"/>
  <c r="AG54" i="1" l="1"/>
  <c r="AN55" i="1"/>
  <c r="AK26" i="1" l="1"/>
  <c r="AK35" i="1" s="1"/>
  <c r="AN54" i="1"/>
</calcChain>
</file>

<file path=xl/sharedStrings.xml><?xml version="1.0" encoding="utf-8"?>
<sst xmlns="http://schemas.openxmlformats.org/spreadsheetml/2006/main" count="3635" uniqueCount="857">
  <si>
    <t>Export Komplet</t>
  </si>
  <si>
    <t>VZ</t>
  </si>
  <si>
    <t>2.0</t>
  </si>
  <si>
    <t>ZAMOK</t>
  </si>
  <si>
    <t>False</t>
  </si>
  <si>
    <t>{8243cd03-77c3-4ece-b279-c8c248e26102}</t>
  </si>
  <si>
    <t>0,01</t>
  </si>
  <si>
    <t>21</t>
  </si>
  <si>
    <t>15</t>
  </si>
  <si>
    <t>REKAPITULACE STAVBY</t>
  </si>
  <si>
    <t>v ---  níže se nacházejí doplnkové a pomocné údaje k sestavám  --- v</t>
  </si>
  <si>
    <t>Návod na vyplnění</t>
  </si>
  <si>
    <t>0,001</t>
  </si>
  <si>
    <t>Kód:</t>
  </si>
  <si>
    <t>18h084A19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</si>
  <si>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</si>
  <si>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</si>
  <si>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HRUŠKOVÁ, Oprava vodní nádrže na ppč 772</t>
  </si>
  <si>
    <t>KSO:</t>
  </si>
  <si>
    <t>833 15</t>
  </si>
  <si>
    <t>CC-CZ:</t>
  </si>
  <si>
    <t/>
  </si>
  <si>
    <t>Místo:</t>
  </si>
  <si>
    <t>Hrušková</t>
  </si>
  <si>
    <t>Datum:</t>
  </si>
  <si>
    <t>2. 10. 2019</t>
  </si>
  <si>
    <t>Zadavatel:</t>
  </si>
  <si>
    <t>IČ:</t>
  </si>
  <si>
    <t>město Sokolov</t>
  </si>
  <si>
    <t>DIČ:</t>
  </si>
  <si>
    <t>Uchazeč:</t>
  </si>
  <si>
    <t>Vyplň údaj</t>
  </si>
  <si>
    <t>Projektant:</t>
  </si>
  <si>
    <t>Ing. Petra Neubauerová</t>
  </si>
  <si>
    <t>True</t>
  </si>
  <si>
    <t>Zpracovatel:</t>
  </si>
  <si>
    <t>Daniela Hahnová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</si>
  <si>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</si>
  <si>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</si>
  <si>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</si>
  <si>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</si>
  <si>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</si>
  <si>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</si>
  <si>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</si>
  <si>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</si>
  <si>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</si>
  <si>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</si>
  <si>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</si>
  <si>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</si>
  <si>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</si>
  <si>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</si>
  <si>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</si>
  <si>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</si>
  <si>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</si>
  <si>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</si>
  <si>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</si>
  <si>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</si>
  <si>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</si>
  <si>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</si>
  <si>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</si>
  <si>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</si>
  <si>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</si>
  <si>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</si>
  <si>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</si>
  <si>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</si>
  <si>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</si>
  <si>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</si>
  <si>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</si>
  <si>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</si>
  <si>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</si>
  <si>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</si>
  <si>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</si>
  <si>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</si>
  <si>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</si>
  <si>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</si>
  <si>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</si>
  <si>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</si>
  <si>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</si>
  <si>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</si>
  <si>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vodní nádrže</t>
  </si>
  <si>
    <t>STA</t>
  </si>
  <si>
    <t>1</t>
  </si>
  <si>
    <t>{5ca66677-b807-4a33-a29f-da9c2ccdff93}</t>
  </si>
  <si>
    <t>2</t>
  </si>
  <si>
    <t>VON</t>
  </si>
  <si>
    <t>Vedlejší a ostatní náklady</t>
  </si>
  <si>
    <t>{9d93eda4-0234-405a-a746-57e8a8577d51}</t>
  </si>
  <si>
    <t>KRYCÍ LIST SOUPISU PRACÍ</t>
  </si>
  <si>
    <t>Objekt:</t>
  </si>
  <si>
    <t>01 - Oprava vodní nádrže</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</si>
  <si>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</si>
  <si>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</si>
  <si>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</si>
  <si>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</si>
  <si>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</si>
  <si>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</si>
  <si>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</si>
  <si>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</si>
  <si>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</si>
  <si>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</si>
  <si>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96 - Bourání konstrukcí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</si>
  <si>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</si>
  <si>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</si>
  <si>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</si>
  <si>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</si>
  <si>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</si>
  <si>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</si>
  <si>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</si>
  <si>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</si>
  <si>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</si>
  <si>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</si>
  <si>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</si>
  <si>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</si>
  <si>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</si>
  <si>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</si>
  <si>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</si>
  <si>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</si>
  <si>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</si>
  <si>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</si>
  <si>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</si>
  <si>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</si>
  <si>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1111011R1</t>
  </si>
  <si>
    <t>Odstranění travin z celkové plochy do 0,1 ha</t>
  </si>
  <si>
    <t>ha</t>
  </si>
  <si>
    <t>4</t>
  </si>
  <si>
    <t>-2095714045</t>
  </si>
  <si>
    <t>PP</t>
  </si>
  <si>
    <t>Odstranění travin a rákosu travin, při celkové ploše do 0,1 ha</t>
  </si>
  <si>
    <t>PSC</t>
  </si>
  <si>
    <t xml:space="preserve">Poznámka k souboru cen:_x000D_
1. Ceny nelze použít pro plochy, pro něž se oceňuje odstranění křovin cenami souboru 111 20-11 Odstranění křovin a stromů s odstraněním kořenů._x000D_
2. Travinami se rozumějí také všechny zemědělské plodiny apod. Vinná réva, chmel, maliní apod. se považují za křoviny._x000D_
3. V ceně jsou započteny i náklady na případné nutné přemístění a uložení travin a rákosu na hromady na vzdálenost do 50 m._x000D_
4. Množství jednotek se určí samostatně za každý objekt v ha půdorysné plochy, z níž má být travina odstraněna najednou._x000D_
</t>
  </si>
  <si>
    <t>P</t>
  </si>
  <si>
    <t>Poznámka k položce:_x000D_
S odvozem do 10 km, kompostování resp. skládka se skládkovným</t>
  </si>
  <si>
    <t>VV</t>
  </si>
  <si>
    <t>976*0,0001</t>
  </si>
  <si>
    <t>111201101</t>
  </si>
  <si>
    <t>Odstranění křovin a stromů průměru kmene do 100 mm i s kořeny z celkové plochy do 1000 m2</t>
  </si>
  <si>
    <t>m2</t>
  </si>
  <si>
    <t>CS ÚRS 2019 02</t>
  </si>
  <si>
    <t>-1227768301</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</si>
  <si>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</si>
  <si>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</si>
  <si>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 sediment" 294</t>
  </si>
  <si>
    <t>" koruna hráze" 38,0*3,0</t>
  </si>
  <si>
    <t>Mezisoučet</t>
  </si>
  <si>
    <t>3</t>
  </si>
  <si>
    <t>111201401</t>
  </si>
  <si>
    <t>Spálení křovin a stromů průměru kmene do 100 mm</t>
  </si>
  <si>
    <t>798114792</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</si>
  <si>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</si>
  <si>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hromadu._x000D_
2. V ceně nejsou započteny náklady na popř. nutné použití kropícího vozu, tyto se oceňují samostatně._x000D_
3. Množství jednotek se určí samostatně za každý objekt v m2 půdorysné plochy, z níž byly křoviny a stromy shromážděny._x000D_
</t>
  </si>
  <si>
    <t>112101102</t>
  </si>
  <si>
    <t>Odstranění stromů listnatých průměru kmene do 500 mm</t>
  </si>
  <si>
    <t>kus</t>
  </si>
  <si>
    <t>-333933522</t>
  </si>
  <si>
    <t>Odstranění stromů s odřezáním kmene a s odvětvením listnatých, průměru kmene přes 300 do 500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</si>
  <si>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</si>
  <si>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5</t>
  </si>
  <si>
    <t>112101103</t>
  </si>
  <si>
    <t>Odstranění stromů listnatých průměru kmene do 700 mm</t>
  </si>
  <si>
    <t>-1045002815</t>
  </si>
  <si>
    <t>Odstranění stromů s odřezáním kmene a s odvětvením listnatých, průměru kmene přes 500 do 700 mm</t>
  </si>
  <si>
    <t>6</t>
  </si>
  <si>
    <t>112101104</t>
  </si>
  <si>
    <t>Odstranění stromů listnatých průměru kmene do 900 mm</t>
  </si>
  <si>
    <t>1581824819</t>
  </si>
  <si>
    <t>Odstranění stromů s odřezáním kmene a s odvětvením listnatých, průměru kmene přes 700 do 900 mm</t>
  </si>
  <si>
    <t>7</t>
  </si>
  <si>
    <t>112111111</t>
  </si>
  <si>
    <t>Spálení větví všech druhů stromů</t>
  </si>
  <si>
    <t>-2123844924</t>
  </si>
  <si>
    <t>Spálení větví stromů všech druhů stromů o průměru kmene přes 0,10 m na hromadách</t>
  </si>
  <si>
    <t xml:space="preserve">Poznámka k souboru cen:_x000D_
1. V ceně jsou započteny i náklady na likvidaci ohniště._x000D_
2. Cena lze použít i pro pálení nehroubí z prořezávek, 1 ks odpovídá 400 m2 nehroubí._x000D_
3. Množství měrných jednotek se určuje v kusech stromů._x000D_
</t>
  </si>
  <si>
    <t>8</t>
  </si>
  <si>
    <t>112201102</t>
  </si>
  <si>
    <t>Odstranění pařezů D do 500 mm</t>
  </si>
  <si>
    <t>-1550154719</t>
  </si>
  <si>
    <t>Odstranění pařezů s jejich vykopáním, vytrháním nebo odstřelením, s přesekáním kořenů průměru přes 300 do 500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</si>
  <si>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</si>
  <si>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9</t>
  </si>
  <si>
    <t>112201103</t>
  </si>
  <si>
    <t>Odstranění pařezů D do 700 mm</t>
  </si>
  <si>
    <t>277689848</t>
  </si>
  <si>
    <t>Odstranění pařezů s jejich vykopáním, vytrháním nebo odstřelením, s přesekáním kořenů průměru přes 500 do 700 mm</t>
  </si>
  <si>
    <t>10</t>
  </si>
  <si>
    <t>112201104</t>
  </si>
  <si>
    <t>Odstranění pařezů D do 900 mm</t>
  </si>
  <si>
    <t>1885293279</t>
  </si>
  <si>
    <t>Odstranění pařezů s jejich vykopáním, vytrháním nebo odstřelením, s přesekáním kořenů průměru přes 700 do 900 mm</t>
  </si>
  <si>
    <t>11</t>
  </si>
  <si>
    <t>16230142R</t>
  </si>
  <si>
    <t>Vodorovné přemístění pařezů do 5 km D do 900 mm</t>
  </si>
  <si>
    <t>1952199418</t>
  </si>
  <si>
    <t>Vodorovné přemístění větví, kmenů nebo pařezů s naložením, složením a dopravou do 5000 m pařezů kmenů, průměru přes 700 do 900 mm</t>
  </si>
  <si>
    <t xml:space="preserve">Poznámka k souboru cen:_x000D_
1. Průměr kmene i pařezu se měří v místě řezu._x000D_
2. Měrná jednotka je 1 strom._x000D_
</t>
  </si>
  <si>
    <t>12</t>
  </si>
  <si>
    <t>115101201</t>
  </si>
  <si>
    <t>Čerpání vody na dopravní výšku do 10 m průměrný přítok do 500 l/min</t>
  </si>
  <si>
    <t>hod</t>
  </si>
  <si>
    <t>-1240463347</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</si>
  <si>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</si>
  <si>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</si>
  <si>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13</t>
  </si>
  <si>
    <t>115101301</t>
  </si>
  <si>
    <t>Pohotovost čerpací soupravy pro dopravní výšku do 10 m přítok do 500 l/min</t>
  </si>
  <si>
    <t>den</t>
  </si>
  <si>
    <t>79570450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</si>
  <si>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</si>
  <si>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</si>
  <si>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14</t>
  </si>
  <si>
    <t>121101102</t>
  </si>
  <si>
    <t>Sejmutí ornice s přemístěním na vzdálenost do 100 m</t>
  </si>
  <si>
    <t>m3</t>
  </si>
  <si>
    <t>1734882156</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</si>
  <si>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</si>
  <si>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</si>
  <si>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 koruna hráze" 38,0*3,5*0,2</t>
  </si>
  <si>
    <t>122201101</t>
  </si>
  <si>
    <t>Odkopávky a prokopávky nezapažené v hornině tř. 3 objem do 100 m3</t>
  </si>
  <si>
    <t>361918782</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</si>
  <si>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</si>
  <si>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</si>
  <si>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 odtěžení nadměrného objemu hráze a břehu" 38,0*1,0*0,75</t>
  </si>
  <si>
    <t>" pro litorál" (4,0+1,0)/2*2,5*0,4</t>
  </si>
  <si>
    <t>" opevnění břehu - pohoz - zaústění strouhy" 3,712*3,0*0,3</t>
  </si>
  <si>
    <t>" opevnění u výpusního obj. "</t>
  </si>
  <si>
    <t xml:space="preserve">" nátoková strana - opevnění kamenivo " 0,3* (6,5*3,8+(2,0+6,0)/2*3,5+(3,7+8,0)/2*3,8+(2,6+7,0)/2*4,6) </t>
  </si>
  <si>
    <t>" opevnění rovnanina" 0,4*(2,6*(4,0+4,3)+2,6*1,0*2+1,7*1,0)</t>
  </si>
  <si>
    <t>" výtoková strana - opevnění kamenivo" 0,3*((1,9+4,3)/2*3,2+(3,2+0,3)/2*3,2)</t>
  </si>
  <si>
    <t>" dopadiště - rovnanina" 0,35*(4,3+3,2)/2*2,6</t>
  </si>
  <si>
    <t>" dopočet - menší výtokový objekt - kamenivo" 0,5*0,3*(2,2+2,6)</t>
  </si>
  <si>
    <t>16</t>
  </si>
  <si>
    <t>122201109</t>
  </si>
  <si>
    <t>Příplatek za lepivost u odkopávek v hornině tř. 1 až 3</t>
  </si>
  <si>
    <t>-1611543999</t>
  </si>
  <si>
    <t>Odkopávky a prokopávky nezapažené s přehozením výkopku na vzdálenost do 3 m nebo s naložením na dopravní prostředek v hornině tř. 3 Příplatek k cenám za lepivost horniny tř. 3</t>
  </si>
  <si>
    <t>17</t>
  </si>
  <si>
    <t>122301101</t>
  </si>
  <si>
    <t>Odkopávky a prokopávky nezapažené v hornině tř. 4 objem do 100 m3</t>
  </si>
  <si>
    <t>51224021</t>
  </si>
  <si>
    <t>Odkopávky a prokopávky nezapažené s přehozením výkopku na vzdálenost do 3 m nebo s naložením na dopravní prostředek v hornině tř. 4 do 100 m3</t>
  </si>
  <si>
    <t>"Vykopávky z hrází a dna bez rýh"</t>
  </si>
  <si>
    <t>" sediment" 294*0,3</t>
  </si>
  <si>
    <t>18</t>
  </si>
  <si>
    <t>122301109</t>
  </si>
  <si>
    <t>Příplatek za lepivost u odkopávek nezapažených v hornině tř. 4</t>
  </si>
  <si>
    <t>-1977622330</t>
  </si>
  <si>
    <t>Odkopávky a prokopávky nezapažené s přehozením výkopku na vzdálenost do 3 m nebo s naložením na dopravní prostředek v hornině tř. 4 Příplatek k cenám za lepivost horniny tř. 4</t>
  </si>
  <si>
    <t>88,2*0,5 'Přepočtené koeficientem množství</t>
  </si>
  <si>
    <t>19</t>
  </si>
  <si>
    <t>129303101</t>
  </si>
  <si>
    <t>Čištění otevřených koryt vodotečí š dna do 5 m hl do 2,5 m v hornině tř. 4</t>
  </si>
  <si>
    <t>1014436989</t>
  </si>
  <si>
    <t>Čištění otevřených koryt vodotečí s přehozením rozpojeného nánosu do 3 m nebo s naložením na dopravní prostředek při šířce původního dna do 5 m a hloubce koryta do 2,5 m v hornině tř. 4</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</si>
  <si>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0-1 . Vodorovné přemístění výkopku části A 01 katalogu 800-1 Zemní práce._x000D_
4. Ceny nelze použít pro:_x000D_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katalogu 800-1 Zemní práce, části A 01,_x000D_
b) čištění vodních koryt při hloubce vody přes 300 mm; tyto práce se oceňují cenami souboru cen 127 . 0-32 Vykopávky pod vodou zářezů pro shybky a jiná podzemní vedení katalogu 800-1 Zemní práce, části A 01,_x000D_
c) čištění uzavřených koryt vodotečí; tyto zemní práce se oceňují individuálně;_x000D_
d) shrabání organických naplavenin na břehových plochách po velké vodě; tyto práce se oceňují cenami souboru cen 185 80-31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katalogu 800-1 Zemní práce, části A 01._x000D_
6. Množství jednotek se určuje v m3 nánosu z anorganických nebo organických hmot._x000D_
</t>
  </si>
  <si>
    <t>"Pročištění výtoku"</t>
  </si>
  <si>
    <t>4,5*2,6*0,5</t>
  </si>
  <si>
    <t>20</t>
  </si>
  <si>
    <t>129303109</t>
  </si>
  <si>
    <t>Příplatek k čištění otevřených koryt vodotečí v hornině tř. 4 za lepivost</t>
  </si>
  <si>
    <t>1874530587</t>
  </si>
  <si>
    <t>Čištění otevřených koryt vodotečí Příplatek k cenám za lepivost horniny v hornině tř. 4</t>
  </si>
  <si>
    <t>18580351R</t>
  </si>
  <si>
    <t>Odstranění přerostlého drnu u opěrné zdi s naložením a odvozem odpadu do 20 km</t>
  </si>
  <si>
    <t>m</t>
  </si>
  <si>
    <t>1593492245</t>
  </si>
  <si>
    <t>Odstranění přerostlého drnu u opěrné zdí</t>
  </si>
  <si>
    <t xml:space="preserve">Poznámka k souboru cen:_x000D_
1. V cenách jsou započteny i náklady spojené s naložením odpadu na dopravní prostředek, odvozem do 20 km a se složením._x000D_
2. V cenách nejsou započteny náklady na uložení odpadu na skládku._x000D_
3. Ceny lze použít jen tehdy, je-li přerostlý drn odstraňován nejméně jednou ročně._x000D_
</t>
  </si>
  <si>
    <t>12,6+4,3+3,2+30,4</t>
  </si>
  <si>
    <t>22</t>
  </si>
  <si>
    <t>132301101</t>
  </si>
  <si>
    <t>Hloubení rýh š do 600 mm v hornině tř. 4 objemu do 100 m3</t>
  </si>
  <si>
    <t>-130825609</t>
  </si>
  <si>
    <t>Hloubení zapažených i nezapažených rýh šířky do 600 mm s urovnáním dna do předepsaného profilu a spádu v hornině tř. 4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</si>
  <si>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</si>
  <si>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 pro výústní objekt" 0,6*(7,0+2,3)/2*1,6</t>
  </si>
  <si>
    <t>23</t>
  </si>
  <si>
    <t>132301109</t>
  </si>
  <si>
    <t>Příplatek za lepivost k hloubení rýh š do 600 mm v hornině tř. 4</t>
  </si>
  <si>
    <t>-2110944594</t>
  </si>
  <si>
    <t>Hloubení zapažených i nezapažených rýh šířky do 600 mm s urovnáním dna do předepsaného profilu a spádu v hornině tř. 4 Příplatek k cenám za lepivost horniny tř. 4</t>
  </si>
  <si>
    <t>24</t>
  </si>
  <si>
    <t>151101101</t>
  </si>
  <si>
    <t>Zřízení příložného pažení a rozepření stěn rýh hl do 2 m</t>
  </si>
  <si>
    <t>1662410048</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</si>
  <si>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</si>
  <si>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</si>
  <si>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 pro výústní objekt" (7,0+2,3)/2*1,6*2</t>
  </si>
  <si>
    <t>25</t>
  </si>
  <si>
    <t>151101111</t>
  </si>
  <si>
    <t>Odstranění příložného pažení a rozepření stěn rýh hl do 2 m</t>
  </si>
  <si>
    <t>-187596637</t>
  </si>
  <si>
    <t>Odstranění pažení a rozepření stěn rýh pro podzemní vedení s uložením materiálu na vzdálenost do 3 m od kraje výkopu příložné, hloubky do 2 m</t>
  </si>
  <si>
    <t>26</t>
  </si>
  <si>
    <t>167101102</t>
  </si>
  <si>
    <t>Nakládání výkopku z hornin tř. 1 až 4 přes 100 m3</t>
  </si>
  <si>
    <t>-2081200380</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</si>
  <si>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</si>
  <si>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</si>
  <si>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"Ornice zpětný rozvoz" 38,0*3,5*0,2</t>
  </si>
  <si>
    <t>"Dorovnání hrází -  zpět" 31,3*0,9*6,0</t>
  </si>
  <si>
    <t>" sediment -  zpět" 294*0,1</t>
  </si>
  <si>
    <t>27</t>
  </si>
  <si>
    <t>162201102</t>
  </si>
  <si>
    <t>Vodorovné přemístění do 50 m výkopku/sypaniny z horniny tř. 1 až 4</t>
  </si>
  <si>
    <t>1603248720</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</si>
  <si>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</si>
  <si>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</si>
  <si>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"Zpětný rozvoz ornice" 38,0*3,5*0,2</t>
  </si>
  <si>
    <t>"Dorovnání hrází - tam a zpět" 31,3*0,9*6,0*2</t>
  </si>
  <si>
    <t>" sediment - tam a zpět" 294*0,1*2</t>
  </si>
  <si>
    <t>28</t>
  </si>
  <si>
    <t>162701105</t>
  </si>
  <si>
    <t>Vodorovné přemístění do 10000 m výkopku/sypaniny z horniny tř. 1 až 4</t>
  </si>
  <si>
    <t>-1258671626</t>
  </si>
  <si>
    <t>Vodorovné přemístění výkopku nebo sypaniny po suchu na obvyklém dopravním prostředku, bez naložení výkopku, avšak se složením bez rozhrnutí z horniny tř. 1 až 4 na vzdálenost přes 9 000 do 10 000 m</t>
  </si>
  <si>
    <t>" odkopávky" 79,425</t>
  </si>
  <si>
    <t>"Pročištění výtoku" 4,5*2,6*0,5</t>
  </si>
  <si>
    <t>"Dorovnání hrází" -31,3*0,6*6,0</t>
  </si>
  <si>
    <t>" sediment - zpět" -294*0,1</t>
  </si>
  <si>
    <t>29</t>
  </si>
  <si>
    <t>171201201</t>
  </si>
  <si>
    <t>Uložení sypaniny na skládky</t>
  </si>
  <si>
    <t>660047656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</si>
  <si>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</si>
  <si>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 přebytek zeminy" 35,859</t>
  </si>
  <si>
    <t>30</t>
  </si>
  <si>
    <t>171201211</t>
  </si>
  <si>
    <t>Poplatek za uložení stavebního odpadu - zeminy a kameniva na skládce</t>
  </si>
  <si>
    <t>t</t>
  </si>
  <si>
    <t>474233936</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</si>
  <si>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</si>
  <si>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</si>
  <si>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35,859*2 'Přepočtené koeficientem množství</t>
  </si>
  <si>
    <t>31</t>
  </si>
  <si>
    <t>171103201</t>
  </si>
  <si>
    <t>Uložení sypanin z horniny tř. 1 až 4 do hrází nádrží se zhutněním 100 % PS C s příměsí jílu do 20 %</t>
  </si>
  <si>
    <t>1560662993</t>
  </si>
  <si>
    <t>Uložení netříděných sypanin z hornin tř. 1 až 4 do zemních hrází pro jakoukoliv šířku koruny přehradních a jiných vodních nádrží se zhutněním do 100 % PS - koef. C s příměsí jílové hlíny do 20 % objemu</t>
  </si>
  <si>
    <t xml:space="preserve">Poznámka k souboru cen:_x000D_
1. Ceny 10-3201 až -3291 lze použít i pro:_x000D_
a) uložení sypanin do zemních hrází přívodních kanálů, inundačních nebo ochranných s předepsaným zhutněním, jsou-li tyto hráze navrhovány dle ČSN 73 6824 Malé vodní nádrže;_x000D_
b) uložení do zemních hrází rybníků (obor KSO 832 16)._x000D_
2. Ceny nelze použít pro rozšíření návodního nebo vzdušného líce zemních hrází, jehož šířka je menší než 3 m; toto rozšíření se ocení cenou 172 10-3102 Zřízení těsnícího jádra nebo šířky těsnící vrstvy přes 1 do 3 m._x000D_
</t>
  </si>
  <si>
    <t>"Dorovnání hrází"</t>
  </si>
  <si>
    <t>31,3*0,6*6,0</t>
  </si>
  <si>
    <t>32</t>
  </si>
  <si>
    <t>171201101</t>
  </si>
  <si>
    <t>Uložení sypaniny do násypů nezhutněných</t>
  </si>
  <si>
    <t>72371084</t>
  </si>
  <si>
    <t>Uložení sypaniny do násypů s rozprostřením sypaniny ve vrstvách a s hrubým urovnáním nezhutněných z jakýchkoliv hornin</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</si>
  <si>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</si>
  <si>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"Zpětné rozhrnutí sedimentu tl. 10 cm"</t>
  </si>
  <si>
    <t>" sediment" 294*0,1</t>
  </si>
  <si>
    <t>33</t>
  </si>
  <si>
    <t>181111122</t>
  </si>
  <si>
    <t>Plošná úprava terénu do 500 m2 zemina tř 1 až 4 nerovnosti do 150 mm ve svahu do 1:2</t>
  </si>
  <si>
    <t>-593148899</t>
  </si>
  <si>
    <t>Plošná úprava terénu v zemině tř. 1 až 4 s urovnáním povrchu bez doplnění ornice souvislé plochy do 500 m2 při nerovnostech terénu přes 100 do 150 mm na svahu přes 1:5 do 1:2</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</si>
  <si>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</si>
  <si>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 plocha rybníku" 294</t>
  </si>
  <si>
    <t>34</t>
  </si>
  <si>
    <t>182101101</t>
  </si>
  <si>
    <t>Svahování v zářezech v hornině tř. 1 až 4</t>
  </si>
  <si>
    <t>-1510861218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</si>
  <si>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</si>
  <si>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</si>
  <si>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 uvnitř rybníka" 38*6,0</t>
  </si>
  <si>
    <t>35</t>
  </si>
  <si>
    <t>182201101</t>
  </si>
  <si>
    <t>Svahování násypů</t>
  </si>
  <si>
    <t>-1068297713</t>
  </si>
  <si>
    <t>Svahování trvalých svahů do projektovaných profilů s potřebným přemístěním výkopku při svahování násypů v jakékoliv hornině</t>
  </si>
  <si>
    <t>" koruna hráze" 38,0*1,5</t>
  </si>
  <si>
    <t>36</t>
  </si>
  <si>
    <t>182301121</t>
  </si>
  <si>
    <t>Rozprostření ornice pl do 500 m2 ve svahu přes 1:5 tl vrstvy do 100 mm</t>
  </si>
  <si>
    <t>-170682099</t>
  </si>
  <si>
    <t>Rozprostření a urovnání ornice ve svahu sklonu přes 1:5 při souvislé ploše do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</si>
  <si>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</si>
  <si>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37</t>
  </si>
  <si>
    <t>181301101</t>
  </si>
  <si>
    <t>Rozprostření ornice tl vrstvy do 100 mm pl do 500 m2 v rovině nebo ve svahu do 1:5</t>
  </si>
  <si>
    <t>-1085347826</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</si>
  <si>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</si>
  <si>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</si>
  <si>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 ostatní plochy a rovinné části hráze" 26,6/0,1-57,0</t>
  </si>
  <si>
    <t>38</t>
  </si>
  <si>
    <t>181411121</t>
  </si>
  <si>
    <t>Založení lučního trávníku výsevem plochy do 1000 m2 v rovině a ve svahu do 1:5</t>
  </si>
  <si>
    <t>-1778146689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</si>
  <si>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</si>
  <si>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</si>
  <si>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39</t>
  </si>
  <si>
    <t>181411122</t>
  </si>
  <si>
    <t>Založení lučního trávníku výsevem plochy do 1000 m2 ve svahu do 1:2</t>
  </si>
  <si>
    <t>118793313</t>
  </si>
  <si>
    <t>Založení trávníku na půdě předem připravené plochy do 1000 m2 výsevem včetně utažení lučního na svahu přes 1:5 do 1:2</t>
  </si>
  <si>
    <t>40</t>
  </si>
  <si>
    <t>M</t>
  </si>
  <si>
    <t>005724700</t>
  </si>
  <si>
    <t>osivo směs travní univerzál</t>
  </si>
  <si>
    <t>kg</t>
  </si>
  <si>
    <t>-1143610059</t>
  </si>
  <si>
    <t>266*0,015 'Přepočtené koeficientem množství</t>
  </si>
  <si>
    <t>41</t>
  </si>
  <si>
    <t>185803211</t>
  </si>
  <si>
    <t>Uválcování trávníku v rovině a svahu do 1:5</t>
  </si>
  <si>
    <t>1686092846</t>
  </si>
  <si>
    <t>Uválcování trávníku v rovině nebo na svahu do 1:5</t>
  </si>
  <si>
    <t>42</t>
  </si>
  <si>
    <t>185804312</t>
  </si>
  <si>
    <t>Zalití rostlin vodou plocha přes 20 m2</t>
  </si>
  <si>
    <t>690561832</t>
  </si>
  <si>
    <t>Zalití rostlin vodou plochy záhonů jednotlivě přes 20 m2</t>
  </si>
  <si>
    <t>43</t>
  </si>
  <si>
    <t>183205113</t>
  </si>
  <si>
    <t>Založení záhonu v rovině a svahu do 1:5 zemina tř 4</t>
  </si>
  <si>
    <t>-779778876</t>
  </si>
  <si>
    <t>Založení záhonu pro výsadbu rostlin v rovině nebo na svahu do 1:5 v zemině tř. 4</t>
  </si>
  <si>
    <t xml:space="preserve">Poznámka k souboru cen:_x000D_
1. V cenách jsou započteny i náklady na urovnání s případným naložení odpadu na dopravní prostředek, odvoz na vzdálenost do 20 km a složení výkopků._x000D_
2. Ceny nelze použít pro založení záhonu s výškovým členěním pro ornamentální výsadby; tyto práce se oceňují individuálně._x000D_
</t>
  </si>
  <si>
    <t>" pro litorál" (4,0+1,0)/2*2,5</t>
  </si>
  <si>
    <t>44</t>
  </si>
  <si>
    <t>183211312</t>
  </si>
  <si>
    <t>Výsadba trvalek prostokořenných</t>
  </si>
  <si>
    <t>1296334031</t>
  </si>
  <si>
    <t>Výsadba květin do připravené půdy se zalitím do připravené půdy, se zalitím trvalek</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</si>
  <si>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hloubení jamek,_x000D_
b) uložení odpadu na skládce._x000D_
3. Ceny nelze použít pro ornamentální výsadby; tyto se oceňují individuálně._x000D_
</t>
  </si>
  <si>
    <t>3*25</t>
  </si>
  <si>
    <t>45</t>
  </si>
  <si>
    <t>026960R1</t>
  </si>
  <si>
    <t>PHRAGMITES australis"Varieg."/Rákos obecný</t>
  </si>
  <si>
    <t>118379715</t>
  </si>
  <si>
    <t>Poznámka k položce:_x000D_
Hloubka výsadby: 0-30 cm_x000D_
Stanoviště: na slunci, polostín_x000D_
Doba květu: VI-VIII</t>
  </si>
  <si>
    <t>46</t>
  </si>
  <si>
    <t>026960R2</t>
  </si>
  <si>
    <t>IRIS pseudacorus "Variegatus"/Kosatec žlutý</t>
  </si>
  <si>
    <t>1047194140</t>
  </si>
  <si>
    <t>Poznámka k položce:_x000D_
Hloubka výsadby: 0-20 cm_x000D_
Stanoviště: na slunci_x000D_
Doba květu: V-VI</t>
  </si>
  <si>
    <t>47</t>
  </si>
  <si>
    <t>026960R3</t>
  </si>
  <si>
    <t>PHALARIS arundinacea "Picta"/Chrastice rákosovitá</t>
  </si>
  <si>
    <t>-320052690</t>
  </si>
  <si>
    <t>Poznámka k položce:_x000D_
Hloubka výsadby: 0-20 cm_x000D_
Stanoviště: na slunci, polostín_x000D_
Doba květu: VII-IX</t>
  </si>
  <si>
    <t>48</t>
  </si>
  <si>
    <t>184818232</t>
  </si>
  <si>
    <t>Ochrana kmene průměru přes 300 do 500 mm bedněním výšky do 2 m</t>
  </si>
  <si>
    <t>1439889115</t>
  </si>
  <si>
    <t>Ochrana kmene bedněním před poškozením stavebním provozem zřízení včetně odstranění výšky bednění do 2 m průměru kmene přes 300 do 500 mm</t>
  </si>
  <si>
    <t>Svislé a kompletní konstrukce</t>
  </si>
  <si>
    <t>49</t>
  </si>
  <si>
    <t>321212225</t>
  </si>
  <si>
    <t>Oprava zdiva vodních staveb do 3 m3 z lomového kamene rubového včetně jeho dodání</t>
  </si>
  <si>
    <t>1291479111</t>
  </si>
  <si>
    <t>Oprava zdiva nadzákladového z lomového kamene vodních staveb přehrad, jezů a plavebních komor, spodní stavby vodních elektráren, jader přehrad, odběrných věží a výpustných zařízení, opěrných zdí, šachet, šachtic a ostatních konstrukcí objemu opravovaných míst do 3 m3 jednotlivě, na maltu cementovou včetně dodání kamene z kamene lomařsky upraveného s vyspárováním cementovou maltou, zdiva rubového</t>
  </si>
  <si>
    <t xml:space="preserve">Poznámka k souboru cen:_x000D_
1. Ceny -2345 a 2745 lze použít i pro opravu dlažeb do 20 m2 jednotlivých opravovaných ploch o sklonu přes 1:1._x000D_
2. Ceny bez dodání kamene - 2515 až -2845 lze použít pokud není nutno kámen nakupovat (použije se původní kámen)._x000D_
3. V cenách nejsou započteny náklady na bourání porušeného zdiva; tyto práce se oceňují cenami souboru cen 960 . . -12 Bourání konstrukcí vodních staveb části B01 tohoto katalogu._x000D_
4. Objem se stanoví v m3 doplňovaného zdiva; objem dutin do 0,20 m3 jednotlivě se od celkového objemu neodečítá._x000D_
</t>
  </si>
  <si>
    <t>" opěrné zídky v=0,7m - doplnění chybějících kamenů   cca 15%" 0,7*(12,6+4,3+3,2+30,4)*0,5*0,15</t>
  </si>
  <si>
    <t>50</t>
  </si>
  <si>
    <t>321321115</t>
  </si>
  <si>
    <t>Konstrukce vodních staveb ze ŽB mrazuvzdorného tř. C 25/30</t>
  </si>
  <si>
    <t>-1856630441</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</si>
  <si>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</si>
  <si>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</si>
  <si>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"beton C25/30 XF3 XC2"</t>
  </si>
  <si>
    <t>" výpustní objekt" 0,5*((0,5*6,95)+(6,95+2,25)/2*1,52-0,8*1,12)</t>
  </si>
  <si>
    <t>51</t>
  </si>
  <si>
    <t>321351010</t>
  </si>
  <si>
    <t>Bednění konstrukcí vodních staveb rovinné - zřízení</t>
  </si>
  <si>
    <t>-1157425083</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</si>
  <si>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</si>
  <si>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</si>
  <si>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"vč. rohových lišt 30 mm na viditelných hranách"</t>
  </si>
  <si>
    <t>" výpustní objekt" ((0,5*6,95)+(6,95+2,25)/2*1,52-0,8*1,12)*2+0,5*(0,8+1,12*2+0,5*2)</t>
  </si>
  <si>
    <t>52</t>
  </si>
  <si>
    <t>321352010</t>
  </si>
  <si>
    <t>Bednění konstrukcí vodních staveb rovinné - odstranění</t>
  </si>
  <si>
    <t>-334993358</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</si>
  <si>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</si>
  <si>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53</t>
  </si>
  <si>
    <t>321368211</t>
  </si>
  <si>
    <t>Výztuž železobetonových konstrukcí vodních staveb ze svařovaných sítí</t>
  </si>
  <si>
    <t>1871805712</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</si>
  <si>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</si>
  <si>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</si>
  <si>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 1x KARI 8/100/100 - KY 49  "</t>
  </si>
  <si>
    <t>" výpustní objekt" ((0,5*6,95)+(6,95+2,25)/2*1,52-0,8*1,12)*7,9*1,15*0,001</t>
  </si>
  <si>
    <t>54</t>
  </si>
  <si>
    <t>39600001R</t>
  </si>
  <si>
    <t>Dod.+Mtž. - hrazení vč. vodících drážek</t>
  </si>
  <si>
    <t>1178635539</t>
  </si>
  <si>
    <t>Poznámka k položce:_x000D_
Průtočný profil s vodícími drážkami z UPE 80 pro hradící prvky - dřevěné dluže a přípravou pro osazení hradícího ručního mechanismu se šroubovicí, a vodočetnou latí ( laminát 3,5/150/1250mm, nerez vruty, čtení I-1a, celé m červeně, Hnorm na čtení 1,1m modrým pruhem š.20mm, podklad dubová fošna 30/200/1250mm na chemické kotvy)</t>
  </si>
  <si>
    <t>Vodorovné konstrukce</t>
  </si>
  <si>
    <t>55</t>
  </si>
  <si>
    <t>451561111</t>
  </si>
  <si>
    <t>Lože pod dlažby z kameniva drceného drobného vrstva tl do 100 mm</t>
  </si>
  <si>
    <t>-211125744</t>
  </si>
  <si>
    <t>Lože pod dlažby z kameniva drceného drobného,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</si>
  <si>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</si>
  <si>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 nátok"</t>
  </si>
  <si>
    <t>0,8*1,0</t>
  </si>
  <si>
    <t>"dopadiště"</t>
  </si>
  <si>
    <t>2,6*(4,3+3,2)/2</t>
  </si>
  <si>
    <t>Součet</t>
  </si>
  <si>
    <t>56</t>
  </si>
  <si>
    <t>457971112</t>
  </si>
  <si>
    <t>Zřízení vrstvy z geotextilie o sklonu do 10° š přes 3 do 7,5 m</t>
  </si>
  <si>
    <t>-1471792413</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</si>
  <si>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</si>
  <si>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</si>
  <si>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 opevnění břehu - pohoz - zaústění strouhy" 3,712*3,0</t>
  </si>
  <si>
    <t xml:space="preserve">" nátoková strana - opevnění kamenivo "  (6,5*3,8+(2,0+6,0)/2*3,5+(3,7+8,0)/2*3,8+(2,6+7,0)/2*4,6) </t>
  </si>
  <si>
    <t>" výtoková strana - opevnění kamenivo" ((1,9+4,3)/2*3,2+(3,2+0,3)/2*3,2)</t>
  </si>
  <si>
    <t>" dopadiště - rovnanina" (4,3+3,2)/2*2,6</t>
  </si>
  <si>
    <t>" dopočet - menší výtokový objekt - kamenivo" 0,5*(2,2+2,6)</t>
  </si>
  <si>
    <t>57</t>
  </si>
  <si>
    <t>693112600</t>
  </si>
  <si>
    <t>geotextilie netkaná separační, ochranná, filtrační, drenážní PP 500g/m2</t>
  </si>
  <si>
    <t>-1136734270</t>
  </si>
  <si>
    <t>121,816*1,15 'Přepočtené koeficientem množství</t>
  </si>
  <si>
    <t>58</t>
  </si>
  <si>
    <t>463212111</t>
  </si>
  <si>
    <t>Rovnanina z lomového kamene upraveného s vyklínováním spár úlomky kamene</t>
  </si>
  <si>
    <t>1420856334</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</si>
  <si>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</si>
  <si>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</si>
  <si>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 xml:space="preserve">" nátoková strana - rovnanina " 0,25* 0,8*1,0 </t>
  </si>
  <si>
    <t>" dopadiště - rovnanina" 0,25*(4,3+3,2)/2*2,6</t>
  </si>
  <si>
    <t>59</t>
  </si>
  <si>
    <t>463212191</t>
  </si>
  <si>
    <t>Příplatek za vypracováni líce rovnaniny</t>
  </si>
  <si>
    <t>1825287960</t>
  </si>
  <si>
    <t>Rovnanina z lomového kamene upraveného, tříděného Příplatek k cenám za vypracování líce</t>
  </si>
  <si>
    <t xml:space="preserve">" nátoková strana - rovnanina "  0,8*1,0 </t>
  </si>
  <si>
    <t>60</t>
  </si>
  <si>
    <t>464531111R</t>
  </si>
  <si>
    <t>Pohoz z hrubého drceného kamenivo zrno 8 až 16 mm z terénu</t>
  </si>
  <si>
    <t>-1823908299</t>
  </si>
  <si>
    <t>Pohoz dna nebo svahů jakékoliv tloušťky z hrubého drceného kameniva, z terénu, frakce 8 - 16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</si>
  <si>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</si>
  <si>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61</t>
  </si>
  <si>
    <t>464531112</t>
  </si>
  <si>
    <t>Pohoz z hrubého drceného kamenivo zrno 63 až 125 mm z terénu</t>
  </si>
  <si>
    <t>-958799370</t>
  </si>
  <si>
    <t>Pohoz dna nebo svahů jakékoliv tloušťky z hrubého drceného kameniva, z terénu, frakce 63 - 125 mm</t>
  </si>
  <si>
    <t>62</t>
  </si>
  <si>
    <t>467510111</t>
  </si>
  <si>
    <t>Balvanitý skluz z lomového kamene tl 700 až 1200 mm</t>
  </si>
  <si>
    <t>393439749</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</si>
  <si>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</si>
  <si>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</si>
  <si>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"rovnanina tl. 0,4 m"</t>
  </si>
  <si>
    <t>" opevnění rovnanina - nátok" 0,4*(2,6*(4,0+4,3)+2,6*1,0*2+1,7*1,0)</t>
  </si>
  <si>
    <t>Úpravy povrchů, podlahy a osazování výplní</t>
  </si>
  <si>
    <t>63</t>
  </si>
  <si>
    <t>628635512</t>
  </si>
  <si>
    <t>Vyplnění spár zdiva z lomového kamene maltou cementovou na hl do 70 mm s vyspárováním</t>
  </si>
  <si>
    <t>38334341</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</si>
  <si>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</si>
  <si>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</si>
  <si>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 opěrné zídky v=0,7m" 0,7*(12,6+4,3+3,2+30,4)</t>
  </si>
  <si>
    <t>Ostatní konstrukce a práce-bourání</t>
  </si>
  <si>
    <t>96</t>
  </si>
  <si>
    <t>Bourání konstrukcí</t>
  </si>
  <si>
    <t>64</t>
  </si>
  <si>
    <t>960111221</t>
  </si>
  <si>
    <t>Bourání vodních staveb z dílců prefabrikovaných betonových a železobetonových, z vodní hladiny</t>
  </si>
  <si>
    <t>1475606520</t>
  </si>
  <si>
    <t>Bourání konstrukcí vodních staveb z hladiny, s naložením vybouraných hmot a suti na dopravní prostředek nebo s odklizením na hromady do vzdálenosti 20 m z dílců prefabrikovaných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</si>
  <si>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</si>
  <si>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 původní výpustní objekt" 0,5*((0,5*6,95)+(6,95+2,25)/2*1,52-0,8*1,12)</t>
  </si>
  <si>
    <t>65</t>
  </si>
  <si>
    <t>938903113</t>
  </si>
  <si>
    <t>Vysekání spár hl do 70 mm ve zdivu z lomového kamene</t>
  </si>
  <si>
    <t>1065854908</t>
  </si>
  <si>
    <t>Dokončovací práce na dosavadních konstrukcích vysekání spár s očištěním zdiva nebo dlažby, s naložením suti na dopravní prostředek nebo s odklizením na hromady do vzdálenosti 50 m při hloubce spáry do 70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</si>
  <si>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</si>
  <si>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997</t>
  </si>
  <si>
    <t>Přesun sutě</t>
  </si>
  <si>
    <t>66</t>
  </si>
  <si>
    <t>997013211</t>
  </si>
  <si>
    <t>Vnitrostaveništní doprava suti a vybouraných hmot pro budovy v do 6 m ručně</t>
  </si>
  <si>
    <t>316155970</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</si>
  <si>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</si>
  <si>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</si>
  <si>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67</t>
  </si>
  <si>
    <t>997013501</t>
  </si>
  <si>
    <t>Odvoz suti a vybouraných hmot na skládku nebo meziskládku do 1 km se složením</t>
  </si>
  <si>
    <t>406027055</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</si>
  <si>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</si>
  <si>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</si>
  <si>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68</t>
  </si>
  <si>
    <t>997013509</t>
  </si>
  <si>
    <t>Příplatek k odvozu suti a vybouraných hmot na skládku ZKD 1 km přes 1 km</t>
  </si>
  <si>
    <t>-181130980</t>
  </si>
  <si>
    <t>Odvoz suti a vybouraných hmot na skládku nebo meziskládku se složením, na vzdálenost Příplatek k ceně za každý další i započatý 1 km přes 1 km</t>
  </si>
  <si>
    <t>Poznámka k položce:_x000D_
celkem 10Km</t>
  </si>
  <si>
    <t>12,348*9 'Přepočtené koeficientem množství</t>
  </si>
  <si>
    <t>69</t>
  </si>
  <si>
    <t>997013802</t>
  </si>
  <si>
    <t>Poplatek za uložení na skládce (skládkovné) stavebního odpadu železobetonového kód odpadu 170 101</t>
  </si>
  <si>
    <t>1013252090</t>
  </si>
  <si>
    <t>Poplatek za uložení stavebního odpadu na skládce (skládkovné) z armovaného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</si>
  <si>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</si>
  <si>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</si>
  <si>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</si>
  <si>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70</t>
  </si>
  <si>
    <t>998332011</t>
  </si>
  <si>
    <t>Přesun hmot pro úpravy vodních toků a kanály</t>
  </si>
  <si>
    <t>831436079</t>
  </si>
  <si>
    <t>Přesun hmot pro úpravy vodních toků a kanály, hráze rybníků apod. dopravní vzdálenost do 500 m</t>
  </si>
  <si>
    <t xml:space="preserve">Poznámka k souboru cen:_x000D_
1. Ceny jsou určeny pro jakoukoliv konstrukčně-materiálovou charakteristiku._x000D_
</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</si>
  <si>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</si>
  <si>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</si>
  <si>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</si>
  <si>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</si>
  <si>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</si>
  <si>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</si>
  <si>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</si>
  <si>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</si>
  <si>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</si>
  <si>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</si>
  <si>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011103000</t>
  </si>
  <si>
    <t>Geologický průzkum bez rozlišení</t>
  </si>
  <si>
    <t>soubor</t>
  </si>
  <si>
    <t>1024</t>
  </si>
  <si>
    <t>1902436402</t>
  </si>
  <si>
    <t>Poznámka k položce:_x000D_
Doplňující geologický průzkum - vč. geotechnických sond</t>
  </si>
  <si>
    <t>012203000</t>
  </si>
  <si>
    <t>Geodetické práce při provádění stavby</t>
  </si>
  <si>
    <t>-1096512711</t>
  </si>
  <si>
    <t xml:space="preserve">Poznámka k položce:_x000D_
vytýčení inženýrských sítí_x000D_
</t>
  </si>
  <si>
    <t>012303000</t>
  </si>
  <si>
    <t>Geodetické práce po výstavbě</t>
  </si>
  <si>
    <t>-240711657</t>
  </si>
  <si>
    <t>Poznámka k položce:_x000D_
Zaměření se zanesením do digitální mapy Karlovarského kraje</t>
  </si>
  <si>
    <t>013254000</t>
  </si>
  <si>
    <t>Dokumentace skutečného provedení stavby</t>
  </si>
  <si>
    <t>1252875843</t>
  </si>
  <si>
    <t>Poznámka k položce:_x000D_
Dokumentace skutečného provedení stavby</t>
  </si>
  <si>
    <t>VRN3</t>
  </si>
  <si>
    <t>Zařízení staveniště</t>
  </si>
  <si>
    <t>032603000</t>
  </si>
  <si>
    <t>Mycí centrum</t>
  </si>
  <si>
    <t>-1406396959</t>
  </si>
  <si>
    <t xml:space="preserve">Poznámka k položce:_x000D_
Náklady na údržbu - průběžné čištění příjezdových komunikací_x000D_
</t>
  </si>
  <si>
    <t>032903000</t>
  </si>
  <si>
    <t>Náklady na provoz a údržbu vybavení staveniště</t>
  </si>
  <si>
    <t>471081096</t>
  </si>
  <si>
    <t xml:space="preserve">Poznámka k položce:_x000D_
"zřízení a odstranění zařízení staveniště"_x000D_
_x000D_
</t>
  </si>
  <si>
    <t>034303000</t>
  </si>
  <si>
    <t>Dopravní značení na staveništi</t>
  </si>
  <si>
    <t>1635344525</t>
  </si>
  <si>
    <t>Poznámka k položce:_x000D_
Dopravní opatření po dobu stavby</t>
  </si>
  <si>
    <t>034503000</t>
  </si>
  <si>
    <t>Informační tabule na staveništi</t>
  </si>
  <si>
    <t>1856308258</t>
  </si>
  <si>
    <t>VRN4</t>
  </si>
  <si>
    <t>Inženýrská činnost</t>
  </si>
  <si>
    <t>042503000</t>
  </si>
  <si>
    <t>Plán BOZP na staveništi</t>
  </si>
  <si>
    <t>1719727789</t>
  </si>
  <si>
    <t>043103000</t>
  </si>
  <si>
    <t>Zkoušky bez rozlišení</t>
  </si>
  <si>
    <t>-1231074093</t>
  </si>
  <si>
    <t xml:space="preserve">Poznámka k položce:_x000D_
Ekotoxikologický test zeminy -  analitycké rozbory těžených půd a sedimentu_x000D_
</t>
  </si>
  <si>
    <t>043194000</t>
  </si>
  <si>
    <t>Ostatní zkoušky</t>
  </si>
  <si>
    <t>1465924466</t>
  </si>
  <si>
    <t xml:space="preserve">Poznámka k položce:_x000D_
Zkoušky a ostatní měření -  zkoušky hutnění pláně _x000D_
</t>
  </si>
  <si>
    <t>VRN9</t>
  </si>
  <si>
    <t>Ostatní náklady</t>
  </si>
  <si>
    <t>091003000</t>
  </si>
  <si>
    <t>Ostatní náklady bez rozlišení</t>
  </si>
  <si>
    <t>-2095214644</t>
  </si>
  <si>
    <t xml:space="preserve">Poznámka k položce:_x000D_
Havarijní a povodňový plán_x000D_
</t>
  </si>
  <si>
    <t>091504000</t>
  </si>
  <si>
    <t>Náklady související s publikační činností</t>
  </si>
  <si>
    <t>-528336230</t>
  </si>
  <si>
    <t>Poznámka k položce:_x000D_
publicita projektu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</si>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</sst>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top"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2" fillId="0" borderId="1" xfId="0" applyFont="1" applyBorder="1" applyAlignment="1">
      <alignment horizontal="left" vertical="center" wrapText="1"/>
    </xf>
    <xf numFmtId="49" fontId="42" fillId="0" borderId="1" xfId="0" applyNumberFormat="1" applyFont="1" applyBorder="1" applyAlignment="1">
      <alignment horizontal="left" vertical="center" wrapText="1"/>
    </xf>
    <xf numFmtId="0" fontId="41"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heetViews>
  <sheetFormatPr defaultRowHeight="1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ht="11.25">
      <c r="A1" s="18" t="s">
        <v>0</v>
      </c>
      <c r="AZ1" s="18" t="s">
        <v>1</v>
      </c>
      <c r="BA1" s="18" t="s">
        <v>2</v>
      </c>
      <c r="BB1" s="18" t="s">
        <v>3</v>
      </c>
      <c r="BT1" s="18" t="s">
        <v>4</v>
      </c>
      <c r="BU1" s="18" t="s">
        <v>4</v>
      </c>
      <c r="BV1" s="18" t="s">
        <v>5</v>
      </c>
    </row>
    <row r="2" spans="1:74" s="1" customFormat="1" ht="36.950000000000003" customHeight="1">
      <c r="AR2" s="354"/>
      <c r="AS2" s="354"/>
      <c r="AT2" s="354"/>
      <c r="AU2" s="354"/>
      <c r="AV2" s="354"/>
      <c r="AW2" s="354"/>
      <c r="AX2" s="354"/>
      <c r="AY2" s="354"/>
      <c r="AZ2" s="354"/>
      <c r="BA2" s="354"/>
      <c r="BB2" s="354"/>
      <c r="BC2" s="354"/>
      <c r="BD2" s="354"/>
      <c r="BE2" s="35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6" t="s">
        <v>14</v>
      </c>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24"/>
      <c r="AQ5" s="24"/>
      <c r="AR5" s="22"/>
      <c r="BE5" s="345" t="s">
        <v>15</v>
      </c>
      <c r="BS5" s="19" t="s">
        <v>6</v>
      </c>
    </row>
    <row r="6" spans="1:74" s="1" customFormat="1" ht="36.950000000000003" customHeight="1">
      <c r="B6" s="23"/>
      <c r="C6" s="24"/>
      <c r="D6" s="30" t="s">
        <v>16</v>
      </c>
      <c r="E6" s="24"/>
      <c r="F6" s="24"/>
      <c r="G6" s="24"/>
      <c r="H6" s="24"/>
      <c r="I6" s="24"/>
      <c r="J6" s="24"/>
      <c r="K6" s="368" t="s">
        <v>17</v>
      </c>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24"/>
      <c r="AQ6" s="24"/>
      <c r="AR6" s="22"/>
      <c r="BE6" s="34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46"/>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46"/>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6"/>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46"/>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4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6"/>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46"/>
      <c r="BS13" s="19" t="s">
        <v>6</v>
      </c>
    </row>
    <row r="14" spans="1:74" ht="12.75">
      <c r="B14" s="23"/>
      <c r="C14" s="24"/>
      <c r="D14" s="24"/>
      <c r="E14" s="369" t="s">
        <v>31</v>
      </c>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1" t="s">
        <v>29</v>
      </c>
      <c r="AL14" s="24"/>
      <c r="AM14" s="24"/>
      <c r="AN14" s="33" t="s">
        <v>31</v>
      </c>
      <c r="AO14" s="24"/>
      <c r="AP14" s="24"/>
      <c r="AQ14" s="24"/>
      <c r="AR14" s="22"/>
      <c r="BE14" s="34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6"/>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46"/>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46"/>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6"/>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46"/>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46"/>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6"/>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6"/>
    </row>
    <row r="23" spans="1:71" s="1" customFormat="1" ht="60" customHeight="1">
      <c r="B23" s="23"/>
      <c r="C23" s="24"/>
      <c r="D23" s="24"/>
      <c r="E23" s="371" t="s">
        <v>38</v>
      </c>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24"/>
      <c r="AP23" s="24"/>
      <c r="AQ23" s="24"/>
      <c r="AR23" s="22"/>
      <c r="BE23" s="34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6"/>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6"/>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8">
        <f>ROUND(AG54,2)</f>
        <v>0</v>
      </c>
      <c r="AL26" s="349"/>
      <c r="AM26" s="349"/>
      <c r="AN26" s="349"/>
      <c r="AO26" s="349"/>
      <c r="AP26" s="38"/>
      <c r="AQ26" s="38"/>
      <c r="AR26" s="41"/>
      <c r="BE26" s="34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6"/>
    </row>
    <row r="28" spans="1:71" s="2" customFormat="1" ht="12.75">
      <c r="A28" s="36"/>
      <c r="B28" s="37"/>
      <c r="C28" s="38"/>
      <c r="D28" s="38"/>
      <c r="E28" s="38"/>
      <c r="F28" s="38"/>
      <c r="G28" s="38"/>
      <c r="H28" s="38"/>
      <c r="I28" s="38"/>
      <c r="J28" s="38"/>
      <c r="K28" s="38"/>
      <c r="L28" s="372" t="s">
        <v>40</v>
      </c>
      <c r="M28" s="372"/>
      <c r="N28" s="372"/>
      <c r="O28" s="372"/>
      <c r="P28" s="372"/>
      <c r="Q28" s="38"/>
      <c r="R28" s="38"/>
      <c r="S28" s="38"/>
      <c r="T28" s="38"/>
      <c r="U28" s="38"/>
      <c r="V28" s="38"/>
      <c r="W28" s="372" t="s">
        <v>41</v>
      </c>
      <c r="X28" s="372"/>
      <c r="Y28" s="372"/>
      <c r="Z28" s="372"/>
      <c r="AA28" s="372"/>
      <c r="AB28" s="372"/>
      <c r="AC28" s="372"/>
      <c r="AD28" s="372"/>
      <c r="AE28" s="372"/>
      <c r="AF28" s="38"/>
      <c r="AG28" s="38"/>
      <c r="AH28" s="38"/>
      <c r="AI28" s="38"/>
      <c r="AJ28" s="38"/>
      <c r="AK28" s="372" t="s">
        <v>42</v>
      </c>
      <c r="AL28" s="372"/>
      <c r="AM28" s="372"/>
      <c r="AN28" s="372"/>
      <c r="AO28" s="372"/>
      <c r="AP28" s="38"/>
      <c r="AQ28" s="38"/>
      <c r="AR28" s="41"/>
      <c r="BE28" s="346"/>
    </row>
    <row r="29" spans="1:71" s="3" customFormat="1" ht="14.45" customHeight="1">
      <c r="B29" s="42"/>
      <c r="C29" s="43"/>
      <c r="D29" s="31" t="s">
        <v>43</v>
      </c>
      <c r="E29" s="43"/>
      <c r="F29" s="31" t="s">
        <v>44</v>
      </c>
      <c r="G29" s="43"/>
      <c r="H29" s="43"/>
      <c r="I29" s="43"/>
      <c r="J29" s="43"/>
      <c r="K29" s="43"/>
      <c r="L29" s="373">
        <v>0.21</v>
      </c>
      <c r="M29" s="344"/>
      <c r="N29" s="344"/>
      <c r="O29" s="344"/>
      <c r="P29" s="344"/>
      <c r="Q29" s="43"/>
      <c r="R29" s="43"/>
      <c r="S29" s="43"/>
      <c r="T29" s="43"/>
      <c r="U29" s="43"/>
      <c r="V29" s="43"/>
      <c r="W29" s="343">
        <f>ROUND(AZ54, 2)</f>
        <v>0</v>
      </c>
      <c r="X29" s="344"/>
      <c r="Y29" s="344"/>
      <c r="Z29" s="344"/>
      <c r="AA29" s="344"/>
      <c r="AB29" s="344"/>
      <c r="AC29" s="344"/>
      <c r="AD29" s="344"/>
      <c r="AE29" s="344"/>
      <c r="AF29" s="43"/>
      <c r="AG29" s="43"/>
      <c r="AH29" s="43"/>
      <c r="AI29" s="43"/>
      <c r="AJ29" s="43"/>
      <c r="AK29" s="343">
        <f>ROUND(AV54, 2)</f>
        <v>0</v>
      </c>
      <c r="AL29" s="344"/>
      <c r="AM29" s="344"/>
      <c r="AN29" s="344"/>
      <c r="AO29" s="344"/>
      <c r="AP29" s="43"/>
      <c r="AQ29" s="43"/>
      <c r="AR29" s="44"/>
      <c r="BE29" s="347"/>
    </row>
    <row r="30" spans="1:71" s="3" customFormat="1" ht="14.45" customHeight="1">
      <c r="B30" s="42"/>
      <c r="C30" s="43"/>
      <c r="D30" s="43"/>
      <c r="E30" s="43"/>
      <c r="F30" s="31" t="s">
        <v>45</v>
      </c>
      <c r="G30" s="43"/>
      <c r="H30" s="43"/>
      <c r="I30" s="43"/>
      <c r="J30" s="43"/>
      <c r="K30" s="43"/>
      <c r="L30" s="373">
        <v>0.15</v>
      </c>
      <c r="M30" s="344"/>
      <c r="N30" s="344"/>
      <c r="O30" s="344"/>
      <c r="P30" s="344"/>
      <c r="Q30" s="43"/>
      <c r="R30" s="43"/>
      <c r="S30" s="43"/>
      <c r="T30" s="43"/>
      <c r="U30" s="43"/>
      <c r="V30" s="43"/>
      <c r="W30" s="343">
        <f>ROUND(BA54, 2)</f>
        <v>0</v>
      </c>
      <c r="X30" s="344"/>
      <c r="Y30" s="344"/>
      <c r="Z30" s="344"/>
      <c r="AA30" s="344"/>
      <c r="AB30" s="344"/>
      <c r="AC30" s="344"/>
      <c r="AD30" s="344"/>
      <c r="AE30" s="344"/>
      <c r="AF30" s="43"/>
      <c r="AG30" s="43"/>
      <c r="AH30" s="43"/>
      <c r="AI30" s="43"/>
      <c r="AJ30" s="43"/>
      <c r="AK30" s="343">
        <f>ROUND(AW54, 2)</f>
        <v>0</v>
      </c>
      <c r="AL30" s="344"/>
      <c r="AM30" s="344"/>
      <c r="AN30" s="344"/>
      <c r="AO30" s="344"/>
      <c r="AP30" s="43"/>
      <c r="AQ30" s="43"/>
      <c r="AR30" s="44"/>
      <c r="BE30" s="347"/>
    </row>
    <row r="31" spans="1:71" s="3" customFormat="1" ht="14.45" hidden="1" customHeight="1">
      <c r="B31" s="42"/>
      <c r="C31" s="43"/>
      <c r="D31" s="43"/>
      <c r="E31" s="43"/>
      <c r="F31" s="31" t="s">
        <v>46</v>
      </c>
      <c r="G31" s="43"/>
      <c r="H31" s="43"/>
      <c r="I31" s="43"/>
      <c r="J31" s="43"/>
      <c r="K31" s="43"/>
      <c r="L31" s="373">
        <v>0.21</v>
      </c>
      <c r="M31" s="344"/>
      <c r="N31" s="344"/>
      <c r="O31" s="344"/>
      <c r="P31" s="344"/>
      <c r="Q31" s="43"/>
      <c r="R31" s="43"/>
      <c r="S31" s="43"/>
      <c r="T31" s="43"/>
      <c r="U31" s="43"/>
      <c r="V31" s="43"/>
      <c r="W31" s="343">
        <f>ROUND(BB54, 2)</f>
        <v>0</v>
      </c>
      <c r="X31" s="344"/>
      <c r="Y31" s="344"/>
      <c r="Z31" s="344"/>
      <c r="AA31" s="344"/>
      <c r="AB31" s="344"/>
      <c r="AC31" s="344"/>
      <c r="AD31" s="344"/>
      <c r="AE31" s="344"/>
      <c r="AF31" s="43"/>
      <c r="AG31" s="43"/>
      <c r="AH31" s="43"/>
      <c r="AI31" s="43"/>
      <c r="AJ31" s="43"/>
      <c r="AK31" s="343">
        <v>0</v>
      </c>
      <c r="AL31" s="344"/>
      <c r="AM31" s="344"/>
      <c r="AN31" s="344"/>
      <c r="AO31" s="344"/>
      <c r="AP31" s="43"/>
      <c r="AQ31" s="43"/>
      <c r="AR31" s="44"/>
      <c r="BE31" s="347"/>
    </row>
    <row r="32" spans="1:71" s="3" customFormat="1" ht="14.45" hidden="1" customHeight="1">
      <c r="B32" s="42"/>
      <c r="C32" s="43"/>
      <c r="D32" s="43"/>
      <c r="E32" s="43"/>
      <c r="F32" s="31" t="s">
        <v>47</v>
      </c>
      <c r="G32" s="43"/>
      <c r="H32" s="43"/>
      <c r="I32" s="43"/>
      <c r="J32" s="43"/>
      <c r="K32" s="43"/>
      <c r="L32" s="373">
        <v>0.15</v>
      </c>
      <c r="M32" s="344"/>
      <c r="N32" s="344"/>
      <c r="O32" s="344"/>
      <c r="P32" s="344"/>
      <c r="Q32" s="43"/>
      <c r="R32" s="43"/>
      <c r="S32" s="43"/>
      <c r="T32" s="43"/>
      <c r="U32" s="43"/>
      <c r="V32" s="43"/>
      <c r="W32" s="343">
        <f>ROUND(BC54, 2)</f>
        <v>0</v>
      </c>
      <c r="X32" s="344"/>
      <c r="Y32" s="344"/>
      <c r="Z32" s="344"/>
      <c r="AA32" s="344"/>
      <c r="AB32" s="344"/>
      <c r="AC32" s="344"/>
      <c r="AD32" s="344"/>
      <c r="AE32" s="344"/>
      <c r="AF32" s="43"/>
      <c r="AG32" s="43"/>
      <c r="AH32" s="43"/>
      <c r="AI32" s="43"/>
      <c r="AJ32" s="43"/>
      <c r="AK32" s="343">
        <v>0</v>
      </c>
      <c r="AL32" s="344"/>
      <c r="AM32" s="344"/>
      <c r="AN32" s="344"/>
      <c r="AO32" s="344"/>
      <c r="AP32" s="43"/>
      <c r="AQ32" s="43"/>
      <c r="AR32" s="44"/>
      <c r="BE32" s="347"/>
    </row>
    <row r="33" spans="1:57" s="3" customFormat="1" ht="14.45" hidden="1" customHeight="1">
      <c r="B33" s="42"/>
      <c r="C33" s="43"/>
      <c r="D33" s="43"/>
      <c r="E33" s="43"/>
      <c r="F33" s="31" t="s">
        <v>48</v>
      </c>
      <c r="G33" s="43"/>
      <c r="H33" s="43"/>
      <c r="I33" s="43"/>
      <c r="J33" s="43"/>
      <c r="K33" s="43"/>
      <c r="L33" s="373">
        <v>0</v>
      </c>
      <c r="M33" s="344"/>
      <c r="N33" s="344"/>
      <c r="O33" s="344"/>
      <c r="P33" s="344"/>
      <c r="Q33" s="43"/>
      <c r="R33" s="43"/>
      <c r="S33" s="43"/>
      <c r="T33" s="43"/>
      <c r="U33" s="43"/>
      <c r="V33" s="43"/>
      <c r="W33" s="343">
        <f>ROUND(BD54, 2)</f>
        <v>0</v>
      </c>
      <c r="X33" s="344"/>
      <c r="Y33" s="344"/>
      <c r="Z33" s="344"/>
      <c r="AA33" s="344"/>
      <c r="AB33" s="344"/>
      <c r="AC33" s="344"/>
      <c r="AD33" s="344"/>
      <c r="AE33" s="344"/>
      <c r="AF33" s="43"/>
      <c r="AG33" s="43"/>
      <c r="AH33" s="43"/>
      <c r="AI33" s="43"/>
      <c r="AJ33" s="43"/>
      <c r="AK33" s="343">
        <v>0</v>
      </c>
      <c r="AL33" s="344"/>
      <c r="AM33" s="344"/>
      <c r="AN33" s="344"/>
      <c r="AO33" s="344"/>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50" t="s">
        <v>51</v>
      </c>
      <c r="Y35" s="351"/>
      <c r="Z35" s="351"/>
      <c r="AA35" s="351"/>
      <c r="AB35" s="351"/>
      <c r="AC35" s="47"/>
      <c r="AD35" s="47"/>
      <c r="AE35" s="47"/>
      <c r="AF35" s="47"/>
      <c r="AG35" s="47"/>
      <c r="AH35" s="47"/>
      <c r="AI35" s="47"/>
      <c r="AJ35" s="47"/>
      <c r="AK35" s="352">
        <f>SUM(AK26:AK33)</f>
        <v>0</v>
      </c>
      <c r="AL35" s="351"/>
      <c r="AM35" s="351"/>
      <c r="AN35" s="351"/>
      <c r="AO35" s="35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18h084A19</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3" t="str">
        <f>K6</f>
        <v>HRUŠKOVÁ, Oprava vodní nádrže na ppč 772</v>
      </c>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Hrušková</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5" t="str">
        <f>IF(AN8= "","",AN8)</f>
        <v>2. 10. 2019</v>
      </c>
      <c r="AN47" s="36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6.45" customHeight="1">
      <c r="A49" s="36"/>
      <c r="B49" s="37"/>
      <c r="C49" s="31" t="s">
        <v>26</v>
      </c>
      <c r="D49" s="38"/>
      <c r="E49" s="38"/>
      <c r="F49" s="38"/>
      <c r="G49" s="38"/>
      <c r="H49" s="38"/>
      <c r="I49" s="38"/>
      <c r="J49" s="38"/>
      <c r="K49" s="38"/>
      <c r="L49" s="54" t="str">
        <f>IF(E11= "","",E11)</f>
        <v>město Sokolov</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61" t="str">
        <f>IF(E17="","",E17)</f>
        <v>Ing. Petra Neubauerová</v>
      </c>
      <c r="AN49" s="362"/>
      <c r="AO49" s="362"/>
      <c r="AP49" s="362"/>
      <c r="AQ49" s="38"/>
      <c r="AR49" s="41"/>
      <c r="AS49" s="355" t="s">
        <v>53</v>
      </c>
      <c r="AT49" s="356"/>
      <c r="AU49" s="62"/>
      <c r="AV49" s="62"/>
      <c r="AW49" s="62"/>
      <c r="AX49" s="62"/>
      <c r="AY49" s="62"/>
      <c r="AZ49" s="62"/>
      <c r="BA49" s="62"/>
      <c r="BB49" s="62"/>
      <c r="BC49" s="62"/>
      <c r="BD49" s="63"/>
      <c r="BE49" s="36"/>
    </row>
    <row r="50" spans="1:91" s="2" customFormat="1" ht="15.6"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61" t="str">
        <f>IF(E20="","",E20)</f>
        <v>Daniela Hahnová</v>
      </c>
      <c r="AN50" s="362"/>
      <c r="AO50" s="362"/>
      <c r="AP50" s="362"/>
      <c r="AQ50" s="38"/>
      <c r="AR50" s="41"/>
      <c r="AS50" s="357"/>
      <c r="AT50" s="35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9"/>
      <c r="AT51" s="360"/>
      <c r="AU51" s="66"/>
      <c r="AV51" s="66"/>
      <c r="AW51" s="66"/>
      <c r="AX51" s="66"/>
      <c r="AY51" s="66"/>
      <c r="AZ51" s="66"/>
      <c r="BA51" s="66"/>
      <c r="BB51" s="66"/>
      <c r="BC51" s="66"/>
      <c r="BD51" s="67"/>
      <c r="BE51" s="36"/>
    </row>
    <row r="52" spans="1:91" s="2" customFormat="1" ht="29.25" customHeight="1">
      <c r="A52" s="36"/>
      <c r="B52" s="37"/>
      <c r="C52" s="374" t="s">
        <v>54</v>
      </c>
      <c r="D52" s="375"/>
      <c r="E52" s="375"/>
      <c r="F52" s="375"/>
      <c r="G52" s="375"/>
      <c r="H52" s="68"/>
      <c r="I52" s="376" t="s">
        <v>55</v>
      </c>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7" t="s">
        <v>56</v>
      </c>
      <c r="AH52" s="375"/>
      <c r="AI52" s="375"/>
      <c r="AJ52" s="375"/>
      <c r="AK52" s="375"/>
      <c r="AL52" s="375"/>
      <c r="AM52" s="375"/>
      <c r="AN52" s="376" t="s">
        <v>57</v>
      </c>
      <c r="AO52" s="375"/>
      <c r="AP52" s="375"/>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1">
        <f>ROUND(SUM(AG55:AG56),2)</f>
        <v>0</v>
      </c>
      <c r="AH54" s="381"/>
      <c r="AI54" s="381"/>
      <c r="AJ54" s="381"/>
      <c r="AK54" s="381"/>
      <c r="AL54" s="381"/>
      <c r="AM54" s="381"/>
      <c r="AN54" s="382">
        <f>SUM(AG54,AT54)</f>
        <v>0</v>
      </c>
      <c r="AO54" s="382"/>
      <c r="AP54" s="382"/>
      <c r="AQ54" s="80" t="s">
        <v>21</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72</v>
      </c>
      <c r="BT54" s="86" t="s">
        <v>73</v>
      </c>
      <c r="BU54" s="87" t="s">
        <v>74</v>
      </c>
      <c r="BV54" s="86" t="s">
        <v>75</v>
      </c>
      <c r="BW54" s="86" t="s">
        <v>5</v>
      </c>
      <c r="BX54" s="86" t="s">
        <v>76</v>
      </c>
      <c r="CL54" s="86" t="s">
        <v>19</v>
      </c>
    </row>
    <row r="55" spans="1:91" s="7" customFormat="1" ht="14.45" customHeight="1">
      <c r="A55" s="88" t="s">
        <v>77</v>
      </c>
      <c r="B55" s="89"/>
      <c r="C55" s="90"/>
      <c r="D55" s="380" t="s">
        <v>78</v>
      </c>
      <c r="E55" s="380"/>
      <c r="F55" s="380"/>
      <c r="G55" s="380"/>
      <c r="H55" s="380"/>
      <c r="I55" s="91"/>
      <c r="J55" s="380" t="s">
        <v>79</v>
      </c>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78">
        <f>'01 - Oprava vodní nádrže'!J30</f>
        <v>0</v>
      </c>
      <c r="AH55" s="379"/>
      <c r="AI55" s="379"/>
      <c r="AJ55" s="379"/>
      <c r="AK55" s="379"/>
      <c r="AL55" s="379"/>
      <c r="AM55" s="379"/>
      <c r="AN55" s="378">
        <f>SUM(AG55,AT55)</f>
        <v>0</v>
      </c>
      <c r="AO55" s="379"/>
      <c r="AP55" s="379"/>
      <c r="AQ55" s="92" t="s">
        <v>80</v>
      </c>
      <c r="AR55" s="93"/>
      <c r="AS55" s="94">
        <v>0</v>
      </c>
      <c r="AT55" s="95">
        <f>ROUND(SUM(AV55:AW55),2)</f>
        <v>0</v>
      </c>
      <c r="AU55" s="96">
        <f>'01 - Oprava vodní nádrže'!P88</f>
        <v>0</v>
      </c>
      <c r="AV55" s="95">
        <f>'01 - Oprava vodní nádrže'!J33</f>
        <v>0</v>
      </c>
      <c r="AW55" s="95">
        <f>'01 - Oprava vodní nádrže'!J34</f>
        <v>0</v>
      </c>
      <c r="AX55" s="95">
        <f>'01 - Oprava vodní nádrže'!J35</f>
        <v>0</v>
      </c>
      <c r="AY55" s="95">
        <f>'01 - Oprava vodní nádrže'!J36</f>
        <v>0</v>
      </c>
      <c r="AZ55" s="95">
        <f>'01 - Oprava vodní nádrže'!F33</f>
        <v>0</v>
      </c>
      <c r="BA55" s="95">
        <f>'01 - Oprava vodní nádrže'!F34</f>
        <v>0</v>
      </c>
      <c r="BB55" s="95">
        <f>'01 - Oprava vodní nádrže'!F35</f>
        <v>0</v>
      </c>
      <c r="BC55" s="95">
        <f>'01 - Oprava vodní nádrže'!F36</f>
        <v>0</v>
      </c>
      <c r="BD55" s="97">
        <f>'01 - Oprava vodní nádrže'!F37</f>
        <v>0</v>
      </c>
      <c r="BT55" s="98" t="s">
        <v>81</v>
      </c>
      <c r="BV55" s="98" t="s">
        <v>75</v>
      </c>
      <c r="BW55" s="98" t="s">
        <v>82</v>
      </c>
      <c r="BX55" s="98" t="s">
        <v>5</v>
      </c>
      <c r="CL55" s="98" t="s">
        <v>21</v>
      </c>
      <c r="CM55" s="98" t="s">
        <v>83</v>
      </c>
    </row>
    <row r="56" spans="1:91" s="7" customFormat="1" ht="14.45" customHeight="1">
      <c r="A56" s="88" t="s">
        <v>77</v>
      </c>
      <c r="B56" s="89"/>
      <c r="C56" s="90"/>
      <c r="D56" s="380" t="s">
        <v>84</v>
      </c>
      <c r="E56" s="380"/>
      <c r="F56" s="380"/>
      <c r="G56" s="380"/>
      <c r="H56" s="380"/>
      <c r="I56" s="91"/>
      <c r="J56" s="380" t="s">
        <v>85</v>
      </c>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78">
        <f>'VON - Vedlejší a ostatní ...'!J30</f>
        <v>0</v>
      </c>
      <c r="AH56" s="379"/>
      <c r="AI56" s="379"/>
      <c r="AJ56" s="379"/>
      <c r="AK56" s="379"/>
      <c r="AL56" s="379"/>
      <c r="AM56" s="379"/>
      <c r="AN56" s="378">
        <f>SUM(AG56,AT56)</f>
        <v>0</v>
      </c>
      <c r="AO56" s="379"/>
      <c r="AP56" s="379"/>
      <c r="AQ56" s="92" t="s">
        <v>84</v>
      </c>
      <c r="AR56" s="93"/>
      <c r="AS56" s="99">
        <v>0</v>
      </c>
      <c r="AT56" s="100">
        <f>ROUND(SUM(AV56:AW56),2)</f>
        <v>0</v>
      </c>
      <c r="AU56" s="101">
        <f>'VON - Vedlejší a ostatní ...'!P84</f>
        <v>0</v>
      </c>
      <c r="AV56" s="100">
        <f>'VON - Vedlejší a ostatní ...'!J33</f>
        <v>0</v>
      </c>
      <c r="AW56" s="100">
        <f>'VON - Vedlejší a ostatní ...'!J34</f>
        <v>0</v>
      </c>
      <c r="AX56" s="100">
        <f>'VON - Vedlejší a ostatní ...'!J35</f>
        <v>0</v>
      </c>
      <c r="AY56" s="100">
        <f>'VON - Vedlejší a ostatní ...'!J36</f>
        <v>0</v>
      </c>
      <c r="AZ56" s="100">
        <f>'VON - Vedlejší a ostatní ...'!F33</f>
        <v>0</v>
      </c>
      <c r="BA56" s="100">
        <f>'VON - Vedlejší a ostatní ...'!F34</f>
        <v>0</v>
      </c>
      <c r="BB56" s="100">
        <f>'VON - Vedlejší a ostatní ...'!F35</f>
        <v>0</v>
      </c>
      <c r="BC56" s="100">
        <f>'VON - Vedlejší a ostatní ...'!F36</f>
        <v>0</v>
      </c>
      <c r="BD56" s="102">
        <f>'VON - Vedlejší a ostatní ...'!F37</f>
        <v>0</v>
      </c>
      <c r="BT56" s="98" t="s">
        <v>81</v>
      </c>
      <c r="BV56" s="98" t="s">
        <v>75</v>
      </c>
      <c r="BW56" s="98" t="s">
        <v>86</v>
      </c>
      <c r="BX56" s="98" t="s">
        <v>5</v>
      </c>
      <c r="CL56" s="98" t="s">
        <v>21</v>
      </c>
      <c r="CM56" s="98" t="s">
        <v>83</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f9SxunuZ9/wXW9mkYkyZGPNNh5XkybVkPvVX9YHyRmxOEJQQq9RnJ9CCWQud44ALwkzN5l+NidbTSt3lUKG56Q==" saltValue="V0rIc3gXQoASCf1lhHESKQR4tfEglq0jHTm6mtxZI1B62o1/WdvHo3lBDLQ0dMaDOnz8IByd6BGPNz51SGDCZQ==" spinCount="100000" sheet="1" objects="1" scenarios="1" formatColumns="0" formatRows="0"/>
  <mergeCells count="46">
    <mergeCell ref="AG54:AM54"/>
    <mergeCell ref="AN54:AP54"/>
    <mergeCell ref="AN55:AP55"/>
    <mergeCell ref="AG55:AM55"/>
    <mergeCell ref="D55:H55"/>
    <mergeCell ref="J55:AF55"/>
    <mergeCell ref="AN56:AP56"/>
    <mergeCell ref="AG56:AM56"/>
    <mergeCell ref="D56:H56"/>
    <mergeCell ref="J56:AF56"/>
    <mergeCell ref="L33:P33"/>
    <mergeCell ref="C52:G52"/>
    <mergeCell ref="I52:AF52"/>
    <mergeCell ref="AG52:AM52"/>
    <mergeCell ref="AN52:AP52"/>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1 - Oprava vodní nádrže'!C2" display="/"/>
    <hyperlink ref="A56"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5"/>
  <sheetViews>
    <sheetView showGridLines="0"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3"/>
      <c r="L2" s="354"/>
      <c r="M2" s="354"/>
      <c r="N2" s="354"/>
      <c r="O2" s="354"/>
      <c r="P2" s="354"/>
      <c r="Q2" s="354"/>
      <c r="R2" s="354"/>
      <c r="S2" s="354"/>
      <c r="T2" s="354"/>
      <c r="U2" s="354"/>
      <c r="V2" s="354"/>
      <c r="AT2" s="19" t="s">
        <v>82</v>
      </c>
    </row>
    <row r="3" spans="1:46" s="1" customFormat="1" ht="6.95" customHeight="1">
      <c r="B3" s="104"/>
      <c r="C3" s="105"/>
      <c r="D3" s="105"/>
      <c r="E3" s="105"/>
      <c r="F3" s="105"/>
      <c r="G3" s="105"/>
      <c r="H3" s="105"/>
      <c r="I3" s="106"/>
      <c r="J3" s="105"/>
      <c r="K3" s="105"/>
      <c r="L3" s="22"/>
      <c r="AT3" s="19" t="s">
        <v>83</v>
      </c>
    </row>
    <row r="4" spans="1:46" s="1" customFormat="1" ht="24.95" customHeight="1">
      <c r="B4" s="22"/>
      <c r="D4" s="107" t="s">
        <v>87</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4.45" customHeight="1">
      <c r="B7" s="22"/>
      <c r="E7" s="383" t="str">
        <f>'Rekapitulace stavby'!K6</f>
        <v>HRUŠKOVÁ, Oprava vodní nádrže na ppč 772</v>
      </c>
      <c r="F7" s="384"/>
      <c r="G7" s="384"/>
      <c r="H7" s="384"/>
      <c r="I7" s="103"/>
      <c r="L7" s="22"/>
    </row>
    <row r="8" spans="1:46" s="2" customFormat="1" ht="12" customHeight="1">
      <c r="A8" s="36"/>
      <c r="B8" s="41"/>
      <c r="C8" s="36"/>
      <c r="D8" s="109" t="s">
        <v>88</v>
      </c>
      <c r="E8" s="36"/>
      <c r="F8" s="36"/>
      <c r="G8" s="36"/>
      <c r="H8" s="36"/>
      <c r="I8" s="110"/>
      <c r="J8" s="36"/>
      <c r="K8" s="36"/>
      <c r="L8" s="111"/>
      <c r="S8" s="36"/>
      <c r="T8" s="36"/>
      <c r="U8" s="36"/>
      <c r="V8" s="36"/>
      <c r="W8" s="36"/>
      <c r="X8" s="36"/>
      <c r="Y8" s="36"/>
      <c r="Z8" s="36"/>
      <c r="AA8" s="36"/>
      <c r="AB8" s="36"/>
      <c r="AC8" s="36"/>
      <c r="AD8" s="36"/>
      <c r="AE8" s="36"/>
    </row>
    <row r="9" spans="1:46" s="2" customFormat="1" ht="14.45" customHeight="1">
      <c r="A9" s="36"/>
      <c r="B9" s="41"/>
      <c r="C9" s="36"/>
      <c r="D9" s="36"/>
      <c r="E9" s="385" t="s">
        <v>89</v>
      </c>
      <c r="F9" s="386"/>
      <c r="G9" s="386"/>
      <c r="H9" s="386"/>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21</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2. 10. 2019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26</v>
      </c>
      <c r="E14" s="36"/>
      <c r="F14" s="36"/>
      <c r="G14" s="36"/>
      <c r="H14" s="36"/>
      <c r="I14" s="113" t="s">
        <v>27</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28</v>
      </c>
      <c r="F15" s="36"/>
      <c r="G15" s="36"/>
      <c r="H15" s="36"/>
      <c r="I15" s="113" t="s">
        <v>29</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30</v>
      </c>
      <c r="E17" s="36"/>
      <c r="F17" s="36"/>
      <c r="G17" s="36"/>
      <c r="H17" s="36"/>
      <c r="I17" s="113" t="s">
        <v>27</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32</v>
      </c>
      <c r="E20" s="36"/>
      <c r="F20" s="36"/>
      <c r="G20" s="36"/>
      <c r="H20" s="36"/>
      <c r="I20" s="113" t="s">
        <v>27</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33</v>
      </c>
      <c r="F21" s="36"/>
      <c r="G21" s="36"/>
      <c r="H21" s="36"/>
      <c r="I21" s="113" t="s">
        <v>29</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35</v>
      </c>
      <c r="E23" s="36"/>
      <c r="F23" s="36"/>
      <c r="G23" s="36"/>
      <c r="H23" s="36"/>
      <c r="I23" s="113" t="s">
        <v>27</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36</v>
      </c>
      <c r="F24" s="36"/>
      <c r="G24" s="36"/>
      <c r="H24" s="36"/>
      <c r="I24" s="113" t="s">
        <v>29</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96" customHeight="1">
      <c r="A27" s="115"/>
      <c r="B27" s="116"/>
      <c r="C27" s="115"/>
      <c r="D27" s="115"/>
      <c r="E27" s="389" t="s">
        <v>38</v>
      </c>
      <c r="F27" s="389"/>
      <c r="G27" s="389"/>
      <c r="H27" s="389"/>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110"/>
      <c r="J30" s="122">
        <f>ROUND(J88,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43</v>
      </c>
      <c r="E33" s="109" t="s">
        <v>44</v>
      </c>
      <c r="F33" s="126">
        <f>ROUND((SUM(BE88:BE394)),  2)</f>
        <v>0</v>
      </c>
      <c r="G33" s="36"/>
      <c r="H33" s="36"/>
      <c r="I33" s="127">
        <v>0.21</v>
      </c>
      <c r="J33" s="126">
        <f>ROUND(((SUM(BE88:BE394))*I33),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45</v>
      </c>
      <c r="F34" s="126">
        <f>ROUND((SUM(BF88:BF394)),  2)</f>
        <v>0</v>
      </c>
      <c r="G34" s="36"/>
      <c r="H34" s="36"/>
      <c r="I34" s="127">
        <v>0.15</v>
      </c>
      <c r="J34" s="126">
        <f>ROUND(((SUM(BF88:BF394))*I34),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46</v>
      </c>
      <c r="F35" s="126">
        <f>ROUND((SUM(BG88:BG394)),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47</v>
      </c>
      <c r="F36" s="126">
        <f>ROUND((SUM(BH88:BH394)),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48</v>
      </c>
      <c r="F37" s="126">
        <f>ROUND((SUM(BI88:BI394)),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90</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4.45" customHeight="1">
      <c r="A48" s="36"/>
      <c r="B48" s="37"/>
      <c r="C48" s="38"/>
      <c r="D48" s="38"/>
      <c r="E48" s="390" t="str">
        <f>E7</f>
        <v>HRUŠKOVÁ, Oprava vodní nádrže na ppč 772</v>
      </c>
      <c r="F48" s="391"/>
      <c r="G48" s="391"/>
      <c r="H48" s="391"/>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88</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4.45" customHeight="1">
      <c r="A50" s="36"/>
      <c r="B50" s="37"/>
      <c r="C50" s="38"/>
      <c r="D50" s="38"/>
      <c r="E50" s="363" t="str">
        <f>E9</f>
        <v>01 - Oprava vodní nádrže</v>
      </c>
      <c r="F50" s="392"/>
      <c r="G50" s="392"/>
      <c r="H50" s="3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Hrušková</v>
      </c>
      <c r="G52" s="38"/>
      <c r="H52" s="38"/>
      <c r="I52" s="113" t="s">
        <v>24</v>
      </c>
      <c r="J52" s="61" t="str">
        <f>IF(J12="","",J12)</f>
        <v>2. 10. 2019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6.45" customHeight="1">
      <c r="A54" s="36"/>
      <c r="B54" s="37"/>
      <c r="C54" s="31" t="s">
        <v>26</v>
      </c>
      <c r="D54" s="38"/>
      <c r="E54" s="38"/>
      <c r="F54" s="29" t="str">
        <f>E15</f>
        <v>město Sokolov</v>
      </c>
      <c r="G54" s="38"/>
      <c r="H54" s="38"/>
      <c r="I54" s="113" t="s">
        <v>32</v>
      </c>
      <c r="J54" s="34" t="str">
        <f>E21</f>
        <v>Ing. Petra Neubauerová</v>
      </c>
      <c r="K54" s="38"/>
      <c r="L54" s="111"/>
      <c r="S54" s="36"/>
      <c r="T54" s="36"/>
      <c r="U54" s="36"/>
      <c r="V54" s="36"/>
      <c r="W54" s="36"/>
      <c r="X54" s="36"/>
      <c r="Y54" s="36"/>
      <c r="Z54" s="36"/>
      <c r="AA54" s="36"/>
      <c r="AB54" s="36"/>
      <c r="AC54" s="36"/>
      <c r="AD54" s="36"/>
      <c r="AE54" s="36"/>
    </row>
    <row r="55" spans="1:47" s="2" customFormat="1" ht="26.45" customHeight="1">
      <c r="A55" s="36"/>
      <c r="B55" s="37"/>
      <c r="C55" s="31" t="s">
        <v>30</v>
      </c>
      <c r="D55" s="38"/>
      <c r="E55" s="38"/>
      <c r="F55" s="29" t="str">
        <f>IF(E18="","",E18)</f>
        <v>Vyplň údaj</v>
      </c>
      <c r="G55" s="38"/>
      <c r="H55" s="38"/>
      <c r="I55" s="113" t="s">
        <v>35</v>
      </c>
      <c r="J55" s="34" t="str">
        <f>E24</f>
        <v>Daniela Hahnová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91</v>
      </c>
      <c r="D57" s="143"/>
      <c r="E57" s="143"/>
      <c r="F57" s="143"/>
      <c r="G57" s="143"/>
      <c r="H57" s="143"/>
      <c r="I57" s="144"/>
      <c r="J57" s="145" t="s">
        <v>92</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71</v>
      </c>
      <c r="D59" s="38"/>
      <c r="E59" s="38"/>
      <c r="F59" s="38"/>
      <c r="G59" s="38"/>
      <c r="H59" s="38"/>
      <c r="I59" s="110"/>
      <c r="J59" s="79">
        <f>J88</f>
        <v>0</v>
      </c>
      <c r="K59" s="38"/>
      <c r="L59" s="111"/>
      <c r="S59" s="36"/>
      <c r="T59" s="36"/>
      <c r="U59" s="36"/>
      <c r="V59" s="36"/>
      <c r="W59" s="36"/>
      <c r="X59" s="36"/>
      <c r="Y59" s="36"/>
      <c r="Z59" s="36"/>
      <c r="AA59" s="36"/>
      <c r="AB59" s="36"/>
      <c r="AC59" s="36"/>
      <c r="AD59" s="36"/>
      <c r="AE59" s="36"/>
      <c r="AU59" s="19" t="s">
        <v>93</v>
      </c>
    </row>
    <row r="60" spans="1:47" s="9" customFormat="1" ht="24.95" customHeight="1">
      <c r="B60" s="147"/>
      <c r="C60" s="148"/>
      <c r="D60" s="149" t="s">
        <v>94</v>
      </c>
      <c r="E60" s="150"/>
      <c r="F60" s="150"/>
      <c r="G60" s="150"/>
      <c r="H60" s="150"/>
      <c r="I60" s="151"/>
      <c r="J60" s="152">
        <f>J89</f>
        <v>0</v>
      </c>
      <c r="K60" s="148"/>
      <c r="L60" s="153"/>
    </row>
    <row r="61" spans="1:47" s="10" customFormat="1" ht="19.899999999999999" customHeight="1">
      <c r="B61" s="154"/>
      <c r="C61" s="155"/>
      <c r="D61" s="156" t="s">
        <v>95</v>
      </c>
      <c r="E61" s="157"/>
      <c r="F61" s="157"/>
      <c r="G61" s="157"/>
      <c r="H61" s="157"/>
      <c r="I61" s="158"/>
      <c r="J61" s="159">
        <f>J90</f>
        <v>0</v>
      </c>
      <c r="K61" s="155"/>
      <c r="L61" s="160"/>
    </row>
    <row r="62" spans="1:47" s="10" customFormat="1" ht="19.899999999999999" customHeight="1">
      <c r="B62" s="154"/>
      <c r="C62" s="155"/>
      <c r="D62" s="156" t="s">
        <v>96</v>
      </c>
      <c r="E62" s="157"/>
      <c r="F62" s="157"/>
      <c r="G62" s="157"/>
      <c r="H62" s="157"/>
      <c r="I62" s="158"/>
      <c r="J62" s="159">
        <f>J288</f>
        <v>0</v>
      </c>
      <c r="K62" s="155"/>
      <c r="L62" s="160"/>
    </row>
    <row r="63" spans="1:47" s="10" customFormat="1" ht="19.899999999999999" customHeight="1">
      <c r="B63" s="154"/>
      <c r="C63" s="155"/>
      <c r="D63" s="156" t="s">
        <v>97</v>
      </c>
      <c r="E63" s="157"/>
      <c r="F63" s="157"/>
      <c r="G63" s="157"/>
      <c r="H63" s="157"/>
      <c r="I63" s="158"/>
      <c r="J63" s="159">
        <f>J314</f>
        <v>0</v>
      </c>
      <c r="K63" s="155"/>
      <c r="L63" s="160"/>
    </row>
    <row r="64" spans="1:47" s="10" customFormat="1" ht="19.899999999999999" customHeight="1">
      <c r="B64" s="154"/>
      <c r="C64" s="155"/>
      <c r="D64" s="156" t="s">
        <v>98</v>
      </c>
      <c r="E64" s="157"/>
      <c r="F64" s="157"/>
      <c r="G64" s="157"/>
      <c r="H64" s="157"/>
      <c r="I64" s="158"/>
      <c r="J64" s="159">
        <f>J361</f>
        <v>0</v>
      </c>
      <c r="K64" s="155"/>
      <c r="L64" s="160"/>
    </row>
    <row r="65" spans="1:31" s="10" customFormat="1" ht="19.899999999999999" customHeight="1">
      <c r="B65" s="154"/>
      <c r="C65" s="155"/>
      <c r="D65" s="156" t="s">
        <v>99</v>
      </c>
      <c r="E65" s="157"/>
      <c r="F65" s="157"/>
      <c r="G65" s="157"/>
      <c r="H65" s="157"/>
      <c r="I65" s="158"/>
      <c r="J65" s="159">
        <f>J366</f>
        <v>0</v>
      </c>
      <c r="K65" s="155"/>
      <c r="L65" s="160"/>
    </row>
    <row r="66" spans="1:31" s="10" customFormat="1" ht="14.85" customHeight="1">
      <c r="B66" s="154"/>
      <c r="C66" s="155"/>
      <c r="D66" s="156" t="s">
        <v>100</v>
      </c>
      <c r="E66" s="157"/>
      <c r="F66" s="157"/>
      <c r="G66" s="157"/>
      <c r="H66" s="157"/>
      <c r="I66" s="158"/>
      <c r="J66" s="159">
        <f>J367</f>
        <v>0</v>
      </c>
      <c r="K66" s="155"/>
      <c r="L66" s="160"/>
    </row>
    <row r="67" spans="1:31" s="10" customFormat="1" ht="19.899999999999999" customHeight="1">
      <c r="B67" s="154"/>
      <c r="C67" s="155"/>
      <c r="D67" s="156" t="s">
        <v>101</v>
      </c>
      <c r="E67" s="157"/>
      <c r="F67" s="157"/>
      <c r="G67" s="157"/>
      <c r="H67" s="157"/>
      <c r="I67" s="158"/>
      <c r="J67" s="159">
        <f>J376</f>
        <v>0</v>
      </c>
      <c r="K67" s="155"/>
      <c r="L67" s="160"/>
    </row>
    <row r="68" spans="1:31" s="10" customFormat="1" ht="19.899999999999999" customHeight="1">
      <c r="B68" s="154"/>
      <c r="C68" s="155"/>
      <c r="D68" s="156" t="s">
        <v>102</v>
      </c>
      <c r="E68" s="157"/>
      <c r="F68" s="157"/>
      <c r="G68" s="157"/>
      <c r="H68" s="157"/>
      <c r="I68" s="158"/>
      <c r="J68" s="159">
        <f>J391</f>
        <v>0</v>
      </c>
      <c r="K68" s="155"/>
      <c r="L68" s="160"/>
    </row>
    <row r="69" spans="1:31" s="2" customFormat="1" ht="21.75" customHeight="1">
      <c r="A69" s="36"/>
      <c r="B69" s="37"/>
      <c r="C69" s="38"/>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138"/>
      <c r="J70" s="50"/>
      <c r="K70" s="50"/>
      <c r="L70" s="111"/>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141"/>
      <c r="J74" s="52"/>
      <c r="K74" s="52"/>
      <c r="L74" s="111"/>
      <c r="S74" s="36"/>
      <c r="T74" s="36"/>
      <c r="U74" s="36"/>
      <c r="V74" s="36"/>
      <c r="W74" s="36"/>
      <c r="X74" s="36"/>
      <c r="Y74" s="36"/>
      <c r="Z74" s="36"/>
      <c r="AA74" s="36"/>
      <c r="AB74" s="36"/>
      <c r="AC74" s="36"/>
      <c r="AD74" s="36"/>
      <c r="AE74" s="36"/>
    </row>
    <row r="75" spans="1:31" s="2" customFormat="1" ht="24.95" customHeight="1">
      <c r="A75" s="36"/>
      <c r="B75" s="37"/>
      <c r="C75" s="25" t="s">
        <v>103</v>
      </c>
      <c r="D75" s="38"/>
      <c r="E75" s="38"/>
      <c r="F75" s="38"/>
      <c r="G75" s="38"/>
      <c r="H75" s="38"/>
      <c r="I75" s="110"/>
      <c r="J75" s="38"/>
      <c r="K75" s="38"/>
      <c r="L75" s="111"/>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14.45" customHeight="1">
      <c r="A78" s="36"/>
      <c r="B78" s="37"/>
      <c r="C78" s="38"/>
      <c r="D78" s="38"/>
      <c r="E78" s="390" t="str">
        <f>E7</f>
        <v>HRUŠKOVÁ, Oprava vodní nádrže na ppč 772</v>
      </c>
      <c r="F78" s="391"/>
      <c r="G78" s="391"/>
      <c r="H78" s="391"/>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1" t="s">
        <v>88</v>
      </c>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4.45" customHeight="1">
      <c r="A80" s="36"/>
      <c r="B80" s="37"/>
      <c r="C80" s="38"/>
      <c r="D80" s="38"/>
      <c r="E80" s="363" t="str">
        <f>E9</f>
        <v>01 - Oprava vodní nádrže</v>
      </c>
      <c r="F80" s="392"/>
      <c r="G80" s="392"/>
      <c r="H80" s="392"/>
      <c r="I80" s="110"/>
      <c r="J80" s="38"/>
      <c r="K80" s="38"/>
      <c r="L80" s="111"/>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12" customHeight="1">
      <c r="A82" s="36"/>
      <c r="B82" s="37"/>
      <c r="C82" s="31" t="s">
        <v>22</v>
      </c>
      <c r="D82" s="38"/>
      <c r="E82" s="38"/>
      <c r="F82" s="29" t="str">
        <f>F12</f>
        <v>Hrušková</v>
      </c>
      <c r="G82" s="38"/>
      <c r="H82" s="38"/>
      <c r="I82" s="113" t="s">
        <v>24</v>
      </c>
      <c r="J82" s="61" t="str">
        <f>IF(J12="","",J12)</f>
        <v>2. 10. 2019</v>
      </c>
      <c r="K82" s="38"/>
      <c r="L82" s="111"/>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2" customFormat="1" ht="26.45" customHeight="1">
      <c r="A84" s="36"/>
      <c r="B84" s="37"/>
      <c r="C84" s="31" t="s">
        <v>26</v>
      </c>
      <c r="D84" s="38"/>
      <c r="E84" s="38"/>
      <c r="F84" s="29" t="str">
        <f>E15</f>
        <v>město Sokolov</v>
      </c>
      <c r="G84" s="38"/>
      <c r="H84" s="38"/>
      <c r="I84" s="113" t="s">
        <v>32</v>
      </c>
      <c r="J84" s="34" t="str">
        <f>E21</f>
        <v>Ing. Petra Neubauerová</v>
      </c>
      <c r="K84" s="38"/>
      <c r="L84" s="111"/>
      <c r="S84" s="36"/>
      <c r="T84" s="36"/>
      <c r="U84" s="36"/>
      <c r="V84" s="36"/>
      <c r="W84" s="36"/>
      <c r="X84" s="36"/>
      <c r="Y84" s="36"/>
      <c r="Z84" s="36"/>
      <c r="AA84" s="36"/>
      <c r="AB84" s="36"/>
      <c r="AC84" s="36"/>
      <c r="AD84" s="36"/>
      <c r="AE84" s="36"/>
    </row>
    <row r="85" spans="1:65" s="2" customFormat="1" ht="26.45" customHeight="1">
      <c r="A85" s="36"/>
      <c r="B85" s="37"/>
      <c r="C85" s="31" t="s">
        <v>30</v>
      </c>
      <c r="D85" s="38"/>
      <c r="E85" s="38"/>
      <c r="F85" s="29" t="str">
        <f>IF(E18="","",E18)</f>
        <v>Vyplň údaj</v>
      </c>
      <c r="G85" s="38"/>
      <c r="H85" s="38"/>
      <c r="I85" s="113" t="s">
        <v>35</v>
      </c>
      <c r="J85" s="34" t="str">
        <f>E24</f>
        <v>Daniela Hahnová</v>
      </c>
      <c r="K85" s="38"/>
      <c r="L85" s="111"/>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110"/>
      <c r="J86" s="38"/>
      <c r="K86" s="38"/>
      <c r="L86" s="111"/>
      <c r="S86" s="36"/>
      <c r="T86" s="36"/>
      <c r="U86" s="36"/>
      <c r="V86" s="36"/>
      <c r="W86" s="36"/>
      <c r="X86" s="36"/>
      <c r="Y86" s="36"/>
      <c r="Z86" s="36"/>
      <c r="AA86" s="36"/>
      <c r="AB86" s="36"/>
      <c r="AC86" s="36"/>
      <c r="AD86" s="36"/>
      <c r="AE86" s="36"/>
    </row>
    <row r="87" spans="1:65" s="11" customFormat="1" ht="29.25" customHeight="1">
      <c r="A87" s="161"/>
      <c r="B87" s="162"/>
      <c r="C87" s="163" t="s">
        <v>104</v>
      </c>
      <c r="D87" s="164" t="s">
        <v>58</v>
      </c>
      <c r="E87" s="164" t="s">
        <v>54</v>
      </c>
      <c r="F87" s="164" t="s">
        <v>55</v>
      </c>
      <c r="G87" s="164" t="s">
        <v>105</v>
      </c>
      <c r="H87" s="164" t="s">
        <v>106</v>
      </c>
      <c r="I87" s="165" t="s">
        <v>107</v>
      </c>
      <c r="J87" s="164" t="s">
        <v>92</v>
      </c>
      <c r="K87" s="166" t="s">
        <v>108</v>
      </c>
      <c r="L87" s="167"/>
      <c r="M87" s="70" t="s">
        <v>21</v>
      </c>
      <c r="N87" s="71" t="s">
        <v>43</v>
      </c>
      <c r="O87" s="71" t="s">
        <v>109</v>
      </c>
      <c r="P87" s="71" t="s">
        <v>110</v>
      </c>
      <c r="Q87" s="71" t="s">
        <v>111</v>
      </c>
      <c r="R87" s="71" t="s">
        <v>112</v>
      </c>
      <c r="S87" s="71" t="s">
        <v>113</v>
      </c>
      <c r="T87" s="72" t="s">
        <v>114</v>
      </c>
      <c r="U87" s="161"/>
      <c r="V87" s="161"/>
      <c r="W87" s="161"/>
      <c r="X87" s="161"/>
      <c r="Y87" s="161"/>
      <c r="Z87" s="161"/>
      <c r="AA87" s="161"/>
      <c r="AB87" s="161"/>
      <c r="AC87" s="161"/>
      <c r="AD87" s="161"/>
      <c r="AE87" s="161"/>
    </row>
    <row r="88" spans="1:65" s="2" customFormat="1" ht="22.9" customHeight="1">
      <c r="A88" s="36"/>
      <c r="B88" s="37"/>
      <c r="C88" s="77" t="s">
        <v>115</v>
      </c>
      <c r="D88" s="38"/>
      <c r="E88" s="38"/>
      <c r="F88" s="38"/>
      <c r="G88" s="38"/>
      <c r="H88" s="38"/>
      <c r="I88" s="110"/>
      <c r="J88" s="168">
        <f>BK88</f>
        <v>0</v>
      </c>
      <c r="K88" s="38"/>
      <c r="L88" s="41"/>
      <c r="M88" s="73"/>
      <c r="N88" s="169"/>
      <c r="O88" s="74"/>
      <c r="P88" s="170">
        <f>P89</f>
        <v>0</v>
      </c>
      <c r="Q88" s="74"/>
      <c r="R88" s="170">
        <f>R89</f>
        <v>136.21832655</v>
      </c>
      <c r="S88" s="74"/>
      <c r="T88" s="171">
        <f>T89</f>
        <v>12.347642</v>
      </c>
      <c r="U88" s="36"/>
      <c r="V88" s="36"/>
      <c r="W88" s="36"/>
      <c r="X88" s="36"/>
      <c r="Y88" s="36"/>
      <c r="Z88" s="36"/>
      <c r="AA88" s="36"/>
      <c r="AB88" s="36"/>
      <c r="AC88" s="36"/>
      <c r="AD88" s="36"/>
      <c r="AE88" s="36"/>
      <c r="AT88" s="19" t="s">
        <v>72</v>
      </c>
      <c r="AU88" s="19" t="s">
        <v>93</v>
      </c>
      <c r="BK88" s="172">
        <f>BK89</f>
        <v>0</v>
      </c>
    </row>
    <row r="89" spans="1:65" s="12" customFormat="1" ht="25.9" customHeight="1">
      <c r="B89" s="173"/>
      <c r="C89" s="174"/>
      <c r="D89" s="175" t="s">
        <v>72</v>
      </c>
      <c r="E89" s="176" t="s">
        <v>116</v>
      </c>
      <c r="F89" s="176" t="s">
        <v>117</v>
      </c>
      <c r="G89" s="174"/>
      <c r="H89" s="174"/>
      <c r="I89" s="177"/>
      <c r="J89" s="178">
        <f>BK89</f>
        <v>0</v>
      </c>
      <c r="K89" s="174"/>
      <c r="L89" s="179"/>
      <c r="M89" s="180"/>
      <c r="N89" s="181"/>
      <c r="O89" s="181"/>
      <c r="P89" s="182">
        <f>P90+P288+P314+P361+P366+P376+P391</f>
        <v>0</v>
      </c>
      <c r="Q89" s="181"/>
      <c r="R89" s="182">
        <f>R90+R288+R314+R361+R366+R376+R391</f>
        <v>136.21832655</v>
      </c>
      <c r="S89" s="181"/>
      <c r="T89" s="183">
        <f>T90+T288+T314+T361+T366+T376+T391</f>
        <v>12.347642</v>
      </c>
      <c r="AR89" s="184" t="s">
        <v>81</v>
      </c>
      <c r="AT89" s="185" t="s">
        <v>72</v>
      </c>
      <c r="AU89" s="185" t="s">
        <v>73</v>
      </c>
      <c r="AY89" s="184" t="s">
        <v>118</v>
      </c>
      <c r="BK89" s="186">
        <f>BK90+BK288+BK314+BK361+BK366+BK376+BK391</f>
        <v>0</v>
      </c>
    </row>
    <row r="90" spans="1:65" s="12" customFormat="1" ht="22.9" customHeight="1">
      <c r="B90" s="173"/>
      <c r="C90" s="174"/>
      <c r="D90" s="175" t="s">
        <v>72</v>
      </c>
      <c r="E90" s="187" t="s">
        <v>81</v>
      </c>
      <c r="F90" s="187" t="s">
        <v>119</v>
      </c>
      <c r="G90" s="174"/>
      <c r="H90" s="174"/>
      <c r="I90" s="177"/>
      <c r="J90" s="188">
        <f>BK90</f>
        <v>0</v>
      </c>
      <c r="K90" s="174"/>
      <c r="L90" s="179"/>
      <c r="M90" s="180"/>
      <c r="N90" s="181"/>
      <c r="O90" s="181"/>
      <c r="P90" s="182">
        <f>SUM(P91:P287)</f>
        <v>0</v>
      </c>
      <c r="Q90" s="181"/>
      <c r="R90" s="182">
        <f>SUM(R91:R287)</f>
        <v>0.22317920000000002</v>
      </c>
      <c r="S90" s="181"/>
      <c r="T90" s="183">
        <f>SUM(T91:T287)</f>
        <v>0</v>
      </c>
      <c r="AR90" s="184" t="s">
        <v>81</v>
      </c>
      <c r="AT90" s="185" t="s">
        <v>72</v>
      </c>
      <c r="AU90" s="185" t="s">
        <v>81</v>
      </c>
      <c r="AY90" s="184" t="s">
        <v>118</v>
      </c>
      <c r="BK90" s="186">
        <f>SUM(BK91:BK287)</f>
        <v>0</v>
      </c>
    </row>
    <row r="91" spans="1:65" s="2" customFormat="1" ht="14.45" customHeight="1">
      <c r="A91" s="36"/>
      <c r="B91" s="37"/>
      <c r="C91" s="189" t="s">
        <v>81</v>
      </c>
      <c r="D91" s="189" t="s">
        <v>120</v>
      </c>
      <c r="E91" s="190" t="s">
        <v>121</v>
      </c>
      <c r="F91" s="191" t="s">
        <v>122</v>
      </c>
      <c r="G91" s="192" t="s">
        <v>123</v>
      </c>
      <c r="H91" s="193">
        <v>9.8000000000000004E-2</v>
      </c>
      <c r="I91" s="194"/>
      <c r="J91" s="195">
        <f>ROUND(I91*H91,2)</f>
        <v>0</v>
      </c>
      <c r="K91" s="191" t="s">
        <v>21</v>
      </c>
      <c r="L91" s="41"/>
      <c r="M91" s="196" t="s">
        <v>21</v>
      </c>
      <c r="N91" s="197" t="s">
        <v>44</v>
      </c>
      <c r="O91" s="66"/>
      <c r="P91" s="198">
        <f>O91*H91</f>
        <v>0</v>
      </c>
      <c r="Q91" s="198">
        <v>0</v>
      </c>
      <c r="R91" s="198">
        <f>Q91*H91</f>
        <v>0</v>
      </c>
      <c r="S91" s="198">
        <v>0</v>
      </c>
      <c r="T91" s="199">
        <f>S91*H91</f>
        <v>0</v>
      </c>
      <c r="U91" s="36"/>
      <c r="V91" s="36"/>
      <c r="W91" s="36"/>
      <c r="X91" s="36"/>
      <c r="Y91" s="36"/>
      <c r="Z91" s="36"/>
      <c r="AA91" s="36"/>
      <c r="AB91" s="36"/>
      <c r="AC91" s="36"/>
      <c r="AD91" s="36"/>
      <c r="AE91" s="36"/>
      <c r="AR91" s="200" t="s">
        <v>124</v>
      </c>
      <c r="AT91" s="200" t="s">
        <v>120</v>
      </c>
      <c r="AU91" s="200" t="s">
        <v>83</v>
      </c>
      <c r="AY91" s="19" t="s">
        <v>118</v>
      </c>
      <c r="BE91" s="201">
        <f>IF(N91="základní",J91,0)</f>
        <v>0</v>
      </c>
      <c r="BF91" s="201">
        <f>IF(N91="snížená",J91,0)</f>
        <v>0</v>
      </c>
      <c r="BG91" s="201">
        <f>IF(N91="zákl. přenesená",J91,0)</f>
        <v>0</v>
      </c>
      <c r="BH91" s="201">
        <f>IF(N91="sníž. přenesená",J91,0)</f>
        <v>0</v>
      </c>
      <c r="BI91" s="201">
        <f>IF(N91="nulová",J91,0)</f>
        <v>0</v>
      </c>
      <c r="BJ91" s="19" t="s">
        <v>81</v>
      </c>
      <c r="BK91" s="201">
        <f>ROUND(I91*H91,2)</f>
        <v>0</v>
      </c>
      <c r="BL91" s="19" t="s">
        <v>124</v>
      </c>
      <c r="BM91" s="200" t="s">
        <v>125</v>
      </c>
    </row>
    <row r="92" spans="1:65" s="2" customFormat="1" ht="19.5">
      <c r="A92" s="36"/>
      <c r="B92" s="37"/>
      <c r="C92" s="38"/>
      <c r="D92" s="202" t="s">
        <v>126</v>
      </c>
      <c r="E92" s="38"/>
      <c r="F92" s="203" t="s">
        <v>127</v>
      </c>
      <c r="G92" s="38"/>
      <c r="H92" s="38"/>
      <c r="I92" s="110"/>
      <c r="J92" s="38"/>
      <c r="K92" s="38"/>
      <c r="L92" s="41"/>
      <c r="M92" s="204"/>
      <c r="N92" s="205"/>
      <c r="O92" s="66"/>
      <c r="P92" s="66"/>
      <c r="Q92" s="66"/>
      <c r="R92" s="66"/>
      <c r="S92" s="66"/>
      <c r="T92" s="67"/>
      <c r="U92" s="36"/>
      <c r="V92" s="36"/>
      <c r="W92" s="36"/>
      <c r="X92" s="36"/>
      <c r="Y92" s="36"/>
      <c r="Z92" s="36"/>
      <c r="AA92" s="36"/>
      <c r="AB92" s="36"/>
      <c r="AC92" s="36"/>
      <c r="AD92" s="36"/>
      <c r="AE92" s="36"/>
      <c r="AT92" s="19" t="s">
        <v>126</v>
      </c>
      <c r="AU92" s="19" t="s">
        <v>83</v>
      </c>
    </row>
    <row r="93" spans="1:65" s="2" customFormat="1" ht="136.5">
      <c r="A93" s="36"/>
      <c r="B93" s="37"/>
      <c r="C93" s="38"/>
      <c r="D93" s="202" t="s">
        <v>128</v>
      </c>
      <c r="E93" s="38"/>
      <c r="F93" s="206" t="s">
        <v>129</v>
      </c>
      <c r="G93" s="38"/>
      <c r="H93" s="38"/>
      <c r="I93" s="110"/>
      <c r="J93" s="38"/>
      <c r="K93" s="38"/>
      <c r="L93" s="41"/>
      <c r="M93" s="204"/>
      <c r="N93" s="205"/>
      <c r="O93" s="66"/>
      <c r="P93" s="66"/>
      <c r="Q93" s="66"/>
      <c r="R93" s="66"/>
      <c r="S93" s="66"/>
      <c r="T93" s="67"/>
      <c r="U93" s="36"/>
      <c r="V93" s="36"/>
      <c r="W93" s="36"/>
      <c r="X93" s="36"/>
      <c r="Y93" s="36"/>
      <c r="Z93" s="36"/>
      <c r="AA93" s="36"/>
      <c r="AB93" s="36"/>
      <c r="AC93" s="36"/>
      <c r="AD93" s="36"/>
      <c r="AE93" s="36"/>
      <c r="AT93" s="19" t="s">
        <v>128</v>
      </c>
      <c r="AU93" s="19" t="s">
        <v>83</v>
      </c>
    </row>
    <row r="94" spans="1:65" s="2" customFormat="1" ht="29.25">
      <c r="A94" s="36"/>
      <c r="B94" s="37"/>
      <c r="C94" s="38"/>
      <c r="D94" s="202" t="s">
        <v>130</v>
      </c>
      <c r="E94" s="38"/>
      <c r="F94" s="206" t="s">
        <v>131</v>
      </c>
      <c r="G94" s="38"/>
      <c r="H94" s="38"/>
      <c r="I94" s="110"/>
      <c r="J94" s="38"/>
      <c r="K94" s="38"/>
      <c r="L94" s="41"/>
      <c r="M94" s="204"/>
      <c r="N94" s="205"/>
      <c r="O94" s="66"/>
      <c r="P94" s="66"/>
      <c r="Q94" s="66"/>
      <c r="R94" s="66"/>
      <c r="S94" s="66"/>
      <c r="T94" s="67"/>
      <c r="U94" s="36"/>
      <c r="V94" s="36"/>
      <c r="W94" s="36"/>
      <c r="X94" s="36"/>
      <c r="Y94" s="36"/>
      <c r="Z94" s="36"/>
      <c r="AA94" s="36"/>
      <c r="AB94" s="36"/>
      <c r="AC94" s="36"/>
      <c r="AD94" s="36"/>
      <c r="AE94" s="36"/>
      <c r="AT94" s="19" t="s">
        <v>130</v>
      </c>
      <c r="AU94" s="19" t="s">
        <v>83</v>
      </c>
    </row>
    <row r="95" spans="1:65" s="13" customFormat="1" ht="11.25">
      <c r="B95" s="207"/>
      <c r="C95" s="208"/>
      <c r="D95" s="202" t="s">
        <v>132</v>
      </c>
      <c r="E95" s="209" t="s">
        <v>21</v>
      </c>
      <c r="F95" s="210" t="s">
        <v>133</v>
      </c>
      <c r="G95" s="208"/>
      <c r="H95" s="211">
        <v>9.8000000000000004E-2</v>
      </c>
      <c r="I95" s="212"/>
      <c r="J95" s="208"/>
      <c r="K95" s="208"/>
      <c r="L95" s="213"/>
      <c r="M95" s="214"/>
      <c r="N95" s="215"/>
      <c r="O95" s="215"/>
      <c r="P95" s="215"/>
      <c r="Q95" s="215"/>
      <c r="R95" s="215"/>
      <c r="S95" s="215"/>
      <c r="T95" s="216"/>
      <c r="AT95" s="217" t="s">
        <v>132</v>
      </c>
      <c r="AU95" s="217" t="s">
        <v>83</v>
      </c>
      <c r="AV95" s="13" t="s">
        <v>83</v>
      </c>
      <c r="AW95" s="13" t="s">
        <v>34</v>
      </c>
      <c r="AX95" s="13" t="s">
        <v>73</v>
      </c>
      <c r="AY95" s="217" t="s">
        <v>118</v>
      </c>
    </row>
    <row r="96" spans="1:65" s="2" customFormat="1" ht="32.450000000000003" customHeight="1">
      <c r="A96" s="36"/>
      <c r="B96" s="37"/>
      <c r="C96" s="189" t="s">
        <v>83</v>
      </c>
      <c r="D96" s="189" t="s">
        <v>120</v>
      </c>
      <c r="E96" s="190" t="s">
        <v>134</v>
      </c>
      <c r="F96" s="191" t="s">
        <v>135</v>
      </c>
      <c r="G96" s="192" t="s">
        <v>136</v>
      </c>
      <c r="H96" s="193">
        <v>408</v>
      </c>
      <c r="I96" s="194"/>
      <c r="J96" s="195">
        <f>ROUND(I96*H96,2)</f>
        <v>0</v>
      </c>
      <c r="K96" s="191" t="s">
        <v>137</v>
      </c>
      <c r="L96" s="41"/>
      <c r="M96" s="196" t="s">
        <v>21</v>
      </c>
      <c r="N96" s="197" t="s">
        <v>44</v>
      </c>
      <c r="O96" s="66"/>
      <c r="P96" s="198">
        <f>O96*H96</f>
        <v>0</v>
      </c>
      <c r="Q96" s="198">
        <v>0</v>
      </c>
      <c r="R96" s="198">
        <f>Q96*H96</f>
        <v>0</v>
      </c>
      <c r="S96" s="198">
        <v>0</v>
      </c>
      <c r="T96" s="199">
        <f>S96*H96</f>
        <v>0</v>
      </c>
      <c r="U96" s="36"/>
      <c r="V96" s="36"/>
      <c r="W96" s="36"/>
      <c r="X96" s="36"/>
      <c r="Y96" s="36"/>
      <c r="Z96" s="36"/>
      <c r="AA96" s="36"/>
      <c r="AB96" s="36"/>
      <c r="AC96" s="36"/>
      <c r="AD96" s="36"/>
      <c r="AE96" s="36"/>
      <c r="AR96" s="200" t="s">
        <v>124</v>
      </c>
      <c r="AT96" s="200" t="s">
        <v>120</v>
      </c>
      <c r="AU96" s="200" t="s">
        <v>83</v>
      </c>
      <c r="AY96" s="19" t="s">
        <v>118</v>
      </c>
      <c r="BE96" s="201">
        <f>IF(N96="základní",J96,0)</f>
        <v>0</v>
      </c>
      <c r="BF96" s="201">
        <f>IF(N96="snížená",J96,0)</f>
        <v>0</v>
      </c>
      <c r="BG96" s="201">
        <f>IF(N96="zákl. přenesená",J96,0)</f>
        <v>0</v>
      </c>
      <c r="BH96" s="201">
        <f>IF(N96="sníž. přenesená",J96,0)</f>
        <v>0</v>
      </c>
      <c r="BI96" s="201">
        <f>IF(N96="nulová",J96,0)</f>
        <v>0</v>
      </c>
      <c r="BJ96" s="19" t="s">
        <v>81</v>
      </c>
      <c r="BK96" s="201">
        <f>ROUND(I96*H96,2)</f>
        <v>0</v>
      </c>
      <c r="BL96" s="19" t="s">
        <v>124</v>
      </c>
      <c r="BM96" s="200" t="s">
        <v>138</v>
      </c>
    </row>
    <row r="97" spans="1:65" s="2" customFormat="1" ht="29.25">
      <c r="A97" s="36"/>
      <c r="B97" s="37"/>
      <c r="C97" s="38"/>
      <c r="D97" s="202" t="s">
        <v>126</v>
      </c>
      <c r="E97" s="38"/>
      <c r="F97" s="203" t="s">
        <v>139</v>
      </c>
      <c r="G97" s="38"/>
      <c r="H97" s="38"/>
      <c r="I97" s="110"/>
      <c r="J97" s="38"/>
      <c r="K97" s="38"/>
      <c r="L97" s="41"/>
      <c r="M97" s="204"/>
      <c r="N97" s="205"/>
      <c r="O97" s="66"/>
      <c r="P97" s="66"/>
      <c r="Q97" s="66"/>
      <c r="R97" s="66"/>
      <c r="S97" s="66"/>
      <c r="T97" s="67"/>
      <c r="U97" s="36"/>
      <c r="V97" s="36"/>
      <c r="W97" s="36"/>
      <c r="X97" s="36"/>
      <c r="Y97" s="36"/>
      <c r="Z97" s="36"/>
      <c r="AA97" s="36"/>
      <c r="AB97" s="36"/>
      <c r="AC97" s="36"/>
      <c r="AD97" s="36"/>
      <c r="AE97" s="36"/>
      <c r="AT97" s="19" t="s">
        <v>126</v>
      </c>
      <c r="AU97" s="19" t="s">
        <v>83</v>
      </c>
    </row>
    <row r="98" spans="1:65" s="2" customFormat="1" ht="204.75">
      <c r="A98" s="36"/>
      <c r="B98" s="37"/>
      <c r="C98" s="38"/>
      <c r="D98" s="202" t="s">
        <v>128</v>
      </c>
      <c r="E98" s="38"/>
      <c r="F98" s="206" t="s">
        <v>140</v>
      </c>
      <c r="G98" s="38"/>
      <c r="H98" s="38"/>
      <c r="I98" s="110"/>
      <c r="J98" s="38"/>
      <c r="K98" s="38"/>
      <c r="L98" s="41"/>
      <c r="M98" s="204"/>
      <c r="N98" s="205"/>
      <c r="O98" s="66"/>
      <c r="P98" s="66"/>
      <c r="Q98" s="66"/>
      <c r="R98" s="66"/>
      <c r="S98" s="66"/>
      <c r="T98" s="67"/>
      <c r="U98" s="36"/>
      <c r="V98" s="36"/>
      <c r="W98" s="36"/>
      <c r="X98" s="36"/>
      <c r="Y98" s="36"/>
      <c r="Z98" s="36"/>
      <c r="AA98" s="36"/>
      <c r="AB98" s="36"/>
      <c r="AC98" s="36"/>
      <c r="AD98" s="36"/>
      <c r="AE98" s="36"/>
      <c r="AT98" s="19" t="s">
        <v>128</v>
      </c>
      <c r="AU98" s="19" t="s">
        <v>83</v>
      </c>
    </row>
    <row r="99" spans="1:65" s="13" customFormat="1" ht="11.25">
      <c r="B99" s="207"/>
      <c r="C99" s="208"/>
      <c r="D99" s="202" t="s">
        <v>132</v>
      </c>
      <c r="E99" s="209" t="s">
        <v>21</v>
      </c>
      <c r="F99" s="210" t="s">
        <v>141</v>
      </c>
      <c r="G99" s="208"/>
      <c r="H99" s="211">
        <v>294</v>
      </c>
      <c r="I99" s="212"/>
      <c r="J99" s="208"/>
      <c r="K99" s="208"/>
      <c r="L99" s="213"/>
      <c r="M99" s="214"/>
      <c r="N99" s="215"/>
      <c r="O99" s="215"/>
      <c r="P99" s="215"/>
      <c r="Q99" s="215"/>
      <c r="R99" s="215"/>
      <c r="S99" s="215"/>
      <c r="T99" s="216"/>
      <c r="AT99" s="217" t="s">
        <v>132</v>
      </c>
      <c r="AU99" s="217" t="s">
        <v>83</v>
      </c>
      <c r="AV99" s="13" t="s">
        <v>83</v>
      </c>
      <c r="AW99" s="13" t="s">
        <v>34</v>
      </c>
      <c r="AX99" s="13" t="s">
        <v>73</v>
      </c>
      <c r="AY99" s="217" t="s">
        <v>118</v>
      </c>
    </row>
    <row r="100" spans="1:65" s="13" customFormat="1" ht="11.25">
      <c r="B100" s="207"/>
      <c r="C100" s="208"/>
      <c r="D100" s="202" t="s">
        <v>132</v>
      </c>
      <c r="E100" s="209" t="s">
        <v>21</v>
      </c>
      <c r="F100" s="210" t="s">
        <v>142</v>
      </c>
      <c r="G100" s="208"/>
      <c r="H100" s="211">
        <v>114</v>
      </c>
      <c r="I100" s="212"/>
      <c r="J100" s="208"/>
      <c r="K100" s="208"/>
      <c r="L100" s="213"/>
      <c r="M100" s="214"/>
      <c r="N100" s="215"/>
      <c r="O100" s="215"/>
      <c r="P100" s="215"/>
      <c r="Q100" s="215"/>
      <c r="R100" s="215"/>
      <c r="S100" s="215"/>
      <c r="T100" s="216"/>
      <c r="AT100" s="217" t="s">
        <v>132</v>
      </c>
      <c r="AU100" s="217" t="s">
        <v>83</v>
      </c>
      <c r="AV100" s="13" t="s">
        <v>83</v>
      </c>
      <c r="AW100" s="13" t="s">
        <v>34</v>
      </c>
      <c r="AX100" s="13" t="s">
        <v>73</v>
      </c>
      <c r="AY100" s="217" t="s">
        <v>118</v>
      </c>
    </row>
    <row r="101" spans="1:65" s="14" customFormat="1" ht="11.25">
      <c r="B101" s="218"/>
      <c r="C101" s="219"/>
      <c r="D101" s="202" t="s">
        <v>132</v>
      </c>
      <c r="E101" s="220" t="s">
        <v>21</v>
      </c>
      <c r="F101" s="221" t="s">
        <v>143</v>
      </c>
      <c r="G101" s="219"/>
      <c r="H101" s="222">
        <v>408</v>
      </c>
      <c r="I101" s="223"/>
      <c r="J101" s="219"/>
      <c r="K101" s="219"/>
      <c r="L101" s="224"/>
      <c r="M101" s="225"/>
      <c r="N101" s="226"/>
      <c r="O101" s="226"/>
      <c r="P101" s="226"/>
      <c r="Q101" s="226"/>
      <c r="R101" s="226"/>
      <c r="S101" s="226"/>
      <c r="T101" s="227"/>
      <c r="AT101" s="228" t="s">
        <v>132</v>
      </c>
      <c r="AU101" s="228" t="s">
        <v>83</v>
      </c>
      <c r="AV101" s="14" t="s">
        <v>144</v>
      </c>
      <c r="AW101" s="14" t="s">
        <v>34</v>
      </c>
      <c r="AX101" s="14" t="s">
        <v>81</v>
      </c>
      <c r="AY101" s="228" t="s">
        <v>118</v>
      </c>
    </row>
    <row r="102" spans="1:65" s="2" customFormat="1" ht="21.6" customHeight="1">
      <c r="A102" s="36"/>
      <c r="B102" s="37"/>
      <c r="C102" s="189" t="s">
        <v>144</v>
      </c>
      <c r="D102" s="189" t="s">
        <v>120</v>
      </c>
      <c r="E102" s="190" t="s">
        <v>145</v>
      </c>
      <c r="F102" s="191" t="s">
        <v>146</v>
      </c>
      <c r="G102" s="192" t="s">
        <v>136</v>
      </c>
      <c r="H102" s="193">
        <v>408</v>
      </c>
      <c r="I102" s="194"/>
      <c r="J102" s="195">
        <f>ROUND(I102*H102,2)</f>
        <v>0</v>
      </c>
      <c r="K102" s="191" t="s">
        <v>137</v>
      </c>
      <c r="L102" s="41"/>
      <c r="M102" s="196" t="s">
        <v>21</v>
      </c>
      <c r="N102" s="197" t="s">
        <v>44</v>
      </c>
      <c r="O102" s="66"/>
      <c r="P102" s="198">
        <f>O102*H102</f>
        <v>0</v>
      </c>
      <c r="Q102" s="198">
        <v>6.0000000000000002E-5</v>
      </c>
      <c r="R102" s="198">
        <f>Q102*H102</f>
        <v>2.4480000000000002E-2</v>
      </c>
      <c r="S102" s="198">
        <v>0</v>
      </c>
      <c r="T102" s="199">
        <f>S102*H102</f>
        <v>0</v>
      </c>
      <c r="U102" s="36"/>
      <c r="V102" s="36"/>
      <c r="W102" s="36"/>
      <c r="X102" s="36"/>
      <c r="Y102" s="36"/>
      <c r="Z102" s="36"/>
      <c r="AA102" s="36"/>
      <c r="AB102" s="36"/>
      <c r="AC102" s="36"/>
      <c r="AD102" s="36"/>
      <c r="AE102" s="36"/>
      <c r="AR102" s="200" t="s">
        <v>124</v>
      </c>
      <c r="AT102" s="200" t="s">
        <v>120</v>
      </c>
      <c r="AU102" s="200" t="s">
        <v>83</v>
      </c>
      <c r="AY102" s="19" t="s">
        <v>118</v>
      </c>
      <c r="BE102" s="201">
        <f>IF(N102="základní",J102,0)</f>
        <v>0</v>
      </c>
      <c r="BF102" s="201">
        <f>IF(N102="snížená",J102,0)</f>
        <v>0</v>
      </c>
      <c r="BG102" s="201">
        <f>IF(N102="zákl. přenesená",J102,0)</f>
        <v>0</v>
      </c>
      <c r="BH102" s="201">
        <f>IF(N102="sníž. přenesená",J102,0)</f>
        <v>0</v>
      </c>
      <c r="BI102" s="201">
        <f>IF(N102="nulová",J102,0)</f>
        <v>0</v>
      </c>
      <c r="BJ102" s="19" t="s">
        <v>81</v>
      </c>
      <c r="BK102" s="201">
        <f>ROUND(I102*H102,2)</f>
        <v>0</v>
      </c>
      <c r="BL102" s="19" t="s">
        <v>124</v>
      </c>
      <c r="BM102" s="200" t="s">
        <v>147</v>
      </c>
    </row>
    <row r="103" spans="1:65" s="2" customFormat="1" ht="19.5">
      <c r="A103" s="36"/>
      <c r="B103" s="37"/>
      <c r="C103" s="38"/>
      <c r="D103" s="202" t="s">
        <v>126</v>
      </c>
      <c r="E103" s="38"/>
      <c r="F103" s="203" t="s">
        <v>148</v>
      </c>
      <c r="G103" s="38"/>
      <c r="H103" s="38"/>
      <c r="I103" s="110"/>
      <c r="J103" s="38"/>
      <c r="K103" s="38"/>
      <c r="L103" s="41"/>
      <c r="M103" s="204"/>
      <c r="N103" s="205"/>
      <c r="O103" s="66"/>
      <c r="P103" s="66"/>
      <c r="Q103" s="66"/>
      <c r="R103" s="66"/>
      <c r="S103" s="66"/>
      <c r="T103" s="67"/>
      <c r="U103" s="36"/>
      <c r="V103" s="36"/>
      <c r="W103" s="36"/>
      <c r="X103" s="36"/>
      <c r="Y103" s="36"/>
      <c r="Z103" s="36"/>
      <c r="AA103" s="36"/>
      <c r="AB103" s="36"/>
      <c r="AC103" s="36"/>
      <c r="AD103" s="36"/>
      <c r="AE103" s="36"/>
      <c r="AT103" s="19" t="s">
        <v>126</v>
      </c>
      <c r="AU103" s="19" t="s">
        <v>83</v>
      </c>
    </row>
    <row r="104" spans="1:65" s="2" customFormat="1" ht="97.5">
      <c r="A104" s="36"/>
      <c r="B104" s="37"/>
      <c r="C104" s="38"/>
      <c r="D104" s="202" t="s">
        <v>128</v>
      </c>
      <c r="E104" s="38"/>
      <c r="F104" s="206" t="s">
        <v>149</v>
      </c>
      <c r="G104" s="38"/>
      <c r="H104" s="38"/>
      <c r="I104" s="110"/>
      <c r="J104" s="38"/>
      <c r="K104" s="38"/>
      <c r="L104" s="41"/>
      <c r="M104" s="204"/>
      <c r="N104" s="205"/>
      <c r="O104" s="66"/>
      <c r="P104" s="66"/>
      <c r="Q104" s="66"/>
      <c r="R104" s="66"/>
      <c r="S104" s="66"/>
      <c r="T104" s="67"/>
      <c r="U104" s="36"/>
      <c r="V104" s="36"/>
      <c r="W104" s="36"/>
      <c r="X104" s="36"/>
      <c r="Y104" s="36"/>
      <c r="Z104" s="36"/>
      <c r="AA104" s="36"/>
      <c r="AB104" s="36"/>
      <c r="AC104" s="36"/>
      <c r="AD104" s="36"/>
      <c r="AE104" s="36"/>
      <c r="AT104" s="19" t="s">
        <v>128</v>
      </c>
      <c r="AU104" s="19" t="s">
        <v>83</v>
      </c>
    </row>
    <row r="105" spans="1:65" s="2" customFormat="1" ht="21.6" customHeight="1">
      <c r="A105" s="36"/>
      <c r="B105" s="37"/>
      <c r="C105" s="189" t="s">
        <v>124</v>
      </c>
      <c r="D105" s="189" t="s">
        <v>120</v>
      </c>
      <c r="E105" s="190" t="s">
        <v>150</v>
      </c>
      <c r="F105" s="191" t="s">
        <v>151</v>
      </c>
      <c r="G105" s="192" t="s">
        <v>152</v>
      </c>
      <c r="H105" s="193">
        <v>2</v>
      </c>
      <c r="I105" s="194"/>
      <c r="J105" s="195">
        <f>ROUND(I105*H105,2)</f>
        <v>0</v>
      </c>
      <c r="K105" s="191" t="s">
        <v>137</v>
      </c>
      <c r="L105" s="41"/>
      <c r="M105" s="196" t="s">
        <v>21</v>
      </c>
      <c r="N105" s="197" t="s">
        <v>44</v>
      </c>
      <c r="O105" s="66"/>
      <c r="P105" s="198">
        <f>O105*H105</f>
        <v>0</v>
      </c>
      <c r="Q105" s="198">
        <v>0</v>
      </c>
      <c r="R105" s="198">
        <f>Q105*H105</f>
        <v>0</v>
      </c>
      <c r="S105" s="198">
        <v>0</v>
      </c>
      <c r="T105" s="199">
        <f>S105*H105</f>
        <v>0</v>
      </c>
      <c r="U105" s="36"/>
      <c r="V105" s="36"/>
      <c r="W105" s="36"/>
      <c r="X105" s="36"/>
      <c r="Y105" s="36"/>
      <c r="Z105" s="36"/>
      <c r="AA105" s="36"/>
      <c r="AB105" s="36"/>
      <c r="AC105" s="36"/>
      <c r="AD105" s="36"/>
      <c r="AE105" s="36"/>
      <c r="AR105" s="200" t="s">
        <v>124</v>
      </c>
      <c r="AT105" s="200" t="s">
        <v>120</v>
      </c>
      <c r="AU105" s="200" t="s">
        <v>83</v>
      </c>
      <c r="AY105" s="19" t="s">
        <v>118</v>
      </c>
      <c r="BE105" s="201">
        <f>IF(N105="základní",J105,0)</f>
        <v>0</v>
      </c>
      <c r="BF105" s="201">
        <f>IF(N105="snížená",J105,0)</f>
        <v>0</v>
      </c>
      <c r="BG105" s="201">
        <f>IF(N105="zákl. přenesená",J105,0)</f>
        <v>0</v>
      </c>
      <c r="BH105" s="201">
        <f>IF(N105="sníž. přenesená",J105,0)</f>
        <v>0</v>
      </c>
      <c r="BI105" s="201">
        <f>IF(N105="nulová",J105,0)</f>
        <v>0</v>
      </c>
      <c r="BJ105" s="19" t="s">
        <v>81</v>
      </c>
      <c r="BK105" s="201">
        <f>ROUND(I105*H105,2)</f>
        <v>0</v>
      </c>
      <c r="BL105" s="19" t="s">
        <v>124</v>
      </c>
      <c r="BM105" s="200" t="s">
        <v>153</v>
      </c>
    </row>
    <row r="106" spans="1:65" s="2" customFormat="1" ht="19.5">
      <c r="A106" s="36"/>
      <c r="B106" s="37"/>
      <c r="C106" s="38"/>
      <c r="D106" s="202" t="s">
        <v>126</v>
      </c>
      <c r="E106" s="38"/>
      <c r="F106" s="203" t="s">
        <v>154</v>
      </c>
      <c r="G106" s="38"/>
      <c r="H106" s="38"/>
      <c r="I106" s="110"/>
      <c r="J106" s="38"/>
      <c r="K106" s="38"/>
      <c r="L106" s="41"/>
      <c r="M106" s="204"/>
      <c r="N106" s="205"/>
      <c r="O106" s="66"/>
      <c r="P106" s="66"/>
      <c r="Q106" s="66"/>
      <c r="R106" s="66"/>
      <c r="S106" s="66"/>
      <c r="T106" s="67"/>
      <c r="U106" s="36"/>
      <c r="V106" s="36"/>
      <c r="W106" s="36"/>
      <c r="X106" s="36"/>
      <c r="Y106" s="36"/>
      <c r="Z106" s="36"/>
      <c r="AA106" s="36"/>
      <c r="AB106" s="36"/>
      <c r="AC106" s="36"/>
      <c r="AD106" s="36"/>
      <c r="AE106" s="36"/>
      <c r="AT106" s="19" t="s">
        <v>126</v>
      </c>
      <c r="AU106" s="19" t="s">
        <v>83</v>
      </c>
    </row>
    <row r="107" spans="1:65" s="2" customFormat="1" ht="175.5">
      <c r="A107" s="36"/>
      <c r="B107" s="37"/>
      <c r="C107" s="38"/>
      <c r="D107" s="202" t="s">
        <v>128</v>
      </c>
      <c r="E107" s="38"/>
      <c r="F107" s="206" t="s">
        <v>155</v>
      </c>
      <c r="G107" s="38"/>
      <c r="H107" s="38"/>
      <c r="I107" s="110"/>
      <c r="J107" s="38"/>
      <c r="K107" s="38"/>
      <c r="L107" s="41"/>
      <c r="M107" s="204"/>
      <c r="N107" s="205"/>
      <c r="O107" s="66"/>
      <c r="P107" s="66"/>
      <c r="Q107" s="66"/>
      <c r="R107" s="66"/>
      <c r="S107" s="66"/>
      <c r="T107" s="67"/>
      <c r="U107" s="36"/>
      <c r="V107" s="36"/>
      <c r="W107" s="36"/>
      <c r="X107" s="36"/>
      <c r="Y107" s="36"/>
      <c r="Z107" s="36"/>
      <c r="AA107" s="36"/>
      <c r="AB107" s="36"/>
      <c r="AC107" s="36"/>
      <c r="AD107" s="36"/>
      <c r="AE107" s="36"/>
      <c r="AT107" s="19" t="s">
        <v>128</v>
      </c>
      <c r="AU107" s="19" t="s">
        <v>83</v>
      </c>
    </row>
    <row r="108" spans="1:65" s="2" customFormat="1" ht="21.6" customHeight="1">
      <c r="A108" s="36"/>
      <c r="B108" s="37"/>
      <c r="C108" s="189" t="s">
        <v>156</v>
      </c>
      <c r="D108" s="189" t="s">
        <v>120</v>
      </c>
      <c r="E108" s="190" t="s">
        <v>157</v>
      </c>
      <c r="F108" s="191" t="s">
        <v>158</v>
      </c>
      <c r="G108" s="192" t="s">
        <v>152</v>
      </c>
      <c r="H108" s="193">
        <v>3</v>
      </c>
      <c r="I108" s="194"/>
      <c r="J108" s="195">
        <f>ROUND(I108*H108,2)</f>
        <v>0</v>
      </c>
      <c r="K108" s="191" t="s">
        <v>137</v>
      </c>
      <c r="L108" s="41"/>
      <c r="M108" s="196" t="s">
        <v>21</v>
      </c>
      <c r="N108" s="197" t="s">
        <v>44</v>
      </c>
      <c r="O108" s="66"/>
      <c r="P108" s="198">
        <f>O108*H108</f>
        <v>0</v>
      </c>
      <c r="Q108" s="198">
        <v>0</v>
      </c>
      <c r="R108" s="198">
        <f>Q108*H108</f>
        <v>0</v>
      </c>
      <c r="S108" s="198">
        <v>0</v>
      </c>
      <c r="T108" s="199">
        <f>S108*H108</f>
        <v>0</v>
      </c>
      <c r="U108" s="36"/>
      <c r="V108" s="36"/>
      <c r="W108" s="36"/>
      <c r="X108" s="36"/>
      <c r="Y108" s="36"/>
      <c r="Z108" s="36"/>
      <c r="AA108" s="36"/>
      <c r="AB108" s="36"/>
      <c r="AC108" s="36"/>
      <c r="AD108" s="36"/>
      <c r="AE108" s="36"/>
      <c r="AR108" s="200" t="s">
        <v>124</v>
      </c>
      <c r="AT108" s="200" t="s">
        <v>120</v>
      </c>
      <c r="AU108" s="200" t="s">
        <v>83</v>
      </c>
      <c r="AY108" s="19" t="s">
        <v>118</v>
      </c>
      <c r="BE108" s="201">
        <f>IF(N108="základní",J108,0)</f>
        <v>0</v>
      </c>
      <c r="BF108" s="201">
        <f>IF(N108="snížená",J108,0)</f>
        <v>0</v>
      </c>
      <c r="BG108" s="201">
        <f>IF(N108="zákl. přenesená",J108,0)</f>
        <v>0</v>
      </c>
      <c r="BH108" s="201">
        <f>IF(N108="sníž. přenesená",J108,0)</f>
        <v>0</v>
      </c>
      <c r="BI108" s="201">
        <f>IF(N108="nulová",J108,0)</f>
        <v>0</v>
      </c>
      <c r="BJ108" s="19" t="s">
        <v>81</v>
      </c>
      <c r="BK108" s="201">
        <f>ROUND(I108*H108,2)</f>
        <v>0</v>
      </c>
      <c r="BL108" s="19" t="s">
        <v>124</v>
      </c>
      <c r="BM108" s="200" t="s">
        <v>159</v>
      </c>
    </row>
    <row r="109" spans="1:65" s="2" customFormat="1" ht="19.5">
      <c r="A109" s="36"/>
      <c r="B109" s="37"/>
      <c r="C109" s="38"/>
      <c r="D109" s="202" t="s">
        <v>126</v>
      </c>
      <c r="E109" s="38"/>
      <c r="F109" s="203" t="s">
        <v>160</v>
      </c>
      <c r="G109" s="38"/>
      <c r="H109" s="38"/>
      <c r="I109" s="110"/>
      <c r="J109" s="38"/>
      <c r="K109" s="38"/>
      <c r="L109" s="41"/>
      <c r="M109" s="204"/>
      <c r="N109" s="205"/>
      <c r="O109" s="66"/>
      <c r="P109" s="66"/>
      <c r="Q109" s="66"/>
      <c r="R109" s="66"/>
      <c r="S109" s="66"/>
      <c r="T109" s="67"/>
      <c r="U109" s="36"/>
      <c r="V109" s="36"/>
      <c r="W109" s="36"/>
      <c r="X109" s="36"/>
      <c r="Y109" s="36"/>
      <c r="Z109" s="36"/>
      <c r="AA109" s="36"/>
      <c r="AB109" s="36"/>
      <c r="AC109" s="36"/>
      <c r="AD109" s="36"/>
      <c r="AE109" s="36"/>
      <c r="AT109" s="19" t="s">
        <v>126</v>
      </c>
      <c r="AU109" s="19" t="s">
        <v>83</v>
      </c>
    </row>
    <row r="110" spans="1:65" s="2" customFormat="1" ht="175.5">
      <c r="A110" s="36"/>
      <c r="B110" s="37"/>
      <c r="C110" s="38"/>
      <c r="D110" s="202" t="s">
        <v>128</v>
      </c>
      <c r="E110" s="38"/>
      <c r="F110" s="206" t="s">
        <v>155</v>
      </c>
      <c r="G110" s="38"/>
      <c r="H110" s="38"/>
      <c r="I110" s="110"/>
      <c r="J110" s="38"/>
      <c r="K110" s="38"/>
      <c r="L110" s="41"/>
      <c r="M110" s="204"/>
      <c r="N110" s="205"/>
      <c r="O110" s="66"/>
      <c r="P110" s="66"/>
      <c r="Q110" s="66"/>
      <c r="R110" s="66"/>
      <c r="S110" s="66"/>
      <c r="T110" s="67"/>
      <c r="U110" s="36"/>
      <c r="V110" s="36"/>
      <c r="W110" s="36"/>
      <c r="X110" s="36"/>
      <c r="Y110" s="36"/>
      <c r="Z110" s="36"/>
      <c r="AA110" s="36"/>
      <c r="AB110" s="36"/>
      <c r="AC110" s="36"/>
      <c r="AD110" s="36"/>
      <c r="AE110" s="36"/>
      <c r="AT110" s="19" t="s">
        <v>128</v>
      </c>
      <c r="AU110" s="19" t="s">
        <v>83</v>
      </c>
    </row>
    <row r="111" spans="1:65" s="2" customFormat="1" ht="21.6" customHeight="1">
      <c r="A111" s="36"/>
      <c r="B111" s="37"/>
      <c r="C111" s="189" t="s">
        <v>161</v>
      </c>
      <c r="D111" s="189" t="s">
        <v>120</v>
      </c>
      <c r="E111" s="190" t="s">
        <v>162</v>
      </c>
      <c r="F111" s="191" t="s">
        <v>163</v>
      </c>
      <c r="G111" s="192" t="s">
        <v>152</v>
      </c>
      <c r="H111" s="193">
        <v>1</v>
      </c>
      <c r="I111" s="194"/>
      <c r="J111" s="195">
        <f>ROUND(I111*H111,2)</f>
        <v>0</v>
      </c>
      <c r="K111" s="191" t="s">
        <v>137</v>
      </c>
      <c r="L111" s="41"/>
      <c r="M111" s="196" t="s">
        <v>21</v>
      </c>
      <c r="N111" s="197" t="s">
        <v>44</v>
      </c>
      <c r="O111" s="66"/>
      <c r="P111" s="198">
        <f>O111*H111</f>
        <v>0</v>
      </c>
      <c r="Q111" s="198">
        <v>0</v>
      </c>
      <c r="R111" s="198">
        <f>Q111*H111</f>
        <v>0</v>
      </c>
      <c r="S111" s="198">
        <v>0</v>
      </c>
      <c r="T111" s="199">
        <f>S111*H111</f>
        <v>0</v>
      </c>
      <c r="U111" s="36"/>
      <c r="V111" s="36"/>
      <c r="W111" s="36"/>
      <c r="X111" s="36"/>
      <c r="Y111" s="36"/>
      <c r="Z111" s="36"/>
      <c r="AA111" s="36"/>
      <c r="AB111" s="36"/>
      <c r="AC111" s="36"/>
      <c r="AD111" s="36"/>
      <c r="AE111" s="36"/>
      <c r="AR111" s="200" t="s">
        <v>124</v>
      </c>
      <c r="AT111" s="200" t="s">
        <v>120</v>
      </c>
      <c r="AU111" s="200" t="s">
        <v>83</v>
      </c>
      <c r="AY111" s="19" t="s">
        <v>118</v>
      </c>
      <c r="BE111" s="201">
        <f>IF(N111="základní",J111,0)</f>
        <v>0</v>
      </c>
      <c r="BF111" s="201">
        <f>IF(N111="snížená",J111,0)</f>
        <v>0</v>
      </c>
      <c r="BG111" s="201">
        <f>IF(N111="zákl. přenesená",J111,0)</f>
        <v>0</v>
      </c>
      <c r="BH111" s="201">
        <f>IF(N111="sníž. přenesená",J111,0)</f>
        <v>0</v>
      </c>
      <c r="BI111" s="201">
        <f>IF(N111="nulová",J111,0)</f>
        <v>0</v>
      </c>
      <c r="BJ111" s="19" t="s">
        <v>81</v>
      </c>
      <c r="BK111" s="201">
        <f>ROUND(I111*H111,2)</f>
        <v>0</v>
      </c>
      <c r="BL111" s="19" t="s">
        <v>124</v>
      </c>
      <c r="BM111" s="200" t="s">
        <v>164</v>
      </c>
    </row>
    <row r="112" spans="1:65" s="2" customFormat="1" ht="19.5">
      <c r="A112" s="36"/>
      <c r="B112" s="37"/>
      <c r="C112" s="38"/>
      <c r="D112" s="202" t="s">
        <v>126</v>
      </c>
      <c r="E112" s="38"/>
      <c r="F112" s="203" t="s">
        <v>165</v>
      </c>
      <c r="G112" s="38"/>
      <c r="H112" s="38"/>
      <c r="I112" s="110"/>
      <c r="J112" s="38"/>
      <c r="K112" s="38"/>
      <c r="L112" s="41"/>
      <c r="M112" s="204"/>
      <c r="N112" s="205"/>
      <c r="O112" s="66"/>
      <c r="P112" s="66"/>
      <c r="Q112" s="66"/>
      <c r="R112" s="66"/>
      <c r="S112" s="66"/>
      <c r="T112" s="67"/>
      <c r="U112" s="36"/>
      <c r="V112" s="36"/>
      <c r="W112" s="36"/>
      <c r="X112" s="36"/>
      <c r="Y112" s="36"/>
      <c r="Z112" s="36"/>
      <c r="AA112" s="36"/>
      <c r="AB112" s="36"/>
      <c r="AC112" s="36"/>
      <c r="AD112" s="36"/>
      <c r="AE112" s="36"/>
      <c r="AT112" s="19" t="s">
        <v>126</v>
      </c>
      <c r="AU112" s="19" t="s">
        <v>83</v>
      </c>
    </row>
    <row r="113" spans="1:65" s="2" customFormat="1" ht="175.5">
      <c r="A113" s="36"/>
      <c r="B113" s="37"/>
      <c r="C113" s="38"/>
      <c r="D113" s="202" t="s">
        <v>128</v>
      </c>
      <c r="E113" s="38"/>
      <c r="F113" s="206" t="s">
        <v>155</v>
      </c>
      <c r="G113" s="38"/>
      <c r="H113" s="38"/>
      <c r="I113" s="110"/>
      <c r="J113" s="38"/>
      <c r="K113" s="38"/>
      <c r="L113" s="41"/>
      <c r="M113" s="204"/>
      <c r="N113" s="205"/>
      <c r="O113" s="66"/>
      <c r="P113" s="66"/>
      <c r="Q113" s="66"/>
      <c r="R113" s="66"/>
      <c r="S113" s="66"/>
      <c r="T113" s="67"/>
      <c r="U113" s="36"/>
      <c r="V113" s="36"/>
      <c r="W113" s="36"/>
      <c r="X113" s="36"/>
      <c r="Y113" s="36"/>
      <c r="Z113" s="36"/>
      <c r="AA113" s="36"/>
      <c r="AB113" s="36"/>
      <c r="AC113" s="36"/>
      <c r="AD113" s="36"/>
      <c r="AE113" s="36"/>
      <c r="AT113" s="19" t="s">
        <v>128</v>
      </c>
      <c r="AU113" s="19" t="s">
        <v>83</v>
      </c>
    </row>
    <row r="114" spans="1:65" s="2" customFormat="1" ht="14.45" customHeight="1">
      <c r="A114" s="36"/>
      <c r="B114" s="37"/>
      <c r="C114" s="189" t="s">
        <v>166</v>
      </c>
      <c r="D114" s="189" t="s">
        <v>120</v>
      </c>
      <c r="E114" s="190" t="s">
        <v>167</v>
      </c>
      <c r="F114" s="191" t="s">
        <v>168</v>
      </c>
      <c r="G114" s="192" t="s">
        <v>152</v>
      </c>
      <c r="H114" s="193">
        <v>6</v>
      </c>
      <c r="I114" s="194"/>
      <c r="J114" s="195">
        <f>ROUND(I114*H114,2)</f>
        <v>0</v>
      </c>
      <c r="K114" s="191" t="s">
        <v>137</v>
      </c>
      <c r="L114" s="41"/>
      <c r="M114" s="196" t="s">
        <v>21</v>
      </c>
      <c r="N114" s="197" t="s">
        <v>44</v>
      </c>
      <c r="O114" s="66"/>
      <c r="P114" s="198">
        <f>O114*H114</f>
        <v>0</v>
      </c>
      <c r="Q114" s="198">
        <v>0</v>
      </c>
      <c r="R114" s="198">
        <f>Q114*H114</f>
        <v>0</v>
      </c>
      <c r="S114" s="198">
        <v>0</v>
      </c>
      <c r="T114" s="199">
        <f>S114*H114</f>
        <v>0</v>
      </c>
      <c r="U114" s="36"/>
      <c r="V114" s="36"/>
      <c r="W114" s="36"/>
      <c r="X114" s="36"/>
      <c r="Y114" s="36"/>
      <c r="Z114" s="36"/>
      <c r="AA114" s="36"/>
      <c r="AB114" s="36"/>
      <c r="AC114" s="36"/>
      <c r="AD114" s="36"/>
      <c r="AE114" s="36"/>
      <c r="AR114" s="200" t="s">
        <v>124</v>
      </c>
      <c r="AT114" s="200" t="s">
        <v>120</v>
      </c>
      <c r="AU114" s="200" t="s">
        <v>83</v>
      </c>
      <c r="AY114" s="19" t="s">
        <v>118</v>
      </c>
      <c r="BE114" s="201">
        <f>IF(N114="základní",J114,0)</f>
        <v>0</v>
      </c>
      <c r="BF114" s="201">
        <f>IF(N114="snížená",J114,0)</f>
        <v>0</v>
      </c>
      <c r="BG114" s="201">
        <f>IF(N114="zákl. přenesená",J114,0)</f>
        <v>0</v>
      </c>
      <c r="BH114" s="201">
        <f>IF(N114="sníž. přenesená",J114,0)</f>
        <v>0</v>
      </c>
      <c r="BI114" s="201">
        <f>IF(N114="nulová",J114,0)</f>
        <v>0</v>
      </c>
      <c r="BJ114" s="19" t="s">
        <v>81</v>
      </c>
      <c r="BK114" s="201">
        <f>ROUND(I114*H114,2)</f>
        <v>0</v>
      </c>
      <c r="BL114" s="19" t="s">
        <v>124</v>
      </c>
      <c r="BM114" s="200" t="s">
        <v>169</v>
      </c>
    </row>
    <row r="115" spans="1:65" s="2" customFormat="1" ht="19.5">
      <c r="A115" s="36"/>
      <c r="B115" s="37"/>
      <c r="C115" s="38"/>
      <c r="D115" s="202" t="s">
        <v>126</v>
      </c>
      <c r="E115" s="38"/>
      <c r="F115" s="203" t="s">
        <v>170</v>
      </c>
      <c r="G115" s="38"/>
      <c r="H115" s="38"/>
      <c r="I115" s="110"/>
      <c r="J115" s="38"/>
      <c r="K115" s="38"/>
      <c r="L115" s="41"/>
      <c r="M115" s="204"/>
      <c r="N115" s="205"/>
      <c r="O115" s="66"/>
      <c r="P115" s="66"/>
      <c r="Q115" s="66"/>
      <c r="R115" s="66"/>
      <c r="S115" s="66"/>
      <c r="T115" s="67"/>
      <c r="U115" s="36"/>
      <c r="V115" s="36"/>
      <c r="W115" s="36"/>
      <c r="X115" s="36"/>
      <c r="Y115" s="36"/>
      <c r="Z115" s="36"/>
      <c r="AA115" s="36"/>
      <c r="AB115" s="36"/>
      <c r="AC115" s="36"/>
      <c r="AD115" s="36"/>
      <c r="AE115" s="36"/>
      <c r="AT115" s="19" t="s">
        <v>126</v>
      </c>
      <c r="AU115" s="19" t="s">
        <v>83</v>
      </c>
    </row>
    <row r="116" spans="1:65" s="2" customFormat="1" ht="58.5">
      <c r="A116" s="36"/>
      <c r="B116" s="37"/>
      <c r="C116" s="38"/>
      <c r="D116" s="202" t="s">
        <v>128</v>
      </c>
      <c r="E116" s="38"/>
      <c r="F116" s="206" t="s">
        <v>171</v>
      </c>
      <c r="G116" s="38"/>
      <c r="H116" s="38"/>
      <c r="I116" s="110"/>
      <c r="J116" s="38"/>
      <c r="K116" s="38"/>
      <c r="L116" s="41"/>
      <c r="M116" s="204"/>
      <c r="N116" s="205"/>
      <c r="O116" s="66"/>
      <c r="P116" s="66"/>
      <c r="Q116" s="66"/>
      <c r="R116" s="66"/>
      <c r="S116" s="66"/>
      <c r="T116" s="67"/>
      <c r="U116" s="36"/>
      <c r="V116" s="36"/>
      <c r="W116" s="36"/>
      <c r="X116" s="36"/>
      <c r="Y116" s="36"/>
      <c r="Z116" s="36"/>
      <c r="AA116" s="36"/>
      <c r="AB116" s="36"/>
      <c r="AC116" s="36"/>
      <c r="AD116" s="36"/>
      <c r="AE116" s="36"/>
      <c r="AT116" s="19" t="s">
        <v>128</v>
      </c>
      <c r="AU116" s="19" t="s">
        <v>83</v>
      </c>
    </row>
    <row r="117" spans="1:65" s="2" customFormat="1" ht="14.45" customHeight="1">
      <c r="A117" s="36"/>
      <c r="B117" s="37"/>
      <c r="C117" s="189" t="s">
        <v>172</v>
      </c>
      <c r="D117" s="189" t="s">
        <v>120</v>
      </c>
      <c r="E117" s="190" t="s">
        <v>173</v>
      </c>
      <c r="F117" s="191" t="s">
        <v>174</v>
      </c>
      <c r="G117" s="192" t="s">
        <v>152</v>
      </c>
      <c r="H117" s="193">
        <v>2</v>
      </c>
      <c r="I117" s="194"/>
      <c r="J117" s="195">
        <f>ROUND(I117*H117,2)</f>
        <v>0</v>
      </c>
      <c r="K117" s="191" t="s">
        <v>137</v>
      </c>
      <c r="L117" s="41"/>
      <c r="M117" s="196" t="s">
        <v>21</v>
      </c>
      <c r="N117" s="197" t="s">
        <v>44</v>
      </c>
      <c r="O117" s="66"/>
      <c r="P117" s="198">
        <f>O117*H117</f>
        <v>0</v>
      </c>
      <c r="Q117" s="198">
        <v>5.0000000000000002E-5</v>
      </c>
      <c r="R117" s="198">
        <f>Q117*H117</f>
        <v>1E-4</v>
      </c>
      <c r="S117" s="198">
        <v>0</v>
      </c>
      <c r="T117" s="199">
        <f>S117*H117</f>
        <v>0</v>
      </c>
      <c r="U117" s="36"/>
      <c r="V117" s="36"/>
      <c r="W117" s="36"/>
      <c r="X117" s="36"/>
      <c r="Y117" s="36"/>
      <c r="Z117" s="36"/>
      <c r="AA117" s="36"/>
      <c r="AB117" s="36"/>
      <c r="AC117" s="36"/>
      <c r="AD117" s="36"/>
      <c r="AE117" s="36"/>
      <c r="AR117" s="200" t="s">
        <v>124</v>
      </c>
      <c r="AT117" s="200" t="s">
        <v>120</v>
      </c>
      <c r="AU117" s="200" t="s">
        <v>83</v>
      </c>
      <c r="AY117" s="19" t="s">
        <v>118</v>
      </c>
      <c r="BE117" s="201">
        <f>IF(N117="základní",J117,0)</f>
        <v>0</v>
      </c>
      <c r="BF117" s="201">
        <f>IF(N117="snížená",J117,0)</f>
        <v>0</v>
      </c>
      <c r="BG117" s="201">
        <f>IF(N117="zákl. přenesená",J117,0)</f>
        <v>0</v>
      </c>
      <c r="BH117" s="201">
        <f>IF(N117="sníž. přenesená",J117,0)</f>
        <v>0</v>
      </c>
      <c r="BI117" s="201">
        <f>IF(N117="nulová",J117,0)</f>
        <v>0</v>
      </c>
      <c r="BJ117" s="19" t="s">
        <v>81</v>
      </c>
      <c r="BK117" s="201">
        <f>ROUND(I117*H117,2)</f>
        <v>0</v>
      </c>
      <c r="BL117" s="19" t="s">
        <v>124</v>
      </c>
      <c r="BM117" s="200" t="s">
        <v>175</v>
      </c>
    </row>
    <row r="118" spans="1:65" s="2" customFormat="1" ht="29.25">
      <c r="A118" s="36"/>
      <c r="B118" s="37"/>
      <c r="C118" s="38"/>
      <c r="D118" s="202" t="s">
        <v>126</v>
      </c>
      <c r="E118" s="38"/>
      <c r="F118" s="203" t="s">
        <v>176</v>
      </c>
      <c r="G118" s="38"/>
      <c r="H118" s="38"/>
      <c r="I118" s="110"/>
      <c r="J118" s="38"/>
      <c r="K118" s="38"/>
      <c r="L118" s="41"/>
      <c r="M118" s="204"/>
      <c r="N118" s="205"/>
      <c r="O118" s="66"/>
      <c r="P118" s="66"/>
      <c r="Q118" s="66"/>
      <c r="R118" s="66"/>
      <c r="S118" s="66"/>
      <c r="T118" s="67"/>
      <c r="U118" s="36"/>
      <c r="V118" s="36"/>
      <c r="W118" s="36"/>
      <c r="X118" s="36"/>
      <c r="Y118" s="36"/>
      <c r="Z118" s="36"/>
      <c r="AA118" s="36"/>
      <c r="AB118" s="36"/>
      <c r="AC118" s="36"/>
      <c r="AD118" s="36"/>
      <c r="AE118" s="36"/>
      <c r="AT118" s="19" t="s">
        <v>126</v>
      </c>
      <c r="AU118" s="19" t="s">
        <v>83</v>
      </c>
    </row>
    <row r="119" spans="1:65" s="2" customFormat="1" ht="146.25">
      <c r="A119" s="36"/>
      <c r="B119" s="37"/>
      <c r="C119" s="38"/>
      <c r="D119" s="202" t="s">
        <v>128</v>
      </c>
      <c r="E119" s="38"/>
      <c r="F119" s="206" t="s">
        <v>177</v>
      </c>
      <c r="G119" s="38"/>
      <c r="H119" s="38"/>
      <c r="I119" s="110"/>
      <c r="J119" s="38"/>
      <c r="K119" s="38"/>
      <c r="L119" s="41"/>
      <c r="M119" s="204"/>
      <c r="N119" s="205"/>
      <c r="O119" s="66"/>
      <c r="P119" s="66"/>
      <c r="Q119" s="66"/>
      <c r="R119" s="66"/>
      <c r="S119" s="66"/>
      <c r="T119" s="67"/>
      <c r="U119" s="36"/>
      <c r="V119" s="36"/>
      <c r="W119" s="36"/>
      <c r="X119" s="36"/>
      <c r="Y119" s="36"/>
      <c r="Z119" s="36"/>
      <c r="AA119" s="36"/>
      <c r="AB119" s="36"/>
      <c r="AC119" s="36"/>
      <c r="AD119" s="36"/>
      <c r="AE119" s="36"/>
      <c r="AT119" s="19" t="s">
        <v>128</v>
      </c>
      <c r="AU119" s="19" t="s">
        <v>83</v>
      </c>
    </row>
    <row r="120" spans="1:65" s="2" customFormat="1" ht="14.45" customHeight="1">
      <c r="A120" s="36"/>
      <c r="B120" s="37"/>
      <c r="C120" s="189" t="s">
        <v>178</v>
      </c>
      <c r="D120" s="189" t="s">
        <v>120</v>
      </c>
      <c r="E120" s="190" t="s">
        <v>179</v>
      </c>
      <c r="F120" s="191" t="s">
        <v>180</v>
      </c>
      <c r="G120" s="192" t="s">
        <v>152</v>
      </c>
      <c r="H120" s="193">
        <v>3</v>
      </c>
      <c r="I120" s="194"/>
      <c r="J120" s="195">
        <f>ROUND(I120*H120,2)</f>
        <v>0</v>
      </c>
      <c r="K120" s="191" t="s">
        <v>137</v>
      </c>
      <c r="L120" s="41"/>
      <c r="M120" s="196" t="s">
        <v>21</v>
      </c>
      <c r="N120" s="197" t="s">
        <v>44</v>
      </c>
      <c r="O120" s="66"/>
      <c r="P120" s="198">
        <f>O120*H120</f>
        <v>0</v>
      </c>
      <c r="Q120" s="198">
        <v>9.0000000000000006E-5</v>
      </c>
      <c r="R120" s="198">
        <f>Q120*H120</f>
        <v>2.7E-4</v>
      </c>
      <c r="S120" s="198">
        <v>0</v>
      </c>
      <c r="T120" s="199">
        <f>S120*H120</f>
        <v>0</v>
      </c>
      <c r="U120" s="36"/>
      <c r="V120" s="36"/>
      <c r="W120" s="36"/>
      <c r="X120" s="36"/>
      <c r="Y120" s="36"/>
      <c r="Z120" s="36"/>
      <c r="AA120" s="36"/>
      <c r="AB120" s="36"/>
      <c r="AC120" s="36"/>
      <c r="AD120" s="36"/>
      <c r="AE120" s="36"/>
      <c r="AR120" s="200" t="s">
        <v>124</v>
      </c>
      <c r="AT120" s="200" t="s">
        <v>120</v>
      </c>
      <c r="AU120" s="200" t="s">
        <v>83</v>
      </c>
      <c r="AY120" s="19" t="s">
        <v>118</v>
      </c>
      <c r="BE120" s="201">
        <f>IF(N120="základní",J120,0)</f>
        <v>0</v>
      </c>
      <c r="BF120" s="201">
        <f>IF(N120="snížená",J120,0)</f>
        <v>0</v>
      </c>
      <c r="BG120" s="201">
        <f>IF(N120="zákl. přenesená",J120,0)</f>
        <v>0</v>
      </c>
      <c r="BH120" s="201">
        <f>IF(N120="sníž. přenesená",J120,0)</f>
        <v>0</v>
      </c>
      <c r="BI120" s="201">
        <f>IF(N120="nulová",J120,0)</f>
        <v>0</v>
      </c>
      <c r="BJ120" s="19" t="s">
        <v>81</v>
      </c>
      <c r="BK120" s="201">
        <f>ROUND(I120*H120,2)</f>
        <v>0</v>
      </c>
      <c r="BL120" s="19" t="s">
        <v>124</v>
      </c>
      <c r="BM120" s="200" t="s">
        <v>181</v>
      </c>
    </row>
    <row r="121" spans="1:65" s="2" customFormat="1" ht="29.25">
      <c r="A121" s="36"/>
      <c r="B121" s="37"/>
      <c r="C121" s="38"/>
      <c r="D121" s="202" t="s">
        <v>126</v>
      </c>
      <c r="E121" s="38"/>
      <c r="F121" s="203" t="s">
        <v>182</v>
      </c>
      <c r="G121" s="38"/>
      <c r="H121" s="38"/>
      <c r="I121" s="110"/>
      <c r="J121" s="38"/>
      <c r="K121" s="38"/>
      <c r="L121" s="41"/>
      <c r="M121" s="204"/>
      <c r="N121" s="205"/>
      <c r="O121" s="66"/>
      <c r="P121" s="66"/>
      <c r="Q121" s="66"/>
      <c r="R121" s="66"/>
      <c r="S121" s="66"/>
      <c r="T121" s="67"/>
      <c r="U121" s="36"/>
      <c r="V121" s="36"/>
      <c r="W121" s="36"/>
      <c r="X121" s="36"/>
      <c r="Y121" s="36"/>
      <c r="Z121" s="36"/>
      <c r="AA121" s="36"/>
      <c r="AB121" s="36"/>
      <c r="AC121" s="36"/>
      <c r="AD121" s="36"/>
      <c r="AE121" s="36"/>
      <c r="AT121" s="19" t="s">
        <v>126</v>
      </c>
      <c r="AU121" s="19" t="s">
        <v>83</v>
      </c>
    </row>
    <row r="122" spans="1:65" s="2" customFormat="1" ht="146.25">
      <c r="A122" s="36"/>
      <c r="B122" s="37"/>
      <c r="C122" s="38"/>
      <c r="D122" s="202" t="s">
        <v>128</v>
      </c>
      <c r="E122" s="38"/>
      <c r="F122" s="206" t="s">
        <v>177</v>
      </c>
      <c r="G122" s="38"/>
      <c r="H122" s="38"/>
      <c r="I122" s="110"/>
      <c r="J122" s="38"/>
      <c r="K122" s="38"/>
      <c r="L122" s="41"/>
      <c r="M122" s="204"/>
      <c r="N122" s="205"/>
      <c r="O122" s="66"/>
      <c r="P122" s="66"/>
      <c r="Q122" s="66"/>
      <c r="R122" s="66"/>
      <c r="S122" s="66"/>
      <c r="T122" s="67"/>
      <c r="U122" s="36"/>
      <c r="V122" s="36"/>
      <c r="W122" s="36"/>
      <c r="X122" s="36"/>
      <c r="Y122" s="36"/>
      <c r="Z122" s="36"/>
      <c r="AA122" s="36"/>
      <c r="AB122" s="36"/>
      <c r="AC122" s="36"/>
      <c r="AD122" s="36"/>
      <c r="AE122" s="36"/>
      <c r="AT122" s="19" t="s">
        <v>128</v>
      </c>
      <c r="AU122" s="19" t="s">
        <v>83</v>
      </c>
    </row>
    <row r="123" spans="1:65" s="2" customFormat="1" ht="14.45" customHeight="1">
      <c r="A123" s="36"/>
      <c r="B123" s="37"/>
      <c r="C123" s="189" t="s">
        <v>183</v>
      </c>
      <c r="D123" s="189" t="s">
        <v>120</v>
      </c>
      <c r="E123" s="190" t="s">
        <v>184</v>
      </c>
      <c r="F123" s="191" t="s">
        <v>185</v>
      </c>
      <c r="G123" s="192" t="s">
        <v>152</v>
      </c>
      <c r="H123" s="193">
        <v>1</v>
      </c>
      <c r="I123" s="194"/>
      <c r="J123" s="195">
        <f>ROUND(I123*H123,2)</f>
        <v>0</v>
      </c>
      <c r="K123" s="191" t="s">
        <v>137</v>
      </c>
      <c r="L123" s="41"/>
      <c r="M123" s="196" t="s">
        <v>21</v>
      </c>
      <c r="N123" s="197" t="s">
        <v>44</v>
      </c>
      <c r="O123" s="66"/>
      <c r="P123" s="198">
        <f>O123*H123</f>
        <v>0</v>
      </c>
      <c r="Q123" s="198">
        <v>9.0000000000000006E-5</v>
      </c>
      <c r="R123" s="198">
        <f>Q123*H123</f>
        <v>9.0000000000000006E-5</v>
      </c>
      <c r="S123" s="198">
        <v>0</v>
      </c>
      <c r="T123" s="199">
        <f>S123*H123</f>
        <v>0</v>
      </c>
      <c r="U123" s="36"/>
      <c r="V123" s="36"/>
      <c r="W123" s="36"/>
      <c r="X123" s="36"/>
      <c r="Y123" s="36"/>
      <c r="Z123" s="36"/>
      <c r="AA123" s="36"/>
      <c r="AB123" s="36"/>
      <c r="AC123" s="36"/>
      <c r="AD123" s="36"/>
      <c r="AE123" s="36"/>
      <c r="AR123" s="200" t="s">
        <v>124</v>
      </c>
      <c r="AT123" s="200" t="s">
        <v>120</v>
      </c>
      <c r="AU123" s="200" t="s">
        <v>83</v>
      </c>
      <c r="AY123" s="19" t="s">
        <v>118</v>
      </c>
      <c r="BE123" s="201">
        <f>IF(N123="základní",J123,0)</f>
        <v>0</v>
      </c>
      <c r="BF123" s="201">
        <f>IF(N123="snížená",J123,0)</f>
        <v>0</v>
      </c>
      <c r="BG123" s="201">
        <f>IF(N123="zákl. přenesená",J123,0)</f>
        <v>0</v>
      </c>
      <c r="BH123" s="201">
        <f>IF(N123="sníž. přenesená",J123,0)</f>
        <v>0</v>
      </c>
      <c r="BI123" s="201">
        <f>IF(N123="nulová",J123,0)</f>
        <v>0</v>
      </c>
      <c r="BJ123" s="19" t="s">
        <v>81</v>
      </c>
      <c r="BK123" s="201">
        <f>ROUND(I123*H123,2)</f>
        <v>0</v>
      </c>
      <c r="BL123" s="19" t="s">
        <v>124</v>
      </c>
      <c r="BM123" s="200" t="s">
        <v>186</v>
      </c>
    </row>
    <row r="124" spans="1:65" s="2" customFormat="1" ht="29.25">
      <c r="A124" s="36"/>
      <c r="B124" s="37"/>
      <c r="C124" s="38"/>
      <c r="D124" s="202" t="s">
        <v>126</v>
      </c>
      <c r="E124" s="38"/>
      <c r="F124" s="203" t="s">
        <v>187</v>
      </c>
      <c r="G124" s="38"/>
      <c r="H124" s="38"/>
      <c r="I124" s="110"/>
      <c r="J124" s="38"/>
      <c r="K124" s="38"/>
      <c r="L124" s="41"/>
      <c r="M124" s="204"/>
      <c r="N124" s="205"/>
      <c r="O124" s="66"/>
      <c r="P124" s="66"/>
      <c r="Q124" s="66"/>
      <c r="R124" s="66"/>
      <c r="S124" s="66"/>
      <c r="T124" s="67"/>
      <c r="U124" s="36"/>
      <c r="V124" s="36"/>
      <c r="W124" s="36"/>
      <c r="X124" s="36"/>
      <c r="Y124" s="36"/>
      <c r="Z124" s="36"/>
      <c r="AA124" s="36"/>
      <c r="AB124" s="36"/>
      <c r="AC124" s="36"/>
      <c r="AD124" s="36"/>
      <c r="AE124" s="36"/>
      <c r="AT124" s="19" t="s">
        <v>126</v>
      </c>
      <c r="AU124" s="19" t="s">
        <v>83</v>
      </c>
    </row>
    <row r="125" spans="1:65" s="2" customFormat="1" ht="146.25">
      <c r="A125" s="36"/>
      <c r="B125" s="37"/>
      <c r="C125" s="38"/>
      <c r="D125" s="202" t="s">
        <v>128</v>
      </c>
      <c r="E125" s="38"/>
      <c r="F125" s="206" t="s">
        <v>177</v>
      </c>
      <c r="G125" s="38"/>
      <c r="H125" s="38"/>
      <c r="I125" s="110"/>
      <c r="J125" s="38"/>
      <c r="K125" s="38"/>
      <c r="L125" s="41"/>
      <c r="M125" s="204"/>
      <c r="N125" s="205"/>
      <c r="O125" s="66"/>
      <c r="P125" s="66"/>
      <c r="Q125" s="66"/>
      <c r="R125" s="66"/>
      <c r="S125" s="66"/>
      <c r="T125" s="67"/>
      <c r="U125" s="36"/>
      <c r="V125" s="36"/>
      <c r="W125" s="36"/>
      <c r="X125" s="36"/>
      <c r="Y125" s="36"/>
      <c r="Z125" s="36"/>
      <c r="AA125" s="36"/>
      <c r="AB125" s="36"/>
      <c r="AC125" s="36"/>
      <c r="AD125" s="36"/>
      <c r="AE125" s="36"/>
      <c r="AT125" s="19" t="s">
        <v>128</v>
      </c>
      <c r="AU125" s="19" t="s">
        <v>83</v>
      </c>
    </row>
    <row r="126" spans="1:65" s="2" customFormat="1" ht="21.6" customHeight="1">
      <c r="A126" s="36"/>
      <c r="B126" s="37"/>
      <c r="C126" s="189" t="s">
        <v>188</v>
      </c>
      <c r="D126" s="189" t="s">
        <v>120</v>
      </c>
      <c r="E126" s="190" t="s">
        <v>189</v>
      </c>
      <c r="F126" s="191" t="s">
        <v>190</v>
      </c>
      <c r="G126" s="192" t="s">
        <v>152</v>
      </c>
      <c r="H126" s="193">
        <v>6</v>
      </c>
      <c r="I126" s="194"/>
      <c r="J126" s="195">
        <f>ROUND(I126*H126,2)</f>
        <v>0</v>
      </c>
      <c r="K126" s="191" t="s">
        <v>21</v>
      </c>
      <c r="L126" s="41"/>
      <c r="M126" s="196" t="s">
        <v>21</v>
      </c>
      <c r="N126" s="197" t="s">
        <v>44</v>
      </c>
      <c r="O126" s="66"/>
      <c r="P126" s="198">
        <f>O126*H126</f>
        <v>0</v>
      </c>
      <c r="Q126" s="198">
        <v>0</v>
      </c>
      <c r="R126" s="198">
        <f>Q126*H126</f>
        <v>0</v>
      </c>
      <c r="S126" s="198">
        <v>0</v>
      </c>
      <c r="T126" s="199">
        <f>S126*H126</f>
        <v>0</v>
      </c>
      <c r="U126" s="36"/>
      <c r="V126" s="36"/>
      <c r="W126" s="36"/>
      <c r="X126" s="36"/>
      <c r="Y126" s="36"/>
      <c r="Z126" s="36"/>
      <c r="AA126" s="36"/>
      <c r="AB126" s="36"/>
      <c r="AC126" s="36"/>
      <c r="AD126" s="36"/>
      <c r="AE126" s="36"/>
      <c r="AR126" s="200" t="s">
        <v>124</v>
      </c>
      <c r="AT126" s="200" t="s">
        <v>120</v>
      </c>
      <c r="AU126" s="200" t="s">
        <v>83</v>
      </c>
      <c r="AY126" s="19" t="s">
        <v>118</v>
      </c>
      <c r="BE126" s="201">
        <f>IF(N126="základní",J126,0)</f>
        <v>0</v>
      </c>
      <c r="BF126" s="201">
        <f>IF(N126="snížená",J126,0)</f>
        <v>0</v>
      </c>
      <c r="BG126" s="201">
        <f>IF(N126="zákl. přenesená",J126,0)</f>
        <v>0</v>
      </c>
      <c r="BH126" s="201">
        <f>IF(N126="sníž. přenesená",J126,0)</f>
        <v>0</v>
      </c>
      <c r="BI126" s="201">
        <f>IF(N126="nulová",J126,0)</f>
        <v>0</v>
      </c>
      <c r="BJ126" s="19" t="s">
        <v>81</v>
      </c>
      <c r="BK126" s="201">
        <f>ROUND(I126*H126,2)</f>
        <v>0</v>
      </c>
      <c r="BL126" s="19" t="s">
        <v>124</v>
      </c>
      <c r="BM126" s="200" t="s">
        <v>191</v>
      </c>
    </row>
    <row r="127" spans="1:65" s="2" customFormat="1" ht="29.25">
      <c r="A127" s="36"/>
      <c r="B127" s="37"/>
      <c r="C127" s="38"/>
      <c r="D127" s="202" t="s">
        <v>126</v>
      </c>
      <c r="E127" s="38"/>
      <c r="F127" s="203" t="s">
        <v>192</v>
      </c>
      <c r="G127" s="38"/>
      <c r="H127" s="38"/>
      <c r="I127" s="110"/>
      <c r="J127" s="38"/>
      <c r="K127" s="38"/>
      <c r="L127" s="41"/>
      <c r="M127" s="204"/>
      <c r="N127" s="205"/>
      <c r="O127" s="66"/>
      <c r="P127" s="66"/>
      <c r="Q127" s="66"/>
      <c r="R127" s="66"/>
      <c r="S127" s="66"/>
      <c r="T127" s="67"/>
      <c r="U127" s="36"/>
      <c r="V127" s="36"/>
      <c r="W127" s="36"/>
      <c r="X127" s="36"/>
      <c r="Y127" s="36"/>
      <c r="Z127" s="36"/>
      <c r="AA127" s="36"/>
      <c r="AB127" s="36"/>
      <c r="AC127" s="36"/>
      <c r="AD127" s="36"/>
      <c r="AE127" s="36"/>
      <c r="AT127" s="19" t="s">
        <v>126</v>
      </c>
      <c r="AU127" s="19" t="s">
        <v>83</v>
      </c>
    </row>
    <row r="128" spans="1:65" s="2" customFormat="1" ht="39">
      <c r="A128" s="36"/>
      <c r="B128" s="37"/>
      <c r="C128" s="38"/>
      <c r="D128" s="202" t="s">
        <v>128</v>
      </c>
      <c r="E128" s="38"/>
      <c r="F128" s="206" t="s">
        <v>193</v>
      </c>
      <c r="G128" s="38"/>
      <c r="H128" s="38"/>
      <c r="I128" s="110"/>
      <c r="J128" s="38"/>
      <c r="K128" s="38"/>
      <c r="L128" s="41"/>
      <c r="M128" s="204"/>
      <c r="N128" s="205"/>
      <c r="O128" s="66"/>
      <c r="P128" s="66"/>
      <c r="Q128" s="66"/>
      <c r="R128" s="66"/>
      <c r="S128" s="66"/>
      <c r="T128" s="67"/>
      <c r="U128" s="36"/>
      <c r="V128" s="36"/>
      <c r="W128" s="36"/>
      <c r="X128" s="36"/>
      <c r="Y128" s="36"/>
      <c r="Z128" s="36"/>
      <c r="AA128" s="36"/>
      <c r="AB128" s="36"/>
      <c r="AC128" s="36"/>
      <c r="AD128" s="36"/>
      <c r="AE128" s="36"/>
      <c r="AT128" s="19" t="s">
        <v>128</v>
      </c>
      <c r="AU128" s="19" t="s">
        <v>83</v>
      </c>
    </row>
    <row r="129" spans="1:65" s="2" customFormat="1" ht="21.6" customHeight="1">
      <c r="A129" s="36"/>
      <c r="B129" s="37"/>
      <c r="C129" s="189" t="s">
        <v>194</v>
      </c>
      <c r="D129" s="189" t="s">
        <v>120</v>
      </c>
      <c r="E129" s="190" t="s">
        <v>195</v>
      </c>
      <c r="F129" s="191" t="s">
        <v>196</v>
      </c>
      <c r="G129" s="192" t="s">
        <v>197</v>
      </c>
      <c r="H129" s="193">
        <v>150</v>
      </c>
      <c r="I129" s="194"/>
      <c r="J129" s="195">
        <f>ROUND(I129*H129,2)</f>
        <v>0</v>
      </c>
      <c r="K129" s="191" t="s">
        <v>137</v>
      </c>
      <c r="L129" s="41"/>
      <c r="M129" s="196" t="s">
        <v>21</v>
      </c>
      <c r="N129" s="197" t="s">
        <v>44</v>
      </c>
      <c r="O129" s="66"/>
      <c r="P129" s="198">
        <f>O129*H129</f>
        <v>0</v>
      </c>
      <c r="Q129" s="198">
        <v>0</v>
      </c>
      <c r="R129" s="198">
        <f>Q129*H129</f>
        <v>0</v>
      </c>
      <c r="S129" s="198">
        <v>0</v>
      </c>
      <c r="T129" s="199">
        <f>S129*H129</f>
        <v>0</v>
      </c>
      <c r="U129" s="36"/>
      <c r="V129" s="36"/>
      <c r="W129" s="36"/>
      <c r="X129" s="36"/>
      <c r="Y129" s="36"/>
      <c r="Z129" s="36"/>
      <c r="AA129" s="36"/>
      <c r="AB129" s="36"/>
      <c r="AC129" s="36"/>
      <c r="AD129" s="36"/>
      <c r="AE129" s="36"/>
      <c r="AR129" s="200" t="s">
        <v>124</v>
      </c>
      <c r="AT129" s="200" t="s">
        <v>120</v>
      </c>
      <c r="AU129" s="200" t="s">
        <v>83</v>
      </c>
      <c r="AY129" s="19" t="s">
        <v>118</v>
      </c>
      <c r="BE129" s="201">
        <f>IF(N129="základní",J129,0)</f>
        <v>0</v>
      </c>
      <c r="BF129" s="201">
        <f>IF(N129="snížená",J129,0)</f>
        <v>0</v>
      </c>
      <c r="BG129" s="201">
        <f>IF(N129="zákl. přenesená",J129,0)</f>
        <v>0</v>
      </c>
      <c r="BH129" s="201">
        <f>IF(N129="sníž. přenesená",J129,0)</f>
        <v>0</v>
      </c>
      <c r="BI129" s="201">
        <f>IF(N129="nulová",J129,0)</f>
        <v>0</v>
      </c>
      <c r="BJ129" s="19" t="s">
        <v>81</v>
      </c>
      <c r="BK129" s="201">
        <f>ROUND(I129*H129,2)</f>
        <v>0</v>
      </c>
      <c r="BL129" s="19" t="s">
        <v>124</v>
      </c>
      <c r="BM129" s="200" t="s">
        <v>198</v>
      </c>
    </row>
    <row r="130" spans="1:65" s="2" customFormat="1" ht="19.5">
      <c r="A130" s="36"/>
      <c r="B130" s="37"/>
      <c r="C130" s="38"/>
      <c r="D130" s="202" t="s">
        <v>126</v>
      </c>
      <c r="E130" s="38"/>
      <c r="F130" s="203" t="s">
        <v>199</v>
      </c>
      <c r="G130" s="38"/>
      <c r="H130" s="38"/>
      <c r="I130" s="110"/>
      <c r="J130" s="38"/>
      <c r="K130" s="38"/>
      <c r="L130" s="41"/>
      <c r="M130" s="204"/>
      <c r="N130" s="205"/>
      <c r="O130" s="66"/>
      <c r="P130" s="66"/>
      <c r="Q130" s="66"/>
      <c r="R130" s="66"/>
      <c r="S130" s="66"/>
      <c r="T130" s="67"/>
      <c r="U130" s="36"/>
      <c r="V130" s="36"/>
      <c r="W130" s="36"/>
      <c r="X130" s="36"/>
      <c r="Y130" s="36"/>
      <c r="Z130" s="36"/>
      <c r="AA130" s="36"/>
      <c r="AB130" s="36"/>
      <c r="AC130" s="36"/>
      <c r="AD130" s="36"/>
      <c r="AE130" s="36"/>
      <c r="AT130" s="19" t="s">
        <v>126</v>
      </c>
      <c r="AU130" s="19" t="s">
        <v>83</v>
      </c>
    </row>
    <row r="131" spans="1:65" s="2" customFormat="1" ht="370.5">
      <c r="A131" s="36"/>
      <c r="B131" s="37"/>
      <c r="C131" s="38"/>
      <c r="D131" s="202" t="s">
        <v>128</v>
      </c>
      <c r="E131" s="38"/>
      <c r="F131" s="206" t="s">
        <v>200</v>
      </c>
      <c r="G131" s="38"/>
      <c r="H131" s="38"/>
      <c r="I131" s="110"/>
      <c r="J131" s="38"/>
      <c r="K131" s="38"/>
      <c r="L131" s="41"/>
      <c r="M131" s="204"/>
      <c r="N131" s="205"/>
      <c r="O131" s="66"/>
      <c r="P131" s="66"/>
      <c r="Q131" s="66"/>
      <c r="R131" s="66"/>
      <c r="S131" s="66"/>
      <c r="T131" s="67"/>
      <c r="U131" s="36"/>
      <c r="V131" s="36"/>
      <c r="W131" s="36"/>
      <c r="X131" s="36"/>
      <c r="Y131" s="36"/>
      <c r="Z131" s="36"/>
      <c r="AA131" s="36"/>
      <c r="AB131" s="36"/>
      <c r="AC131" s="36"/>
      <c r="AD131" s="36"/>
      <c r="AE131" s="36"/>
      <c r="AT131" s="19" t="s">
        <v>128</v>
      </c>
      <c r="AU131" s="19" t="s">
        <v>83</v>
      </c>
    </row>
    <row r="132" spans="1:65" s="2" customFormat="1" ht="21.6" customHeight="1">
      <c r="A132" s="36"/>
      <c r="B132" s="37"/>
      <c r="C132" s="189" t="s">
        <v>201</v>
      </c>
      <c r="D132" s="189" t="s">
        <v>120</v>
      </c>
      <c r="E132" s="190" t="s">
        <v>202</v>
      </c>
      <c r="F132" s="191" t="s">
        <v>203</v>
      </c>
      <c r="G132" s="192" t="s">
        <v>204</v>
      </c>
      <c r="H132" s="193">
        <v>15</v>
      </c>
      <c r="I132" s="194"/>
      <c r="J132" s="195">
        <f>ROUND(I132*H132,2)</f>
        <v>0</v>
      </c>
      <c r="K132" s="191" t="s">
        <v>137</v>
      </c>
      <c r="L132" s="41"/>
      <c r="M132" s="196" t="s">
        <v>21</v>
      </c>
      <c r="N132" s="197" t="s">
        <v>44</v>
      </c>
      <c r="O132" s="66"/>
      <c r="P132" s="198">
        <f>O132*H132</f>
        <v>0</v>
      </c>
      <c r="Q132" s="198">
        <v>0</v>
      </c>
      <c r="R132" s="198">
        <f>Q132*H132</f>
        <v>0</v>
      </c>
      <c r="S132" s="198">
        <v>0</v>
      </c>
      <c r="T132" s="199">
        <f>S132*H132</f>
        <v>0</v>
      </c>
      <c r="U132" s="36"/>
      <c r="V132" s="36"/>
      <c r="W132" s="36"/>
      <c r="X132" s="36"/>
      <c r="Y132" s="36"/>
      <c r="Z132" s="36"/>
      <c r="AA132" s="36"/>
      <c r="AB132" s="36"/>
      <c r="AC132" s="36"/>
      <c r="AD132" s="36"/>
      <c r="AE132" s="36"/>
      <c r="AR132" s="200" t="s">
        <v>124</v>
      </c>
      <c r="AT132" s="200" t="s">
        <v>120</v>
      </c>
      <c r="AU132" s="200" t="s">
        <v>83</v>
      </c>
      <c r="AY132" s="19" t="s">
        <v>118</v>
      </c>
      <c r="BE132" s="201">
        <f>IF(N132="základní",J132,0)</f>
        <v>0</v>
      </c>
      <c r="BF132" s="201">
        <f>IF(N132="snížená",J132,0)</f>
        <v>0</v>
      </c>
      <c r="BG132" s="201">
        <f>IF(N132="zákl. přenesená",J132,0)</f>
        <v>0</v>
      </c>
      <c r="BH132" s="201">
        <f>IF(N132="sníž. přenesená",J132,0)</f>
        <v>0</v>
      </c>
      <c r="BI132" s="201">
        <f>IF(N132="nulová",J132,0)</f>
        <v>0</v>
      </c>
      <c r="BJ132" s="19" t="s">
        <v>81</v>
      </c>
      <c r="BK132" s="201">
        <f>ROUND(I132*H132,2)</f>
        <v>0</v>
      </c>
      <c r="BL132" s="19" t="s">
        <v>124</v>
      </c>
      <c r="BM132" s="200" t="s">
        <v>205</v>
      </c>
    </row>
    <row r="133" spans="1:65" s="2" customFormat="1" ht="19.5">
      <c r="A133" s="36"/>
      <c r="B133" s="37"/>
      <c r="C133" s="38"/>
      <c r="D133" s="202" t="s">
        <v>126</v>
      </c>
      <c r="E133" s="38"/>
      <c r="F133" s="203" t="s">
        <v>206</v>
      </c>
      <c r="G133" s="38"/>
      <c r="H133" s="38"/>
      <c r="I133" s="110"/>
      <c r="J133" s="38"/>
      <c r="K133" s="38"/>
      <c r="L133" s="41"/>
      <c r="M133" s="204"/>
      <c r="N133" s="205"/>
      <c r="O133" s="66"/>
      <c r="P133" s="66"/>
      <c r="Q133" s="66"/>
      <c r="R133" s="66"/>
      <c r="S133" s="66"/>
      <c r="T133" s="67"/>
      <c r="U133" s="36"/>
      <c r="V133" s="36"/>
      <c r="W133" s="36"/>
      <c r="X133" s="36"/>
      <c r="Y133" s="36"/>
      <c r="Z133" s="36"/>
      <c r="AA133" s="36"/>
      <c r="AB133" s="36"/>
      <c r="AC133" s="36"/>
      <c r="AD133" s="36"/>
      <c r="AE133" s="36"/>
      <c r="AT133" s="19" t="s">
        <v>126</v>
      </c>
      <c r="AU133" s="19" t="s">
        <v>83</v>
      </c>
    </row>
    <row r="134" spans="1:65" s="2" customFormat="1" ht="224.25">
      <c r="A134" s="36"/>
      <c r="B134" s="37"/>
      <c r="C134" s="38"/>
      <c r="D134" s="202" t="s">
        <v>128</v>
      </c>
      <c r="E134" s="38"/>
      <c r="F134" s="206" t="s">
        <v>207</v>
      </c>
      <c r="G134" s="38"/>
      <c r="H134" s="38"/>
      <c r="I134" s="110"/>
      <c r="J134" s="38"/>
      <c r="K134" s="38"/>
      <c r="L134" s="41"/>
      <c r="M134" s="204"/>
      <c r="N134" s="205"/>
      <c r="O134" s="66"/>
      <c r="P134" s="66"/>
      <c r="Q134" s="66"/>
      <c r="R134" s="66"/>
      <c r="S134" s="66"/>
      <c r="T134" s="67"/>
      <c r="U134" s="36"/>
      <c r="V134" s="36"/>
      <c r="W134" s="36"/>
      <c r="X134" s="36"/>
      <c r="Y134" s="36"/>
      <c r="Z134" s="36"/>
      <c r="AA134" s="36"/>
      <c r="AB134" s="36"/>
      <c r="AC134" s="36"/>
      <c r="AD134" s="36"/>
      <c r="AE134" s="36"/>
      <c r="AT134" s="19" t="s">
        <v>128</v>
      </c>
      <c r="AU134" s="19" t="s">
        <v>83</v>
      </c>
    </row>
    <row r="135" spans="1:65" s="2" customFormat="1" ht="21.6" customHeight="1">
      <c r="A135" s="36"/>
      <c r="B135" s="37"/>
      <c r="C135" s="189" t="s">
        <v>208</v>
      </c>
      <c r="D135" s="189" t="s">
        <v>120</v>
      </c>
      <c r="E135" s="190" t="s">
        <v>209</v>
      </c>
      <c r="F135" s="191" t="s">
        <v>210</v>
      </c>
      <c r="G135" s="192" t="s">
        <v>211</v>
      </c>
      <c r="H135" s="193">
        <v>26.6</v>
      </c>
      <c r="I135" s="194"/>
      <c r="J135" s="195">
        <f>ROUND(I135*H135,2)</f>
        <v>0</v>
      </c>
      <c r="K135" s="191" t="s">
        <v>137</v>
      </c>
      <c r="L135" s="41"/>
      <c r="M135" s="196" t="s">
        <v>21</v>
      </c>
      <c r="N135" s="197" t="s">
        <v>44</v>
      </c>
      <c r="O135" s="66"/>
      <c r="P135" s="198">
        <f>O135*H135</f>
        <v>0</v>
      </c>
      <c r="Q135" s="198">
        <v>0</v>
      </c>
      <c r="R135" s="198">
        <f>Q135*H135</f>
        <v>0</v>
      </c>
      <c r="S135" s="198">
        <v>0</v>
      </c>
      <c r="T135" s="199">
        <f>S135*H135</f>
        <v>0</v>
      </c>
      <c r="U135" s="36"/>
      <c r="V135" s="36"/>
      <c r="W135" s="36"/>
      <c r="X135" s="36"/>
      <c r="Y135" s="36"/>
      <c r="Z135" s="36"/>
      <c r="AA135" s="36"/>
      <c r="AB135" s="36"/>
      <c r="AC135" s="36"/>
      <c r="AD135" s="36"/>
      <c r="AE135" s="36"/>
      <c r="AR135" s="200" t="s">
        <v>124</v>
      </c>
      <c r="AT135" s="200" t="s">
        <v>120</v>
      </c>
      <c r="AU135" s="200" t="s">
        <v>83</v>
      </c>
      <c r="AY135" s="19" t="s">
        <v>118</v>
      </c>
      <c r="BE135" s="201">
        <f>IF(N135="základní",J135,0)</f>
        <v>0</v>
      </c>
      <c r="BF135" s="201">
        <f>IF(N135="snížená",J135,0)</f>
        <v>0</v>
      </c>
      <c r="BG135" s="201">
        <f>IF(N135="zákl. přenesená",J135,0)</f>
        <v>0</v>
      </c>
      <c r="BH135" s="201">
        <f>IF(N135="sníž. přenesená",J135,0)</f>
        <v>0</v>
      </c>
      <c r="BI135" s="201">
        <f>IF(N135="nulová",J135,0)</f>
        <v>0</v>
      </c>
      <c r="BJ135" s="19" t="s">
        <v>81</v>
      </c>
      <c r="BK135" s="201">
        <f>ROUND(I135*H135,2)</f>
        <v>0</v>
      </c>
      <c r="BL135" s="19" t="s">
        <v>124</v>
      </c>
      <c r="BM135" s="200" t="s">
        <v>212</v>
      </c>
    </row>
    <row r="136" spans="1:65" s="2" customFormat="1" ht="39">
      <c r="A136" s="36"/>
      <c r="B136" s="37"/>
      <c r="C136" s="38"/>
      <c r="D136" s="202" t="s">
        <v>126</v>
      </c>
      <c r="E136" s="38"/>
      <c r="F136" s="203" t="s">
        <v>213</v>
      </c>
      <c r="G136" s="38"/>
      <c r="H136" s="38"/>
      <c r="I136" s="110"/>
      <c r="J136" s="38"/>
      <c r="K136" s="38"/>
      <c r="L136" s="41"/>
      <c r="M136" s="204"/>
      <c r="N136" s="205"/>
      <c r="O136" s="66"/>
      <c r="P136" s="66"/>
      <c r="Q136" s="66"/>
      <c r="R136" s="66"/>
      <c r="S136" s="66"/>
      <c r="T136" s="67"/>
      <c r="U136" s="36"/>
      <c r="V136" s="36"/>
      <c r="W136" s="36"/>
      <c r="X136" s="36"/>
      <c r="Y136" s="36"/>
      <c r="Z136" s="36"/>
      <c r="AA136" s="36"/>
      <c r="AB136" s="36"/>
      <c r="AC136" s="36"/>
      <c r="AD136" s="36"/>
      <c r="AE136" s="36"/>
      <c r="AT136" s="19" t="s">
        <v>126</v>
      </c>
      <c r="AU136" s="19" t="s">
        <v>83</v>
      </c>
    </row>
    <row r="137" spans="1:65" s="2" customFormat="1" ht="312">
      <c r="A137" s="36"/>
      <c r="B137" s="37"/>
      <c r="C137" s="38"/>
      <c r="D137" s="202" t="s">
        <v>128</v>
      </c>
      <c r="E137" s="38"/>
      <c r="F137" s="206" t="s">
        <v>214</v>
      </c>
      <c r="G137" s="38"/>
      <c r="H137" s="38"/>
      <c r="I137" s="110"/>
      <c r="J137" s="38"/>
      <c r="K137" s="38"/>
      <c r="L137" s="41"/>
      <c r="M137" s="204"/>
      <c r="N137" s="205"/>
      <c r="O137" s="66"/>
      <c r="P137" s="66"/>
      <c r="Q137" s="66"/>
      <c r="R137" s="66"/>
      <c r="S137" s="66"/>
      <c r="T137" s="67"/>
      <c r="U137" s="36"/>
      <c r="V137" s="36"/>
      <c r="W137" s="36"/>
      <c r="X137" s="36"/>
      <c r="Y137" s="36"/>
      <c r="Z137" s="36"/>
      <c r="AA137" s="36"/>
      <c r="AB137" s="36"/>
      <c r="AC137" s="36"/>
      <c r="AD137" s="36"/>
      <c r="AE137" s="36"/>
      <c r="AT137" s="19" t="s">
        <v>128</v>
      </c>
      <c r="AU137" s="19" t="s">
        <v>83</v>
      </c>
    </row>
    <row r="138" spans="1:65" s="13" customFormat="1" ht="11.25">
      <c r="B138" s="207"/>
      <c r="C138" s="208"/>
      <c r="D138" s="202" t="s">
        <v>132</v>
      </c>
      <c r="E138" s="209" t="s">
        <v>21</v>
      </c>
      <c r="F138" s="210" t="s">
        <v>215</v>
      </c>
      <c r="G138" s="208"/>
      <c r="H138" s="211">
        <v>26.6</v>
      </c>
      <c r="I138" s="212"/>
      <c r="J138" s="208"/>
      <c r="K138" s="208"/>
      <c r="L138" s="213"/>
      <c r="M138" s="214"/>
      <c r="N138" s="215"/>
      <c r="O138" s="215"/>
      <c r="P138" s="215"/>
      <c r="Q138" s="215"/>
      <c r="R138" s="215"/>
      <c r="S138" s="215"/>
      <c r="T138" s="216"/>
      <c r="AT138" s="217" t="s">
        <v>132</v>
      </c>
      <c r="AU138" s="217" t="s">
        <v>83</v>
      </c>
      <c r="AV138" s="13" t="s">
        <v>83</v>
      </c>
      <c r="AW138" s="13" t="s">
        <v>34</v>
      </c>
      <c r="AX138" s="13" t="s">
        <v>81</v>
      </c>
      <c r="AY138" s="217" t="s">
        <v>118</v>
      </c>
    </row>
    <row r="139" spans="1:65" s="2" customFormat="1" ht="21.6" customHeight="1">
      <c r="A139" s="36"/>
      <c r="B139" s="37"/>
      <c r="C139" s="189" t="s">
        <v>8</v>
      </c>
      <c r="D139" s="189" t="s">
        <v>120</v>
      </c>
      <c r="E139" s="190" t="s">
        <v>216</v>
      </c>
      <c r="F139" s="191" t="s">
        <v>217</v>
      </c>
      <c r="G139" s="192" t="s">
        <v>211</v>
      </c>
      <c r="H139" s="193">
        <v>79.424999999999997</v>
      </c>
      <c r="I139" s="194"/>
      <c r="J139" s="195">
        <f>ROUND(I139*H139,2)</f>
        <v>0</v>
      </c>
      <c r="K139" s="191" t="s">
        <v>137</v>
      </c>
      <c r="L139" s="41"/>
      <c r="M139" s="196" t="s">
        <v>21</v>
      </c>
      <c r="N139" s="197" t="s">
        <v>44</v>
      </c>
      <c r="O139" s="66"/>
      <c r="P139" s="198">
        <f>O139*H139</f>
        <v>0</v>
      </c>
      <c r="Q139" s="198">
        <v>0</v>
      </c>
      <c r="R139" s="198">
        <f>Q139*H139</f>
        <v>0</v>
      </c>
      <c r="S139" s="198">
        <v>0</v>
      </c>
      <c r="T139" s="199">
        <f>S139*H139</f>
        <v>0</v>
      </c>
      <c r="U139" s="36"/>
      <c r="V139" s="36"/>
      <c r="W139" s="36"/>
      <c r="X139" s="36"/>
      <c r="Y139" s="36"/>
      <c r="Z139" s="36"/>
      <c r="AA139" s="36"/>
      <c r="AB139" s="36"/>
      <c r="AC139" s="36"/>
      <c r="AD139" s="36"/>
      <c r="AE139" s="36"/>
      <c r="AR139" s="200" t="s">
        <v>124</v>
      </c>
      <c r="AT139" s="200" t="s">
        <v>120</v>
      </c>
      <c r="AU139" s="200" t="s">
        <v>83</v>
      </c>
      <c r="AY139" s="19" t="s">
        <v>118</v>
      </c>
      <c r="BE139" s="201">
        <f>IF(N139="základní",J139,0)</f>
        <v>0</v>
      </c>
      <c r="BF139" s="201">
        <f>IF(N139="snížená",J139,0)</f>
        <v>0</v>
      </c>
      <c r="BG139" s="201">
        <f>IF(N139="zákl. přenesená",J139,0)</f>
        <v>0</v>
      </c>
      <c r="BH139" s="201">
        <f>IF(N139="sníž. přenesená",J139,0)</f>
        <v>0</v>
      </c>
      <c r="BI139" s="201">
        <f>IF(N139="nulová",J139,0)</f>
        <v>0</v>
      </c>
      <c r="BJ139" s="19" t="s">
        <v>81</v>
      </c>
      <c r="BK139" s="201">
        <f>ROUND(I139*H139,2)</f>
        <v>0</v>
      </c>
      <c r="BL139" s="19" t="s">
        <v>124</v>
      </c>
      <c r="BM139" s="200" t="s">
        <v>218</v>
      </c>
    </row>
    <row r="140" spans="1:65" s="2" customFormat="1" ht="29.25">
      <c r="A140" s="36"/>
      <c r="B140" s="37"/>
      <c r="C140" s="38"/>
      <c r="D140" s="202" t="s">
        <v>126</v>
      </c>
      <c r="E140" s="38"/>
      <c r="F140" s="203" t="s">
        <v>219</v>
      </c>
      <c r="G140" s="38"/>
      <c r="H140" s="38"/>
      <c r="I140" s="110"/>
      <c r="J140" s="38"/>
      <c r="K140" s="38"/>
      <c r="L140" s="41"/>
      <c r="M140" s="204"/>
      <c r="N140" s="205"/>
      <c r="O140" s="66"/>
      <c r="P140" s="66"/>
      <c r="Q140" s="66"/>
      <c r="R140" s="66"/>
      <c r="S140" s="66"/>
      <c r="T140" s="67"/>
      <c r="U140" s="36"/>
      <c r="V140" s="36"/>
      <c r="W140" s="36"/>
      <c r="X140" s="36"/>
      <c r="Y140" s="36"/>
      <c r="Z140" s="36"/>
      <c r="AA140" s="36"/>
      <c r="AB140" s="36"/>
      <c r="AC140" s="36"/>
      <c r="AD140" s="36"/>
      <c r="AE140" s="36"/>
      <c r="AT140" s="19" t="s">
        <v>126</v>
      </c>
      <c r="AU140" s="19" t="s">
        <v>83</v>
      </c>
    </row>
    <row r="141" spans="1:65" s="2" customFormat="1" ht="136.5">
      <c r="A141" s="36"/>
      <c r="B141" s="37"/>
      <c r="C141" s="38"/>
      <c r="D141" s="202" t="s">
        <v>128</v>
      </c>
      <c r="E141" s="38"/>
      <c r="F141" s="206" t="s">
        <v>220</v>
      </c>
      <c r="G141" s="38"/>
      <c r="H141" s="38"/>
      <c r="I141" s="110"/>
      <c r="J141" s="38"/>
      <c r="K141" s="38"/>
      <c r="L141" s="41"/>
      <c r="M141" s="204"/>
      <c r="N141" s="205"/>
      <c r="O141" s="66"/>
      <c r="P141" s="66"/>
      <c r="Q141" s="66"/>
      <c r="R141" s="66"/>
      <c r="S141" s="66"/>
      <c r="T141" s="67"/>
      <c r="U141" s="36"/>
      <c r="V141" s="36"/>
      <c r="W141" s="36"/>
      <c r="X141" s="36"/>
      <c r="Y141" s="36"/>
      <c r="Z141" s="36"/>
      <c r="AA141" s="36"/>
      <c r="AB141" s="36"/>
      <c r="AC141" s="36"/>
      <c r="AD141" s="36"/>
      <c r="AE141" s="36"/>
      <c r="AT141" s="19" t="s">
        <v>128</v>
      </c>
      <c r="AU141" s="19" t="s">
        <v>83</v>
      </c>
    </row>
    <row r="142" spans="1:65" s="13" customFormat="1" ht="22.5">
      <c r="B142" s="207"/>
      <c r="C142" s="208"/>
      <c r="D142" s="202" t="s">
        <v>132</v>
      </c>
      <c r="E142" s="209" t="s">
        <v>21</v>
      </c>
      <c r="F142" s="210" t="s">
        <v>221</v>
      </c>
      <c r="G142" s="208"/>
      <c r="H142" s="211">
        <v>28.5</v>
      </c>
      <c r="I142" s="212"/>
      <c r="J142" s="208"/>
      <c r="K142" s="208"/>
      <c r="L142" s="213"/>
      <c r="M142" s="214"/>
      <c r="N142" s="215"/>
      <c r="O142" s="215"/>
      <c r="P142" s="215"/>
      <c r="Q142" s="215"/>
      <c r="R142" s="215"/>
      <c r="S142" s="215"/>
      <c r="T142" s="216"/>
      <c r="AT142" s="217" t="s">
        <v>132</v>
      </c>
      <c r="AU142" s="217" t="s">
        <v>83</v>
      </c>
      <c r="AV142" s="13" t="s">
        <v>83</v>
      </c>
      <c r="AW142" s="13" t="s">
        <v>34</v>
      </c>
      <c r="AX142" s="13" t="s">
        <v>73</v>
      </c>
      <c r="AY142" s="217" t="s">
        <v>118</v>
      </c>
    </row>
    <row r="143" spans="1:65" s="13" customFormat="1" ht="11.25">
      <c r="B143" s="207"/>
      <c r="C143" s="208"/>
      <c r="D143" s="202" t="s">
        <v>132</v>
      </c>
      <c r="E143" s="209" t="s">
        <v>21</v>
      </c>
      <c r="F143" s="210" t="s">
        <v>222</v>
      </c>
      <c r="G143" s="208"/>
      <c r="H143" s="211">
        <v>2.5</v>
      </c>
      <c r="I143" s="212"/>
      <c r="J143" s="208"/>
      <c r="K143" s="208"/>
      <c r="L143" s="213"/>
      <c r="M143" s="214"/>
      <c r="N143" s="215"/>
      <c r="O143" s="215"/>
      <c r="P143" s="215"/>
      <c r="Q143" s="215"/>
      <c r="R143" s="215"/>
      <c r="S143" s="215"/>
      <c r="T143" s="216"/>
      <c r="AT143" s="217" t="s">
        <v>132</v>
      </c>
      <c r="AU143" s="217" t="s">
        <v>83</v>
      </c>
      <c r="AV143" s="13" t="s">
        <v>83</v>
      </c>
      <c r="AW143" s="13" t="s">
        <v>34</v>
      </c>
      <c r="AX143" s="13" t="s">
        <v>73</v>
      </c>
      <c r="AY143" s="217" t="s">
        <v>118</v>
      </c>
    </row>
    <row r="144" spans="1:65" s="13" customFormat="1" ht="22.5">
      <c r="B144" s="207"/>
      <c r="C144" s="208"/>
      <c r="D144" s="202" t="s">
        <v>132</v>
      </c>
      <c r="E144" s="209" t="s">
        <v>21</v>
      </c>
      <c r="F144" s="210" t="s">
        <v>223</v>
      </c>
      <c r="G144" s="208"/>
      <c r="H144" s="211">
        <v>3.3410000000000002</v>
      </c>
      <c r="I144" s="212"/>
      <c r="J144" s="208"/>
      <c r="K144" s="208"/>
      <c r="L144" s="213"/>
      <c r="M144" s="214"/>
      <c r="N144" s="215"/>
      <c r="O144" s="215"/>
      <c r="P144" s="215"/>
      <c r="Q144" s="215"/>
      <c r="R144" s="215"/>
      <c r="S144" s="215"/>
      <c r="T144" s="216"/>
      <c r="AT144" s="217" t="s">
        <v>132</v>
      </c>
      <c r="AU144" s="217" t="s">
        <v>83</v>
      </c>
      <c r="AV144" s="13" t="s">
        <v>83</v>
      </c>
      <c r="AW144" s="13" t="s">
        <v>34</v>
      </c>
      <c r="AX144" s="13" t="s">
        <v>73</v>
      </c>
      <c r="AY144" s="217" t="s">
        <v>118</v>
      </c>
    </row>
    <row r="145" spans="1:65" s="15" customFormat="1" ht="11.25">
      <c r="B145" s="229"/>
      <c r="C145" s="230"/>
      <c r="D145" s="202" t="s">
        <v>132</v>
      </c>
      <c r="E145" s="231" t="s">
        <v>21</v>
      </c>
      <c r="F145" s="232" t="s">
        <v>224</v>
      </c>
      <c r="G145" s="230"/>
      <c r="H145" s="231" t="s">
        <v>21</v>
      </c>
      <c r="I145" s="233"/>
      <c r="J145" s="230"/>
      <c r="K145" s="230"/>
      <c r="L145" s="234"/>
      <c r="M145" s="235"/>
      <c r="N145" s="236"/>
      <c r="O145" s="236"/>
      <c r="P145" s="236"/>
      <c r="Q145" s="236"/>
      <c r="R145" s="236"/>
      <c r="S145" s="236"/>
      <c r="T145" s="237"/>
      <c r="AT145" s="238" t="s">
        <v>132</v>
      </c>
      <c r="AU145" s="238" t="s">
        <v>83</v>
      </c>
      <c r="AV145" s="15" t="s">
        <v>81</v>
      </c>
      <c r="AW145" s="15" t="s">
        <v>34</v>
      </c>
      <c r="AX145" s="15" t="s">
        <v>73</v>
      </c>
      <c r="AY145" s="238" t="s">
        <v>118</v>
      </c>
    </row>
    <row r="146" spans="1:65" s="13" customFormat="1" ht="33.75">
      <c r="B146" s="207"/>
      <c r="C146" s="208"/>
      <c r="D146" s="202" t="s">
        <v>132</v>
      </c>
      <c r="E146" s="209" t="s">
        <v>21</v>
      </c>
      <c r="F146" s="210" t="s">
        <v>225</v>
      </c>
      <c r="G146" s="208"/>
      <c r="H146" s="211">
        <v>24.902999999999999</v>
      </c>
      <c r="I146" s="212"/>
      <c r="J146" s="208"/>
      <c r="K146" s="208"/>
      <c r="L146" s="213"/>
      <c r="M146" s="214"/>
      <c r="N146" s="215"/>
      <c r="O146" s="215"/>
      <c r="P146" s="215"/>
      <c r="Q146" s="215"/>
      <c r="R146" s="215"/>
      <c r="S146" s="215"/>
      <c r="T146" s="216"/>
      <c r="AT146" s="217" t="s">
        <v>132</v>
      </c>
      <c r="AU146" s="217" t="s">
        <v>83</v>
      </c>
      <c r="AV146" s="13" t="s">
        <v>83</v>
      </c>
      <c r="AW146" s="13" t="s">
        <v>34</v>
      </c>
      <c r="AX146" s="13" t="s">
        <v>73</v>
      </c>
      <c r="AY146" s="217" t="s">
        <v>118</v>
      </c>
    </row>
    <row r="147" spans="1:65" s="13" customFormat="1" ht="22.5">
      <c r="B147" s="207"/>
      <c r="C147" s="208"/>
      <c r="D147" s="202" t="s">
        <v>132</v>
      </c>
      <c r="E147" s="209" t="s">
        <v>21</v>
      </c>
      <c r="F147" s="210" t="s">
        <v>226</v>
      </c>
      <c r="G147" s="208"/>
      <c r="H147" s="211">
        <v>11.391999999999999</v>
      </c>
      <c r="I147" s="212"/>
      <c r="J147" s="208"/>
      <c r="K147" s="208"/>
      <c r="L147" s="213"/>
      <c r="M147" s="214"/>
      <c r="N147" s="215"/>
      <c r="O147" s="215"/>
      <c r="P147" s="215"/>
      <c r="Q147" s="215"/>
      <c r="R147" s="215"/>
      <c r="S147" s="215"/>
      <c r="T147" s="216"/>
      <c r="AT147" s="217" t="s">
        <v>132</v>
      </c>
      <c r="AU147" s="217" t="s">
        <v>83</v>
      </c>
      <c r="AV147" s="13" t="s">
        <v>83</v>
      </c>
      <c r="AW147" s="13" t="s">
        <v>34</v>
      </c>
      <c r="AX147" s="13" t="s">
        <v>73</v>
      </c>
      <c r="AY147" s="217" t="s">
        <v>118</v>
      </c>
    </row>
    <row r="148" spans="1:65" s="13" customFormat="1" ht="22.5">
      <c r="B148" s="207"/>
      <c r="C148" s="208"/>
      <c r="D148" s="202" t="s">
        <v>132</v>
      </c>
      <c r="E148" s="209" t="s">
        <v>21</v>
      </c>
      <c r="F148" s="210" t="s">
        <v>227</v>
      </c>
      <c r="G148" s="208"/>
      <c r="H148" s="211">
        <v>4.6559999999999997</v>
      </c>
      <c r="I148" s="212"/>
      <c r="J148" s="208"/>
      <c r="K148" s="208"/>
      <c r="L148" s="213"/>
      <c r="M148" s="214"/>
      <c r="N148" s="215"/>
      <c r="O148" s="215"/>
      <c r="P148" s="215"/>
      <c r="Q148" s="215"/>
      <c r="R148" s="215"/>
      <c r="S148" s="215"/>
      <c r="T148" s="216"/>
      <c r="AT148" s="217" t="s">
        <v>132</v>
      </c>
      <c r="AU148" s="217" t="s">
        <v>83</v>
      </c>
      <c r="AV148" s="13" t="s">
        <v>83</v>
      </c>
      <c r="AW148" s="13" t="s">
        <v>34</v>
      </c>
      <c r="AX148" s="13" t="s">
        <v>73</v>
      </c>
      <c r="AY148" s="217" t="s">
        <v>118</v>
      </c>
    </row>
    <row r="149" spans="1:65" s="13" customFormat="1" ht="11.25">
      <c r="B149" s="207"/>
      <c r="C149" s="208"/>
      <c r="D149" s="202" t="s">
        <v>132</v>
      </c>
      <c r="E149" s="209" t="s">
        <v>21</v>
      </c>
      <c r="F149" s="210" t="s">
        <v>228</v>
      </c>
      <c r="G149" s="208"/>
      <c r="H149" s="211">
        <v>3.4129999999999998</v>
      </c>
      <c r="I149" s="212"/>
      <c r="J149" s="208"/>
      <c r="K149" s="208"/>
      <c r="L149" s="213"/>
      <c r="M149" s="214"/>
      <c r="N149" s="215"/>
      <c r="O149" s="215"/>
      <c r="P149" s="215"/>
      <c r="Q149" s="215"/>
      <c r="R149" s="215"/>
      <c r="S149" s="215"/>
      <c r="T149" s="216"/>
      <c r="AT149" s="217" t="s">
        <v>132</v>
      </c>
      <c r="AU149" s="217" t="s">
        <v>83</v>
      </c>
      <c r="AV149" s="13" t="s">
        <v>83</v>
      </c>
      <c r="AW149" s="13" t="s">
        <v>34</v>
      </c>
      <c r="AX149" s="13" t="s">
        <v>73</v>
      </c>
      <c r="AY149" s="217" t="s">
        <v>118</v>
      </c>
    </row>
    <row r="150" spans="1:65" s="13" customFormat="1" ht="22.5">
      <c r="B150" s="207"/>
      <c r="C150" s="208"/>
      <c r="D150" s="202" t="s">
        <v>132</v>
      </c>
      <c r="E150" s="209" t="s">
        <v>21</v>
      </c>
      <c r="F150" s="210" t="s">
        <v>229</v>
      </c>
      <c r="G150" s="208"/>
      <c r="H150" s="211">
        <v>0.72</v>
      </c>
      <c r="I150" s="212"/>
      <c r="J150" s="208"/>
      <c r="K150" s="208"/>
      <c r="L150" s="213"/>
      <c r="M150" s="214"/>
      <c r="N150" s="215"/>
      <c r="O150" s="215"/>
      <c r="P150" s="215"/>
      <c r="Q150" s="215"/>
      <c r="R150" s="215"/>
      <c r="S150" s="215"/>
      <c r="T150" s="216"/>
      <c r="AT150" s="217" t="s">
        <v>132</v>
      </c>
      <c r="AU150" s="217" t="s">
        <v>83</v>
      </c>
      <c r="AV150" s="13" t="s">
        <v>83</v>
      </c>
      <c r="AW150" s="13" t="s">
        <v>34</v>
      </c>
      <c r="AX150" s="13" t="s">
        <v>73</v>
      </c>
      <c r="AY150" s="217" t="s">
        <v>118</v>
      </c>
    </row>
    <row r="151" spans="1:65" s="2" customFormat="1" ht="21.6" customHeight="1">
      <c r="A151" s="36"/>
      <c r="B151" s="37"/>
      <c r="C151" s="189" t="s">
        <v>230</v>
      </c>
      <c r="D151" s="189" t="s">
        <v>120</v>
      </c>
      <c r="E151" s="190" t="s">
        <v>231</v>
      </c>
      <c r="F151" s="191" t="s">
        <v>232</v>
      </c>
      <c r="G151" s="192" t="s">
        <v>211</v>
      </c>
      <c r="H151" s="193">
        <v>79.424999999999997</v>
      </c>
      <c r="I151" s="194"/>
      <c r="J151" s="195">
        <f>ROUND(I151*H151,2)</f>
        <v>0</v>
      </c>
      <c r="K151" s="191" t="s">
        <v>137</v>
      </c>
      <c r="L151" s="41"/>
      <c r="M151" s="196" t="s">
        <v>21</v>
      </c>
      <c r="N151" s="197" t="s">
        <v>44</v>
      </c>
      <c r="O151" s="66"/>
      <c r="P151" s="198">
        <f>O151*H151</f>
        <v>0</v>
      </c>
      <c r="Q151" s="198">
        <v>0</v>
      </c>
      <c r="R151" s="198">
        <f>Q151*H151</f>
        <v>0</v>
      </c>
      <c r="S151" s="198">
        <v>0</v>
      </c>
      <c r="T151" s="199">
        <f>S151*H151</f>
        <v>0</v>
      </c>
      <c r="U151" s="36"/>
      <c r="V151" s="36"/>
      <c r="W151" s="36"/>
      <c r="X151" s="36"/>
      <c r="Y151" s="36"/>
      <c r="Z151" s="36"/>
      <c r="AA151" s="36"/>
      <c r="AB151" s="36"/>
      <c r="AC151" s="36"/>
      <c r="AD151" s="36"/>
      <c r="AE151" s="36"/>
      <c r="AR151" s="200" t="s">
        <v>124</v>
      </c>
      <c r="AT151" s="200" t="s">
        <v>120</v>
      </c>
      <c r="AU151" s="200" t="s">
        <v>83</v>
      </c>
      <c r="AY151" s="19" t="s">
        <v>118</v>
      </c>
      <c r="BE151" s="201">
        <f>IF(N151="základní",J151,0)</f>
        <v>0</v>
      </c>
      <c r="BF151" s="201">
        <f>IF(N151="snížená",J151,0)</f>
        <v>0</v>
      </c>
      <c r="BG151" s="201">
        <f>IF(N151="zákl. přenesená",J151,0)</f>
        <v>0</v>
      </c>
      <c r="BH151" s="201">
        <f>IF(N151="sníž. přenesená",J151,0)</f>
        <v>0</v>
      </c>
      <c r="BI151" s="201">
        <f>IF(N151="nulová",J151,0)</f>
        <v>0</v>
      </c>
      <c r="BJ151" s="19" t="s">
        <v>81</v>
      </c>
      <c r="BK151" s="201">
        <f>ROUND(I151*H151,2)</f>
        <v>0</v>
      </c>
      <c r="BL151" s="19" t="s">
        <v>124</v>
      </c>
      <c r="BM151" s="200" t="s">
        <v>233</v>
      </c>
    </row>
    <row r="152" spans="1:65" s="2" customFormat="1" ht="39">
      <c r="A152" s="36"/>
      <c r="B152" s="37"/>
      <c r="C152" s="38"/>
      <c r="D152" s="202" t="s">
        <v>126</v>
      </c>
      <c r="E152" s="38"/>
      <c r="F152" s="203" t="s">
        <v>234</v>
      </c>
      <c r="G152" s="38"/>
      <c r="H152" s="38"/>
      <c r="I152" s="110"/>
      <c r="J152" s="38"/>
      <c r="K152" s="38"/>
      <c r="L152" s="41"/>
      <c r="M152" s="204"/>
      <c r="N152" s="205"/>
      <c r="O152" s="66"/>
      <c r="P152" s="66"/>
      <c r="Q152" s="66"/>
      <c r="R152" s="66"/>
      <c r="S152" s="66"/>
      <c r="T152" s="67"/>
      <c r="U152" s="36"/>
      <c r="V152" s="36"/>
      <c r="W152" s="36"/>
      <c r="X152" s="36"/>
      <c r="Y152" s="36"/>
      <c r="Z152" s="36"/>
      <c r="AA152" s="36"/>
      <c r="AB152" s="36"/>
      <c r="AC152" s="36"/>
      <c r="AD152" s="36"/>
      <c r="AE152" s="36"/>
      <c r="AT152" s="19" t="s">
        <v>126</v>
      </c>
      <c r="AU152" s="19" t="s">
        <v>83</v>
      </c>
    </row>
    <row r="153" spans="1:65" s="2" customFormat="1" ht="136.5">
      <c r="A153" s="36"/>
      <c r="B153" s="37"/>
      <c r="C153" s="38"/>
      <c r="D153" s="202" t="s">
        <v>128</v>
      </c>
      <c r="E153" s="38"/>
      <c r="F153" s="206" t="s">
        <v>220</v>
      </c>
      <c r="G153" s="38"/>
      <c r="H153" s="38"/>
      <c r="I153" s="110"/>
      <c r="J153" s="38"/>
      <c r="K153" s="38"/>
      <c r="L153" s="41"/>
      <c r="M153" s="204"/>
      <c r="N153" s="205"/>
      <c r="O153" s="66"/>
      <c r="P153" s="66"/>
      <c r="Q153" s="66"/>
      <c r="R153" s="66"/>
      <c r="S153" s="66"/>
      <c r="T153" s="67"/>
      <c r="U153" s="36"/>
      <c r="V153" s="36"/>
      <c r="W153" s="36"/>
      <c r="X153" s="36"/>
      <c r="Y153" s="36"/>
      <c r="Z153" s="36"/>
      <c r="AA153" s="36"/>
      <c r="AB153" s="36"/>
      <c r="AC153" s="36"/>
      <c r="AD153" s="36"/>
      <c r="AE153" s="36"/>
      <c r="AT153" s="19" t="s">
        <v>128</v>
      </c>
      <c r="AU153" s="19" t="s">
        <v>83</v>
      </c>
    </row>
    <row r="154" spans="1:65" s="2" customFormat="1" ht="21.6" customHeight="1">
      <c r="A154" s="36"/>
      <c r="B154" s="37"/>
      <c r="C154" s="189" t="s">
        <v>235</v>
      </c>
      <c r="D154" s="189" t="s">
        <v>120</v>
      </c>
      <c r="E154" s="190" t="s">
        <v>236</v>
      </c>
      <c r="F154" s="191" t="s">
        <v>237</v>
      </c>
      <c r="G154" s="192" t="s">
        <v>211</v>
      </c>
      <c r="H154" s="193">
        <v>88.2</v>
      </c>
      <c r="I154" s="194"/>
      <c r="J154" s="195">
        <f>ROUND(I154*H154,2)</f>
        <v>0</v>
      </c>
      <c r="K154" s="191" t="s">
        <v>137</v>
      </c>
      <c r="L154" s="41"/>
      <c r="M154" s="196" t="s">
        <v>21</v>
      </c>
      <c r="N154" s="197" t="s">
        <v>44</v>
      </c>
      <c r="O154" s="66"/>
      <c r="P154" s="198">
        <f>O154*H154</f>
        <v>0</v>
      </c>
      <c r="Q154" s="198">
        <v>0</v>
      </c>
      <c r="R154" s="198">
        <f>Q154*H154</f>
        <v>0</v>
      </c>
      <c r="S154" s="198">
        <v>0</v>
      </c>
      <c r="T154" s="199">
        <f>S154*H154</f>
        <v>0</v>
      </c>
      <c r="U154" s="36"/>
      <c r="V154" s="36"/>
      <c r="W154" s="36"/>
      <c r="X154" s="36"/>
      <c r="Y154" s="36"/>
      <c r="Z154" s="36"/>
      <c r="AA154" s="36"/>
      <c r="AB154" s="36"/>
      <c r="AC154" s="36"/>
      <c r="AD154" s="36"/>
      <c r="AE154" s="36"/>
      <c r="AR154" s="200" t="s">
        <v>124</v>
      </c>
      <c r="AT154" s="200" t="s">
        <v>120</v>
      </c>
      <c r="AU154" s="200" t="s">
        <v>83</v>
      </c>
      <c r="AY154" s="19" t="s">
        <v>118</v>
      </c>
      <c r="BE154" s="201">
        <f>IF(N154="základní",J154,0)</f>
        <v>0</v>
      </c>
      <c r="BF154" s="201">
        <f>IF(N154="snížená",J154,0)</f>
        <v>0</v>
      </c>
      <c r="BG154" s="201">
        <f>IF(N154="zákl. přenesená",J154,0)</f>
        <v>0</v>
      </c>
      <c r="BH154" s="201">
        <f>IF(N154="sníž. přenesená",J154,0)</f>
        <v>0</v>
      </c>
      <c r="BI154" s="201">
        <f>IF(N154="nulová",J154,0)</f>
        <v>0</v>
      </c>
      <c r="BJ154" s="19" t="s">
        <v>81</v>
      </c>
      <c r="BK154" s="201">
        <f>ROUND(I154*H154,2)</f>
        <v>0</v>
      </c>
      <c r="BL154" s="19" t="s">
        <v>124</v>
      </c>
      <c r="BM154" s="200" t="s">
        <v>238</v>
      </c>
    </row>
    <row r="155" spans="1:65" s="2" customFormat="1" ht="29.25">
      <c r="A155" s="36"/>
      <c r="B155" s="37"/>
      <c r="C155" s="38"/>
      <c r="D155" s="202" t="s">
        <v>126</v>
      </c>
      <c r="E155" s="38"/>
      <c r="F155" s="203" t="s">
        <v>239</v>
      </c>
      <c r="G155" s="38"/>
      <c r="H155" s="38"/>
      <c r="I155" s="110"/>
      <c r="J155" s="38"/>
      <c r="K155" s="38"/>
      <c r="L155" s="41"/>
      <c r="M155" s="204"/>
      <c r="N155" s="205"/>
      <c r="O155" s="66"/>
      <c r="P155" s="66"/>
      <c r="Q155" s="66"/>
      <c r="R155" s="66"/>
      <c r="S155" s="66"/>
      <c r="T155" s="67"/>
      <c r="U155" s="36"/>
      <c r="V155" s="36"/>
      <c r="W155" s="36"/>
      <c r="X155" s="36"/>
      <c r="Y155" s="36"/>
      <c r="Z155" s="36"/>
      <c r="AA155" s="36"/>
      <c r="AB155" s="36"/>
      <c r="AC155" s="36"/>
      <c r="AD155" s="36"/>
      <c r="AE155" s="36"/>
      <c r="AT155" s="19" t="s">
        <v>126</v>
      </c>
      <c r="AU155" s="19" t="s">
        <v>83</v>
      </c>
    </row>
    <row r="156" spans="1:65" s="2" customFormat="1" ht="136.5">
      <c r="A156" s="36"/>
      <c r="B156" s="37"/>
      <c r="C156" s="38"/>
      <c r="D156" s="202" t="s">
        <v>128</v>
      </c>
      <c r="E156" s="38"/>
      <c r="F156" s="206" t="s">
        <v>220</v>
      </c>
      <c r="G156" s="38"/>
      <c r="H156" s="38"/>
      <c r="I156" s="110"/>
      <c r="J156" s="38"/>
      <c r="K156" s="38"/>
      <c r="L156" s="41"/>
      <c r="M156" s="204"/>
      <c r="N156" s="205"/>
      <c r="O156" s="66"/>
      <c r="P156" s="66"/>
      <c r="Q156" s="66"/>
      <c r="R156" s="66"/>
      <c r="S156" s="66"/>
      <c r="T156" s="67"/>
      <c r="U156" s="36"/>
      <c r="V156" s="36"/>
      <c r="W156" s="36"/>
      <c r="X156" s="36"/>
      <c r="Y156" s="36"/>
      <c r="Z156" s="36"/>
      <c r="AA156" s="36"/>
      <c r="AB156" s="36"/>
      <c r="AC156" s="36"/>
      <c r="AD156" s="36"/>
      <c r="AE156" s="36"/>
      <c r="AT156" s="19" t="s">
        <v>128</v>
      </c>
      <c r="AU156" s="19" t="s">
        <v>83</v>
      </c>
    </row>
    <row r="157" spans="1:65" s="15" customFormat="1" ht="11.25">
      <c r="B157" s="229"/>
      <c r="C157" s="230"/>
      <c r="D157" s="202" t="s">
        <v>132</v>
      </c>
      <c r="E157" s="231" t="s">
        <v>21</v>
      </c>
      <c r="F157" s="232" t="s">
        <v>240</v>
      </c>
      <c r="G157" s="230"/>
      <c r="H157" s="231" t="s">
        <v>21</v>
      </c>
      <c r="I157" s="233"/>
      <c r="J157" s="230"/>
      <c r="K157" s="230"/>
      <c r="L157" s="234"/>
      <c r="M157" s="235"/>
      <c r="N157" s="236"/>
      <c r="O157" s="236"/>
      <c r="P157" s="236"/>
      <c r="Q157" s="236"/>
      <c r="R157" s="236"/>
      <c r="S157" s="236"/>
      <c r="T157" s="237"/>
      <c r="AT157" s="238" t="s">
        <v>132</v>
      </c>
      <c r="AU157" s="238" t="s">
        <v>83</v>
      </c>
      <c r="AV157" s="15" t="s">
        <v>81</v>
      </c>
      <c r="AW157" s="15" t="s">
        <v>34</v>
      </c>
      <c r="AX157" s="15" t="s">
        <v>73</v>
      </c>
      <c r="AY157" s="238" t="s">
        <v>118</v>
      </c>
    </row>
    <row r="158" spans="1:65" s="13" customFormat="1" ht="11.25">
      <c r="B158" s="207"/>
      <c r="C158" s="208"/>
      <c r="D158" s="202" t="s">
        <v>132</v>
      </c>
      <c r="E158" s="209" t="s">
        <v>21</v>
      </c>
      <c r="F158" s="210" t="s">
        <v>241</v>
      </c>
      <c r="G158" s="208"/>
      <c r="H158" s="211">
        <v>88.2</v>
      </c>
      <c r="I158" s="212"/>
      <c r="J158" s="208"/>
      <c r="K158" s="208"/>
      <c r="L158" s="213"/>
      <c r="M158" s="214"/>
      <c r="N158" s="215"/>
      <c r="O158" s="215"/>
      <c r="P158" s="215"/>
      <c r="Q158" s="215"/>
      <c r="R158" s="215"/>
      <c r="S158" s="215"/>
      <c r="T158" s="216"/>
      <c r="AT158" s="217" t="s">
        <v>132</v>
      </c>
      <c r="AU158" s="217" t="s">
        <v>83</v>
      </c>
      <c r="AV158" s="13" t="s">
        <v>83</v>
      </c>
      <c r="AW158" s="13" t="s">
        <v>34</v>
      </c>
      <c r="AX158" s="13" t="s">
        <v>73</v>
      </c>
      <c r="AY158" s="217" t="s">
        <v>118</v>
      </c>
    </row>
    <row r="159" spans="1:65" s="2" customFormat="1" ht="21.6" customHeight="1">
      <c r="A159" s="36"/>
      <c r="B159" s="37"/>
      <c r="C159" s="189" t="s">
        <v>242</v>
      </c>
      <c r="D159" s="189" t="s">
        <v>120</v>
      </c>
      <c r="E159" s="190" t="s">
        <v>243</v>
      </c>
      <c r="F159" s="191" t="s">
        <v>244</v>
      </c>
      <c r="G159" s="192" t="s">
        <v>211</v>
      </c>
      <c r="H159" s="193">
        <v>44.1</v>
      </c>
      <c r="I159" s="194"/>
      <c r="J159" s="195">
        <f>ROUND(I159*H159,2)</f>
        <v>0</v>
      </c>
      <c r="K159" s="191" t="s">
        <v>137</v>
      </c>
      <c r="L159" s="41"/>
      <c r="M159" s="196" t="s">
        <v>21</v>
      </c>
      <c r="N159" s="197" t="s">
        <v>44</v>
      </c>
      <c r="O159" s="66"/>
      <c r="P159" s="198">
        <f>O159*H159</f>
        <v>0</v>
      </c>
      <c r="Q159" s="198">
        <v>0</v>
      </c>
      <c r="R159" s="198">
        <f>Q159*H159</f>
        <v>0</v>
      </c>
      <c r="S159" s="198">
        <v>0</v>
      </c>
      <c r="T159" s="199">
        <f>S159*H159</f>
        <v>0</v>
      </c>
      <c r="U159" s="36"/>
      <c r="V159" s="36"/>
      <c r="W159" s="36"/>
      <c r="X159" s="36"/>
      <c r="Y159" s="36"/>
      <c r="Z159" s="36"/>
      <c r="AA159" s="36"/>
      <c r="AB159" s="36"/>
      <c r="AC159" s="36"/>
      <c r="AD159" s="36"/>
      <c r="AE159" s="36"/>
      <c r="AR159" s="200" t="s">
        <v>124</v>
      </c>
      <c r="AT159" s="200" t="s">
        <v>120</v>
      </c>
      <c r="AU159" s="200" t="s">
        <v>83</v>
      </c>
      <c r="AY159" s="19" t="s">
        <v>118</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124</v>
      </c>
      <c r="BM159" s="200" t="s">
        <v>245</v>
      </c>
    </row>
    <row r="160" spans="1:65" s="2" customFormat="1" ht="39">
      <c r="A160" s="36"/>
      <c r="B160" s="37"/>
      <c r="C160" s="38"/>
      <c r="D160" s="202" t="s">
        <v>126</v>
      </c>
      <c r="E160" s="38"/>
      <c r="F160" s="203" t="s">
        <v>246</v>
      </c>
      <c r="G160" s="38"/>
      <c r="H160" s="38"/>
      <c r="I160" s="110"/>
      <c r="J160" s="38"/>
      <c r="K160" s="38"/>
      <c r="L160" s="41"/>
      <c r="M160" s="204"/>
      <c r="N160" s="205"/>
      <c r="O160" s="66"/>
      <c r="P160" s="66"/>
      <c r="Q160" s="66"/>
      <c r="R160" s="66"/>
      <c r="S160" s="66"/>
      <c r="T160" s="67"/>
      <c r="U160" s="36"/>
      <c r="V160" s="36"/>
      <c r="W160" s="36"/>
      <c r="X160" s="36"/>
      <c r="Y160" s="36"/>
      <c r="Z160" s="36"/>
      <c r="AA160" s="36"/>
      <c r="AB160" s="36"/>
      <c r="AC160" s="36"/>
      <c r="AD160" s="36"/>
      <c r="AE160" s="36"/>
      <c r="AT160" s="19" t="s">
        <v>126</v>
      </c>
      <c r="AU160" s="19" t="s">
        <v>83</v>
      </c>
    </row>
    <row r="161" spans="1:65" s="2" customFormat="1" ht="136.5">
      <c r="A161" s="36"/>
      <c r="B161" s="37"/>
      <c r="C161" s="38"/>
      <c r="D161" s="202" t="s">
        <v>128</v>
      </c>
      <c r="E161" s="38"/>
      <c r="F161" s="206" t="s">
        <v>220</v>
      </c>
      <c r="G161" s="38"/>
      <c r="H161" s="38"/>
      <c r="I161" s="110"/>
      <c r="J161" s="38"/>
      <c r="K161" s="38"/>
      <c r="L161" s="41"/>
      <c r="M161" s="204"/>
      <c r="N161" s="205"/>
      <c r="O161" s="66"/>
      <c r="P161" s="66"/>
      <c r="Q161" s="66"/>
      <c r="R161" s="66"/>
      <c r="S161" s="66"/>
      <c r="T161" s="67"/>
      <c r="U161" s="36"/>
      <c r="V161" s="36"/>
      <c r="W161" s="36"/>
      <c r="X161" s="36"/>
      <c r="Y161" s="36"/>
      <c r="Z161" s="36"/>
      <c r="AA161" s="36"/>
      <c r="AB161" s="36"/>
      <c r="AC161" s="36"/>
      <c r="AD161" s="36"/>
      <c r="AE161" s="36"/>
      <c r="AT161" s="19" t="s">
        <v>128</v>
      </c>
      <c r="AU161" s="19" t="s">
        <v>83</v>
      </c>
    </row>
    <row r="162" spans="1:65" s="13" customFormat="1" ht="11.25">
      <c r="B162" s="207"/>
      <c r="C162" s="208"/>
      <c r="D162" s="202" t="s">
        <v>132</v>
      </c>
      <c r="E162" s="208"/>
      <c r="F162" s="210" t="s">
        <v>247</v>
      </c>
      <c r="G162" s="208"/>
      <c r="H162" s="211">
        <v>44.1</v>
      </c>
      <c r="I162" s="212"/>
      <c r="J162" s="208"/>
      <c r="K162" s="208"/>
      <c r="L162" s="213"/>
      <c r="M162" s="214"/>
      <c r="N162" s="215"/>
      <c r="O162" s="215"/>
      <c r="P162" s="215"/>
      <c r="Q162" s="215"/>
      <c r="R162" s="215"/>
      <c r="S162" s="215"/>
      <c r="T162" s="216"/>
      <c r="AT162" s="217" t="s">
        <v>132</v>
      </c>
      <c r="AU162" s="217" t="s">
        <v>83</v>
      </c>
      <c r="AV162" s="13" t="s">
        <v>83</v>
      </c>
      <c r="AW162" s="13" t="s">
        <v>4</v>
      </c>
      <c r="AX162" s="13" t="s">
        <v>81</v>
      </c>
      <c r="AY162" s="217" t="s">
        <v>118</v>
      </c>
    </row>
    <row r="163" spans="1:65" s="2" customFormat="1" ht="21.6" customHeight="1">
      <c r="A163" s="36"/>
      <c r="B163" s="37"/>
      <c r="C163" s="189" t="s">
        <v>248</v>
      </c>
      <c r="D163" s="189" t="s">
        <v>120</v>
      </c>
      <c r="E163" s="190" t="s">
        <v>249</v>
      </c>
      <c r="F163" s="191" t="s">
        <v>250</v>
      </c>
      <c r="G163" s="192" t="s">
        <v>211</v>
      </c>
      <c r="H163" s="193">
        <v>5.85</v>
      </c>
      <c r="I163" s="194"/>
      <c r="J163" s="195">
        <f>ROUND(I163*H163,2)</f>
        <v>0</v>
      </c>
      <c r="K163" s="191" t="s">
        <v>137</v>
      </c>
      <c r="L163" s="41"/>
      <c r="M163" s="196" t="s">
        <v>21</v>
      </c>
      <c r="N163" s="197" t="s">
        <v>44</v>
      </c>
      <c r="O163" s="66"/>
      <c r="P163" s="198">
        <f>O163*H163</f>
        <v>0</v>
      </c>
      <c r="Q163" s="198">
        <v>0</v>
      </c>
      <c r="R163" s="198">
        <f>Q163*H163</f>
        <v>0</v>
      </c>
      <c r="S163" s="198">
        <v>0</v>
      </c>
      <c r="T163" s="199">
        <f>S163*H163</f>
        <v>0</v>
      </c>
      <c r="U163" s="36"/>
      <c r="V163" s="36"/>
      <c r="W163" s="36"/>
      <c r="X163" s="36"/>
      <c r="Y163" s="36"/>
      <c r="Z163" s="36"/>
      <c r="AA163" s="36"/>
      <c r="AB163" s="36"/>
      <c r="AC163" s="36"/>
      <c r="AD163" s="36"/>
      <c r="AE163" s="36"/>
      <c r="AR163" s="200" t="s">
        <v>124</v>
      </c>
      <c r="AT163" s="200" t="s">
        <v>120</v>
      </c>
      <c r="AU163" s="200" t="s">
        <v>83</v>
      </c>
      <c r="AY163" s="19" t="s">
        <v>118</v>
      </c>
      <c r="BE163" s="201">
        <f>IF(N163="základní",J163,0)</f>
        <v>0</v>
      </c>
      <c r="BF163" s="201">
        <f>IF(N163="snížená",J163,0)</f>
        <v>0</v>
      </c>
      <c r="BG163" s="201">
        <f>IF(N163="zákl. přenesená",J163,0)</f>
        <v>0</v>
      </c>
      <c r="BH163" s="201">
        <f>IF(N163="sníž. přenesená",J163,0)</f>
        <v>0</v>
      </c>
      <c r="BI163" s="201">
        <f>IF(N163="nulová",J163,0)</f>
        <v>0</v>
      </c>
      <c r="BJ163" s="19" t="s">
        <v>81</v>
      </c>
      <c r="BK163" s="201">
        <f>ROUND(I163*H163,2)</f>
        <v>0</v>
      </c>
      <c r="BL163" s="19" t="s">
        <v>124</v>
      </c>
      <c r="BM163" s="200" t="s">
        <v>251</v>
      </c>
    </row>
    <row r="164" spans="1:65" s="2" customFormat="1" ht="39">
      <c r="A164" s="36"/>
      <c r="B164" s="37"/>
      <c r="C164" s="38"/>
      <c r="D164" s="202" t="s">
        <v>126</v>
      </c>
      <c r="E164" s="38"/>
      <c r="F164" s="203" t="s">
        <v>252</v>
      </c>
      <c r="G164" s="38"/>
      <c r="H164" s="38"/>
      <c r="I164" s="110"/>
      <c r="J164" s="38"/>
      <c r="K164" s="38"/>
      <c r="L164" s="41"/>
      <c r="M164" s="204"/>
      <c r="N164" s="205"/>
      <c r="O164" s="66"/>
      <c r="P164" s="66"/>
      <c r="Q164" s="66"/>
      <c r="R164" s="66"/>
      <c r="S164" s="66"/>
      <c r="T164" s="67"/>
      <c r="U164" s="36"/>
      <c r="V164" s="36"/>
      <c r="W164" s="36"/>
      <c r="X164" s="36"/>
      <c r="Y164" s="36"/>
      <c r="Z164" s="36"/>
      <c r="AA164" s="36"/>
      <c r="AB164" s="36"/>
      <c r="AC164" s="36"/>
      <c r="AD164" s="36"/>
      <c r="AE164" s="36"/>
      <c r="AT164" s="19" t="s">
        <v>126</v>
      </c>
      <c r="AU164" s="19" t="s">
        <v>83</v>
      </c>
    </row>
    <row r="165" spans="1:65" s="2" customFormat="1" ht="380.25">
      <c r="A165" s="36"/>
      <c r="B165" s="37"/>
      <c r="C165" s="38"/>
      <c r="D165" s="202" t="s">
        <v>128</v>
      </c>
      <c r="E165" s="38"/>
      <c r="F165" s="206" t="s">
        <v>253</v>
      </c>
      <c r="G165" s="38"/>
      <c r="H165" s="38"/>
      <c r="I165" s="110"/>
      <c r="J165" s="38"/>
      <c r="K165" s="38"/>
      <c r="L165" s="41"/>
      <c r="M165" s="204"/>
      <c r="N165" s="205"/>
      <c r="O165" s="66"/>
      <c r="P165" s="66"/>
      <c r="Q165" s="66"/>
      <c r="R165" s="66"/>
      <c r="S165" s="66"/>
      <c r="T165" s="67"/>
      <c r="U165" s="36"/>
      <c r="V165" s="36"/>
      <c r="W165" s="36"/>
      <c r="X165" s="36"/>
      <c r="Y165" s="36"/>
      <c r="Z165" s="36"/>
      <c r="AA165" s="36"/>
      <c r="AB165" s="36"/>
      <c r="AC165" s="36"/>
      <c r="AD165" s="36"/>
      <c r="AE165" s="36"/>
      <c r="AT165" s="19" t="s">
        <v>128</v>
      </c>
      <c r="AU165" s="19" t="s">
        <v>83</v>
      </c>
    </row>
    <row r="166" spans="1:65" s="15" customFormat="1" ht="11.25">
      <c r="B166" s="229"/>
      <c r="C166" s="230"/>
      <c r="D166" s="202" t="s">
        <v>132</v>
      </c>
      <c r="E166" s="231" t="s">
        <v>21</v>
      </c>
      <c r="F166" s="232" t="s">
        <v>254</v>
      </c>
      <c r="G166" s="230"/>
      <c r="H166" s="231" t="s">
        <v>21</v>
      </c>
      <c r="I166" s="233"/>
      <c r="J166" s="230"/>
      <c r="K166" s="230"/>
      <c r="L166" s="234"/>
      <c r="M166" s="235"/>
      <c r="N166" s="236"/>
      <c r="O166" s="236"/>
      <c r="P166" s="236"/>
      <c r="Q166" s="236"/>
      <c r="R166" s="236"/>
      <c r="S166" s="236"/>
      <c r="T166" s="237"/>
      <c r="AT166" s="238" t="s">
        <v>132</v>
      </c>
      <c r="AU166" s="238" t="s">
        <v>83</v>
      </c>
      <c r="AV166" s="15" t="s">
        <v>81</v>
      </c>
      <c r="AW166" s="15" t="s">
        <v>34</v>
      </c>
      <c r="AX166" s="15" t="s">
        <v>73</v>
      </c>
      <c r="AY166" s="238" t="s">
        <v>118</v>
      </c>
    </row>
    <row r="167" spans="1:65" s="13" customFormat="1" ht="11.25">
      <c r="B167" s="207"/>
      <c r="C167" s="208"/>
      <c r="D167" s="202" t="s">
        <v>132</v>
      </c>
      <c r="E167" s="209" t="s">
        <v>21</v>
      </c>
      <c r="F167" s="210" t="s">
        <v>255</v>
      </c>
      <c r="G167" s="208"/>
      <c r="H167" s="211">
        <v>5.85</v>
      </c>
      <c r="I167" s="212"/>
      <c r="J167" s="208"/>
      <c r="K167" s="208"/>
      <c r="L167" s="213"/>
      <c r="M167" s="214"/>
      <c r="N167" s="215"/>
      <c r="O167" s="215"/>
      <c r="P167" s="215"/>
      <c r="Q167" s="215"/>
      <c r="R167" s="215"/>
      <c r="S167" s="215"/>
      <c r="T167" s="216"/>
      <c r="AT167" s="217" t="s">
        <v>132</v>
      </c>
      <c r="AU167" s="217" t="s">
        <v>83</v>
      </c>
      <c r="AV167" s="13" t="s">
        <v>83</v>
      </c>
      <c r="AW167" s="13" t="s">
        <v>34</v>
      </c>
      <c r="AX167" s="13" t="s">
        <v>81</v>
      </c>
      <c r="AY167" s="217" t="s">
        <v>118</v>
      </c>
    </row>
    <row r="168" spans="1:65" s="2" customFormat="1" ht="21.6" customHeight="1">
      <c r="A168" s="36"/>
      <c r="B168" s="37"/>
      <c r="C168" s="189" t="s">
        <v>256</v>
      </c>
      <c r="D168" s="189" t="s">
        <v>120</v>
      </c>
      <c r="E168" s="190" t="s">
        <v>257</v>
      </c>
      <c r="F168" s="191" t="s">
        <v>258</v>
      </c>
      <c r="G168" s="192" t="s">
        <v>211</v>
      </c>
      <c r="H168" s="193">
        <v>5.85</v>
      </c>
      <c r="I168" s="194"/>
      <c r="J168" s="195">
        <f>ROUND(I168*H168,2)</f>
        <v>0</v>
      </c>
      <c r="K168" s="191" t="s">
        <v>137</v>
      </c>
      <c r="L168" s="41"/>
      <c r="M168" s="196" t="s">
        <v>21</v>
      </c>
      <c r="N168" s="197" t="s">
        <v>44</v>
      </c>
      <c r="O168" s="66"/>
      <c r="P168" s="198">
        <f>O168*H168</f>
        <v>0</v>
      </c>
      <c r="Q168" s="198">
        <v>0</v>
      </c>
      <c r="R168" s="198">
        <f>Q168*H168</f>
        <v>0</v>
      </c>
      <c r="S168" s="198">
        <v>0</v>
      </c>
      <c r="T168" s="199">
        <f>S168*H168</f>
        <v>0</v>
      </c>
      <c r="U168" s="36"/>
      <c r="V168" s="36"/>
      <c r="W168" s="36"/>
      <c r="X168" s="36"/>
      <c r="Y168" s="36"/>
      <c r="Z168" s="36"/>
      <c r="AA168" s="36"/>
      <c r="AB168" s="36"/>
      <c r="AC168" s="36"/>
      <c r="AD168" s="36"/>
      <c r="AE168" s="36"/>
      <c r="AR168" s="200" t="s">
        <v>124</v>
      </c>
      <c r="AT168" s="200" t="s">
        <v>120</v>
      </c>
      <c r="AU168" s="200" t="s">
        <v>83</v>
      </c>
      <c r="AY168" s="19" t="s">
        <v>118</v>
      </c>
      <c r="BE168" s="201">
        <f>IF(N168="základní",J168,0)</f>
        <v>0</v>
      </c>
      <c r="BF168" s="201">
        <f>IF(N168="snížená",J168,0)</f>
        <v>0</v>
      </c>
      <c r="BG168" s="201">
        <f>IF(N168="zákl. přenesená",J168,0)</f>
        <v>0</v>
      </c>
      <c r="BH168" s="201">
        <f>IF(N168="sníž. přenesená",J168,0)</f>
        <v>0</v>
      </c>
      <c r="BI168" s="201">
        <f>IF(N168="nulová",J168,0)</f>
        <v>0</v>
      </c>
      <c r="BJ168" s="19" t="s">
        <v>81</v>
      </c>
      <c r="BK168" s="201">
        <f>ROUND(I168*H168,2)</f>
        <v>0</v>
      </c>
      <c r="BL168" s="19" t="s">
        <v>124</v>
      </c>
      <c r="BM168" s="200" t="s">
        <v>259</v>
      </c>
    </row>
    <row r="169" spans="1:65" s="2" customFormat="1" ht="19.5">
      <c r="A169" s="36"/>
      <c r="B169" s="37"/>
      <c r="C169" s="38"/>
      <c r="D169" s="202" t="s">
        <v>126</v>
      </c>
      <c r="E169" s="38"/>
      <c r="F169" s="203" t="s">
        <v>260</v>
      </c>
      <c r="G169" s="38"/>
      <c r="H169" s="38"/>
      <c r="I169" s="110"/>
      <c r="J169" s="38"/>
      <c r="K169" s="38"/>
      <c r="L169" s="41"/>
      <c r="M169" s="204"/>
      <c r="N169" s="205"/>
      <c r="O169" s="66"/>
      <c r="P169" s="66"/>
      <c r="Q169" s="66"/>
      <c r="R169" s="66"/>
      <c r="S169" s="66"/>
      <c r="T169" s="67"/>
      <c r="U169" s="36"/>
      <c r="V169" s="36"/>
      <c r="W169" s="36"/>
      <c r="X169" s="36"/>
      <c r="Y169" s="36"/>
      <c r="Z169" s="36"/>
      <c r="AA169" s="36"/>
      <c r="AB169" s="36"/>
      <c r="AC169" s="36"/>
      <c r="AD169" s="36"/>
      <c r="AE169" s="36"/>
      <c r="AT169" s="19" t="s">
        <v>126</v>
      </c>
      <c r="AU169" s="19" t="s">
        <v>83</v>
      </c>
    </row>
    <row r="170" spans="1:65" s="2" customFormat="1" ht="380.25">
      <c r="A170" s="36"/>
      <c r="B170" s="37"/>
      <c r="C170" s="38"/>
      <c r="D170" s="202" t="s">
        <v>128</v>
      </c>
      <c r="E170" s="38"/>
      <c r="F170" s="206" t="s">
        <v>253</v>
      </c>
      <c r="G170" s="38"/>
      <c r="H170" s="38"/>
      <c r="I170" s="110"/>
      <c r="J170" s="38"/>
      <c r="K170" s="38"/>
      <c r="L170" s="41"/>
      <c r="M170" s="204"/>
      <c r="N170" s="205"/>
      <c r="O170" s="66"/>
      <c r="P170" s="66"/>
      <c r="Q170" s="66"/>
      <c r="R170" s="66"/>
      <c r="S170" s="66"/>
      <c r="T170" s="67"/>
      <c r="U170" s="36"/>
      <c r="V170" s="36"/>
      <c r="W170" s="36"/>
      <c r="X170" s="36"/>
      <c r="Y170" s="36"/>
      <c r="Z170" s="36"/>
      <c r="AA170" s="36"/>
      <c r="AB170" s="36"/>
      <c r="AC170" s="36"/>
      <c r="AD170" s="36"/>
      <c r="AE170" s="36"/>
      <c r="AT170" s="19" t="s">
        <v>128</v>
      </c>
      <c r="AU170" s="19" t="s">
        <v>83</v>
      </c>
    </row>
    <row r="171" spans="1:65" s="2" customFormat="1" ht="21.6" customHeight="1">
      <c r="A171" s="36"/>
      <c r="B171" s="37"/>
      <c r="C171" s="189" t="s">
        <v>7</v>
      </c>
      <c r="D171" s="189" t="s">
        <v>120</v>
      </c>
      <c r="E171" s="190" t="s">
        <v>261</v>
      </c>
      <c r="F171" s="191" t="s">
        <v>262</v>
      </c>
      <c r="G171" s="192" t="s">
        <v>263</v>
      </c>
      <c r="H171" s="193">
        <v>50.5</v>
      </c>
      <c r="I171" s="194"/>
      <c r="J171" s="195">
        <f>ROUND(I171*H171,2)</f>
        <v>0</v>
      </c>
      <c r="K171" s="191" t="s">
        <v>21</v>
      </c>
      <c r="L171" s="41"/>
      <c r="M171" s="196" t="s">
        <v>21</v>
      </c>
      <c r="N171" s="197" t="s">
        <v>44</v>
      </c>
      <c r="O171" s="66"/>
      <c r="P171" s="198">
        <f>O171*H171</f>
        <v>0</v>
      </c>
      <c r="Q171" s="198">
        <v>0</v>
      </c>
      <c r="R171" s="198">
        <f>Q171*H171</f>
        <v>0</v>
      </c>
      <c r="S171" s="198">
        <v>0</v>
      </c>
      <c r="T171" s="199">
        <f>S171*H171</f>
        <v>0</v>
      </c>
      <c r="U171" s="36"/>
      <c r="V171" s="36"/>
      <c r="W171" s="36"/>
      <c r="X171" s="36"/>
      <c r="Y171" s="36"/>
      <c r="Z171" s="36"/>
      <c r="AA171" s="36"/>
      <c r="AB171" s="36"/>
      <c r="AC171" s="36"/>
      <c r="AD171" s="36"/>
      <c r="AE171" s="36"/>
      <c r="AR171" s="200" t="s">
        <v>124</v>
      </c>
      <c r="AT171" s="200" t="s">
        <v>120</v>
      </c>
      <c r="AU171" s="200" t="s">
        <v>83</v>
      </c>
      <c r="AY171" s="19" t="s">
        <v>118</v>
      </c>
      <c r="BE171" s="201">
        <f>IF(N171="základní",J171,0)</f>
        <v>0</v>
      </c>
      <c r="BF171" s="201">
        <f>IF(N171="snížená",J171,0)</f>
        <v>0</v>
      </c>
      <c r="BG171" s="201">
        <f>IF(N171="zákl. přenesená",J171,0)</f>
        <v>0</v>
      </c>
      <c r="BH171" s="201">
        <f>IF(N171="sníž. přenesená",J171,0)</f>
        <v>0</v>
      </c>
      <c r="BI171" s="201">
        <f>IF(N171="nulová",J171,0)</f>
        <v>0</v>
      </c>
      <c r="BJ171" s="19" t="s">
        <v>81</v>
      </c>
      <c r="BK171" s="201">
        <f>ROUND(I171*H171,2)</f>
        <v>0</v>
      </c>
      <c r="BL171" s="19" t="s">
        <v>124</v>
      </c>
      <c r="BM171" s="200" t="s">
        <v>264</v>
      </c>
    </row>
    <row r="172" spans="1:65" s="2" customFormat="1" ht="11.25">
      <c r="A172" s="36"/>
      <c r="B172" s="37"/>
      <c r="C172" s="38"/>
      <c r="D172" s="202" t="s">
        <v>126</v>
      </c>
      <c r="E172" s="38"/>
      <c r="F172" s="203" t="s">
        <v>265</v>
      </c>
      <c r="G172" s="38"/>
      <c r="H172" s="38"/>
      <c r="I172" s="110"/>
      <c r="J172" s="38"/>
      <c r="K172" s="38"/>
      <c r="L172" s="41"/>
      <c r="M172" s="204"/>
      <c r="N172" s="205"/>
      <c r="O172" s="66"/>
      <c r="P172" s="66"/>
      <c r="Q172" s="66"/>
      <c r="R172" s="66"/>
      <c r="S172" s="66"/>
      <c r="T172" s="67"/>
      <c r="U172" s="36"/>
      <c r="V172" s="36"/>
      <c r="W172" s="36"/>
      <c r="X172" s="36"/>
      <c r="Y172" s="36"/>
      <c r="Z172" s="36"/>
      <c r="AA172" s="36"/>
      <c r="AB172" s="36"/>
      <c r="AC172" s="36"/>
      <c r="AD172" s="36"/>
      <c r="AE172" s="36"/>
      <c r="AT172" s="19" t="s">
        <v>126</v>
      </c>
      <c r="AU172" s="19" t="s">
        <v>83</v>
      </c>
    </row>
    <row r="173" spans="1:65" s="2" customFormat="1" ht="87.75">
      <c r="A173" s="36"/>
      <c r="B173" s="37"/>
      <c r="C173" s="38"/>
      <c r="D173" s="202" t="s">
        <v>128</v>
      </c>
      <c r="E173" s="38"/>
      <c r="F173" s="206" t="s">
        <v>266</v>
      </c>
      <c r="G173" s="38"/>
      <c r="H173" s="38"/>
      <c r="I173" s="110"/>
      <c r="J173" s="38"/>
      <c r="K173" s="38"/>
      <c r="L173" s="41"/>
      <c r="M173" s="204"/>
      <c r="N173" s="205"/>
      <c r="O173" s="66"/>
      <c r="P173" s="66"/>
      <c r="Q173" s="66"/>
      <c r="R173" s="66"/>
      <c r="S173" s="66"/>
      <c r="T173" s="67"/>
      <c r="U173" s="36"/>
      <c r="V173" s="36"/>
      <c r="W173" s="36"/>
      <c r="X173" s="36"/>
      <c r="Y173" s="36"/>
      <c r="Z173" s="36"/>
      <c r="AA173" s="36"/>
      <c r="AB173" s="36"/>
      <c r="AC173" s="36"/>
      <c r="AD173" s="36"/>
      <c r="AE173" s="36"/>
      <c r="AT173" s="19" t="s">
        <v>128</v>
      </c>
      <c r="AU173" s="19" t="s">
        <v>83</v>
      </c>
    </row>
    <row r="174" spans="1:65" s="13" customFormat="1" ht="11.25">
      <c r="B174" s="207"/>
      <c r="C174" s="208"/>
      <c r="D174" s="202" t="s">
        <v>132</v>
      </c>
      <c r="E174" s="209" t="s">
        <v>21</v>
      </c>
      <c r="F174" s="210" t="s">
        <v>267</v>
      </c>
      <c r="G174" s="208"/>
      <c r="H174" s="211">
        <v>50.5</v>
      </c>
      <c r="I174" s="212"/>
      <c r="J174" s="208"/>
      <c r="K174" s="208"/>
      <c r="L174" s="213"/>
      <c r="M174" s="214"/>
      <c r="N174" s="215"/>
      <c r="O174" s="215"/>
      <c r="P174" s="215"/>
      <c r="Q174" s="215"/>
      <c r="R174" s="215"/>
      <c r="S174" s="215"/>
      <c r="T174" s="216"/>
      <c r="AT174" s="217" t="s">
        <v>132</v>
      </c>
      <c r="AU174" s="217" t="s">
        <v>83</v>
      </c>
      <c r="AV174" s="13" t="s">
        <v>83</v>
      </c>
      <c r="AW174" s="13" t="s">
        <v>34</v>
      </c>
      <c r="AX174" s="13" t="s">
        <v>73</v>
      </c>
      <c r="AY174" s="217" t="s">
        <v>118</v>
      </c>
    </row>
    <row r="175" spans="1:65" s="2" customFormat="1" ht="21.6" customHeight="1">
      <c r="A175" s="36"/>
      <c r="B175" s="37"/>
      <c r="C175" s="189" t="s">
        <v>268</v>
      </c>
      <c r="D175" s="189" t="s">
        <v>120</v>
      </c>
      <c r="E175" s="190" t="s">
        <v>269</v>
      </c>
      <c r="F175" s="191" t="s">
        <v>270</v>
      </c>
      <c r="G175" s="192" t="s">
        <v>211</v>
      </c>
      <c r="H175" s="193">
        <v>4.4640000000000004</v>
      </c>
      <c r="I175" s="194"/>
      <c r="J175" s="195">
        <f>ROUND(I175*H175,2)</f>
        <v>0</v>
      </c>
      <c r="K175" s="191" t="s">
        <v>137</v>
      </c>
      <c r="L175" s="41"/>
      <c r="M175" s="196" t="s">
        <v>21</v>
      </c>
      <c r="N175" s="197" t="s">
        <v>44</v>
      </c>
      <c r="O175" s="66"/>
      <c r="P175" s="198">
        <f>O175*H175</f>
        <v>0</v>
      </c>
      <c r="Q175" s="198">
        <v>0</v>
      </c>
      <c r="R175" s="198">
        <f>Q175*H175</f>
        <v>0</v>
      </c>
      <c r="S175" s="198">
        <v>0</v>
      </c>
      <c r="T175" s="199">
        <f>S175*H175</f>
        <v>0</v>
      </c>
      <c r="U175" s="36"/>
      <c r="V175" s="36"/>
      <c r="W175" s="36"/>
      <c r="X175" s="36"/>
      <c r="Y175" s="36"/>
      <c r="Z175" s="36"/>
      <c r="AA175" s="36"/>
      <c r="AB175" s="36"/>
      <c r="AC175" s="36"/>
      <c r="AD175" s="36"/>
      <c r="AE175" s="36"/>
      <c r="AR175" s="200" t="s">
        <v>124</v>
      </c>
      <c r="AT175" s="200" t="s">
        <v>120</v>
      </c>
      <c r="AU175" s="200" t="s">
        <v>83</v>
      </c>
      <c r="AY175" s="19" t="s">
        <v>118</v>
      </c>
      <c r="BE175" s="201">
        <f>IF(N175="základní",J175,0)</f>
        <v>0</v>
      </c>
      <c r="BF175" s="201">
        <f>IF(N175="snížená",J175,0)</f>
        <v>0</v>
      </c>
      <c r="BG175" s="201">
        <f>IF(N175="zákl. přenesená",J175,0)</f>
        <v>0</v>
      </c>
      <c r="BH175" s="201">
        <f>IF(N175="sníž. přenesená",J175,0)</f>
        <v>0</v>
      </c>
      <c r="BI175" s="201">
        <f>IF(N175="nulová",J175,0)</f>
        <v>0</v>
      </c>
      <c r="BJ175" s="19" t="s">
        <v>81</v>
      </c>
      <c r="BK175" s="201">
        <f>ROUND(I175*H175,2)</f>
        <v>0</v>
      </c>
      <c r="BL175" s="19" t="s">
        <v>124</v>
      </c>
      <c r="BM175" s="200" t="s">
        <v>271</v>
      </c>
    </row>
    <row r="176" spans="1:65" s="2" customFormat="1" ht="29.25">
      <c r="A176" s="36"/>
      <c r="B176" s="37"/>
      <c r="C176" s="38"/>
      <c r="D176" s="202" t="s">
        <v>126</v>
      </c>
      <c r="E176" s="38"/>
      <c r="F176" s="203" t="s">
        <v>272</v>
      </c>
      <c r="G176" s="38"/>
      <c r="H176" s="38"/>
      <c r="I176" s="110"/>
      <c r="J176" s="38"/>
      <c r="K176" s="38"/>
      <c r="L176" s="41"/>
      <c r="M176" s="204"/>
      <c r="N176" s="205"/>
      <c r="O176" s="66"/>
      <c r="P176" s="66"/>
      <c r="Q176" s="66"/>
      <c r="R176" s="66"/>
      <c r="S176" s="66"/>
      <c r="T176" s="67"/>
      <c r="U176" s="36"/>
      <c r="V176" s="36"/>
      <c r="W176" s="36"/>
      <c r="X176" s="36"/>
      <c r="Y176" s="36"/>
      <c r="Z176" s="36"/>
      <c r="AA176" s="36"/>
      <c r="AB176" s="36"/>
      <c r="AC176" s="36"/>
      <c r="AD176" s="36"/>
      <c r="AE176" s="36"/>
      <c r="AT176" s="19" t="s">
        <v>126</v>
      </c>
      <c r="AU176" s="19" t="s">
        <v>83</v>
      </c>
    </row>
    <row r="177" spans="1:65" s="2" customFormat="1" ht="126.75">
      <c r="A177" s="36"/>
      <c r="B177" s="37"/>
      <c r="C177" s="38"/>
      <c r="D177" s="202" t="s">
        <v>128</v>
      </c>
      <c r="E177" s="38"/>
      <c r="F177" s="206" t="s">
        <v>273</v>
      </c>
      <c r="G177" s="38"/>
      <c r="H177" s="38"/>
      <c r="I177" s="110"/>
      <c r="J177" s="38"/>
      <c r="K177" s="38"/>
      <c r="L177" s="41"/>
      <c r="M177" s="204"/>
      <c r="N177" s="205"/>
      <c r="O177" s="66"/>
      <c r="P177" s="66"/>
      <c r="Q177" s="66"/>
      <c r="R177" s="66"/>
      <c r="S177" s="66"/>
      <c r="T177" s="67"/>
      <c r="U177" s="36"/>
      <c r="V177" s="36"/>
      <c r="W177" s="36"/>
      <c r="X177" s="36"/>
      <c r="Y177" s="36"/>
      <c r="Z177" s="36"/>
      <c r="AA177" s="36"/>
      <c r="AB177" s="36"/>
      <c r="AC177" s="36"/>
      <c r="AD177" s="36"/>
      <c r="AE177" s="36"/>
      <c r="AT177" s="19" t="s">
        <v>128</v>
      </c>
      <c r="AU177" s="19" t="s">
        <v>83</v>
      </c>
    </row>
    <row r="178" spans="1:65" s="13" customFormat="1" ht="11.25">
      <c r="B178" s="207"/>
      <c r="C178" s="208"/>
      <c r="D178" s="202" t="s">
        <v>132</v>
      </c>
      <c r="E178" s="209" t="s">
        <v>21</v>
      </c>
      <c r="F178" s="210" t="s">
        <v>274</v>
      </c>
      <c r="G178" s="208"/>
      <c r="H178" s="211">
        <v>4.4640000000000004</v>
      </c>
      <c r="I178" s="212"/>
      <c r="J178" s="208"/>
      <c r="K178" s="208"/>
      <c r="L178" s="213"/>
      <c r="M178" s="214"/>
      <c r="N178" s="215"/>
      <c r="O178" s="215"/>
      <c r="P178" s="215"/>
      <c r="Q178" s="215"/>
      <c r="R178" s="215"/>
      <c r="S178" s="215"/>
      <c r="T178" s="216"/>
      <c r="AT178" s="217" t="s">
        <v>132</v>
      </c>
      <c r="AU178" s="217" t="s">
        <v>83</v>
      </c>
      <c r="AV178" s="13" t="s">
        <v>83</v>
      </c>
      <c r="AW178" s="13" t="s">
        <v>34</v>
      </c>
      <c r="AX178" s="13" t="s">
        <v>73</v>
      </c>
      <c r="AY178" s="217" t="s">
        <v>118</v>
      </c>
    </row>
    <row r="179" spans="1:65" s="2" customFormat="1" ht="21.6" customHeight="1">
      <c r="A179" s="36"/>
      <c r="B179" s="37"/>
      <c r="C179" s="189" t="s">
        <v>275</v>
      </c>
      <c r="D179" s="189" t="s">
        <v>120</v>
      </c>
      <c r="E179" s="190" t="s">
        <v>276</v>
      </c>
      <c r="F179" s="191" t="s">
        <v>277</v>
      </c>
      <c r="G179" s="192" t="s">
        <v>211</v>
      </c>
      <c r="H179" s="193">
        <v>4.4640000000000004</v>
      </c>
      <c r="I179" s="194"/>
      <c r="J179" s="195">
        <f>ROUND(I179*H179,2)</f>
        <v>0</v>
      </c>
      <c r="K179" s="191" t="s">
        <v>137</v>
      </c>
      <c r="L179" s="41"/>
      <c r="M179" s="196" t="s">
        <v>21</v>
      </c>
      <c r="N179" s="197" t="s">
        <v>44</v>
      </c>
      <c r="O179" s="66"/>
      <c r="P179" s="198">
        <f>O179*H179</f>
        <v>0</v>
      </c>
      <c r="Q179" s="198">
        <v>0</v>
      </c>
      <c r="R179" s="198">
        <f>Q179*H179</f>
        <v>0</v>
      </c>
      <c r="S179" s="198">
        <v>0</v>
      </c>
      <c r="T179" s="199">
        <f>S179*H179</f>
        <v>0</v>
      </c>
      <c r="U179" s="36"/>
      <c r="V179" s="36"/>
      <c r="W179" s="36"/>
      <c r="X179" s="36"/>
      <c r="Y179" s="36"/>
      <c r="Z179" s="36"/>
      <c r="AA179" s="36"/>
      <c r="AB179" s="36"/>
      <c r="AC179" s="36"/>
      <c r="AD179" s="36"/>
      <c r="AE179" s="36"/>
      <c r="AR179" s="200" t="s">
        <v>124</v>
      </c>
      <c r="AT179" s="200" t="s">
        <v>120</v>
      </c>
      <c r="AU179" s="200" t="s">
        <v>83</v>
      </c>
      <c r="AY179" s="19" t="s">
        <v>118</v>
      </c>
      <c r="BE179" s="201">
        <f>IF(N179="základní",J179,0)</f>
        <v>0</v>
      </c>
      <c r="BF179" s="201">
        <f>IF(N179="snížená",J179,0)</f>
        <v>0</v>
      </c>
      <c r="BG179" s="201">
        <f>IF(N179="zákl. přenesená",J179,0)</f>
        <v>0</v>
      </c>
      <c r="BH179" s="201">
        <f>IF(N179="sníž. přenesená",J179,0)</f>
        <v>0</v>
      </c>
      <c r="BI179" s="201">
        <f>IF(N179="nulová",J179,0)</f>
        <v>0</v>
      </c>
      <c r="BJ179" s="19" t="s">
        <v>81</v>
      </c>
      <c r="BK179" s="201">
        <f>ROUND(I179*H179,2)</f>
        <v>0</v>
      </c>
      <c r="BL179" s="19" t="s">
        <v>124</v>
      </c>
      <c r="BM179" s="200" t="s">
        <v>278</v>
      </c>
    </row>
    <row r="180" spans="1:65" s="2" customFormat="1" ht="29.25">
      <c r="A180" s="36"/>
      <c r="B180" s="37"/>
      <c r="C180" s="38"/>
      <c r="D180" s="202" t="s">
        <v>126</v>
      </c>
      <c r="E180" s="38"/>
      <c r="F180" s="203" t="s">
        <v>279</v>
      </c>
      <c r="G180" s="38"/>
      <c r="H180" s="38"/>
      <c r="I180" s="110"/>
      <c r="J180" s="38"/>
      <c r="K180" s="38"/>
      <c r="L180" s="41"/>
      <c r="M180" s="204"/>
      <c r="N180" s="205"/>
      <c r="O180" s="66"/>
      <c r="P180" s="66"/>
      <c r="Q180" s="66"/>
      <c r="R180" s="66"/>
      <c r="S180" s="66"/>
      <c r="T180" s="67"/>
      <c r="U180" s="36"/>
      <c r="V180" s="36"/>
      <c r="W180" s="36"/>
      <c r="X180" s="36"/>
      <c r="Y180" s="36"/>
      <c r="Z180" s="36"/>
      <c r="AA180" s="36"/>
      <c r="AB180" s="36"/>
      <c r="AC180" s="36"/>
      <c r="AD180" s="36"/>
      <c r="AE180" s="36"/>
      <c r="AT180" s="19" t="s">
        <v>126</v>
      </c>
      <c r="AU180" s="19" t="s">
        <v>83</v>
      </c>
    </row>
    <row r="181" spans="1:65" s="2" customFormat="1" ht="126.75">
      <c r="A181" s="36"/>
      <c r="B181" s="37"/>
      <c r="C181" s="38"/>
      <c r="D181" s="202" t="s">
        <v>128</v>
      </c>
      <c r="E181" s="38"/>
      <c r="F181" s="206" t="s">
        <v>273</v>
      </c>
      <c r="G181" s="38"/>
      <c r="H181" s="38"/>
      <c r="I181" s="110"/>
      <c r="J181" s="38"/>
      <c r="K181" s="38"/>
      <c r="L181" s="41"/>
      <c r="M181" s="204"/>
      <c r="N181" s="205"/>
      <c r="O181" s="66"/>
      <c r="P181" s="66"/>
      <c r="Q181" s="66"/>
      <c r="R181" s="66"/>
      <c r="S181" s="66"/>
      <c r="T181" s="67"/>
      <c r="U181" s="36"/>
      <c r="V181" s="36"/>
      <c r="W181" s="36"/>
      <c r="X181" s="36"/>
      <c r="Y181" s="36"/>
      <c r="Z181" s="36"/>
      <c r="AA181" s="36"/>
      <c r="AB181" s="36"/>
      <c r="AC181" s="36"/>
      <c r="AD181" s="36"/>
      <c r="AE181" s="36"/>
      <c r="AT181" s="19" t="s">
        <v>128</v>
      </c>
      <c r="AU181" s="19" t="s">
        <v>83</v>
      </c>
    </row>
    <row r="182" spans="1:65" s="2" customFormat="1" ht="21.6" customHeight="1">
      <c r="A182" s="36"/>
      <c r="B182" s="37"/>
      <c r="C182" s="189" t="s">
        <v>280</v>
      </c>
      <c r="D182" s="189" t="s">
        <v>120</v>
      </c>
      <c r="E182" s="190" t="s">
        <v>281</v>
      </c>
      <c r="F182" s="191" t="s">
        <v>282</v>
      </c>
      <c r="G182" s="192" t="s">
        <v>136</v>
      </c>
      <c r="H182" s="193">
        <v>14.88</v>
      </c>
      <c r="I182" s="194"/>
      <c r="J182" s="195">
        <f>ROUND(I182*H182,2)</f>
        <v>0</v>
      </c>
      <c r="K182" s="191" t="s">
        <v>137</v>
      </c>
      <c r="L182" s="41"/>
      <c r="M182" s="196" t="s">
        <v>21</v>
      </c>
      <c r="N182" s="197" t="s">
        <v>44</v>
      </c>
      <c r="O182" s="66"/>
      <c r="P182" s="198">
        <f>O182*H182</f>
        <v>0</v>
      </c>
      <c r="Q182" s="198">
        <v>8.4000000000000003E-4</v>
      </c>
      <c r="R182" s="198">
        <f>Q182*H182</f>
        <v>1.2499200000000002E-2</v>
      </c>
      <c r="S182" s="198">
        <v>0</v>
      </c>
      <c r="T182" s="199">
        <f>S182*H182</f>
        <v>0</v>
      </c>
      <c r="U182" s="36"/>
      <c r="V182" s="36"/>
      <c r="W182" s="36"/>
      <c r="X182" s="36"/>
      <c r="Y182" s="36"/>
      <c r="Z182" s="36"/>
      <c r="AA182" s="36"/>
      <c r="AB182" s="36"/>
      <c r="AC182" s="36"/>
      <c r="AD182" s="36"/>
      <c r="AE182" s="36"/>
      <c r="AR182" s="200" t="s">
        <v>124</v>
      </c>
      <c r="AT182" s="200" t="s">
        <v>120</v>
      </c>
      <c r="AU182" s="200" t="s">
        <v>83</v>
      </c>
      <c r="AY182" s="19" t="s">
        <v>118</v>
      </c>
      <c r="BE182" s="201">
        <f>IF(N182="základní",J182,0)</f>
        <v>0</v>
      </c>
      <c r="BF182" s="201">
        <f>IF(N182="snížená",J182,0)</f>
        <v>0</v>
      </c>
      <c r="BG182" s="201">
        <f>IF(N182="zákl. přenesená",J182,0)</f>
        <v>0</v>
      </c>
      <c r="BH182" s="201">
        <f>IF(N182="sníž. přenesená",J182,0)</f>
        <v>0</v>
      </c>
      <c r="BI182" s="201">
        <f>IF(N182="nulová",J182,0)</f>
        <v>0</v>
      </c>
      <c r="BJ182" s="19" t="s">
        <v>81</v>
      </c>
      <c r="BK182" s="201">
        <f>ROUND(I182*H182,2)</f>
        <v>0</v>
      </c>
      <c r="BL182" s="19" t="s">
        <v>124</v>
      </c>
      <c r="BM182" s="200" t="s">
        <v>283</v>
      </c>
    </row>
    <row r="183" spans="1:65" s="2" customFormat="1" ht="29.25">
      <c r="A183" s="36"/>
      <c r="B183" s="37"/>
      <c r="C183" s="38"/>
      <c r="D183" s="202" t="s">
        <v>126</v>
      </c>
      <c r="E183" s="38"/>
      <c r="F183" s="203" t="s">
        <v>284</v>
      </c>
      <c r="G183" s="38"/>
      <c r="H183" s="38"/>
      <c r="I183" s="110"/>
      <c r="J183" s="38"/>
      <c r="K183" s="38"/>
      <c r="L183" s="41"/>
      <c r="M183" s="204"/>
      <c r="N183" s="205"/>
      <c r="O183" s="66"/>
      <c r="P183" s="66"/>
      <c r="Q183" s="66"/>
      <c r="R183" s="66"/>
      <c r="S183" s="66"/>
      <c r="T183" s="67"/>
      <c r="U183" s="36"/>
      <c r="V183" s="36"/>
      <c r="W183" s="36"/>
      <c r="X183" s="36"/>
      <c r="Y183" s="36"/>
      <c r="Z183" s="36"/>
      <c r="AA183" s="36"/>
      <c r="AB183" s="36"/>
      <c r="AC183" s="36"/>
      <c r="AD183" s="36"/>
      <c r="AE183" s="36"/>
      <c r="AT183" s="19" t="s">
        <v>126</v>
      </c>
      <c r="AU183" s="19" t="s">
        <v>83</v>
      </c>
    </row>
    <row r="184" spans="1:65" s="2" customFormat="1" ht="214.5">
      <c r="A184" s="36"/>
      <c r="B184" s="37"/>
      <c r="C184" s="38"/>
      <c r="D184" s="202" t="s">
        <v>128</v>
      </c>
      <c r="E184" s="38"/>
      <c r="F184" s="206" t="s">
        <v>285</v>
      </c>
      <c r="G184" s="38"/>
      <c r="H184" s="38"/>
      <c r="I184" s="110"/>
      <c r="J184" s="38"/>
      <c r="K184" s="38"/>
      <c r="L184" s="41"/>
      <c r="M184" s="204"/>
      <c r="N184" s="205"/>
      <c r="O184" s="66"/>
      <c r="P184" s="66"/>
      <c r="Q184" s="66"/>
      <c r="R184" s="66"/>
      <c r="S184" s="66"/>
      <c r="T184" s="67"/>
      <c r="U184" s="36"/>
      <c r="V184" s="36"/>
      <c r="W184" s="36"/>
      <c r="X184" s="36"/>
      <c r="Y184" s="36"/>
      <c r="Z184" s="36"/>
      <c r="AA184" s="36"/>
      <c r="AB184" s="36"/>
      <c r="AC184" s="36"/>
      <c r="AD184" s="36"/>
      <c r="AE184" s="36"/>
      <c r="AT184" s="19" t="s">
        <v>128</v>
      </c>
      <c r="AU184" s="19" t="s">
        <v>83</v>
      </c>
    </row>
    <row r="185" spans="1:65" s="13" customFormat="1" ht="11.25">
      <c r="B185" s="207"/>
      <c r="C185" s="208"/>
      <c r="D185" s="202" t="s">
        <v>132</v>
      </c>
      <c r="E185" s="209" t="s">
        <v>21</v>
      </c>
      <c r="F185" s="210" t="s">
        <v>286</v>
      </c>
      <c r="G185" s="208"/>
      <c r="H185" s="211">
        <v>14.88</v>
      </c>
      <c r="I185" s="212"/>
      <c r="J185" s="208"/>
      <c r="K185" s="208"/>
      <c r="L185" s="213"/>
      <c r="M185" s="214"/>
      <c r="N185" s="215"/>
      <c r="O185" s="215"/>
      <c r="P185" s="215"/>
      <c r="Q185" s="215"/>
      <c r="R185" s="215"/>
      <c r="S185" s="215"/>
      <c r="T185" s="216"/>
      <c r="AT185" s="217" t="s">
        <v>132</v>
      </c>
      <c r="AU185" s="217" t="s">
        <v>83</v>
      </c>
      <c r="AV185" s="13" t="s">
        <v>83</v>
      </c>
      <c r="AW185" s="13" t="s">
        <v>34</v>
      </c>
      <c r="AX185" s="13" t="s">
        <v>81</v>
      </c>
      <c r="AY185" s="217" t="s">
        <v>118</v>
      </c>
    </row>
    <row r="186" spans="1:65" s="2" customFormat="1" ht="21.6" customHeight="1">
      <c r="A186" s="36"/>
      <c r="B186" s="37"/>
      <c r="C186" s="189" t="s">
        <v>287</v>
      </c>
      <c r="D186" s="189" t="s">
        <v>120</v>
      </c>
      <c r="E186" s="190" t="s">
        <v>288</v>
      </c>
      <c r="F186" s="191" t="s">
        <v>289</v>
      </c>
      <c r="G186" s="192" t="s">
        <v>136</v>
      </c>
      <c r="H186" s="193">
        <v>14.88</v>
      </c>
      <c r="I186" s="194"/>
      <c r="J186" s="195">
        <f>ROUND(I186*H186,2)</f>
        <v>0</v>
      </c>
      <c r="K186" s="191" t="s">
        <v>137</v>
      </c>
      <c r="L186" s="41"/>
      <c r="M186" s="196" t="s">
        <v>21</v>
      </c>
      <c r="N186" s="197" t="s">
        <v>44</v>
      </c>
      <c r="O186" s="66"/>
      <c r="P186" s="198">
        <f>O186*H186</f>
        <v>0</v>
      </c>
      <c r="Q186" s="198">
        <v>0</v>
      </c>
      <c r="R186" s="198">
        <f>Q186*H186</f>
        <v>0</v>
      </c>
      <c r="S186" s="198">
        <v>0</v>
      </c>
      <c r="T186" s="199">
        <f>S186*H186</f>
        <v>0</v>
      </c>
      <c r="U186" s="36"/>
      <c r="V186" s="36"/>
      <c r="W186" s="36"/>
      <c r="X186" s="36"/>
      <c r="Y186" s="36"/>
      <c r="Z186" s="36"/>
      <c r="AA186" s="36"/>
      <c r="AB186" s="36"/>
      <c r="AC186" s="36"/>
      <c r="AD186" s="36"/>
      <c r="AE186" s="36"/>
      <c r="AR186" s="200" t="s">
        <v>124</v>
      </c>
      <c r="AT186" s="200" t="s">
        <v>120</v>
      </c>
      <c r="AU186" s="200" t="s">
        <v>83</v>
      </c>
      <c r="AY186" s="19" t="s">
        <v>118</v>
      </c>
      <c r="BE186" s="201">
        <f>IF(N186="základní",J186,0)</f>
        <v>0</v>
      </c>
      <c r="BF186" s="201">
        <f>IF(N186="snížená",J186,0)</f>
        <v>0</v>
      </c>
      <c r="BG186" s="201">
        <f>IF(N186="zákl. přenesená",J186,0)</f>
        <v>0</v>
      </c>
      <c r="BH186" s="201">
        <f>IF(N186="sníž. přenesená",J186,0)</f>
        <v>0</v>
      </c>
      <c r="BI186" s="201">
        <f>IF(N186="nulová",J186,0)</f>
        <v>0</v>
      </c>
      <c r="BJ186" s="19" t="s">
        <v>81</v>
      </c>
      <c r="BK186" s="201">
        <f>ROUND(I186*H186,2)</f>
        <v>0</v>
      </c>
      <c r="BL186" s="19" t="s">
        <v>124</v>
      </c>
      <c r="BM186" s="200" t="s">
        <v>290</v>
      </c>
    </row>
    <row r="187" spans="1:65" s="2" customFormat="1" ht="29.25">
      <c r="A187" s="36"/>
      <c r="B187" s="37"/>
      <c r="C187" s="38"/>
      <c r="D187" s="202" t="s">
        <v>126</v>
      </c>
      <c r="E187" s="38"/>
      <c r="F187" s="203" t="s">
        <v>291</v>
      </c>
      <c r="G187" s="38"/>
      <c r="H187" s="38"/>
      <c r="I187" s="110"/>
      <c r="J187" s="38"/>
      <c r="K187" s="38"/>
      <c r="L187" s="41"/>
      <c r="M187" s="204"/>
      <c r="N187" s="205"/>
      <c r="O187" s="66"/>
      <c r="P187" s="66"/>
      <c r="Q187" s="66"/>
      <c r="R187" s="66"/>
      <c r="S187" s="66"/>
      <c r="T187" s="67"/>
      <c r="U187" s="36"/>
      <c r="V187" s="36"/>
      <c r="W187" s="36"/>
      <c r="X187" s="36"/>
      <c r="Y187" s="36"/>
      <c r="Z187" s="36"/>
      <c r="AA187" s="36"/>
      <c r="AB187" s="36"/>
      <c r="AC187" s="36"/>
      <c r="AD187" s="36"/>
      <c r="AE187" s="36"/>
      <c r="AT187" s="19" t="s">
        <v>126</v>
      </c>
      <c r="AU187" s="19" t="s">
        <v>83</v>
      </c>
    </row>
    <row r="188" spans="1:65" s="13" customFormat="1" ht="11.25">
      <c r="B188" s="207"/>
      <c r="C188" s="208"/>
      <c r="D188" s="202" t="s">
        <v>132</v>
      </c>
      <c r="E188" s="209" t="s">
        <v>21</v>
      </c>
      <c r="F188" s="210" t="s">
        <v>286</v>
      </c>
      <c r="G188" s="208"/>
      <c r="H188" s="211">
        <v>14.88</v>
      </c>
      <c r="I188" s="212"/>
      <c r="J188" s="208"/>
      <c r="K188" s="208"/>
      <c r="L188" s="213"/>
      <c r="M188" s="214"/>
      <c r="N188" s="215"/>
      <c r="O188" s="215"/>
      <c r="P188" s="215"/>
      <c r="Q188" s="215"/>
      <c r="R188" s="215"/>
      <c r="S188" s="215"/>
      <c r="T188" s="216"/>
      <c r="AT188" s="217" t="s">
        <v>132</v>
      </c>
      <c r="AU188" s="217" t="s">
        <v>83</v>
      </c>
      <c r="AV188" s="13" t="s">
        <v>83</v>
      </c>
      <c r="AW188" s="13" t="s">
        <v>34</v>
      </c>
      <c r="AX188" s="13" t="s">
        <v>81</v>
      </c>
      <c r="AY188" s="217" t="s">
        <v>118</v>
      </c>
    </row>
    <row r="189" spans="1:65" s="2" customFormat="1" ht="21.6" customHeight="1">
      <c r="A189" s="36"/>
      <c r="B189" s="37"/>
      <c r="C189" s="189" t="s">
        <v>292</v>
      </c>
      <c r="D189" s="189" t="s">
        <v>120</v>
      </c>
      <c r="E189" s="190" t="s">
        <v>293</v>
      </c>
      <c r="F189" s="191" t="s">
        <v>294</v>
      </c>
      <c r="G189" s="192" t="s">
        <v>211</v>
      </c>
      <c r="H189" s="193">
        <v>29.4</v>
      </c>
      <c r="I189" s="194"/>
      <c r="J189" s="195">
        <f>ROUND(I189*H189,2)</f>
        <v>0</v>
      </c>
      <c r="K189" s="191" t="s">
        <v>137</v>
      </c>
      <c r="L189" s="41"/>
      <c r="M189" s="196" t="s">
        <v>21</v>
      </c>
      <c r="N189" s="197" t="s">
        <v>44</v>
      </c>
      <c r="O189" s="66"/>
      <c r="P189" s="198">
        <f>O189*H189</f>
        <v>0</v>
      </c>
      <c r="Q189" s="198">
        <v>0</v>
      </c>
      <c r="R189" s="198">
        <f>Q189*H189</f>
        <v>0</v>
      </c>
      <c r="S189" s="198">
        <v>0</v>
      </c>
      <c r="T189" s="199">
        <f>S189*H189</f>
        <v>0</v>
      </c>
      <c r="U189" s="36"/>
      <c r="V189" s="36"/>
      <c r="W189" s="36"/>
      <c r="X189" s="36"/>
      <c r="Y189" s="36"/>
      <c r="Z189" s="36"/>
      <c r="AA189" s="36"/>
      <c r="AB189" s="36"/>
      <c r="AC189" s="36"/>
      <c r="AD189" s="36"/>
      <c r="AE189" s="36"/>
      <c r="AR189" s="200" t="s">
        <v>124</v>
      </c>
      <c r="AT189" s="200" t="s">
        <v>120</v>
      </c>
      <c r="AU189" s="200" t="s">
        <v>83</v>
      </c>
      <c r="AY189" s="19" t="s">
        <v>118</v>
      </c>
      <c r="BE189" s="201">
        <f>IF(N189="základní",J189,0)</f>
        <v>0</v>
      </c>
      <c r="BF189" s="201">
        <f>IF(N189="snížená",J189,0)</f>
        <v>0</v>
      </c>
      <c r="BG189" s="201">
        <f>IF(N189="zákl. přenesená",J189,0)</f>
        <v>0</v>
      </c>
      <c r="BH189" s="201">
        <f>IF(N189="sníž. přenesená",J189,0)</f>
        <v>0</v>
      </c>
      <c r="BI189" s="201">
        <f>IF(N189="nulová",J189,0)</f>
        <v>0</v>
      </c>
      <c r="BJ189" s="19" t="s">
        <v>81</v>
      </c>
      <c r="BK189" s="201">
        <f>ROUND(I189*H189,2)</f>
        <v>0</v>
      </c>
      <c r="BL189" s="19" t="s">
        <v>124</v>
      </c>
      <c r="BM189" s="200" t="s">
        <v>295</v>
      </c>
    </row>
    <row r="190" spans="1:65" s="2" customFormat="1" ht="29.25">
      <c r="A190" s="36"/>
      <c r="B190" s="37"/>
      <c r="C190" s="38"/>
      <c r="D190" s="202" t="s">
        <v>126</v>
      </c>
      <c r="E190" s="38"/>
      <c r="F190" s="203" t="s">
        <v>296</v>
      </c>
      <c r="G190" s="38"/>
      <c r="H190" s="38"/>
      <c r="I190" s="110"/>
      <c r="J190" s="38"/>
      <c r="K190" s="38"/>
      <c r="L190" s="41"/>
      <c r="M190" s="204"/>
      <c r="N190" s="205"/>
      <c r="O190" s="66"/>
      <c r="P190" s="66"/>
      <c r="Q190" s="66"/>
      <c r="R190" s="66"/>
      <c r="S190" s="66"/>
      <c r="T190" s="67"/>
      <c r="U190" s="36"/>
      <c r="V190" s="36"/>
      <c r="W190" s="36"/>
      <c r="X190" s="36"/>
      <c r="Y190" s="36"/>
      <c r="Z190" s="36"/>
      <c r="AA190" s="36"/>
      <c r="AB190" s="36"/>
      <c r="AC190" s="36"/>
      <c r="AD190" s="36"/>
      <c r="AE190" s="36"/>
      <c r="AT190" s="19" t="s">
        <v>126</v>
      </c>
      <c r="AU190" s="19" t="s">
        <v>83</v>
      </c>
    </row>
    <row r="191" spans="1:65" s="2" customFormat="1" ht="195">
      <c r="A191" s="36"/>
      <c r="B191" s="37"/>
      <c r="C191" s="38"/>
      <c r="D191" s="202" t="s">
        <v>128</v>
      </c>
      <c r="E191" s="38"/>
      <c r="F191" s="206" t="s">
        <v>297</v>
      </c>
      <c r="G191" s="38"/>
      <c r="H191" s="38"/>
      <c r="I191" s="110"/>
      <c r="J191" s="38"/>
      <c r="K191" s="38"/>
      <c r="L191" s="41"/>
      <c r="M191" s="204"/>
      <c r="N191" s="205"/>
      <c r="O191" s="66"/>
      <c r="P191" s="66"/>
      <c r="Q191" s="66"/>
      <c r="R191" s="66"/>
      <c r="S191" s="66"/>
      <c r="T191" s="67"/>
      <c r="U191" s="36"/>
      <c r="V191" s="36"/>
      <c r="W191" s="36"/>
      <c r="X191" s="36"/>
      <c r="Y191" s="36"/>
      <c r="Z191" s="36"/>
      <c r="AA191" s="36"/>
      <c r="AB191" s="36"/>
      <c r="AC191" s="36"/>
      <c r="AD191" s="36"/>
      <c r="AE191" s="36"/>
      <c r="AT191" s="19" t="s">
        <v>128</v>
      </c>
      <c r="AU191" s="19" t="s">
        <v>83</v>
      </c>
    </row>
    <row r="192" spans="1:65" s="13" customFormat="1" ht="11.25">
      <c r="B192" s="207"/>
      <c r="C192" s="208"/>
      <c r="D192" s="202" t="s">
        <v>132</v>
      </c>
      <c r="E192" s="209" t="s">
        <v>21</v>
      </c>
      <c r="F192" s="210" t="s">
        <v>298</v>
      </c>
      <c r="G192" s="208"/>
      <c r="H192" s="211">
        <v>26.6</v>
      </c>
      <c r="I192" s="212"/>
      <c r="J192" s="208"/>
      <c r="K192" s="208"/>
      <c r="L192" s="213"/>
      <c r="M192" s="214"/>
      <c r="N192" s="215"/>
      <c r="O192" s="215"/>
      <c r="P192" s="215"/>
      <c r="Q192" s="215"/>
      <c r="R192" s="215"/>
      <c r="S192" s="215"/>
      <c r="T192" s="216"/>
      <c r="AT192" s="217" t="s">
        <v>132</v>
      </c>
      <c r="AU192" s="217" t="s">
        <v>83</v>
      </c>
      <c r="AV192" s="13" t="s">
        <v>83</v>
      </c>
      <c r="AW192" s="13" t="s">
        <v>34</v>
      </c>
      <c r="AX192" s="13" t="s">
        <v>73</v>
      </c>
      <c r="AY192" s="217" t="s">
        <v>118</v>
      </c>
    </row>
    <row r="193" spans="1:65" s="13" customFormat="1" ht="11.25">
      <c r="B193" s="207"/>
      <c r="C193" s="208"/>
      <c r="D193" s="202" t="s">
        <v>132</v>
      </c>
      <c r="E193" s="209" t="s">
        <v>21</v>
      </c>
      <c r="F193" s="210" t="s">
        <v>299</v>
      </c>
      <c r="G193" s="208"/>
      <c r="H193" s="211">
        <v>169.02</v>
      </c>
      <c r="I193" s="212"/>
      <c r="J193" s="208"/>
      <c r="K193" s="208"/>
      <c r="L193" s="213"/>
      <c r="M193" s="214"/>
      <c r="N193" s="215"/>
      <c r="O193" s="215"/>
      <c r="P193" s="215"/>
      <c r="Q193" s="215"/>
      <c r="R193" s="215"/>
      <c r="S193" s="215"/>
      <c r="T193" s="216"/>
      <c r="AT193" s="217" t="s">
        <v>132</v>
      </c>
      <c r="AU193" s="217" t="s">
        <v>83</v>
      </c>
      <c r="AV193" s="13" t="s">
        <v>83</v>
      </c>
      <c r="AW193" s="13" t="s">
        <v>34</v>
      </c>
      <c r="AX193" s="13" t="s">
        <v>73</v>
      </c>
      <c r="AY193" s="217" t="s">
        <v>118</v>
      </c>
    </row>
    <row r="194" spans="1:65" s="13" customFormat="1" ht="11.25">
      <c r="B194" s="207"/>
      <c r="C194" s="208"/>
      <c r="D194" s="202" t="s">
        <v>132</v>
      </c>
      <c r="E194" s="209" t="s">
        <v>21</v>
      </c>
      <c r="F194" s="210" t="s">
        <v>300</v>
      </c>
      <c r="G194" s="208"/>
      <c r="H194" s="211">
        <v>29.4</v>
      </c>
      <c r="I194" s="212"/>
      <c r="J194" s="208"/>
      <c r="K194" s="208"/>
      <c r="L194" s="213"/>
      <c r="M194" s="214"/>
      <c r="N194" s="215"/>
      <c r="O194" s="215"/>
      <c r="P194" s="215"/>
      <c r="Q194" s="215"/>
      <c r="R194" s="215"/>
      <c r="S194" s="215"/>
      <c r="T194" s="216"/>
      <c r="AT194" s="217" t="s">
        <v>132</v>
      </c>
      <c r="AU194" s="217" t="s">
        <v>83</v>
      </c>
      <c r="AV194" s="13" t="s">
        <v>83</v>
      </c>
      <c r="AW194" s="13" t="s">
        <v>34</v>
      </c>
      <c r="AX194" s="13" t="s">
        <v>81</v>
      </c>
      <c r="AY194" s="217" t="s">
        <v>118</v>
      </c>
    </row>
    <row r="195" spans="1:65" s="2" customFormat="1" ht="21.6" customHeight="1">
      <c r="A195" s="36"/>
      <c r="B195" s="37"/>
      <c r="C195" s="189" t="s">
        <v>301</v>
      </c>
      <c r="D195" s="189" t="s">
        <v>120</v>
      </c>
      <c r="E195" s="190" t="s">
        <v>302</v>
      </c>
      <c r="F195" s="191" t="s">
        <v>303</v>
      </c>
      <c r="G195" s="192" t="s">
        <v>211</v>
      </c>
      <c r="H195" s="193">
        <v>58.8</v>
      </c>
      <c r="I195" s="194"/>
      <c r="J195" s="195">
        <f>ROUND(I195*H195,2)</f>
        <v>0</v>
      </c>
      <c r="K195" s="191" t="s">
        <v>137</v>
      </c>
      <c r="L195" s="41"/>
      <c r="M195" s="196" t="s">
        <v>21</v>
      </c>
      <c r="N195" s="197" t="s">
        <v>44</v>
      </c>
      <c r="O195" s="66"/>
      <c r="P195" s="198">
        <f>O195*H195</f>
        <v>0</v>
      </c>
      <c r="Q195" s="198">
        <v>0</v>
      </c>
      <c r="R195" s="198">
        <f>Q195*H195</f>
        <v>0</v>
      </c>
      <c r="S195" s="198">
        <v>0</v>
      </c>
      <c r="T195" s="199">
        <f>S195*H195</f>
        <v>0</v>
      </c>
      <c r="U195" s="36"/>
      <c r="V195" s="36"/>
      <c r="W195" s="36"/>
      <c r="X195" s="36"/>
      <c r="Y195" s="36"/>
      <c r="Z195" s="36"/>
      <c r="AA195" s="36"/>
      <c r="AB195" s="36"/>
      <c r="AC195" s="36"/>
      <c r="AD195" s="36"/>
      <c r="AE195" s="36"/>
      <c r="AR195" s="200" t="s">
        <v>124</v>
      </c>
      <c r="AT195" s="200" t="s">
        <v>120</v>
      </c>
      <c r="AU195" s="200" t="s">
        <v>83</v>
      </c>
      <c r="AY195" s="19" t="s">
        <v>118</v>
      </c>
      <c r="BE195" s="201">
        <f>IF(N195="základní",J195,0)</f>
        <v>0</v>
      </c>
      <c r="BF195" s="201">
        <f>IF(N195="snížená",J195,0)</f>
        <v>0</v>
      </c>
      <c r="BG195" s="201">
        <f>IF(N195="zákl. přenesená",J195,0)</f>
        <v>0</v>
      </c>
      <c r="BH195" s="201">
        <f>IF(N195="sníž. přenesená",J195,0)</f>
        <v>0</v>
      </c>
      <c r="BI195" s="201">
        <f>IF(N195="nulová",J195,0)</f>
        <v>0</v>
      </c>
      <c r="BJ195" s="19" t="s">
        <v>81</v>
      </c>
      <c r="BK195" s="201">
        <f>ROUND(I195*H195,2)</f>
        <v>0</v>
      </c>
      <c r="BL195" s="19" t="s">
        <v>124</v>
      </c>
      <c r="BM195" s="200" t="s">
        <v>304</v>
      </c>
    </row>
    <row r="196" spans="1:65" s="2" customFormat="1" ht="39">
      <c r="A196" s="36"/>
      <c r="B196" s="37"/>
      <c r="C196" s="38"/>
      <c r="D196" s="202" t="s">
        <v>126</v>
      </c>
      <c r="E196" s="38"/>
      <c r="F196" s="203" t="s">
        <v>305</v>
      </c>
      <c r="G196" s="38"/>
      <c r="H196" s="38"/>
      <c r="I196" s="110"/>
      <c r="J196" s="38"/>
      <c r="K196" s="38"/>
      <c r="L196" s="41"/>
      <c r="M196" s="204"/>
      <c r="N196" s="205"/>
      <c r="O196" s="66"/>
      <c r="P196" s="66"/>
      <c r="Q196" s="66"/>
      <c r="R196" s="66"/>
      <c r="S196" s="66"/>
      <c r="T196" s="67"/>
      <c r="U196" s="36"/>
      <c r="V196" s="36"/>
      <c r="W196" s="36"/>
      <c r="X196" s="36"/>
      <c r="Y196" s="36"/>
      <c r="Z196" s="36"/>
      <c r="AA196" s="36"/>
      <c r="AB196" s="36"/>
      <c r="AC196" s="36"/>
      <c r="AD196" s="36"/>
      <c r="AE196" s="36"/>
      <c r="AT196" s="19" t="s">
        <v>126</v>
      </c>
      <c r="AU196" s="19" t="s">
        <v>83</v>
      </c>
    </row>
    <row r="197" spans="1:65" s="2" customFormat="1" ht="253.5">
      <c r="A197" s="36"/>
      <c r="B197" s="37"/>
      <c r="C197" s="38"/>
      <c r="D197" s="202" t="s">
        <v>128</v>
      </c>
      <c r="E197" s="38"/>
      <c r="F197" s="206" t="s">
        <v>306</v>
      </c>
      <c r="G197" s="38"/>
      <c r="H197" s="38"/>
      <c r="I197" s="110"/>
      <c r="J197" s="38"/>
      <c r="K197" s="38"/>
      <c r="L197" s="41"/>
      <c r="M197" s="204"/>
      <c r="N197" s="205"/>
      <c r="O197" s="66"/>
      <c r="P197" s="66"/>
      <c r="Q197" s="66"/>
      <c r="R197" s="66"/>
      <c r="S197" s="66"/>
      <c r="T197" s="67"/>
      <c r="U197" s="36"/>
      <c r="V197" s="36"/>
      <c r="W197" s="36"/>
      <c r="X197" s="36"/>
      <c r="Y197" s="36"/>
      <c r="Z197" s="36"/>
      <c r="AA197" s="36"/>
      <c r="AB197" s="36"/>
      <c r="AC197" s="36"/>
      <c r="AD197" s="36"/>
      <c r="AE197" s="36"/>
      <c r="AT197" s="19" t="s">
        <v>128</v>
      </c>
      <c r="AU197" s="19" t="s">
        <v>83</v>
      </c>
    </row>
    <row r="198" spans="1:65" s="13" customFormat="1" ht="11.25">
      <c r="B198" s="207"/>
      <c r="C198" s="208"/>
      <c r="D198" s="202" t="s">
        <v>132</v>
      </c>
      <c r="E198" s="209" t="s">
        <v>21</v>
      </c>
      <c r="F198" s="210" t="s">
        <v>307</v>
      </c>
      <c r="G198" s="208"/>
      <c r="H198" s="211">
        <v>26.6</v>
      </c>
      <c r="I198" s="212"/>
      <c r="J198" s="208"/>
      <c r="K198" s="208"/>
      <c r="L198" s="213"/>
      <c r="M198" s="214"/>
      <c r="N198" s="215"/>
      <c r="O198" s="215"/>
      <c r="P198" s="215"/>
      <c r="Q198" s="215"/>
      <c r="R198" s="215"/>
      <c r="S198" s="215"/>
      <c r="T198" s="216"/>
      <c r="AT198" s="217" t="s">
        <v>132</v>
      </c>
      <c r="AU198" s="217" t="s">
        <v>83</v>
      </c>
      <c r="AV198" s="13" t="s">
        <v>83</v>
      </c>
      <c r="AW198" s="13" t="s">
        <v>34</v>
      </c>
      <c r="AX198" s="13" t="s">
        <v>73</v>
      </c>
      <c r="AY198" s="217" t="s">
        <v>118</v>
      </c>
    </row>
    <row r="199" spans="1:65" s="13" customFormat="1" ht="11.25">
      <c r="B199" s="207"/>
      <c r="C199" s="208"/>
      <c r="D199" s="202" t="s">
        <v>132</v>
      </c>
      <c r="E199" s="209" t="s">
        <v>21</v>
      </c>
      <c r="F199" s="210" t="s">
        <v>308</v>
      </c>
      <c r="G199" s="208"/>
      <c r="H199" s="211">
        <v>338.04</v>
      </c>
      <c r="I199" s="212"/>
      <c r="J199" s="208"/>
      <c r="K199" s="208"/>
      <c r="L199" s="213"/>
      <c r="M199" s="214"/>
      <c r="N199" s="215"/>
      <c r="O199" s="215"/>
      <c r="P199" s="215"/>
      <c r="Q199" s="215"/>
      <c r="R199" s="215"/>
      <c r="S199" s="215"/>
      <c r="T199" s="216"/>
      <c r="AT199" s="217" t="s">
        <v>132</v>
      </c>
      <c r="AU199" s="217" t="s">
        <v>83</v>
      </c>
      <c r="AV199" s="13" t="s">
        <v>83</v>
      </c>
      <c r="AW199" s="13" t="s">
        <v>34</v>
      </c>
      <c r="AX199" s="13" t="s">
        <v>73</v>
      </c>
      <c r="AY199" s="217" t="s">
        <v>118</v>
      </c>
    </row>
    <row r="200" spans="1:65" s="13" customFormat="1" ht="11.25">
      <c r="B200" s="207"/>
      <c r="C200" s="208"/>
      <c r="D200" s="202" t="s">
        <v>132</v>
      </c>
      <c r="E200" s="209" t="s">
        <v>21</v>
      </c>
      <c r="F200" s="210" t="s">
        <v>309</v>
      </c>
      <c r="G200" s="208"/>
      <c r="H200" s="211">
        <v>58.8</v>
      </c>
      <c r="I200" s="212"/>
      <c r="J200" s="208"/>
      <c r="K200" s="208"/>
      <c r="L200" s="213"/>
      <c r="M200" s="214"/>
      <c r="N200" s="215"/>
      <c r="O200" s="215"/>
      <c r="P200" s="215"/>
      <c r="Q200" s="215"/>
      <c r="R200" s="215"/>
      <c r="S200" s="215"/>
      <c r="T200" s="216"/>
      <c r="AT200" s="217" t="s">
        <v>132</v>
      </c>
      <c r="AU200" s="217" t="s">
        <v>83</v>
      </c>
      <c r="AV200" s="13" t="s">
        <v>83</v>
      </c>
      <c r="AW200" s="13" t="s">
        <v>34</v>
      </c>
      <c r="AX200" s="13" t="s">
        <v>81</v>
      </c>
      <c r="AY200" s="217" t="s">
        <v>118</v>
      </c>
    </row>
    <row r="201" spans="1:65" s="2" customFormat="1" ht="21.6" customHeight="1">
      <c r="A201" s="36"/>
      <c r="B201" s="37"/>
      <c r="C201" s="189" t="s">
        <v>310</v>
      </c>
      <c r="D201" s="189" t="s">
        <v>120</v>
      </c>
      <c r="E201" s="190" t="s">
        <v>311</v>
      </c>
      <c r="F201" s="191" t="s">
        <v>312</v>
      </c>
      <c r="G201" s="192" t="s">
        <v>211</v>
      </c>
      <c r="H201" s="193">
        <v>35.859000000000002</v>
      </c>
      <c r="I201" s="194"/>
      <c r="J201" s="195">
        <f>ROUND(I201*H201,2)</f>
        <v>0</v>
      </c>
      <c r="K201" s="191" t="s">
        <v>137</v>
      </c>
      <c r="L201" s="41"/>
      <c r="M201" s="196" t="s">
        <v>21</v>
      </c>
      <c r="N201" s="197" t="s">
        <v>44</v>
      </c>
      <c r="O201" s="66"/>
      <c r="P201" s="198">
        <f>O201*H201</f>
        <v>0</v>
      </c>
      <c r="Q201" s="198">
        <v>0</v>
      </c>
      <c r="R201" s="198">
        <f>Q201*H201</f>
        <v>0</v>
      </c>
      <c r="S201" s="198">
        <v>0</v>
      </c>
      <c r="T201" s="199">
        <f>S201*H201</f>
        <v>0</v>
      </c>
      <c r="U201" s="36"/>
      <c r="V201" s="36"/>
      <c r="W201" s="36"/>
      <c r="X201" s="36"/>
      <c r="Y201" s="36"/>
      <c r="Z201" s="36"/>
      <c r="AA201" s="36"/>
      <c r="AB201" s="36"/>
      <c r="AC201" s="36"/>
      <c r="AD201" s="36"/>
      <c r="AE201" s="36"/>
      <c r="AR201" s="200" t="s">
        <v>124</v>
      </c>
      <c r="AT201" s="200" t="s">
        <v>120</v>
      </c>
      <c r="AU201" s="200" t="s">
        <v>83</v>
      </c>
      <c r="AY201" s="19" t="s">
        <v>118</v>
      </c>
      <c r="BE201" s="201">
        <f>IF(N201="základní",J201,0)</f>
        <v>0</v>
      </c>
      <c r="BF201" s="201">
        <f>IF(N201="snížená",J201,0)</f>
        <v>0</v>
      </c>
      <c r="BG201" s="201">
        <f>IF(N201="zákl. přenesená",J201,0)</f>
        <v>0</v>
      </c>
      <c r="BH201" s="201">
        <f>IF(N201="sníž. přenesená",J201,0)</f>
        <v>0</v>
      </c>
      <c r="BI201" s="201">
        <f>IF(N201="nulová",J201,0)</f>
        <v>0</v>
      </c>
      <c r="BJ201" s="19" t="s">
        <v>81</v>
      </c>
      <c r="BK201" s="201">
        <f>ROUND(I201*H201,2)</f>
        <v>0</v>
      </c>
      <c r="BL201" s="19" t="s">
        <v>124</v>
      </c>
      <c r="BM201" s="200" t="s">
        <v>313</v>
      </c>
    </row>
    <row r="202" spans="1:65" s="2" customFormat="1" ht="39">
      <c r="A202" s="36"/>
      <c r="B202" s="37"/>
      <c r="C202" s="38"/>
      <c r="D202" s="202" t="s">
        <v>126</v>
      </c>
      <c r="E202" s="38"/>
      <c r="F202" s="203" t="s">
        <v>314</v>
      </c>
      <c r="G202" s="38"/>
      <c r="H202" s="38"/>
      <c r="I202" s="110"/>
      <c r="J202" s="38"/>
      <c r="K202" s="38"/>
      <c r="L202" s="41"/>
      <c r="M202" s="204"/>
      <c r="N202" s="205"/>
      <c r="O202" s="66"/>
      <c r="P202" s="66"/>
      <c r="Q202" s="66"/>
      <c r="R202" s="66"/>
      <c r="S202" s="66"/>
      <c r="T202" s="67"/>
      <c r="U202" s="36"/>
      <c r="V202" s="36"/>
      <c r="W202" s="36"/>
      <c r="X202" s="36"/>
      <c r="Y202" s="36"/>
      <c r="Z202" s="36"/>
      <c r="AA202" s="36"/>
      <c r="AB202" s="36"/>
      <c r="AC202" s="36"/>
      <c r="AD202" s="36"/>
      <c r="AE202" s="36"/>
      <c r="AT202" s="19" t="s">
        <v>126</v>
      </c>
      <c r="AU202" s="19" t="s">
        <v>83</v>
      </c>
    </row>
    <row r="203" spans="1:65" s="2" customFormat="1" ht="253.5">
      <c r="A203" s="36"/>
      <c r="B203" s="37"/>
      <c r="C203" s="38"/>
      <c r="D203" s="202" t="s">
        <v>128</v>
      </c>
      <c r="E203" s="38"/>
      <c r="F203" s="206" t="s">
        <v>306</v>
      </c>
      <c r="G203" s="38"/>
      <c r="H203" s="38"/>
      <c r="I203" s="110"/>
      <c r="J203" s="38"/>
      <c r="K203" s="38"/>
      <c r="L203" s="41"/>
      <c r="M203" s="204"/>
      <c r="N203" s="205"/>
      <c r="O203" s="66"/>
      <c r="P203" s="66"/>
      <c r="Q203" s="66"/>
      <c r="R203" s="66"/>
      <c r="S203" s="66"/>
      <c r="T203" s="67"/>
      <c r="U203" s="36"/>
      <c r="V203" s="36"/>
      <c r="W203" s="36"/>
      <c r="X203" s="36"/>
      <c r="Y203" s="36"/>
      <c r="Z203" s="36"/>
      <c r="AA203" s="36"/>
      <c r="AB203" s="36"/>
      <c r="AC203" s="36"/>
      <c r="AD203" s="36"/>
      <c r="AE203" s="36"/>
      <c r="AT203" s="19" t="s">
        <v>128</v>
      </c>
      <c r="AU203" s="19" t="s">
        <v>83</v>
      </c>
    </row>
    <row r="204" spans="1:65" s="13" customFormat="1" ht="11.25">
      <c r="B204" s="207"/>
      <c r="C204" s="208"/>
      <c r="D204" s="202" t="s">
        <v>132</v>
      </c>
      <c r="E204" s="209" t="s">
        <v>21</v>
      </c>
      <c r="F204" s="210" t="s">
        <v>315</v>
      </c>
      <c r="G204" s="208"/>
      <c r="H204" s="211">
        <v>79.424999999999997</v>
      </c>
      <c r="I204" s="212"/>
      <c r="J204" s="208"/>
      <c r="K204" s="208"/>
      <c r="L204" s="213"/>
      <c r="M204" s="214"/>
      <c r="N204" s="215"/>
      <c r="O204" s="215"/>
      <c r="P204" s="215"/>
      <c r="Q204" s="215"/>
      <c r="R204" s="215"/>
      <c r="S204" s="215"/>
      <c r="T204" s="216"/>
      <c r="AT204" s="217" t="s">
        <v>132</v>
      </c>
      <c r="AU204" s="217" t="s">
        <v>83</v>
      </c>
      <c r="AV204" s="13" t="s">
        <v>83</v>
      </c>
      <c r="AW204" s="13" t="s">
        <v>34</v>
      </c>
      <c r="AX204" s="13" t="s">
        <v>73</v>
      </c>
      <c r="AY204" s="217" t="s">
        <v>118</v>
      </c>
    </row>
    <row r="205" spans="1:65" s="13" customFormat="1" ht="11.25">
      <c r="B205" s="207"/>
      <c r="C205" s="208"/>
      <c r="D205" s="202" t="s">
        <v>132</v>
      </c>
      <c r="E205" s="209" t="s">
        <v>21</v>
      </c>
      <c r="F205" s="210" t="s">
        <v>241</v>
      </c>
      <c r="G205" s="208"/>
      <c r="H205" s="211">
        <v>88.2</v>
      </c>
      <c r="I205" s="212"/>
      <c r="J205" s="208"/>
      <c r="K205" s="208"/>
      <c r="L205" s="213"/>
      <c r="M205" s="214"/>
      <c r="N205" s="215"/>
      <c r="O205" s="215"/>
      <c r="P205" s="215"/>
      <c r="Q205" s="215"/>
      <c r="R205" s="215"/>
      <c r="S205" s="215"/>
      <c r="T205" s="216"/>
      <c r="AT205" s="217" t="s">
        <v>132</v>
      </c>
      <c r="AU205" s="217" t="s">
        <v>83</v>
      </c>
      <c r="AV205" s="13" t="s">
        <v>83</v>
      </c>
      <c r="AW205" s="13" t="s">
        <v>34</v>
      </c>
      <c r="AX205" s="13" t="s">
        <v>73</v>
      </c>
      <c r="AY205" s="217" t="s">
        <v>118</v>
      </c>
    </row>
    <row r="206" spans="1:65" s="13" customFormat="1" ht="11.25">
      <c r="B206" s="207"/>
      <c r="C206" s="208"/>
      <c r="D206" s="202" t="s">
        <v>132</v>
      </c>
      <c r="E206" s="209" t="s">
        <v>21</v>
      </c>
      <c r="F206" s="210" t="s">
        <v>316</v>
      </c>
      <c r="G206" s="208"/>
      <c r="H206" s="211">
        <v>5.85</v>
      </c>
      <c r="I206" s="212"/>
      <c r="J206" s="208"/>
      <c r="K206" s="208"/>
      <c r="L206" s="213"/>
      <c r="M206" s="214"/>
      <c r="N206" s="215"/>
      <c r="O206" s="215"/>
      <c r="P206" s="215"/>
      <c r="Q206" s="215"/>
      <c r="R206" s="215"/>
      <c r="S206" s="215"/>
      <c r="T206" s="216"/>
      <c r="AT206" s="217" t="s">
        <v>132</v>
      </c>
      <c r="AU206" s="217" t="s">
        <v>83</v>
      </c>
      <c r="AV206" s="13" t="s">
        <v>83</v>
      </c>
      <c r="AW206" s="13" t="s">
        <v>34</v>
      </c>
      <c r="AX206" s="13" t="s">
        <v>73</v>
      </c>
      <c r="AY206" s="217" t="s">
        <v>118</v>
      </c>
    </row>
    <row r="207" spans="1:65" s="13" customFormat="1" ht="11.25">
      <c r="B207" s="207"/>
      <c r="C207" s="208"/>
      <c r="D207" s="202" t="s">
        <v>132</v>
      </c>
      <c r="E207" s="209" t="s">
        <v>21</v>
      </c>
      <c r="F207" s="210" t="s">
        <v>274</v>
      </c>
      <c r="G207" s="208"/>
      <c r="H207" s="211">
        <v>4.4640000000000004</v>
      </c>
      <c r="I207" s="212"/>
      <c r="J207" s="208"/>
      <c r="K207" s="208"/>
      <c r="L207" s="213"/>
      <c r="M207" s="214"/>
      <c r="N207" s="215"/>
      <c r="O207" s="215"/>
      <c r="P207" s="215"/>
      <c r="Q207" s="215"/>
      <c r="R207" s="215"/>
      <c r="S207" s="215"/>
      <c r="T207" s="216"/>
      <c r="AT207" s="217" t="s">
        <v>132</v>
      </c>
      <c r="AU207" s="217" t="s">
        <v>83</v>
      </c>
      <c r="AV207" s="13" t="s">
        <v>83</v>
      </c>
      <c r="AW207" s="13" t="s">
        <v>34</v>
      </c>
      <c r="AX207" s="13" t="s">
        <v>73</v>
      </c>
      <c r="AY207" s="217" t="s">
        <v>118</v>
      </c>
    </row>
    <row r="208" spans="1:65" s="13" customFormat="1" ht="11.25">
      <c r="B208" s="207"/>
      <c r="C208" s="208"/>
      <c r="D208" s="202" t="s">
        <v>132</v>
      </c>
      <c r="E208" s="209" t="s">
        <v>21</v>
      </c>
      <c r="F208" s="210" t="s">
        <v>317</v>
      </c>
      <c r="G208" s="208"/>
      <c r="H208" s="211">
        <v>-112.68</v>
      </c>
      <c r="I208" s="212"/>
      <c r="J208" s="208"/>
      <c r="K208" s="208"/>
      <c r="L208" s="213"/>
      <c r="M208" s="214"/>
      <c r="N208" s="215"/>
      <c r="O208" s="215"/>
      <c r="P208" s="215"/>
      <c r="Q208" s="215"/>
      <c r="R208" s="215"/>
      <c r="S208" s="215"/>
      <c r="T208" s="216"/>
      <c r="AT208" s="217" t="s">
        <v>132</v>
      </c>
      <c r="AU208" s="217" t="s">
        <v>83</v>
      </c>
      <c r="AV208" s="13" t="s">
        <v>83</v>
      </c>
      <c r="AW208" s="13" t="s">
        <v>34</v>
      </c>
      <c r="AX208" s="13" t="s">
        <v>73</v>
      </c>
      <c r="AY208" s="217" t="s">
        <v>118</v>
      </c>
    </row>
    <row r="209" spans="1:65" s="13" customFormat="1" ht="11.25">
      <c r="B209" s="207"/>
      <c r="C209" s="208"/>
      <c r="D209" s="202" t="s">
        <v>132</v>
      </c>
      <c r="E209" s="209" t="s">
        <v>21</v>
      </c>
      <c r="F209" s="210" t="s">
        <v>318</v>
      </c>
      <c r="G209" s="208"/>
      <c r="H209" s="211">
        <v>-29.4</v>
      </c>
      <c r="I209" s="212"/>
      <c r="J209" s="208"/>
      <c r="K209" s="208"/>
      <c r="L209" s="213"/>
      <c r="M209" s="214"/>
      <c r="N209" s="215"/>
      <c r="O209" s="215"/>
      <c r="P209" s="215"/>
      <c r="Q209" s="215"/>
      <c r="R209" s="215"/>
      <c r="S209" s="215"/>
      <c r="T209" s="216"/>
      <c r="AT209" s="217" t="s">
        <v>132</v>
      </c>
      <c r="AU209" s="217" t="s">
        <v>83</v>
      </c>
      <c r="AV209" s="13" t="s">
        <v>83</v>
      </c>
      <c r="AW209" s="13" t="s">
        <v>34</v>
      </c>
      <c r="AX209" s="13" t="s">
        <v>73</v>
      </c>
      <c r="AY209" s="217" t="s">
        <v>118</v>
      </c>
    </row>
    <row r="210" spans="1:65" s="2" customFormat="1" ht="14.45" customHeight="1">
      <c r="A210" s="36"/>
      <c r="B210" s="37"/>
      <c r="C210" s="189" t="s">
        <v>319</v>
      </c>
      <c r="D210" s="189" t="s">
        <v>120</v>
      </c>
      <c r="E210" s="190" t="s">
        <v>320</v>
      </c>
      <c r="F210" s="191" t="s">
        <v>321</v>
      </c>
      <c r="G210" s="192" t="s">
        <v>211</v>
      </c>
      <c r="H210" s="193">
        <v>35.859000000000002</v>
      </c>
      <c r="I210" s="194"/>
      <c r="J210" s="195">
        <f>ROUND(I210*H210,2)</f>
        <v>0</v>
      </c>
      <c r="K210" s="191" t="s">
        <v>137</v>
      </c>
      <c r="L210" s="41"/>
      <c r="M210" s="196" t="s">
        <v>21</v>
      </c>
      <c r="N210" s="197" t="s">
        <v>44</v>
      </c>
      <c r="O210" s="66"/>
      <c r="P210" s="198">
        <f>O210*H210</f>
        <v>0</v>
      </c>
      <c r="Q210" s="198">
        <v>0</v>
      </c>
      <c r="R210" s="198">
        <f>Q210*H210</f>
        <v>0</v>
      </c>
      <c r="S210" s="198">
        <v>0</v>
      </c>
      <c r="T210" s="199">
        <f>S210*H210</f>
        <v>0</v>
      </c>
      <c r="U210" s="36"/>
      <c r="V210" s="36"/>
      <c r="W210" s="36"/>
      <c r="X210" s="36"/>
      <c r="Y210" s="36"/>
      <c r="Z210" s="36"/>
      <c r="AA210" s="36"/>
      <c r="AB210" s="36"/>
      <c r="AC210" s="36"/>
      <c r="AD210" s="36"/>
      <c r="AE210" s="36"/>
      <c r="AR210" s="200" t="s">
        <v>124</v>
      </c>
      <c r="AT210" s="200" t="s">
        <v>120</v>
      </c>
      <c r="AU210" s="200" t="s">
        <v>83</v>
      </c>
      <c r="AY210" s="19" t="s">
        <v>118</v>
      </c>
      <c r="BE210" s="201">
        <f>IF(N210="základní",J210,0)</f>
        <v>0</v>
      </c>
      <c r="BF210" s="201">
        <f>IF(N210="snížená",J210,0)</f>
        <v>0</v>
      </c>
      <c r="BG210" s="201">
        <f>IF(N210="zákl. přenesená",J210,0)</f>
        <v>0</v>
      </c>
      <c r="BH210" s="201">
        <f>IF(N210="sníž. přenesená",J210,0)</f>
        <v>0</v>
      </c>
      <c r="BI210" s="201">
        <f>IF(N210="nulová",J210,0)</f>
        <v>0</v>
      </c>
      <c r="BJ210" s="19" t="s">
        <v>81</v>
      </c>
      <c r="BK210" s="201">
        <f>ROUND(I210*H210,2)</f>
        <v>0</v>
      </c>
      <c r="BL210" s="19" t="s">
        <v>124</v>
      </c>
      <c r="BM210" s="200" t="s">
        <v>322</v>
      </c>
    </row>
    <row r="211" spans="1:65" s="2" customFormat="1" ht="11.25">
      <c r="A211" s="36"/>
      <c r="B211" s="37"/>
      <c r="C211" s="38"/>
      <c r="D211" s="202" t="s">
        <v>126</v>
      </c>
      <c r="E211" s="38"/>
      <c r="F211" s="203" t="s">
        <v>321</v>
      </c>
      <c r="G211" s="38"/>
      <c r="H211" s="38"/>
      <c r="I211" s="110"/>
      <c r="J211" s="38"/>
      <c r="K211" s="38"/>
      <c r="L211" s="41"/>
      <c r="M211" s="204"/>
      <c r="N211" s="205"/>
      <c r="O211" s="66"/>
      <c r="P211" s="66"/>
      <c r="Q211" s="66"/>
      <c r="R211" s="66"/>
      <c r="S211" s="66"/>
      <c r="T211" s="67"/>
      <c r="U211" s="36"/>
      <c r="V211" s="36"/>
      <c r="W211" s="36"/>
      <c r="X211" s="36"/>
      <c r="Y211" s="36"/>
      <c r="Z211" s="36"/>
      <c r="AA211" s="36"/>
      <c r="AB211" s="36"/>
      <c r="AC211" s="36"/>
      <c r="AD211" s="36"/>
      <c r="AE211" s="36"/>
      <c r="AT211" s="19" t="s">
        <v>126</v>
      </c>
      <c r="AU211" s="19" t="s">
        <v>83</v>
      </c>
    </row>
    <row r="212" spans="1:65" s="2" customFormat="1" ht="399.75">
      <c r="A212" s="36"/>
      <c r="B212" s="37"/>
      <c r="C212" s="38"/>
      <c r="D212" s="202" t="s">
        <v>128</v>
      </c>
      <c r="E212" s="38"/>
      <c r="F212" s="239" t="s">
        <v>323</v>
      </c>
      <c r="G212" s="38"/>
      <c r="H212" s="38"/>
      <c r="I212" s="110"/>
      <c r="J212" s="38"/>
      <c r="K212" s="38"/>
      <c r="L212" s="41"/>
      <c r="M212" s="204"/>
      <c r="N212" s="205"/>
      <c r="O212" s="66"/>
      <c r="P212" s="66"/>
      <c r="Q212" s="66"/>
      <c r="R212" s="66"/>
      <c r="S212" s="66"/>
      <c r="T212" s="67"/>
      <c r="U212" s="36"/>
      <c r="V212" s="36"/>
      <c r="W212" s="36"/>
      <c r="X212" s="36"/>
      <c r="Y212" s="36"/>
      <c r="Z212" s="36"/>
      <c r="AA212" s="36"/>
      <c r="AB212" s="36"/>
      <c r="AC212" s="36"/>
      <c r="AD212" s="36"/>
      <c r="AE212" s="36"/>
      <c r="AT212" s="19" t="s">
        <v>128</v>
      </c>
      <c r="AU212" s="19" t="s">
        <v>83</v>
      </c>
    </row>
    <row r="213" spans="1:65" s="13" customFormat="1" ht="11.25">
      <c r="B213" s="207"/>
      <c r="C213" s="208"/>
      <c r="D213" s="202" t="s">
        <v>132</v>
      </c>
      <c r="E213" s="209" t="s">
        <v>21</v>
      </c>
      <c r="F213" s="210" t="s">
        <v>324</v>
      </c>
      <c r="G213" s="208"/>
      <c r="H213" s="211">
        <v>35.859000000000002</v>
      </c>
      <c r="I213" s="212"/>
      <c r="J213" s="208"/>
      <c r="K213" s="208"/>
      <c r="L213" s="213"/>
      <c r="M213" s="214"/>
      <c r="N213" s="215"/>
      <c r="O213" s="215"/>
      <c r="P213" s="215"/>
      <c r="Q213" s="215"/>
      <c r="R213" s="215"/>
      <c r="S213" s="215"/>
      <c r="T213" s="216"/>
      <c r="AT213" s="217" t="s">
        <v>132</v>
      </c>
      <c r="AU213" s="217" t="s">
        <v>83</v>
      </c>
      <c r="AV213" s="13" t="s">
        <v>83</v>
      </c>
      <c r="AW213" s="13" t="s">
        <v>34</v>
      </c>
      <c r="AX213" s="13" t="s">
        <v>73</v>
      </c>
      <c r="AY213" s="217" t="s">
        <v>118</v>
      </c>
    </row>
    <row r="214" spans="1:65" s="2" customFormat="1" ht="21.6" customHeight="1">
      <c r="A214" s="36"/>
      <c r="B214" s="37"/>
      <c r="C214" s="189" t="s">
        <v>325</v>
      </c>
      <c r="D214" s="189" t="s">
        <v>120</v>
      </c>
      <c r="E214" s="190" t="s">
        <v>326</v>
      </c>
      <c r="F214" s="191" t="s">
        <v>327</v>
      </c>
      <c r="G214" s="192" t="s">
        <v>328</v>
      </c>
      <c r="H214" s="193">
        <v>71.718000000000004</v>
      </c>
      <c r="I214" s="194"/>
      <c r="J214" s="195">
        <f>ROUND(I214*H214,2)</f>
        <v>0</v>
      </c>
      <c r="K214" s="191" t="s">
        <v>137</v>
      </c>
      <c r="L214" s="41"/>
      <c r="M214" s="196" t="s">
        <v>21</v>
      </c>
      <c r="N214" s="197" t="s">
        <v>44</v>
      </c>
      <c r="O214" s="66"/>
      <c r="P214" s="198">
        <f>O214*H214</f>
        <v>0</v>
      </c>
      <c r="Q214" s="198">
        <v>0</v>
      </c>
      <c r="R214" s="198">
        <f>Q214*H214</f>
        <v>0</v>
      </c>
      <c r="S214" s="198">
        <v>0</v>
      </c>
      <c r="T214" s="199">
        <f>S214*H214</f>
        <v>0</v>
      </c>
      <c r="U214" s="36"/>
      <c r="V214" s="36"/>
      <c r="W214" s="36"/>
      <c r="X214" s="36"/>
      <c r="Y214" s="36"/>
      <c r="Z214" s="36"/>
      <c r="AA214" s="36"/>
      <c r="AB214" s="36"/>
      <c r="AC214" s="36"/>
      <c r="AD214" s="36"/>
      <c r="AE214" s="36"/>
      <c r="AR214" s="200" t="s">
        <v>124</v>
      </c>
      <c r="AT214" s="200" t="s">
        <v>120</v>
      </c>
      <c r="AU214" s="200" t="s">
        <v>83</v>
      </c>
      <c r="AY214" s="19" t="s">
        <v>118</v>
      </c>
      <c r="BE214" s="201">
        <f>IF(N214="základní",J214,0)</f>
        <v>0</v>
      </c>
      <c r="BF214" s="201">
        <f>IF(N214="snížená",J214,0)</f>
        <v>0</v>
      </c>
      <c r="BG214" s="201">
        <f>IF(N214="zákl. přenesená",J214,0)</f>
        <v>0</v>
      </c>
      <c r="BH214" s="201">
        <f>IF(N214="sníž. přenesená",J214,0)</f>
        <v>0</v>
      </c>
      <c r="BI214" s="201">
        <f>IF(N214="nulová",J214,0)</f>
        <v>0</v>
      </c>
      <c r="BJ214" s="19" t="s">
        <v>81</v>
      </c>
      <c r="BK214" s="201">
        <f>ROUND(I214*H214,2)</f>
        <v>0</v>
      </c>
      <c r="BL214" s="19" t="s">
        <v>124</v>
      </c>
      <c r="BM214" s="200" t="s">
        <v>329</v>
      </c>
    </row>
    <row r="215" spans="1:65" s="2" customFormat="1" ht="29.25">
      <c r="A215" s="36"/>
      <c r="B215" s="37"/>
      <c r="C215" s="38"/>
      <c r="D215" s="202" t="s">
        <v>126</v>
      </c>
      <c r="E215" s="38"/>
      <c r="F215" s="203" t="s">
        <v>330</v>
      </c>
      <c r="G215" s="38"/>
      <c r="H215" s="38"/>
      <c r="I215" s="110"/>
      <c r="J215" s="38"/>
      <c r="K215" s="38"/>
      <c r="L215" s="41"/>
      <c r="M215" s="204"/>
      <c r="N215" s="205"/>
      <c r="O215" s="66"/>
      <c r="P215" s="66"/>
      <c r="Q215" s="66"/>
      <c r="R215" s="66"/>
      <c r="S215" s="66"/>
      <c r="T215" s="67"/>
      <c r="U215" s="36"/>
      <c r="V215" s="36"/>
      <c r="W215" s="36"/>
      <c r="X215" s="36"/>
      <c r="Y215" s="36"/>
      <c r="Z215" s="36"/>
      <c r="AA215" s="36"/>
      <c r="AB215" s="36"/>
      <c r="AC215" s="36"/>
      <c r="AD215" s="36"/>
      <c r="AE215" s="36"/>
      <c r="AT215" s="19" t="s">
        <v>126</v>
      </c>
      <c r="AU215" s="19" t="s">
        <v>83</v>
      </c>
    </row>
    <row r="216" spans="1:65" s="2" customFormat="1" ht="39">
      <c r="A216" s="36"/>
      <c r="B216" s="37"/>
      <c r="C216" s="38"/>
      <c r="D216" s="202" t="s">
        <v>128</v>
      </c>
      <c r="E216" s="38"/>
      <c r="F216" s="206" t="s">
        <v>331</v>
      </c>
      <c r="G216" s="38"/>
      <c r="H216" s="38"/>
      <c r="I216" s="110"/>
      <c r="J216" s="38"/>
      <c r="K216" s="38"/>
      <c r="L216" s="41"/>
      <c r="M216" s="204"/>
      <c r="N216" s="205"/>
      <c r="O216" s="66"/>
      <c r="P216" s="66"/>
      <c r="Q216" s="66"/>
      <c r="R216" s="66"/>
      <c r="S216" s="66"/>
      <c r="T216" s="67"/>
      <c r="U216" s="36"/>
      <c r="V216" s="36"/>
      <c r="W216" s="36"/>
      <c r="X216" s="36"/>
      <c r="Y216" s="36"/>
      <c r="Z216" s="36"/>
      <c r="AA216" s="36"/>
      <c r="AB216" s="36"/>
      <c r="AC216" s="36"/>
      <c r="AD216" s="36"/>
      <c r="AE216" s="36"/>
      <c r="AT216" s="19" t="s">
        <v>128</v>
      </c>
      <c r="AU216" s="19" t="s">
        <v>83</v>
      </c>
    </row>
    <row r="217" spans="1:65" s="13" customFormat="1" ht="11.25">
      <c r="B217" s="207"/>
      <c r="C217" s="208"/>
      <c r="D217" s="202" t="s">
        <v>132</v>
      </c>
      <c r="E217" s="208"/>
      <c r="F217" s="210" t="s">
        <v>332</v>
      </c>
      <c r="G217" s="208"/>
      <c r="H217" s="211">
        <v>71.718000000000004</v>
      </c>
      <c r="I217" s="212"/>
      <c r="J217" s="208"/>
      <c r="K217" s="208"/>
      <c r="L217" s="213"/>
      <c r="M217" s="214"/>
      <c r="N217" s="215"/>
      <c r="O217" s="215"/>
      <c r="P217" s="215"/>
      <c r="Q217" s="215"/>
      <c r="R217" s="215"/>
      <c r="S217" s="215"/>
      <c r="T217" s="216"/>
      <c r="AT217" s="217" t="s">
        <v>132</v>
      </c>
      <c r="AU217" s="217" t="s">
        <v>83</v>
      </c>
      <c r="AV217" s="13" t="s">
        <v>83</v>
      </c>
      <c r="AW217" s="13" t="s">
        <v>4</v>
      </c>
      <c r="AX217" s="13" t="s">
        <v>81</v>
      </c>
      <c r="AY217" s="217" t="s">
        <v>118</v>
      </c>
    </row>
    <row r="218" spans="1:65" s="2" customFormat="1" ht="32.450000000000003" customHeight="1">
      <c r="A218" s="36"/>
      <c r="B218" s="37"/>
      <c r="C218" s="189" t="s">
        <v>333</v>
      </c>
      <c r="D218" s="189" t="s">
        <v>120</v>
      </c>
      <c r="E218" s="190" t="s">
        <v>334</v>
      </c>
      <c r="F218" s="191" t="s">
        <v>335</v>
      </c>
      <c r="G218" s="192" t="s">
        <v>211</v>
      </c>
      <c r="H218" s="193">
        <v>112.68</v>
      </c>
      <c r="I218" s="194"/>
      <c r="J218" s="195">
        <f>ROUND(I218*H218,2)</f>
        <v>0</v>
      </c>
      <c r="K218" s="191" t="s">
        <v>137</v>
      </c>
      <c r="L218" s="41"/>
      <c r="M218" s="196" t="s">
        <v>21</v>
      </c>
      <c r="N218" s="197" t="s">
        <v>44</v>
      </c>
      <c r="O218" s="66"/>
      <c r="P218" s="198">
        <f>O218*H218</f>
        <v>0</v>
      </c>
      <c r="Q218" s="198">
        <v>0</v>
      </c>
      <c r="R218" s="198">
        <f>Q218*H218</f>
        <v>0</v>
      </c>
      <c r="S218" s="198">
        <v>0</v>
      </c>
      <c r="T218" s="199">
        <f>S218*H218</f>
        <v>0</v>
      </c>
      <c r="U218" s="36"/>
      <c r="V218" s="36"/>
      <c r="W218" s="36"/>
      <c r="X218" s="36"/>
      <c r="Y218" s="36"/>
      <c r="Z218" s="36"/>
      <c r="AA218" s="36"/>
      <c r="AB218" s="36"/>
      <c r="AC218" s="36"/>
      <c r="AD218" s="36"/>
      <c r="AE218" s="36"/>
      <c r="AR218" s="200" t="s">
        <v>124</v>
      </c>
      <c r="AT218" s="200" t="s">
        <v>120</v>
      </c>
      <c r="AU218" s="200" t="s">
        <v>83</v>
      </c>
      <c r="AY218" s="19" t="s">
        <v>118</v>
      </c>
      <c r="BE218" s="201">
        <f>IF(N218="základní",J218,0)</f>
        <v>0</v>
      </c>
      <c r="BF218" s="201">
        <f>IF(N218="snížená",J218,0)</f>
        <v>0</v>
      </c>
      <c r="BG218" s="201">
        <f>IF(N218="zákl. přenesená",J218,0)</f>
        <v>0</v>
      </c>
      <c r="BH218" s="201">
        <f>IF(N218="sníž. přenesená",J218,0)</f>
        <v>0</v>
      </c>
      <c r="BI218" s="201">
        <f>IF(N218="nulová",J218,0)</f>
        <v>0</v>
      </c>
      <c r="BJ218" s="19" t="s">
        <v>81</v>
      </c>
      <c r="BK218" s="201">
        <f>ROUND(I218*H218,2)</f>
        <v>0</v>
      </c>
      <c r="BL218" s="19" t="s">
        <v>124</v>
      </c>
      <c r="BM218" s="200" t="s">
        <v>336</v>
      </c>
    </row>
    <row r="219" spans="1:65" s="2" customFormat="1" ht="39">
      <c r="A219" s="36"/>
      <c r="B219" s="37"/>
      <c r="C219" s="38"/>
      <c r="D219" s="202" t="s">
        <v>126</v>
      </c>
      <c r="E219" s="38"/>
      <c r="F219" s="203" t="s">
        <v>337</v>
      </c>
      <c r="G219" s="38"/>
      <c r="H219" s="38"/>
      <c r="I219" s="110"/>
      <c r="J219" s="38"/>
      <c r="K219" s="38"/>
      <c r="L219" s="41"/>
      <c r="M219" s="204"/>
      <c r="N219" s="205"/>
      <c r="O219" s="66"/>
      <c r="P219" s="66"/>
      <c r="Q219" s="66"/>
      <c r="R219" s="66"/>
      <c r="S219" s="66"/>
      <c r="T219" s="67"/>
      <c r="U219" s="36"/>
      <c r="V219" s="36"/>
      <c r="W219" s="36"/>
      <c r="X219" s="36"/>
      <c r="Y219" s="36"/>
      <c r="Z219" s="36"/>
      <c r="AA219" s="36"/>
      <c r="AB219" s="36"/>
      <c r="AC219" s="36"/>
      <c r="AD219" s="36"/>
      <c r="AE219" s="36"/>
      <c r="AT219" s="19" t="s">
        <v>126</v>
      </c>
      <c r="AU219" s="19" t="s">
        <v>83</v>
      </c>
    </row>
    <row r="220" spans="1:65" s="2" customFormat="1" ht="117">
      <c r="A220" s="36"/>
      <c r="B220" s="37"/>
      <c r="C220" s="38"/>
      <c r="D220" s="202" t="s">
        <v>128</v>
      </c>
      <c r="E220" s="38"/>
      <c r="F220" s="206" t="s">
        <v>338</v>
      </c>
      <c r="G220" s="38"/>
      <c r="H220" s="38"/>
      <c r="I220" s="110"/>
      <c r="J220" s="38"/>
      <c r="K220" s="38"/>
      <c r="L220" s="41"/>
      <c r="M220" s="204"/>
      <c r="N220" s="205"/>
      <c r="O220" s="66"/>
      <c r="P220" s="66"/>
      <c r="Q220" s="66"/>
      <c r="R220" s="66"/>
      <c r="S220" s="66"/>
      <c r="T220" s="67"/>
      <c r="U220" s="36"/>
      <c r="V220" s="36"/>
      <c r="W220" s="36"/>
      <c r="X220" s="36"/>
      <c r="Y220" s="36"/>
      <c r="Z220" s="36"/>
      <c r="AA220" s="36"/>
      <c r="AB220" s="36"/>
      <c r="AC220" s="36"/>
      <c r="AD220" s="36"/>
      <c r="AE220" s="36"/>
      <c r="AT220" s="19" t="s">
        <v>128</v>
      </c>
      <c r="AU220" s="19" t="s">
        <v>83</v>
      </c>
    </row>
    <row r="221" spans="1:65" s="15" customFormat="1" ht="11.25">
      <c r="B221" s="229"/>
      <c r="C221" s="230"/>
      <c r="D221" s="202" t="s">
        <v>132</v>
      </c>
      <c r="E221" s="231" t="s">
        <v>21</v>
      </c>
      <c r="F221" s="232" t="s">
        <v>339</v>
      </c>
      <c r="G221" s="230"/>
      <c r="H221" s="231" t="s">
        <v>21</v>
      </c>
      <c r="I221" s="233"/>
      <c r="J221" s="230"/>
      <c r="K221" s="230"/>
      <c r="L221" s="234"/>
      <c r="M221" s="235"/>
      <c r="N221" s="236"/>
      <c r="O221" s="236"/>
      <c r="P221" s="236"/>
      <c r="Q221" s="236"/>
      <c r="R221" s="236"/>
      <c r="S221" s="236"/>
      <c r="T221" s="237"/>
      <c r="AT221" s="238" t="s">
        <v>132</v>
      </c>
      <c r="AU221" s="238" t="s">
        <v>83</v>
      </c>
      <c r="AV221" s="15" t="s">
        <v>81</v>
      </c>
      <c r="AW221" s="15" t="s">
        <v>34</v>
      </c>
      <c r="AX221" s="15" t="s">
        <v>73</v>
      </c>
      <c r="AY221" s="238" t="s">
        <v>118</v>
      </c>
    </row>
    <row r="222" spans="1:65" s="13" customFormat="1" ht="11.25">
      <c r="B222" s="207"/>
      <c r="C222" s="208"/>
      <c r="D222" s="202" t="s">
        <v>132</v>
      </c>
      <c r="E222" s="209" t="s">
        <v>21</v>
      </c>
      <c r="F222" s="210" t="s">
        <v>340</v>
      </c>
      <c r="G222" s="208"/>
      <c r="H222" s="211">
        <v>112.68</v>
      </c>
      <c r="I222" s="212"/>
      <c r="J222" s="208"/>
      <c r="K222" s="208"/>
      <c r="L222" s="213"/>
      <c r="M222" s="214"/>
      <c r="N222" s="215"/>
      <c r="O222" s="215"/>
      <c r="P222" s="215"/>
      <c r="Q222" s="215"/>
      <c r="R222" s="215"/>
      <c r="S222" s="215"/>
      <c r="T222" s="216"/>
      <c r="AT222" s="217" t="s">
        <v>132</v>
      </c>
      <c r="AU222" s="217" t="s">
        <v>83</v>
      </c>
      <c r="AV222" s="13" t="s">
        <v>83</v>
      </c>
      <c r="AW222" s="13" t="s">
        <v>34</v>
      </c>
      <c r="AX222" s="13" t="s">
        <v>81</v>
      </c>
      <c r="AY222" s="217" t="s">
        <v>118</v>
      </c>
    </row>
    <row r="223" spans="1:65" s="2" customFormat="1" ht="14.45" customHeight="1">
      <c r="A223" s="36"/>
      <c r="B223" s="37"/>
      <c r="C223" s="189" t="s">
        <v>341</v>
      </c>
      <c r="D223" s="189" t="s">
        <v>120</v>
      </c>
      <c r="E223" s="190" t="s">
        <v>342</v>
      </c>
      <c r="F223" s="191" t="s">
        <v>343</v>
      </c>
      <c r="G223" s="192" t="s">
        <v>211</v>
      </c>
      <c r="H223" s="193">
        <v>29.4</v>
      </c>
      <c r="I223" s="194"/>
      <c r="J223" s="195">
        <f>ROUND(I223*H223,2)</f>
        <v>0</v>
      </c>
      <c r="K223" s="191" t="s">
        <v>137</v>
      </c>
      <c r="L223" s="41"/>
      <c r="M223" s="196" t="s">
        <v>21</v>
      </c>
      <c r="N223" s="197" t="s">
        <v>44</v>
      </c>
      <c r="O223" s="66"/>
      <c r="P223" s="198">
        <f>O223*H223</f>
        <v>0</v>
      </c>
      <c r="Q223" s="198">
        <v>0</v>
      </c>
      <c r="R223" s="198">
        <f>Q223*H223</f>
        <v>0</v>
      </c>
      <c r="S223" s="198">
        <v>0</v>
      </c>
      <c r="T223" s="199">
        <f>S223*H223</f>
        <v>0</v>
      </c>
      <c r="U223" s="36"/>
      <c r="V223" s="36"/>
      <c r="W223" s="36"/>
      <c r="X223" s="36"/>
      <c r="Y223" s="36"/>
      <c r="Z223" s="36"/>
      <c r="AA223" s="36"/>
      <c r="AB223" s="36"/>
      <c r="AC223" s="36"/>
      <c r="AD223" s="36"/>
      <c r="AE223" s="36"/>
      <c r="AR223" s="200" t="s">
        <v>124</v>
      </c>
      <c r="AT223" s="200" t="s">
        <v>120</v>
      </c>
      <c r="AU223" s="200" t="s">
        <v>83</v>
      </c>
      <c r="AY223" s="19" t="s">
        <v>118</v>
      </c>
      <c r="BE223" s="201">
        <f>IF(N223="základní",J223,0)</f>
        <v>0</v>
      </c>
      <c r="BF223" s="201">
        <f>IF(N223="snížená",J223,0)</f>
        <v>0</v>
      </c>
      <c r="BG223" s="201">
        <f>IF(N223="zákl. přenesená",J223,0)</f>
        <v>0</v>
      </c>
      <c r="BH223" s="201">
        <f>IF(N223="sníž. přenesená",J223,0)</f>
        <v>0</v>
      </c>
      <c r="BI223" s="201">
        <f>IF(N223="nulová",J223,0)</f>
        <v>0</v>
      </c>
      <c r="BJ223" s="19" t="s">
        <v>81</v>
      </c>
      <c r="BK223" s="201">
        <f>ROUND(I223*H223,2)</f>
        <v>0</v>
      </c>
      <c r="BL223" s="19" t="s">
        <v>124</v>
      </c>
      <c r="BM223" s="200" t="s">
        <v>344</v>
      </c>
    </row>
    <row r="224" spans="1:65" s="2" customFormat="1" ht="29.25">
      <c r="A224" s="36"/>
      <c r="B224" s="37"/>
      <c r="C224" s="38"/>
      <c r="D224" s="202" t="s">
        <v>126</v>
      </c>
      <c r="E224" s="38"/>
      <c r="F224" s="203" t="s">
        <v>345</v>
      </c>
      <c r="G224" s="38"/>
      <c r="H224" s="38"/>
      <c r="I224" s="110"/>
      <c r="J224" s="38"/>
      <c r="K224" s="38"/>
      <c r="L224" s="41"/>
      <c r="M224" s="204"/>
      <c r="N224" s="205"/>
      <c r="O224" s="66"/>
      <c r="P224" s="66"/>
      <c r="Q224" s="66"/>
      <c r="R224" s="66"/>
      <c r="S224" s="66"/>
      <c r="T224" s="67"/>
      <c r="U224" s="36"/>
      <c r="V224" s="36"/>
      <c r="W224" s="36"/>
      <c r="X224" s="36"/>
      <c r="Y224" s="36"/>
      <c r="Z224" s="36"/>
      <c r="AA224" s="36"/>
      <c r="AB224" s="36"/>
      <c r="AC224" s="36"/>
      <c r="AD224" s="36"/>
      <c r="AE224" s="36"/>
      <c r="AT224" s="19" t="s">
        <v>126</v>
      </c>
      <c r="AU224" s="19" t="s">
        <v>83</v>
      </c>
    </row>
    <row r="225" spans="1:65" s="2" customFormat="1" ht="409.5">
      <c r="A225" s="36"/>
      <c r="B225" s="37"/>
      <c r="C225" s="38"/>
      <c r="D225" s="202" t="s">
        <v>128</v>
      </c>
      <c r="E225" s="38"/>
      <c r="F225" s="239" t="s">
        <v>346</v>
      </c>
      <c r="G225" s="38"/>
      <c r="H225" s="38"/>
      <c r="I225" s="110"/>
      <c r="J225" s="38"/>
      <c r="K225" s="38"/>
      <c r="L225" s="41"/>
      <c r="M225" s="204"/>
      <c r="N225" s="205"/>
      <c r="O225" s="66"/>
      <c r="P225" s="66"/>
      <c r="Q225" s="66"/>
      <c r="R225" s="66"/>
      <c r="S225" s="66"/>
      <c r="T225" s="67"/>
      <c r="U225" s="36"/>
      <c r="V225" s="36"/>
      <c r="W225" s="36"/>
      <c r="X225" s="36"/>
      <c r="Y225" s="36"/>
      <c r="Z225" s="36"/>
      <c r="AA225" s="36"/>
      <c r="AB225" s="36"/>
      <c r="AC225" s="36"/>
      <c r="AD225" s="36"/>
      <c r="AE225" s="36"/>
      <c r="AT225" s="19" t="s">
        <v>128</v>
      </c>
      <c r="AU225" s="19" t="s">
        <v>83</v>
      </c>
    </row>
    <row r="226" spans="1:65" s="15" customFormat="1" ht="11.25">
      <c r="B226" s="229"/>
      <c r="C226" s="230"/>
      <c r="D226" s="202" t="s">
        <v>132</v>
      </c>
      <c r="E226" s="231" t="s">
        <v>21</v>
      </c>
      <c r="F226" s="232" t="s">
        <v>347</v>
      </c>
      <c r="G226" s="230"/>
      <c r="H226" s="231" t="s">
        <v>21</v>
      </c>
      <c r="I226" s="233"/>
      <c r="J226" s="230"/>
      <c r="K226" s="230"/>
      <c r="L226" s="234"/>
      <c r="M226" s="235"/>
      <c r="N226" s="236"/>
      <c r="O226" s="236"/>
      <c r="P226" s="236"/>
      <c r="Q226" s="236"/>
      <c r="R226" s="236"/>
      <c r="S226" s="236"/>
      <c r="T226" s="237"/>
      <c r="AT226" s="238" t="s">
        <v>132</v>
      </c>
      <c r="AU226" s="238" t="s">
        <v>83</v>
      </c>
      <c r="AV226" s="15" t="s">
        <v>81</v>
      </c>
      <c r="AW226" s="15" t="s">
        <v>34</v>
      </c>
      <c r="AX226" s="15" t="s">
        <v>73</v>
      </c>
      <c r="AY226" s="238" t="s">
        <v>118</v>
      </c>
    </row>
    <row r="227" spans="1:65" s="13" customFormat="1" ht="11.25">
      <c r="B227" s="207"/>
      <c r="C227" s="208"/>
      <c r="D227" s="202" t="s">
        <v>132</v>
      </c>
      <c r="E227" s="209" t="s">
        <v>21</v>
      </c>
      <c r="F227" s="210" t="s">
        <v>348</v>
      </c>
      <c r="G227" s="208"/>
      <c r="H227" s="211">
        <v>29.4</v>
      </c>
      <c r="I227" s="212"/>
      <c r="J227" s="208"/>
      <c r="K227" s="208"/>
      <c r="L227" s="213"/>
      <c r="M227" s="214"/>
      <c r="N227" s="215"/>
      <c r="O227" s="215"/>
      <c r="P227" s="215"/>
      <c r="Q227" s="215"/>
      <c r="R227" s="215"/>
      <c r="S227" s="215"/>
      <c r="T227" s="216"/>
      <c r="AT227" s="217" t="s">
        <v>132</v>
      </c>
      <c r="AU227" s="217" t="s">
        <v>83</v>
      </c>
      <c r="AV227" s="13" t="s">
        <v>83</v>
      </c>
      <c r="AW227" s="13" t="s">
        <v>34</v>
      </c>
      <c r="AX227" s="13" t="s">
        <v>81</v>
      </c>
      <c r="AY227" s="217" t="s">
        <v>118</v>
      </c>
    </row>
    <row r="228" spans="1:65" s="2" customFormat="1" ht="21.6" customHeight="1">
      <c r="A228" s="36"/>
      <c r="B228" s="37"/>
      <c r="C228" s="189" t="s">
        <v>349</v>
      </c>
      <c r="D228" s="189" t="s">
        <v>120</v>
      </c>
      <c r="E228" s="190" t="s">
        <v>350</v>
      </c>
      <c r="F228" s="191" t="s">
        <v>351</v>
      </c>
      <c r="G228" s="192" t="s">
        <v>136</v>
      </c>
      <c r="H228" s="193">
        <v>408</v>
      </c>
      <c r="I228" s="194"/>
      <c r="J228" s="195">
        <f>ROUND(I228*H228,2)</f>
        <v>0</v>
      </c>
      <c r="K228" s="191" t="s">
        <v>137</v>
      </c>
      <c r="L228" s="41"/>
      <c r="M228" s="196" t="s">
        <v>21</v>
      </c>
      <c r="N228" s="197" t="s">
        <v>44</v>
      </c>
      <c r="O228" s="66"/>
      <c r="P228" s="198">
        <f>O228*H228</f>
        <v>0</v>
      </c>
      <c r="Q228" s="198">
        <v>0</v>
      </c>
      <c r="R228" s="198">
        <f>Q228*H228</f>
        <v>0</v>
      </c>
      <c r="S228" s="198">
        <v>0</v>
      </c>
      <c r="T228" s="199">
        <f>S228*H228</f>
        <v>0</v>
      </c>
      <c r="U228" s="36"/>
      <c r="V228" s="36"/>
      <c r="W228" s="36"/>
      <c r="X228" s="36"/>
      <c r="Y228" s="36"/>
      <c r="Z228" s="36"/>
      <c r="AA228" s="36"/>
      <c r="AB228" s="36"/>
      <c r="AC228" s="36"/>
      <c r="AD228" s="36"/>
      <c r="AE228" s="36"/>
      <c r="AR228" s="200" t="s">
        <v>124</v>
      </c>
      <c r="AT228" s="200" t="s">
        <v>120</v>
      </c>
      <c r="AU228" s="200" t="s">
        <v>83</v>
      </c>
      <c r="AY228" s="19" t="s">
        <v>118</v>
      </c>
      <c r="BE228" s="201">
        <f>IF(N228="základní",J228,0)</f>
        <v>0</v>
      </c>
      <c r="BF228" s="201">
        <f>IF(N228="snížená",J228,0)</f>
        <v>0</v>
      </c>
      <c r="BG228" s="201">
        <f>IF(N228="zákl. přenesená",J228,0)</f>
        <v>0</v>
      </c>
      <c r="BH228" s="201">
        <f>IF(N228="sníž. přenesená",J228,0)</f>
        <v>0</v>
      </c>
      <c r="BI228" s="201">
        <f>IF(N228="nulová",J228,0)</f>
        <v>0</v>
      </c>
      <c r="BJ228" s="19" t="s">
        <v>81</v>
      </c>
      <c r="BK228" s="201">
        <f>ROUND(I228*H228,2)</f>
        <v>0</v>
      </c>
      <c r="BL228" s="19" t="s">
        <v>124</v>
      </c>
      <c r="BM228" s="200" t="s">
        <v>352</v>
      </c>
    </row>
    <row r="229" spans="1:65" s="2" customFormat="1" ht="39">
      <c r="A229" s="36"/>
      <c r="B229" s="37"/>
      <c r="C229" s="38"/>
      <c r="D229" s="202" t="s">
        <v>126</v>
      </c>
      <c r="E229" s="38"/>
      <c r="F229" s="203" t="s">
        <v>353</v>
      </c>
      <c r="G229" s="38"/>
      <c r="H229" s="38"/>
      <c r="I229" s="110"/>
      <c r="J229" s="38"/>
      <c r="K229" s="38"/>
      <c r="L229" s="41"/>
      <c r="M229" s="204"/>
      <c r="N229" s="205"/>
      <c r="O229" s="66"/>
      <c r="P229" s="66"/>
      <c r="Q229" s="66"/>
      <c r="R229" s="66"/>
      <c r="S229" s="66"/>
      <c r="T229" s="67"/>
      <c r="U229" s="36"/>
      <c r="V229" s="36"/>
      <c r="W229" s="36"/>
      <c r="X229" s="36"/>
      <c r="Y229" s="36"/>
      <c r="Z229" s="36"/>
      <c r="AA229" s="36"/>
      <c r="AB229" s="36"/>
      <c r="AC229" s="36"/>
      <c r="AD229" s="36"/>
      <c r="AE229" s="36"/>
      <c r="AT229" s="19" t="s">
        <v>126</v>
      </c>
      <c r="AU229" s="19" t="s">
        <v>83</v>
      </c>
    </row>
    <row r="230" spans="1:65" s="2" customFormat="1" ht="136.5">
      <c r="A230" s="36"/>
      <c r="B230" s="37"/>
      <c r="C230" s="38"/>
      <c r="D230" s="202" t="s">
        <v>128</v>
      </c>
      <c r="E230" s="38"/>
      <c r="F230" s="206" t="s">
        <v>354</v>
      </c>
      <c r="G230" s="38"/>
      <c r="H230" s="38"/>
      <c r="I230" s="110"/>
      <c r="J230" s="38"/>
      <c r="K230" s="38"/>
      <c r="L230" s="41"/>
      <c r="M230" s="204"/>
      <c r="N230" s="205"/>
      <c r="O230" s="66"/>
      <c r="P230" s="66"/>
      <c r="Q230" s="66"/>
      <c r="R230" s="66"/>
      <c r="S230" s="66"/>
      <c r="T230" s="67"/>
      <c r="U230" s="36"/>
      <c r="V230" s="36"/>
      <c r="W230" s="36"/>
      <c r="X230" s="36"/>
      <c r="Y230" s="36"/>
      <c r="Z230" s="36"/>
      <c r="AA230" s="36"/>
      <c r="AB230" s="36"/>
      <c r="AC230" s="36"/>
      <c r="AD230" s="36"/>
      <c r="AE230" s="36"/>
      <c r="AT230" s="19" t="s">
        <v>128</v>
      </c>
      <c r="AU230" s="19" t="s">
        <v>83</v>
      </c>
    </row>
    <row r="231" spans="1:65" s="13" customFormat="1" ht="11.25">
      <c r="B231" s="207"/>
      <c r="C231" s="208"/>
      <c r="D231" s="202" t="s">
        <v>132</v>
      </c>
      <c r="E231" s="209" t="s">
        <v>21</v>
      </c>
      <c r="F231" s="210" t="s">
        <v>355</v>
      </c>
      <c r="G231" s="208"/>
      <c r="H231" s="211">
        <v>294</v>
      </c>
      <c r="I231" s="212"/>
      <c r="J231" s="208"/>
      <c r="K231" s="208"/>
      <c r="L231" s="213"/>
      <c r="M231" s="214"/>
      <c r="N231" s="215"/>
      <c r="O231" s="215"/>
      <c r="P231" s="215"/>
      <c r="Q231" s="215"/>
      <c r="R231" s="215"/>
      <c r="S231" s="215"/>
      <c r="T231" s="216"/>
      <c r="AT231" s="217" t="s">
        <v>132</v>
      </c>
      <c r="AU231" s="217" t="s">
        <v>83</v>
      </c>
      <c r="AV231" s="13" t="s">
        <v>83</v>
      </c>
      <c r="AW231" s="13" t="s">
        <v>34</v>
      </c>
      <c r="AX231" s="13" t="s">
        <v>73</v>
      </c>
      <c r="AY231" s="217" t="s">
        <v>118</v>
      </c>
    </row>
    <row r="232" spans="1:65" s="13" customFormat="1" ht="11.25">
      <c r="B232" s="207"/>
      <c r="C232" s="208"/>
      <c r="D232" s="202" t="s">
        <v>132</v>
      </c>
      <c r="E232" s="209" t="s">
        <v>21</v>
      </c>
      <c r="F232" s="210" t="s">
        <v>142</v>
      </c>
      <c r="G232" s="208"/>
      <c r="H232" s="211">
        <v>114</v>
      </c>
      <c r="I232" s="212"/>
      <c r="J232" s="208"/>
      <c r="K232" s="208"/>
      <c r="L232" s="213"/>
      <c r="M232" s="214"/>
      <c r="N232" s="215"/>
      <c r="O232" s="215"/>
      <c r="P232" s="215"/>
      <c r="Q232" s="215"/>
      <c r="R232" s="215"/>
      <c r="S232" s="215"/>
      <c r="T232" s="216"/>
      <c r="AT232" s="217" t="s">
        <v>132</v>
      </c>
      <c r="AU232" s="217" t="s">
        <v>83</v>
      </c>
      <c r="AV232" s="13" t="s">
        <v>83</v>
      </c>
      <c r="AW232" s="13" t="s">
        <v>34</v>
      </c>
      <c r="AX232" s="13" t="s">
        <v>73</v>
      </c>
      <c r="AY232" s="217" t="s">
        <v>118</v>
      </c>
    </row>
    <row r="233" spans="1:65" s="2" customFormat="1" ht="14.45" customHeight="1">
      <c r="A233" s="36"/>
      <c r="B233" s="37"/>
      <c r="C233" s="189" t="s">
        <v>356</v>
      </c>
      <c r="D233" s="189" t="s">
        <v>120</v>
      </c>
      <c r="E233" s="190" t="s">
        <v>357</v>
      </c>
      <c r="F233" s="191" t="s">
        <v>358</v>
      </c>
      <c r="G233" s="192" t="s">
        <v>136</v>
      </c>
      <c r="H233" s="193">
        <v>228</v>
      </c>
      <c r="I233" s="194"/>
      <c r="J233" s="195">
        <f>ROUND(I233*H233,2)</f>
        <v>0</v>
      </c>
      <c r="K233" s="191" t="s">
        <v>137</v>
      </c>
      <c r="L233" s="41"/>
      <c r="M233" s="196" t="s">
        <v>21</v>
      </c>
      <c r="N233" s="197" t="s">
        <v>44</v>
      </c>
      <c r="O233" s="66"/>
      <c r="P233" s="198">
        <f>O233*H233</f>
        <v>0</v>
      </c>
      <c r="Q233" s="198">
        <v>0</v>
      </c>
      <c r="R233" s="198">
        <f>Q233*H233</f>
        <v>0</v>
      </c>
      <c r="S233" s="198">
        <v>0</v>
      </c>
      <c r="T233" s="199">
        <f>S233*H233</f>
        <v>0</v>
      </c>
      <c r="U233" s="36"/>
      <c r="V233" s="36"/>
      <c r="W233" s="36"/>
      <c r="X233" s="36"/>
      <c r="Y233" s="36"/>
      <c r="Z233" s="36"/>
      <c r="AA233" s="36"/>
      <c r="AB233" s="36"/>
      <c r="AC233" s="36"/>
      <c r="AD233" s="36"/>
      <c r="AE233" s="36"/>
      <c r="AR233" s="200" t="s">
        <v>124</v>
      </c>
      <c r="AT233" s="200" t="s">
        <v>120</v>
      </c>
      <c r="AU233" s="200" t="s">
        <v>83</v>
      </c>
      <c r="AY233" s="19" t="s">
        <v>118</v>
      </c>
      <c r="BE233" s="201">
        <f>IF(N233="základní",J233,0)</f>
        <v>0</v>
      </c>
      <c r="BF233" s="201">
        <f>IF(N233="snížená",J233,0)</f>
        <v>0</v>
      </c>
      <c r="BG233" s="201">
        <f>IF(N233="zákl. přenesená",J233,0)</f>
        <v>0</v>
      </c>
      <c r="BH233" s="201">
        <f>IF(N233="sníž. přenesená",J233,0)</f>
        <v>0</v>
      </c>
      <c r="BI233" s="201">
        <f>IF(N233="nulová",J233,0)</f>
        <v>0</v>
      </c>
      <c r="BJ233" s="19" t="s">
        <v>81</v>
      </c>
      <c r="BK233" s="201">
        <f>ROUND(I233*H233,2)</f>
        <v>0</v>
      </c>
      <c r="BL233" s="19" t="s">
        <v>124</v>
      </c>
      <c r="BM233" s="200" t="s">
        <v>359</v>
      </c>
    </row>
    <row r="234" spans="1:65" s="2" customFormat="1" ht="29.25">
      <c r="A234" s="36"/>
      <c r="B234" s="37"/>
      <c r="C234" s="38"/>
      <c r="D234" s="202" t="s">
        <v>126</v>
      </c>
      <c r="E234" s="38"/>
      <c r="F234" s="203" t="s">
        <v>360</v>
      </c>
      <c r="G234" s="38"/>
      <c r="H234" s="38"/>
      <c r="I234" s="110"/>
      <c r="J234" s="38"/>
      <c r="K234" s="38"/>
      <c r="L234" s="41"/>
      <c r="M234" s="204"/>
      <c r="N234" s="205"/>
      <c r="O234" s="66"/>
      <c r="P234" s="66"/>
      <c r="Q234" s="66"/>
      <c r="R234" s="66"/>
      <c r="S234" s="66"/>
      <c r="T234" s="67"/>
      <c r="U234" s="36"/>
      <c r="V234" s="36"/>
      <c r="W234" s="36"/>
      <c r="X234" s="36"/>
      <c r="Y234" s="36"/>
      <c r="Z234" s="36"/>
      <c r="AA234" s="36"/>
      <c r="AB234" s="36"/>
      <c r="AC234" s="36"/>
      <c r="AD234" s="36"/>
      <c r="AE234" s="36"/>
      <c r="AT234" s="19" t="s">
        <v>126</v>
      </c>
      <c r="AU234" s="19" t="s">
        <v>83</v>
      </c>
    </row>
    <row r="235" spans="1:65" s="2" customFormat="1" ht="165.75">
      <c r="A235" s="36"/>
      <c r="B235" s="37"/>
      <c r="C235" s="38"/>
      <c r="D235" s="202" t="s">
        <v>128</v>
      </c>
      <c r="E235" s="38"/>
      <c r="F235" s="206" t="s">
        <v>361</v>
      </c>
      <c r="G235" s="38"/>
      <c r="H235" s="38"/>
      <c r="I235" s="110"/>
      <c r="J235" s="38"/>
      <c r="K235" s="38"/>
      <c r="L235" s="41"/>
      <c r="M235" s="204"/>
      <c r="N235" s="205"/>
      <c r="O235" s="66"/>
      <c r="P235" s="66"/>
      <c r="Q235" s="66"/>
      <c r="R235" s="66"/>
      <c r="S235" s="66"/>
      <c r="T235" s="67"/>
      <c r="U235" s="36"/>
      <c r="V235" s="36"/>
      <c r="W235" s="36"/>
      <c r="X235" s="36"/>
      <c r="Y235" s="36"/>
      <c r="Z235" s="36"/>
      <c r="AA235" s="36"/>
      <c r="AB235" s="36"/>
      <c r="AC235" s="36"/>
      <c r="AD235" s="36"/>
      <c r="AE235" s="36"/>
      <c r="AT235" s="19" t="s">
        <v>128</v>
      </c>
      <c r="AU235" s="19" t="s">
        <v>83</v>
      </c>
    </row>
    <row r="236" spans="1:65" s="13" customFormat="1" ht="11.25">
      <c r="B236" s="207"/>
      <c r="C236" s="208"/>
      <c r="D236" s="202" t="s">
        <v>132</v>
      </c>
      <c r="E236" s="209" t="s">
        <v>21</v>
      </c>
      <c r="F236" s="210" t="s">
        <v>362</v>
      </c>
      <c r="G236" s="208"/>
      <c r="H236" s="211">
        <v>228</v>
      </c>
      <c r="I236" s="212"/>
      <c r="J236" s="208"/>
      <c r="K236" s="208"/>
      <c r="L236" s="213"/>
      <c r="M236" s="214"/>
      <c r="N236" s="215"/>
      <c r="O236" s="215"/>
      <c r="P236" s="215"/>
      <c r="Q236" s="215"/>
      <c r="R236" s="215"/>
      <c r="S236" s="215"/>
      <c r="T236" s="216"/>
      <c r="AT236" s="217" t="s">
        <v>132</v>
      </c>
      <c r="AU236" s="217" t="s">
        <v>83</v>
      </c>
      <c r="AV236" s="13" t="s">
        <v>83</v>
      </c>
      <c r="AW236" s="13" t="s">
        <v>34</v>
      </c>
      <c r="AX236" s="13" t="s">
        <v>81</v>
      </c>
      <c r="AY236" s="217" t="s">
        <v>118</v>
      </c>
    </row>
    <row r="237" spans="1:65" s="2" customFormat="1" ht="14.45" customHeight="1">
      <c r="A237" s="36"/>
      <c r="B237" s="37"/>
      <c r="C237" s="189" t="s">
        <v>363</v>
      </c>
      <c r="D237" s="189" t="s">
        <v>120</v>
      </c>
      <c r="E237" s="190" t="s">
        <v>364</v>
      </c>
      <c r="F237" s="191" t="s">
        <v>365</v>
      </c>
      <c r="G237" s="192" t="s">
        <v>136</v>
      </c>
      <c r="H237" s="193">
        <v>57</v>
      </c>
      <c r="I237" s="194"/>
      <c r="J237" s="195">
        <f>ROUND(I237*H237,2)</f>
        <v>0</v>
      </c>
      <c r="K237" s="191" t="s">
        <v>137</v>
      </c>
      <c r="L237" s="41"/>
      <c r="M237" s="196" t="s">
        <v>21</v>
      </c>
      <c r="N237" s="197" t="s">
        <v>44</v>
      </c>
      <c r="O237" s="66"/>
      <c r="P237" s="198">
        <f>O237*H237</f>
        <v>0</v>
      </c>
      <c r="Q237" s="198">
        <v>0</v>
      </c>
      <c r="R237" s="198">
        <f>Q237*H237</f>
        <v>0</v>
      </c>
      <c r="S237" s="198">
        <v>0</v>
      </c>
      <c r="T237" s="199">
        <f>S237*H237</f>
        <v>0</v>
      </c>
      <c r="U237" s="36"/>
      <c r="V237" s="36"/>
      <c r="W237" s="36"/>
      <c r="X237" s="36"/>
      <c r="Y237" s="36"/>
      <c r="Z237" s="36"/>
      <c r="AA237" s="36"/>
      <c r="AB237" s="36"/>
      <c r="AC237" s="36"/>
      <c r="AD237" s="36"/>
      <c r="AE237" s="36"/>
      <c r="AR237" s="200" t="s">
        <v>124</v>
      </c>
      <c r="AT237" s="200" t="s">
        <v>120</v>
      </c>
      <c r="AU237" s="200" t="s">
        <v>83</v>
      </c>
      <c r="AY237" s="19" t="s">
        <v>118</v>
      </c>
      <c r="BE237" s="201">
        <f>IF(N237="základní",J237,0)</f>
        <v>0</v>
      </c>
      <c r="BF237" s="201">
        <f>IF(N237="snížená",J237,0)</f>
        <v>0</v>
      </c>
      <c r="BG237" s="201">
        <f>IF(N237="zákl. přenesená",J237,0)</f>
        <v>0</v>
      </c>
      <c r="BH237" s="201">
        <f>IF(N237="sníž. přenesená",J237,0)</f>
        <v>0</v>
      </c>
      <c r="BI237" s="201">
        <f>IF(N237="nulová",J237,0)</f>
        <v>0</v>
      </c>
      <c r="BJ237" s="19" t="s">
        <v>81</v>
      </c>
      <c r="BK237" s="201">
        <f>ROUND(I237*H237,2)</f>
        <v>0</v>
      </c>
      <c r="BL237" s="19" t="s">
        <v>124</v>
      </c>
      <c r="BM237" s="200" t="s">
        <v>366</v>
      </c>
    </row>
    <row r="238" spans="1:65" s="2" customFormat="1" ht="29.25">
      <c r="A238" s="36"/>
      <c r="B238" s="37"/>
      <c r="C238" s="38"/>
      <c r="D238" s="202" t="s">
        <v>126</v>
      </c>
      <c r="E238" s="38"/>
      <c r="F238" s="203" t="s">
        <v>367</v>
      </c>
      <c r="G238" s="38"/>
      <c r="H238" s="38"/>
      <c r="I238" s="110"/>
      <c r="J238" s="38"/>
      <c r="K238" s="38"/>
      <c r="L238" s="41"/>
      <c r="M238" s="204"/>
      <c r="N238" s="205"/>
      <c r="O238" s="66"/>
      <c r="P238" s="66"/>
      <c r="Q238" s="66"/>
      <c r="R238" s="66"/>
      <c r="S238" s="66"/>
      <c r="T238" s="67"/>
      <c r="U238" s="36"/>
      <c r="V238" s="36"/>
      <c r="W238" s="36"/>
      <c r="X238" s="36"/>
      <c r="Y238" s="36"/>
      <c r="Z238" s="36"/>
      <c r="AA238" s="36"/>
      <c r="AB238" s="36"/>
      <c r="AC238" s="36"/>
      <c r="AD238" s="36"/>
      <c r="AE238" s="36"/>
      <c r="AT238" s="19" t="s">
        <v>126</v>
      </c>
      <c r="AU238" s="19" t="s">
        <v>83</v>
      </c>
    </row>
    <row r="239" spans="1:65" s="2" customFormat="1" ht="165.75">
      <c r="A239" s="36"/>
      <c r="B239" s="37"/>
      <c r="C239" s="38"/>
      <c r="D239" s="202" t="s">
        <v>128</v>
      </c>
      <c r="E239" s="38"/>
      <c r="F239" s="206" t="s">
        <v>361</v>
      </c>
      <c r="G239" s="38"/>
      <c r="H239" s="38"/>
      <c r="I239" s="110"/>
      <c r="J239" s="38"/>
      <c r="K239" s="38"/>
      <c r="L239" s="41"/>
      <c r="M239" s="204"/>
      <c r="N239" s="205"/>
      <c r="O239" s="66"/>
      <c r="P239" s="66"/>
      <c r="Q239" s="66"/>
      <c r="R239" s="66"/>
      <c r="S239" s="66"/>
      <c r="T239" s="67"/>
      <c r="U239" s="36"/>
      <c r="V239" s="36"/>
      <c r="W239" s="36"/>
      <c r="X239" s="36"/>
      <c r="Y239" s="36"/>
      <c r="Z239" s="36"/>
      <c r="AA239" s="36"/>
      <c r="AB239" s="36"/>
      <c r="AC239" s="36"/>
      <c r="AD239" s="36"/>
      <c r="AE239" s="36"/>
      <c r="AT239" s="19" t="s">
        <v>128</v>
      </c>
      <c r="AU239" s="19" t="s">
        <v>83</v>
      </c>
    </row>
    <row r="240" spans="1:65" s="13" customFormat="1" ht="11.25">
      <c r="B240" s="207"/>
      <c r="C240" s="208"/>
      <c r="D240" s="202" t="s">
        <v>132</v>
      </c>
      <c r="E240" s="209" t="s">
        <v>21</v>
      </c>
      <c r="F240" s="210" t="s">
        <v>368</v>
      </c>
      <c r="G240" s="208"/>
      <c r="H240" s="211">
        <v>57</v>
      </c>
      <c r="I240" s="212"/>
      <c r="J240" s="208"/>
      <c r="K240" s="208"/>
      <c r="L240" s="213"/>
      <c r="M240" s="214"/>
      <c r="N240" s="215"/>
      <c r="O240" s="215"/>
      <c r="P240" s="215"/>
      <c r="Q240" s="215"/>
      <c r="R240" s="215"/>
      <c r="S240" s="215"/>
      <c r="T240" s="216"/>
      <c r="AT240" s="217" t="s">
        <v>132</v>
      </c>
      <c r="AU240" s="217" t="s">
        <v>83</v>
      </c>
      <c r="AV240" s="13" t="s">
        <v>83</v>
      </c>
      <c r="AW240" s="13" t="s">
        <v>34</v>
      </c>
      <c r="AX240" s="13" t="s">
        <v>81</v>
      </c>
      <c r="AY240" s="217" t="s">
        <v>118</v>
      </c>
    </row>
    <row r="241" spans="1:65" s="2" customFormat="1" ht="21.6" customHeight="1">
      <c r="A241" s="36"/>
      <c r="B241" s="37"/>
      <c r="C241" s="189" t="s">
        <v>369</v>
      </c>
      <c r="D241" s="189" t="s">
        <v>120</v>
      </c>
      <c r="E241" s="190" t="s">
        <v>370</v>
      </c>
      <c r="F241" s="191" t="s">
        <v>371</v>
      </c>
      <c r="G241" s="192" t="s">
        <v>136</v>
      </c>
      <c r="H241" s="193">
        <v>57</v>
      </c>
      <c r="I241" s="194"/>
      <c r="J241" s="195">
        <f>ROUND(I241*H241,2)</f>
        <v>0</v>
      </c>
      <c r="K241" s="191" t="s">
        <v>137</v>
      </c>
      <c r="L241" s="41"/>
      <c r="M241" s="196" t="s">
        <v>21</v>
      </c>
      <c r="N241" s="197" t="s">
        <v>44</v>
      </c>
      <c r="O241" s="66"/>
      <c r="P241" s="198">
        <f>O241*H241</f>
        <v>0</v>
      </c>
      <c r="Q241" s="198">
        <v>0</v>
      </c>
      <c r="R241" s="198">
        <f>Q241*H241</f>
        <v>0</v>
      </c>
      <c r="S241" s="198">
        <v>0</v>
      </c>
      <c r="T241" s="199">
        <f>S241*H241</f>
        <v>0</v>
      </c>
      <c r="U241" s="36"/>
      <c r="V241" s="36"/>
      <c r="W241" s="36"/>
      <c r="X241" s="36"/>
      <c r="Y241" s="36"/>
      <c r="Z241" s="36"/>
      <c r="AA241" s="36"/>
      <c r="AB241" s="36"/>
      <c r="AC241" s="36"/>
      <c r="AD241" s="36"/>
      <c r="AE241" s="36"/>
      <c r="AR241" s="200" t="s">
        <v>124</v>
      </c>
      <c r="AT241" s="200" t="s">
        <v>120</v>
      </c>
      <c r="AU241" s="200" t="s">
        <v>83</v>
      </c>
      <c r="AY241" s="19" t="s">
        <v>118</v>
      </c>
      <c r="BE241" s="201">
        <f>IF(N241="základní",J241,0)</f>
        <v>0</v>
      </c>
      <c r="BF241" s="201">
        <f>IF(N241="snížená",J241,0)</f>
        <v>0</v>
      </c>
      <c r="BG241" s="201">
        <f>IF(N241="zákl. přenesená",J241,0)</f>
        <v>0</v>
      </c>
      <c r="BH241" s="201">
        <f>IF(N241="sníž. přenesená",J241,0)</f>
        <v>0</v>
      </c>
      <c r="BI241" s="201">
        <f>IF(N241="nulová",J241,0)</f>
        <v>0</v>
      </c>
      <c r="BJ241" s="19" t="s">
        <v>81</v>
      </c>
      <c r="BK241" s="201">
        <f>ROUND(I241*H241,2)</f>
        <v>0</v>
      </c>
      <c r="BL241" s="19" t="s">
        <v>124</v>
      </c>
      <c r="BM241" s="200" t="s">
        <v>372</v>
      </c>
    </row>
    <row r="242" spans="1:65" s="2" customFormat="1" ht="19.5">
      <c r="A242" s="36"/>
      <c r="B242" s="37"/>
      <c r="C242" s="38"/>
      <c r="D242" s="202" t="s">
        <v>126</v>
      </c>
      <c r="E242" s="38"/>
      <c r="F242" s="203" t="s">
        <v>373</v>
      </c>
      <c r="G242" s="38"/>
      <c r="H242" s="38"/>
      <c r="I242" s="110"/>
      <c r="J242" s="38"/>
      <c r="K242" s="38"/>
      <c r="L242" s="41"/>
      <c r="M242" s="204"/>
      <c r="N242" s="205"/>
      <c r="O242" s="66"/>
      <c r="P242" s="66"/>
      <c r="Q242" s="66"/>
      <c r="R242" s="66"/>
      <c r="S242" s="66"/>
      <c r="T242" s="67"/>
      <c r="U242" s="36"/>
      <c r="V242" s="36"/>
      <c r="W242" s="36"/>
      <c r="X242" s="36"/>
      <c r="Y242" s="36"/>
      <c r="Z242" s="36"/>
      <c r="AA242" s="36"/>
      <c r="AB242" s="36"/>
      <c r="AC242" s="36"/>
      <c r="AD242" s="36"/>
      <c r="AE242" s="36"/>
      <c r="AT242" s="19" t="s">
        <v>126</v>
      </c>
      <c r="AU242" s="19" t="s">
        <v>83</v>
      </c>
    </row>
    <row r="243" spans="1:65" s="2" customFormat="1" ht="156">
      <c r="A243" s="36"/>
      <c r="B243" s="37"/>
      <c r="C243" s="38"/>
      <c r="D243" s="202" t="s">
        <v>128</v>
      </c>
      <c r="E243" s="38"/>
      <c r="F243" s="206" t="s">
        <v>374</v>
      </c>
      <c r="G243" s="38"/>
      <c r="H243" s="38"/>
      <c r="I243" s="110"/>
      <c r="J243" s="38"/>
      <c r="K243" s="38"/>
      <c r="L243" s="41"/>
      <c r="M243" s="204"/>
      <c r="N243" s="205"/>
      <c r="O243" s="66"/>
      <c r="P243" s="66"/>
      <c r="Q243" s="66"/>
      <c r="R243" s="66"/>
      <c r="S243" s="66"/>
      <c r="T243" s="67"/>
      <c r="U243" s="36"/>
      <c r="V243" s="36"/>
      <c r="W243" s="36"/>
      <c r="X243" s="36"/>
      <c r="Y243" s="36"/>
      <c r="Z243" s="36"/>
      <c r="AA243" s="36"/>
      <c r="AB243" s="36"/>
      <c r="AC243" s="36"/>
      <c r="AD243" s="36"/>
      <c r="AE243" s="36"/>
      <c r="AT243" s="19" t="s">
        <v>128</v>
      </c>
      <c r="AU243" s="19" t="s">
        <v>83</v>
      </c>
    </row>
    <row r="244" spans="1:65" s="13" customFormat="1" ht="11.25">
      <c r="B244" s="207"/>
      <c r="C244" s="208"/>
      <c r="D244" s="202" t="s">
        <v>132</v>
      </c>
      <c r="E244" s="209" t="s">
        <v>21</v>
      </c>
      <c r="F244" s="210" t="s">
        <v>368</v>
      </c>
      <c r="G244" s="208"/>
      <c r="H244" s="211">
        <v>57</v>
      </c>
      <c r="I244" s="212"/>
      <c r="J244" s="208"/>
      <c r="K244" s="208"/>
      <c r="L244" s="213"/>
      <c r="M244" s="214"/>
      <c r="N244" s="215"/>
      <c r="O244" s="215"/>
      <c r="P244" s="215"/>
      <c r="Q244" s="215"/>
      <c r="R244" s="215"/>
      <c r="S244" s="215"/>
      <c r="T244" s="216"/>
      <c r="AT244" s="217" t="s">
        <v>132</v>
      </c>
      <c r="AU244" s="217" t="s">
        <v>83</v>
      </c>
      <c r="AV244" s="13" t="s">
        <v>83</v>
      </c>
      <c r="AW244" s="13" t="s">
        <v>34</v>
      </c>
      <c r="AX244" s="13" t="s">
        <v>81</v>
      </c>
      <c r="AY244" s="217" t="s">
        <v>118</v>
      </c>
    </row>
    <row r="245" spans="1:65" s="2" customFormat="1" ht="21.6" customHeight="1">
      <c r="A245" s="36"/>
      <c r="B245" s="37"/>
      <c r="C245" s="189" t="s">
        <v>375</v>
      </c>
      <c r="D245" s="189" t="s">
        <v>120</v>
      </c>
      <c r="E245" s="190" t="s">
        <v>376</v>
      </c>
      <c r="F245" s="191" t="s">
        <v>377</v>
      </c>
      <c r="G245" s="192" t="s">
        <v>136</v>
      </c>
      <c r="H245" s="193">
        <v>209</v>
      </c>
      <c r="I245" s="194"/>
      <c r="J245" s="195">
        <f>ROUND(I245*H245,2)</f>
        <v>0</v>
      </c>
      <c r="K245" s="191" t="s">
        <v>137</v>
      </c>
      <c r="L245" s="41"/>
      <c r="M245" s="196" t="s">
        <v>21</v>
      </c>
      <c r="N245" s="197" t="s">
        <v>44</v>
      </c>
      <c r="O245" s="66"/>
      <c r="P245" s="198">
        <f>O245*H245</f>
        <v>0</v>
      </c>
      <c r="Q245" s="198">
        <v>0</v>
      </c>
      <c r="R245" s="198">
        <f>Q245*H245</f>
        <v>0</v>
      </c>
      <c r="S245" s="198">
        <v>0</v>
      </c>
      <c r="T245" s="199">
        <f>S245*H245</f>
        <v>0</v>
      </c>
      <c r="U245" s="36"/>
      <c r="V245" s="36"/>
      <c r="W245" s="36"/>
      <c r="X245" s="36"/>
      <c r="Y245" s="36"/>
      <c r="Z245" s="36"/>
      <c r="AA245" s="36"/>
      <c r="AB245" s="36"/>
      <c r="AC245" s="36"/>
      <c r="AD245" s="36"/>
      <c r="AE245" s="36"/>
      <c r="AR245" s="200" t="s">
        <v>124</v>
      </c>
      <c r="AT245" s="200" t="s">
        <v>120</v>
      </c>
      <c r="AU245" s="200" t="s">
        <v>83</v>
      </c>
      <c r="AY245" s="19" t="s">
        <v>118</v>
      </c>
      <c r="BE245" s="201">
        <f>IF(N245="základní",J245,0)</f>
        <v>0</v>
      </c>
      <c r="BF245" s="201">
        <f>IF(N245="snížená",J245,0)</f>
        <v>0</v>
      </c>
      <c r="BG245" s="201">
        <f>IF(N245="zákl. přenesená",J245,0)</f>
        <v>0</v>
      </c>
      <c r="BH245" s="201">
        <f>IF(N245="sníž. přenesená",J245,0)</f>
        <v>0</v>
      </c>
      <c r="BI245" s="201">
        <f>IF(N245="nulová",J245,0)</f>
        <v>0</v>
      </c>
      <c r="BJ245" s="19" t="s">
        <v>81</v>
      </c>
      <c r="BK245" s="201">
        <f>ROUND(I245*H245,2)</f>
        <v>0</v>
      </c>
      <c r="BL245" s="19" t="s">
        <v>124</v>
      </c>
      <c r="BM245" s="200" t="s">
        <v>378</v>
      </c>
    </row>
    <row r="246" spans="1:65" s="2" customFormat="1" ht="29.25">
      <c r="A246" s="36"/>
      <c r="B246" s="37"/>
      <c r="C246" s="38"/>
      <c r="D246" s="202" t="s">
        <v>126</v>
      </c>
      <c r="E246" s="38"/>
      <c r="F246" s="203" t="s">
        <v>379</v>
      </c>
      <c r="G246" s="38"/>
      <c r="H246" s="38"/>
      <c r="I246" s="110"/>
      <c r="J246" s="38"/>
      <c r="K246" s="38"/>
      <c r="L246" s="41"/>
      <c r="M246" s="204"/>
      <c r="N246" s="205"/>
      <c r="O246" s="66"/>
      <c r="P246" s="66"/>
      <c r="Q246" s="66"/>
      <c r="R246" s="66"/>
      <c r="S246" s="66"/>
      <c r="T246" s="67"/>
      <c r="U246" s="36"/>
      <c r="V246" s="36"/>
      <c r="W246" s="36"/>
      <c r="X246" s="36"/>
      <c r="Y246" s="36"/>
      <c r="Z246" s="36"/>
      <c r="AA246" s="36"/>
      <c r="AB246" s="36"/>
      <c r="AC246" s="36"/>
      <c r="AD246" s="36"/>
      <c r="AE246" s="36"/>
      <c r="AT246" s="19" t="s">
        <v>126</v>
      </c>
      <c r="AU246" s="19" t="s">
        <v>83</v>
      </c>
    </row>
    <row r="247" spans="1:65" s="2" customFormat="1" ht="156">
      <c r="A247" s="36"/>
      <c r="B247" s="37"/>
      <c r="C247" s="38"/>
      <c r="D247" s="202" t="s">
        <v>128</v>
      </c>
      <c r="E247" s="38"/>
      <c r="F247" s="206" t="s">
        <v>380</v>
      </c>
      <c r="G247" s="38"/>
      <c r="H247" s="38"/>
      <c r="I247" s="110"/>
      <c r="J247" s="38"/>
      <c r="K247" s="38"/>
      <c r="L247" s="41"/>
      <c r="M247" s="204"/>
      <c r="N247" s="205"/>
      <c r="O247" s="66"/>
      <c r="P247" s="66"/>
      <c r="Q247" s="66"/>
      <c r="R247" s="66"/>
      <c r="S247" s="66"/>
      <c r="T247" s="67"/>
      <c r="U247" s="36"/>
      <c r="V247" s="36"/>
      <c r="W247" s="36"/>
      <c r="X247" s="36"/>
      <c r="Y247" s="36"/>
      <c r="Z247" s="36"/>
      <c r="AA247" s="36"/>
      <c r="AB247" s="36"/>
      <c r="AC247" s="36"/>
      <c r="AD247" s="36"/>
      <c r="AE247" s="36"/>
      <c r="AT247" s="19" t="s">
        <v>128</v>
      </c>
      <c r="AU247" s="19" t="s">
        <v>83</v>
      </c>
    </row>
    <row r="248" spans="1:65" s="13" customFormat="1" ht="22.5">
      <c r="B248" s="207"/>
      <c r="C248" s="208"/>
      <c r="D248" s="202" t="s">
        <v>132</v>
      </c>
      <c r="E248" s="209" t="s">
        <v>21</v>
      </c>
      <c r="F248" s="210" t="s">
        <v>381</v>
      </c>
      <c r="G248" s="208"/>
      <c r="H248" s="211">
        <v>209</v>
      </c>
      <c r="I248" s="212"/>
      <c r="J248" s="208"/>
      <c r="K248" s="208"/>
      <c r="L248" s="213"/>
      <c r="M248" s="214"/>
      <c r="N248" s="215"/>
      <c r="O248" s="215"/>
      <c r="P248" s="215"/>
      <c r="Q248" s="215"/>
      <c r="R248" s="215"/>
      <c r="S248" s="215"/>
      <c r="T248" s="216"/>
      <c r="AT248" s="217" t="s">
        <v>132</v>
      </c>
      <c r="AU248" s="217" t="s">
        <v>83</v>
      </c>
      <c r="AV248" s="13" t="s">
        <v>83</v>
      </c>
      <c r="AW248" s="13" t="s">
        <v>34</v>
      </c>
      <c r="AX248" s="13" t="s">
        <v>73</v>
      </c>
      <c r="AY248" s="217" t="s">
        <v>118</v>
      </c>
    </row>
    <row r="249" spans="1:65" s="2" customFormat="1" ht="21.6" customHeight="1">
      <c r="A249" s="36"/>
      <c r="B249" s="37"/>
      <c r="C249" s="189" t="s">
        <v>382</v>
      </c>
      <c r="D249" s="189" t="s">
        <v>120</v>
      </c>
      <c r="E249" s="190" t="s">
        <v>383</v>
      </c>
      <c r="F249" s="191" t="s">
        <v>384</v>
      </c>
      <c r="G249" s="192" t="s">
        <v>136</v>
      </c>
      <c r="H249" s="193">
        <v>209</v>
      </c>
      <c r="I249" s="194"/>
      <c r="J249" s="195">
        <f>ROUND(I249*H249,2)</f>
        <v>0</v>
      </c>
      <c r="K249" s="191" t="s">
        <v>137</v>
      </c>
      <c r="L249" s="41"/>
      <c r="M249" s="196" t="s">
        <v>21</v>
      </c>
      <c r="N249" s="197" t="s">
        <v>44</v>
      </c>
      <c r="O249" s="66"/>
      <c r="P249" s="198">
        <f>O249*H249</f>
        <v>0</v>
      </c>
      <c r="Q249" s="198">
        <v>0</v>
      </c>
      <c r="R249" s="198">
        <f>Q249*H249</f>
        <v>0</v>
      </c>
      <c r="S249" s="198">
        <v>0</v>
      </c>
      <c r="T249" s="199">
        <f>S249*H249</f>
        <v>0</v>
      </c>
      <c r="U249" s="36"/>
      <c r="V249" s="36"/>
      <c r="W249" s="36"/>
      <c r="X249" s="36"/>
      <c r="Y249" s="36"/>
      <c r="Z249" s="36"/>
      <c r="AA249" s="36"/>
      <c r="AB249" s="36"/>
      <c r="AC249" s="36"/>
      <c r="AD249" s="36"/>
      <c r="AE249" s="36"/>
      <c r="AR249" s="200" t="s">
        <v>124</v>
      </c>
      <c r="AT249" s="200" t="s">
        <v>120</v>
      </c>
      <c r="AU249" s="200" t="s">
        <v>83</v>
      </c>
      <c r="AY249" s="19" t="s">
        <v>118</v>
      </c>
      <c r="BE249" s="201">
        <f>IF(N249="základní",J249,0)</f>
        <v>0</v>
      </c>
      <c r="BF249" s="201">
        <f>IF(N249="snížená",J249,0)</f>
        <v>0</v>
      </c>
      <c r="BG249" s="201">
        <f>IF(N249="zákl. přenesená",J249,0)</f>
        <v>0</v>
      </c>
      <c r="BH249" s="201">
        <f>IF(N249="sníž. přenesená",J249,0)</f>
        <v>0</v>
      </c>
      <c r="BI249" s="201">
        <f>IF(N249="nulová",J249,0)</f>
        <v>0</v>
      </c>
      <c r="BJ249" s="19" t="s">
        <v>81</v>
      </c>
      <c r="BK249" s="201">
        <f>ROUND(I249*H249,2)</f>
        <v>0</v>
      </c>
      <c r="BL249" s="19" t="s">
        <v>124</v>
      </c>
      <c r="BM249" s="200" t="s">
        <v>385</v>
      </c>
    </row>
    <row r="250" spans="1:65" s="2" customFormat="1" ht="29.25">
      <c r="A250" s="36"/>
      <c r="B250" s="37"/>
      <c r="C250" s="38"/>
      <c r="D250" s="202" t="s">
        <v>126</v>
      </c>
      <c r="E250" s="38"/>
      <c r="F250" s="203" t="s">
        <v>386</v>
      </c>
      <c r="G250" s="38"/>
      <c r="H250" s="38"/>
      <c r="I250" s="110"/>
      <c r="J250" s="38"/>
      <c r="K250" s="38"/>
      <c r="L250" s="41"/>
      <c r="M250" s="204"/>
      <c r="N250" s="205"/>
      <c r="O250" s="66"/>
      <c r="P250" s="66"/>
      <c r="Q250" s="66"/>
      <c r="R250" s="66"/>
      <c r="S250" s="66"/>
      <c r="T250" s="67"/>
      <c r="U250" s="36"/>
      <c r="V250" s="36"/>
      <c r="W250" s="36"/>
      <c r="X250" s="36"/>
      <c r="Y250" s="36"/>
      <c r="Z250" s="36"/>
      <c r="AA250" s="36"/>
      <c r="AB250" s="36"/>
      <c r="AC250" s="36"/>
      <c r="AD250" s="36"/>
      <c r="AE250" s="36"/>
      <c r="AT250" s="19" t="s">
        <v>126</v>
      </c>
      <c r="AU250" s="19" t="s">
        <v>83</v>
      </c>
    </row>
    <row r="251" spans="1:65" s="2" customFormat="1" ht="175.5">
      <c r="A251" s="36"/>
      <c r="B251" s="37"/>
      <c r="C251" s="38"/>
      <c r="D251" s="202" t="s">
        <v>128</v>
      </c>
      <c r="E251" s="38"/>
      <c r="F251" s="206" t="s">
        <v>387</v>
      </c>
      <c r="G251" s="38"/>
      <c r="H251" s="38"/>
      <c r="I251" s="110"/>
      <c r="J251" s="38"/>
      <c r="K251" s="38"/>
      <c r="L251" s="41"/>
      <c r="M251" s="204"/>
      <c r="N251" s="205"/>
      <c r="O251" s="66"/>
      <c r="P251" s="66"/>
      <c r="Q251" s="66"/>
      <c r="R251" s="66"/>
      <c r="S251" s="66"/>
      <c r="T251" s="67"/>
      <c r="U251" s="36"/>
      <c r="V251" s="36"/>
      <c r="W251" s="36"/>
      <c r="X251" s="36"/>
      <c r="Y251" s="36"/>
      <c r="Z251" s="36"/>
      <c r="AA251" s="36"/>
      <c r="AB251" s="36"/>
      <c r="AC251" s="36"/>
      <c r="AD251" s="36"/>
      <c r="AE251" s="36"/>
      <c r="AT251" s="19" t="s">
        <v>128</v>
      </c>
      <c r="AU251" s="19" t="s">
        <v>83</v>
      </c>
    </row>
    <row r="252" spans="1:65" s="13" customFormat="1" ht="22.5">
      <c r="B252" s="207"/>
      <c r="C252" s="208"/>
      <c r="D252" s="202" t="s">
        <v>132</v>
      </c>
      <c r="E252" s="209" t="s">
        <v>21</v>
      </c>
      <c r="F252" s="210" t="s">
        <v>381</v>
      </c>
      <c r="G252" s="208"/>
      <c r="H252" s="211">
        <v>209</v>
      </c>
      <c r="I252" s="212"/>
      <c r="J252" s="208"/>
      <c r="K252" s="208"/>
      <c r="L252" s="213"/>
      <c r="M252" s="214"/>
      <c r="N252" s="215"/>
      <c r="O252" s="215"/>
      <c r="P252" s="215"/>
      <c r="Q252" s="215"/>
      <c r="R252" s="215"/>
      <c r="S252" s="215"/>
      <c r="T252" s="216"/>
      <c r="AT252" s="217" t="s">
        <v>132</v>
      </c>
      <c r="AU252" s="217" t="s">
        <v>83</v>
      </c>
      <c r="AV252" s="13" t="s">
        <v>83</v>
      </c>
      <c r="AW252" s="13" t="s">
        <v>34</v>
      </c>
      <c r="AX252" s="13" t="s">
        <v>73</v>
      </c>
      <c r="AY252" s="217" t="s">
        <v>118</v>
      </c>
    </row>
    <row r="253" spans="1:65" s="2" customFormat="1" ht="21.6" customHeight="1">
      <c r="A253" s="36"/>
      <c r="B253" s="37"/>
      <c r="C253" s="189" t="s">
        <v>388</v>
      </c>
      <c r="D253" s="189" t="s">
        <v>120</v>
      </c>
      <c r="E253" s="190" t="s">
        <v>389</v>
      </c>
      <c r="F253" s="191" t="s">
        <v>390</v>
      </c>
      <c r="G253" s="192" t="s">
        <v>136</v>
      </c>
      <c r="H253" s="193">
        <v>57</v>
      </c>
      <c r="I253" s="194"/>
      <c r="J253" s="195">
        <f>ROUND(I253*H253,2)</f>
        <v>0</v>
      </c>
      <c r="K253" s="191" t="s">
        <v>137</v>
      </c>
      <c r="L253" s="41"/>
      <c r="M253" s="196" t="s">
        <v>21</v>
      </c>
      <c r="N253" s="197" t="s">
        <v>44</v>
      </c>
      <c r="O253" s="66"/>
      <c r="P253" s="198">
        <f>O253*H253</f>
        <v>0</v>
      </c>
      <c r="Q253" s="198">
        <v>0</v>
      </c>
      <c r="R253" s="198">
        <f>Q253*H253</f>
        <v>0</v>
      </c>
      <c r="S253" s="198">
        <v>0</v>
      </c>
      <c r="T253" s="199">
        <f>S253*H253</f>
        <v>0</v>
      </c>
      <c r="U253" s="36"/>
      <c r="V253" s="36"/>
      <c r="W253" s="36"/>
      <c r="X253" s="36"/>
      <c r="Y253" s="36"/>
      <c r="Z253" s="36"/>
      <c r="AA253" s="36"/>
      <c r="AB253" s="36"/>
      <c r="AC253" s="36"/>
      <c r="AD253" s="36"/>
      <c r="AE253" s="36"/>
      <c r="AR253" s="200" t="s">
        <v>124</v>
      </c>
      <c r="AT253" s="200" t="s">
        <v>120</v>
      </c>
      <c r="AU253" s="200" t="s">
        <v>83</v>
      </c>
      <c r="AY253" s="19" t="s">
        <v>118</v>
      </c>
      <c r="BE253" s="201">
        <f>IF(N253="základní",J253,0)</f>
        <v>0</v>
      </c>
      <c r="BF253" s="201">
        <f>IF(N253="snížená",J253,0)</f>
        <v>0</v>
      </c>
      <c r="BG253" s="201">
        <f>IF(N253="zákl. přenesená",J253,0)</f>
        <v>0</v>
      </c>
      <c r="BH253" s="201">
        <f>IF(N253="sníž. přenesená",J253,0)</f>
        <v>0</v>
      </c>
      <c r="BI253" s="201">
        <f>IF(N253="nulová",J253,0)</f>
        <v>0</v>
      </c>
      <c r="BJ253" s="19" t="s">
        <v>81</v>
      </c>
      <c r="BK253" s="201">
        <f>ROUND(I253*H253,2)</f>
        <v>0</v>
      </c>
      <c r="BL253" s="19" t="s">
        <v>124</v>
      </c>
      <c r="BM253" s="200" t="s">
        <v>391</v>
      </c>
    </row>
    <row r="254" spans="1:65" s="2" customFormat="1" ht="29.25">
      <c r="A254" s="36"/>
      <c r="B254" s="37"/>
      <c r="C254" s="38"/>
      <c r="D254" s="202" t="s">
        <v>126</v>
      </c>
      <c r="E254" s="38"/>
      <c r="F254" s="203" t="s">
        <v>392</v>
      </c>
      <c r="G254" s="38"/>
      <c r="H254" s="38"/>
      <c r="I254" s="110"/>
      <c r="J254" s="38"/>
      <c r="K254" s="38"/>
      <c r="L254" s="41"/>
      <c r="M254" s="204"/>
      <c r="N254" s="205"/>
      <c r="O254" s="66"/>
      <c r="P254" s="66"/>
      <c r="Q254" s="66"/>
      <c r="R254" s="66"/>
      <c r="S254" s="66"/>
      <c r="T254" s="67"/>
      <c r="U254" s="36"/>
      <c r="V254" s="36"/>
      <c r="W254" s="36"/>
      <c r="X254" s="36"/>
      <c r="Y254" s="36"/>
      <c r="Z254" s="36"/>
      <c r="AA254" s="36"/>
      <c r="AB254" s="36"/>
      <c r="AC254" s="36"/>
      <c r="AD254" s="36"/>
      <c r="AE254" s="36"/>
      <c r="AT254" s="19" t="s">
        <v>126</v>
      </c>
      <c r="AU254" s="19" t="s">
        <v>83</v>
      </c>
    </row>
    <row r="255" spans="1:65" s="2" customFormat="1" ht="175.5">
      <c r="A255" s="36"/>
      <c r="B255" s="37"/>
      <c r="C255" s="38"/>
      <c r="D255" s="202" t="s">
        <v>128</v>
      </c>
      <c r="E255" s="38"/>
      <c r="F255" s="206" t="s">
        <v>387</v>
      </c>
      <c r="G255" s="38"/>
      <c r="H255" s="38"/>
      <c r="I255" s="110"/>
      <c r="J255" s="38"/>
      <c r="K255" s="38"/>
      <c r="L255" s="41"/>
      <c r="M255" s="204"/>
      <c r="N255" s="205"/>
      <c r="O255" s="66"/>
      <c r="P255" s="66"/>
      <c r="Q255" s="66"/>
      <c r="R255" s="66"/>
      <c r="S255" s="66"/>
      <c r="T255" s="67"/>
      <c r="U255" s="36"/>
      <c r="V255" s="36"/>
      <c r="W255" s="36"/>
      <c r="X255" s="36"/>
      <c r="Y255" s="36"/>
      <c r="Z255" s="36"/>
      <c r="AA255" s="36"/>
      <c r="AB255" s="36"/>
      <c r="AC255" s="36"/>
      <c r="AD255" s="36"/>
      <c r="AE255" s="36"/>
      <c r="AT255" s="19" t="s">
        <v>128</v>
      </c>
      <c r="AU255" s="19" t="s">
        <v>83</v>
      </c>
    </row>
    <row r="256" spans="1:65" s="13" customFormat="1" ht="11.25">
      <c r="B256" s="207"/>
      <c r="C256" s="208"/>
      <c r="D256" s="202" t="s">
        <v>132</v>
      </c>
      <c r="E256" s="209" t="s">
        <v>21</v>
      </c>
      <c r="F256" s="210" t="s">
        <v>368</v>
      </c>
      <c r="G256" s="208"/>
      <c r="H256" s="211">
        <v>57</v>
      </c>
      <c r="I256" s="212"/>
      <c r="J256" s="208"/>
      <c r="K256" s="208"/>
      <c r="L256" s="213"/>
      <c r="M256" s="214"/>
      <c r="N256" s="215"/>
      <c r="O256" s="215"/>
      <c r="P256" s="215"/>
      <c r="Q256" s="215"/>
      <c r="R256" s="215"/>
      <c r="S256" s="215"/>
      <c r="T256" s="216"/>
      <c r="AT256" s="217" t="s">
        <v>132</v>
      </c>
      <c r="AU256" s="217" t="s">
        <v>83</v>
      </c>
      <c r="AV256" s="13" t="s">
        <v>83</v>
      </c>
      <c r="AW256" s="13" t="s">
        <v>34</v>
      </c>
      <c r="AX256" s="13" t="s">
        <v>73</v>
      </c>
      <c r="AY256" s="217" t="s">
        <v>118</v>
      </c>
    </row>
    <row r="257" spans="1:65" s="2" customFormat="1" ht="14.45" customHeight="1">
      <c r="A257" s="36"/>
      <c r="B257" s="37"/>
      <c r="C257" s="240" t="s">
        <v>393</v>
      </c>
      <c r="D257" s="240" t="s">
        <v>394</v>
      </c>
      <c r="E257" s="241" t="s">
        <v>395</v>
      </c>
      <c r="F257" s="242" t="s">
        <v>396</v>
      </c>
      <c r="G257" s="243" t="s">
        <v>397</v>
      </c>
      <c r="H257" s="244">
        <v>3.99</v>
      </c>
      <c r="I257" s="245"/>
      <c r="J257" s="246">
        <f>ROUND(I257*H257,2)</f>
        <v>0</v>
      </c>
      <c r="K257" s="242" t="s">
        <v>137</v>
      </c>
      <c r="L257" s="247"/>
      <c r="M257" s="248" t="s">
        <v>21</v>
      </c>
      <c r="N257" s="249" t="s">
        <v>44</v>
      </c>
      <c r="O257" s="66"/>
      <c r="P257" s="198">
        <f>O257*H257</f>
        <v>0</v>
      </c>
      <c r="Q257" s="198">
        <v>1E-3</v>
      </c>
      <c r="R257" s="198">
        <f>Q257*H257</f>
        <v>3.9900000000000005E-3</v>
      </c>
      <c r="S257" s="198">
        <v>0</v>
      </c>
      <c r="T257" s="199">
        <f>S257*H257</f>
        <v>0</v>
      </c>
      <c r="U257" s="36"/>
      <c r="V257" s="36"/>
      <c r="W257" s="36"/>
      <c r="X257" s="36"/>
      <c r="Y257" s="36"/>
      <c r="Z257" s="36"/>
      <c r="AA257" s="36"/>
      <c r="AB257" s="36"/>
      <c r="AC257" s="36"/>
      <c r="AD257" s="36"/>
      <c r="AE257" s="36"/>
      <c r="AR257" s="200" t="s">
        <v>172</v>
      </c>
      <c r="AT257" s="200" t="s">
        <v>394</v>
      </c>
      <c r="AU257" s="200" t="s">
        <v>83</v>
      </c>
      <c r="AY257" s="19" t="s">
        <v>118</v>
      </c>
      <c r="BE257" s="201">
        <f>IF(N257="základní",J257,0)</f>
        <v>0</v>
      </c>
      <c r="BF257" s="201">
        <f>IF(N257="snížená",J257,0)</f>
        <v>0</v>
      </c>
      <c r="BG257" s="201">
        <f>IF(N257="zákl. přenesená",J257,0)</f>
        <v>0</v>
      </c>
      <c r="BH257" s="201">
        <f>IF(N257="sníž. přenesená",J257,0)</f>
        <v>0</v>
      </c>
      <c r="BI257" s="201">
        <f>IF(N257="nulová",J257,0)</f>
        <v>0</v>
      </c>
      <c r="BJ257" s="19" t="s">
        <v>81</v>
      </c>
      <c r="BK257" s="201">
        <f>ROUND(I257*H257,2)</f>
        <v>0</v>
      </c>
      <c r="BL257" s="19" t="s">
        <v>124</v>
      </c>
      <c r="BM257" s="200" t="s">
        <v>398</v>
      </c>
    </row>
    <row r="258" spans="1:65" s="2" customFormat="1" ht="11.25">
      <c r="A258" s="36"/>
      <c r="B258" s="37"/>
      <c r="C258" s="38"/>
      <c r="D258" s="202" t="s">
        <v>126</v>
      </c>
      <c r="E258" s="38"/>
      <c r="F258" s="203" t="s">
        <v>396</v>
      </c>
      <c r="G258" s="38"/>
      <c r="H258" s="38"/>
      <c r="I258" s="110"/>
      <c r="J258" s="38"/>
      <c r="K258" s="38"/>
      <c r="L258" s="41"/>
      <c r="M258" s="204"/>
      <c r="N258" s="205"/>
      <c r="O258" s="66"/>
      <c r="P258" s="66"/>
      <c r="Q258" s="66"/>
      <c r="R258" s="66"/>
      <c r="S258" s="66"/>
      <c r="T258" s="67"/>
      <c r="U258" s="36"/>
      <c r="V258" s="36"/>
      <c r="W258" s="36"/>
      <c r="X258" s="36"/>
      <c r="Y258" s="36"/>
      <c r="Z258" s="36"/>
      <c r="AA258" s="36"/>
      <c r="AB258" s="36"/>
      <c r="AC258" s="36"/>
      <c r="AD258" s="36"/>
      <c r="AE258" s="36"/>
      <c r="AT258" s="19" t="s">
        <v>126</v>
      </c>
      <c r="AU258" s="19" t="s">
        <v>83</v>
      </c>
    </row>
    <row r="259" spans="1:65" s="13" customFormat="1" ht="11.25">
      <c r="B259" s="207"/>
      <c r="C259" s="208"/>
      <c r="D259" s="202" t="s">
        <v>132</v>
      </c>
      <c r="E259" s="209" t="s">
        <v>21</v>
      </c>
      <c r="F259" s="210" t="s">
        <v>368</v>
      </c>
      <c r="G259" s="208"/>
      <c r="H259" s="211">
        <v>57</v>
      </c>
      <c r="I259" s="212"/>
      <c r="J259" s="208"/>
      <c r="K259" s="208"/>
      <c r="L259" s="213"/>
      <c r="M259" s="214"/>
      <c r="N259" s="215"/>
      <c r="O259" s="215"/>
      <c r="P259" s="215"/>
      <c r="Q259" s="215"/>
      <c r="R259" s="215"/>
      <c r="S259" s="215"/>
      <c r="T259" s="216"/>
      <c r="AT259" s="217" t="s">
        <v>132</v>
      </c>
      <c r="AU259" s="217" t="s">
        <v>83</v>
      </c>
      <c r="AV259" s="13" t="s">
        <v>83</v>
      </c>
      <c r="AW259" s="13" t="s">
        <v>34</v>
      </c>
      <c r="AX259" s="13" t="s">
        <v>73</v>
      </c>
      <c r="AY259" s="217" t="s">
        <v>118</v>
      </c>
    </row>
    <row r="260" spans="1:65" s="13" customFormat="1" ht="22.5">
      <c r="B260" s="207"/>
      <c r="C260" s="208"/>
      <c r="D260" s="202" t="s">
        <v>132</v>
      </c>
      <c r="E260" s="209" t="s">
        <v>21</v>
      </c>
      <c r="F260" s="210" t="s">
        <v>381</v>
      </c>
      <c r="G260" s="208"/>
      <c r="H260" s="211">
        <v>209</v>
      </c>
      <c r="I260" s="212"/>
      <c r="J260" s="208"/>
      <c r="K260" s="208"/>
      <c r="L260" s="213"/>
      <c r="M260" s="214"/>
      <c r="N260" s="215"/>
      <c r="O260" s="215"/>
      <c r="P260" s="215"/>
      <c r="Q260" s="215"/>
      <c r="R260" s="215"/>
      <c r="S260" s="215"/>
      <c r="T260" s="216"/>
      <c r="AT260" s="217" t="s">
        <v>132</v>
      </c>
      <c r="AU260" s="217" t="s">
        <v>83</v>
      </c>
      <c r="AV260" s="13" t="s">
        <v>83</v>
      </c>
      <c r="AW260" s="13" t="s">
        <v>34</v>
      </c>
      <c r="AX260" s="13" t="s">
        <v>73</v>
      </c>
      <c r="AY260" s="217" t="s">
        <v>118</v>
      </c>
    </row>
    <row r="261" spans="1:65" s="14" customFormat="1" ht="11.25">
      <c r="B261" s="218"/>
      <c r="C261" s="219"/>
      <c r="D261" s="202" t="s">
        <v>132</v>
      </c>
      <c r="E261" s="220" t="s">
        <v>21</v>
      </c>
      <c r="F261" s="221" t="s">
        <v>143</v>
      </c>
      <c r="G261" s="219"/>
      <c r="H261" s="222">
        <v>266</v>
      </c>
      <c r="I261" s="223"/>
      <c r="J261" s="219"/>
      <c r="K261" s="219"/>
      <c r="L261" s="224"/>
      <c r="M261" s="225"/>
      <c r="N261" s="226"/>
      <c r="O261" s="226"/>
      <c r="P261" s="226"/>
      <c r="Q261" s="226"/>
      <c r="R261" s="226"/>
      <c r="S261" s="226"/>
      <c r="T261" s="227"/>
      <c r="AT261" s="228" t="s">
        <v>132</v>
      </c>
      <c r="AU261" s="228" t="s">
        <v>83</v>
      </c>
      <c r="AV261" s="14" t="s">
        <v>144</v>
      </c>
      <c r="AW261" s="14" t="s">
        <v>34</v>
      </c>
      <c r="AX261" s="14" t="s">
        <v>81</v>
      </c>
      <c r="AY261" s="228" t="s">
        <v>118</v>
      </c>
    </row>
    <row r="262" spans="1:65" s="13" customFormat="1" ht="11.25">
      <c r="B262" s="207"/>
      <c r="C262" s="208"/>
      <c r="D262" s="202" t="s">
        <v>132</v>
      </c>
      <c r="E262" s="208"/>
      <c r="F262" s="210" t="s">
        <v>399</v>
      </c>
      <c r="G262" s="208"/>
      <c r="H262" s="211">
        <v>3.99</v>
      </c>
      <c r="I262" s="212"/>
      <c r="J262" s="208"/>
      <c r="K262" s="208"/>
      <c r="L262" s="213"/>
      <c r="M262" s="214"/>
      <c r="N262" s="215"/>
      <c r="O262" s="215"/>
      <c r="P262" s="215"/>
      <c r="Q262" s="215"/>
      <c r="R262" s="215"/>
      <c r="S262" s="215"/>
      <c r="T262" s="216"/>
      <c r="AT262" s="217" t="s">
        <v>132</v>
      </c>
      <c r="AU262" s="217" t="s">
        <v>83</v>
      </c>
      <c r="AV262" s="13" t="s">
        <v>83</v>
      </c>
      <c r="AW262" s="13" t="s">
        <v>4</v>
      </c>
      <c r="AX262" s="13" t="s">
        <v>81</v>
      </c>
      <c r="AY262" s="217" t="s">
        <v>118</v>
      </c>
    </row>
    <row r="263" spans="1:65" s="2" customFormat="1" ht="14.45" customHeight="1">
      <c r="A263" s="36"/>
      <c r="B263" s="37"/>
      <c r="C263" s="189" t="s">
        <v>400</v>
      </c>
      <c r="D263" s="189" t="s">
        <v>120</v>
      </c>
      <c r="E263" s="190" t="s">
        <v>401</v>
      </c>
      <c r="F263" s="191" t="s">
        <v>402</v>
      </c>
      <c r="G263" s="192" t="s">
        <v>136</v>
      </c>
      <c r="H263" s="193">
        <v>209</v>
      </c>
      <c r="I263" s="194"/>
      <c r="J263" s="195">
        <f>ROUND(I263*H263,2)</f>
        <v>0</v>
      </c>
      <c r="K263" s="191" t="s">
        <v>137</v>
      </c>
      <c r="L263" s="41"/>
      <c r="M263" s="196" t="s">
        <v>21</v>
      </c>
      <c r="N263" s="197" t="s">
        <v>44</v>
      </c>
      <c r="O263" s="66"/>
      <c r="P263" s="198">
        <f>O263*H263</f>
        <v>0</v>
      </c>
      <c r="Q263" s="198">
        <v>0</v>
      </c>
      <c r="R263" s="198">
        <f>Q263*H263</f>
        <v>0</v>
      </c>
      <c r="S263" s="198">
        <v>0</v>
      </c>
      <c r="T263" s="199">
        <f>S263*H263</f>
        <v>0</v>
      </c>
      <c r="U263" s="36"/>
      <c r="V263" s="36"/>
      <c r="W263" s="36"/>
      <c r="X263" s="36"/>
      <c r="Y263" s="36"/>
      <c r="Z263" s="36"/>
      <c r="AA263" s="36"/>
      <c r="AB263" s="36"/>
      <c r="AC263" s="36"/>
      <c r="AD263" s="36"/>
      <c r="AE263" s="36"/>
      <c r="AR263" s="200" t="s">
        <v>124</v>
      </c>
      <c r="AT263" s="200" t="s">
        <v>120</v>
      </c>
      <c r="AU263" s="200" t="s">
        <v>83</v>
      </c>
      <c r="AY263" s="19" t="s">
        <v>118</v>
      </c>
      <c r="BE263" s="201">
        <f>IF(N263="základní",J263,0)</f>
        <v>0</v>
      </c>
      <c r="BF263" s="201">
        <f>IF(N263="snížená",J263,0)</f>
        <v>0</v>
      </c>
      <c r="BG263" s="201">
        <f>IF(N263="zákl. přenesená",J263,0)</f>
        <v>0</v>
      </c>
      <c r="BH263" s="201">
        <f>IF(N263="sníž. přenesená",J263,0)</f>
        <v>0</v>
      </c>
      <c r="BI263" s="201">
        <f>IF(N263="nulová",J263,0)</f>
        <v>0</v>
      </c>
      <c r="BJ263" s="19" t="s">
        <v>81</v>
      </c>
      <c r="BK263" s="201">
        <f>ROUND(I263*H263,2)</f>
        <v>0</v>
      </c>
      <c r="BL263" s="19" t="s">
        <v>124</v>
      </c>
      <c r="BM263" s="200" t="s">
        <v>403</v>
      </c>
    </row>
    <row r="264" spans="1:65" s="2" customFormat="1" ht="11.25">
      <c r="A264" s="36"/>
      <c r="B264" s="37"/>
      <c r="C264" s="38"/>
      <c r="D264" s="202" t="s">
        <v>126</v>
      </c>
      <c r="E264" s="38"/>
      <c r="F264" s="203" t="s">
        <v>404</v>
      </c>
      <c r="G264" s="38"/>
      <c r="H264" s="38"/>
      <c r="I264" s="110"/>
      <c r="J264" s="38"/>
      <c r="K264" s="38"/>
      <c r="L264" s="41"/>
      <c r="M264" s="204"/>
      <c r="N264" s="205"/>
      <c r="O264" s="66"/>
      <c r="P264" s="66"/>
      <c r="Q264" s="66"/>
      <c r="R264" s="66"/>
      <c r="S264" s="66"/>
      <c r="T264" s="67"/>
      <c r="U264" s="36"/>
      <c r="V264" s="36"/>
      <c r="W264" s="36"/>
      <c r="X264" s="36"/>
      <c r="Y264" s="36"/>
      <c r="Z264" s="36"/>
      <c r="AA264" s="36"/>
      <c r="AB264" s="36"/>
      <c r="AC264" s="36"/>
      <c r="AD264" s="36"/>
      <c r="AE264" s="36"/>
      <c r="AT264" s="19" t="s">
        <v>126</v>
      </c>
      <c r="AU264" s="19" t="s">
        <v>83</v>
      </c>
    </row>
    <row r="265" spans="1:65" s="13" customFormat="1" ht="11.25">
      <c r="B265" s="207"/>
      <c r="C265" s="208"/>
      <c r="D265" s="202" t="s">
        <v>132</v>
      </c>
      <c r="E265" s="209" t="s">
        <v>21</v>
      </c>
      <c r="F265" s="210" t="s">
        <v>368</v>
      </c>
      <c r="G265" s="208"/>
      <c r="H265" s="211">
        <v>57</v>
      </c>
      <c r="I265" s="212"/>
      <c r="J265" s="208"/>
      <c r="K265" s="208"/>
      <c r="L265" s="213"/>
      <c r="M265" s="214"/>
      <c r="N265" s="215"/>
      <c r="O265" s="215"/>
      <c r="P265" s="215"/>
      <c r="Q265" s="215"/>
      <c r="R265" s="215"/>
      <c r="S265" s="215"/>
      <c r="T265" s="216"/>
      <c r="AT265" s="217" t="s">
        <v>132</v>
      </c>
      <c r="AU265" s="217" t="s">
        <v>83</v>
      </c>
      <c r="AV265" s="13" t="s">
        <v>83</v>
      </c>
      <c r="AW265" s="13" t="s">
        <v>34</v>
      </c>
      <c r="AX265" s="13" t="s">
        <v>73</v>
      </c>
      <c r="AY265" s="217" t="s">
        <v>118</v>
      </c>
    </row>
    <row r="266" spans="1:65" s="13" customFormat="1" ht="22.5">
      <c r="B266" s="207"/>
      <c r="C266" s="208"/>
      <c r="D266" s="202" t="s">
        <v>132</v>
      </c>
      <c r="E266" s="209" t="s">
        <v>21</v>
      </c>
      <c r="F266" s="210" t="s">
        <v>381</v>
      </c>
      <c r="G266" s="208"/>
      <c r="H266" s="211">
        <v>209</v>
      </c>
      <c r="I266" s="212"/>
      <c r="J266" s="208"/>
      <c r="K266" s="208"/>
      <c r="L266" s="213"/>
      <c r="M266" s="214"/>
      <c r="N266" s="215"/>
      <c r="O266" s="215"/>
      <c r="P266" s="215"/>
      <c r="Q266" s="215"/>
      <c r="R266" s="215"/>
      <c r="S266" s="215"/>
      <c r="T266" s="216"/>
      <c r="AT266" s="217" t="s">
        <v>132</v>
      </c>
      <c r="AU266" s="217" t="s">
        <v>83</v>
      </c>
      <c r="AV266" s="13" t="s">
        <v>83</v>
      </c>
      <c r="AW266" s="13" t="s">
        <v>34</v>
      </c>
      <c r="AX266" s="13" t="s">
        <v>81</v>
      </c>
      <c r="AY266" s="217" t="s">
        <v>118</v>
      </c>
    </row>
    <row r="267" spans="1:65" s="2" customFormat="1" ht="14.45" customHeight="1">
      <c r="A267" s="36"/>
      <c r="B267" s="37"/>
      <c r="C267" s="189" t="s">
        <v>405</v>
      </c>
      <c r="D267" s="189" t="s">
        <v>120</v>
      </c>
      <c r="E267" s="190" t="s">
        <v>406</v>
      </c>
      <c r="F267" s="191" t="s">
        <v>407</v>
      </c>
      <c r="G267" s="192" t="s">
        <v>211</v>
      </c>
      <c r="H267" s="193">
        <v>6</v>
      </c>
      <c r="I267" s="194"/>
      <c r="J267" s="195">
        <f>ROUND(I267*H267,2)</f>
        <v>0</v>
      </c>
      <c r="K267" s="191" t="s">
        <v>137</v>
      </c>
      <c r="L267" s="41"/>
      <c r="M267" s="196" t="s">
        <v>21</v>
      </c>
      <c r="N267" s="197" t="s">
        <v>44</v>
      </c>
      <c r="O267" s="66"/>
      <c r="P267" s="198">
        <f>O267*H267</f>
        <v>0</v>
      </c>
      <c r="Q267" s="198">
        <v>0</v>
      </c>
      <c r="R267" s="198">
        <f>Q267*H267</f>
        <v>0</v>
      </c>
      <c r="S267" s="198">
        <v>0</v>
      </c>
      <c r="T267" s="199">
        <f>S267*H267</f>
        <v>0</v>
      </c>
      <c r="U267" s="36"/>
      <c r="V267" s="36"/>
      <c r="W267" s="36"/>
      <c r="X267" s="36"/>
      <c r="Y267" s="36"/>
      <c r="Z267" s="36"/>
      <c r="AA267" s="36"/>
      <c r="AB267" s="36"/>
      <c r="AC267" s="36"/>
      <c r="AD267" s="36"/>
      <c r="AE267" s="36"/>
      <c r="AR267" s="200" t="s">
        <v>124</v>
      </c>
      <c r="AT267" s="200" t="s">
        <v>120</v>
      </c>
      <c r="AU267" s="200" t="s">
        <v>83</v>
      </c>
      <c r="AY267" s="19" t="s">
        <v>118</v>
      </c>
      <c r="BE267" s="201">
        <f>IF(N267="základní",J267,0)</f>
        <v>0</v>
      </c>
      <c r="BF267" s="201">
        <f>IF(N267="snížená",J267,0)</f>
        <v>0</v>
      </c>
      <c r="BG267" s="201">
        <f>IF(N267="zákl. přenesená",J267,0)</f>
        <v>0</v>
      </c>
      <c r="BH267" s="201">
        <f>IF(N267="sníž. přenesená",J267,0)</f>
        <v>0</v>
      </c>
      <c r="BI267" s="201">
        <f>IF(N267="nulová",J267,0)</f>
        <v>0</v>
      </c>
      <c r="BJ267" s="19" t="s">
        <v>81</v>
      </c>
      <c r="BK267" s="201">
        <f>ROUND(I267*H267,2)</f>
        <v>0</v>
      </c>
      <c r="BL267" s="19" t="s">
        <v>124</v>
      </c>
      <c r="BM267" s="200" t="s">
        <v>408</v>
      </c>
    </row>
    <row r="268" spans="1:65" s="2" customFormat="1" ht="11.25">
      <c r="A268" s="36"/>
      <c r="B268" s="37"/>
      <c r="C268" s="38"/>
      <c r="D268" s="202" t="s">
        <v>126</v>
      </c>
      <c r="E268" s="38"/>
      <c r="F268" s="203" t="s">
        <v>409</v>
      </c>
      <c r="G268" s="38"/>
      <c r="H268" s="38"/>
      <c r="I268" s="110"/>
      <c r="J268" s="38"/>
      <c r="K268" s="38"/>
      <c r="L268" s="41"/>
      <c r="M268" s="204"/>
      <c r="N268" s="205"/>
      <c r="O268" s="66"/>
      <c r="P268" s="66"/>
      <c r="Q268" s="66"/>
      <c r="R268" s="66"/>
      <c r="S268" s="66"/>
      <c r="T268" s="67"/>
      <c r="U268" s="36"/>
      <c r="V268" s="36"/>
      <c r="W268" s="36"/>
      <c r="X268" s="36"/>
      <c r="Y268" s="36"/>
      <c r="Z268" s="36"/>
      <c r="AA268" s="36"/>
      <c r="AB268" s="36"/>
      <c r="AC268" s="36"/>
      <c r="AD268" s="36"/>
      <c r="AE268" s="36"/>
      <c r="AT268" s="19" t="s">
        <v>126</v>
      </c>
      <c r="AU268" s="19" t="s">
        <v>83</v>
      </c>
    </row>
    <row r="269" spans="1:65" s="2" customFormat="1" ht="21.6" customHeight="1">
      <c r="A269" s="36"/>
      <c r="B269" s="37"/>
      <c r="C269" s="189" t="s">
        <v>410</v>
      </c>
      <c r="D269" s="189" t="s">
        <v>120</v>
      </c>
      <c r="E269" s="190" t="s">
        <v>411</v>
      </c>
      <c r="F269" s="191" t="s">
        <v>412</v>
      </c>
      <c r="G269" s="192" t="s">
        <v>136</v>
      </c>
      <c r="H269" s="193">
        <v>6.25</v>
      </c>
      <c r="I269" s="194"/>
      <c r="J269" s="195">
        <f>ROUND(I269*H269,2)</f>
        <v>0</v>
      </c>
      <c r="K269" s="191" t="s">
        <v>137</v>
      </c>
      <c r="L269" s="41"/>
      <c r="M269" s="196" t="s">
        <v>21</v>
      </c>
      <c r="N269" s="197" t="s">
        <v>44</v>
      </c>
      <c r="O269" s="66"/>
      <c r="P269" s="198">
        <f>O269*H269</f>
        <v>0</v>
      </c>
      <c r="Q269" s="198">
        <v>0</v>
      </c>
      <c r="R269" s="198">
        <f>Q269*H269</f>
        <v>0</v>
      </c>
      <c r="S269" s="198">
        <v>0</v>
      </c>
      <c r="T269" s="199">
        <f>S269*H269</f>
        <v>0</v>
      </c>
      <c r="U269" s="36"/>
      <c r="V269" s="36"/>
      <c r="W269" s="36"/>
      <c r="X269" s="36"/>
      <c r="Y269" s="36"/>
      <c r="Z269" s="36"/>
      <c r="AA269" s="36"/>
      <c r="AB269" s="36"/>
      <c r="AC269" s="36"/>
      <c r="AD269" s="36"/>
      <c r="AE269" s="36"/>
      <c r="AR269" s="200" t="s">
        <v>124</v>
      </c>
      <c r="AT269" s="200" t="s">
        <v>120</v>
      </c>
      <c r="AU269" s="200" t="s">
        <v>83</v>
      </c>
      <c r="AY269" s="19" t="s">
        <v>118</v>
      </c>
      <c r="BE269" s="201">
        <f>IF(N269="základní",J269,0)</f>
        <v>0</v>
      </c>
      <c r="BF269" s="201">
        <f>IF(N269="snížená",J269,0)</f>
        <v>0</v>
      </c>
      <c r="BG269" s="201">
        <f>IF(N269="zákl. přenesená",J269,0)</f>
        <v>0</v>
      </c>
      <c r="BH269" s="201">
        <f>IF(N269="sníž. přenesená",J269,0)</f>
        <v>0</v>
      </c>
      <c r="BI269" s="201">
        <f>IF(N269="nulová",J269,0)</f>
        <v>0</v>
      </c>
      <c r="BJ269" s="19" t="s">
        <v>81</v>
      </c>
      <c r="BK269" s="201">
        <f>ROUND(I269*H269,2)</f>
        <v>0</v>
      </c>
      <c r="BL269" s="19" t="s">
        <v>124</v>
      </c>
      <c r="BM269" s="200" t="s">
        <v>413</v>
      </c>
    </row>
    <row r="270" spans="1:65" s="2" customFormat="1" ht="19.5">
      <c r="A270" s="36"/>
      <c r="B270" s="37"/>
      <c r="C270" s="38"/>
      <c r="D270" s="202" t="s">
        <v>126</v>
      </c>
      <c r="E270" s="38"/>
      <c r="F270" s="203" t="s">
        <v>414</v>
      </c>
      <c r="G270" s="38"/>
      <c r="H270" s="38"/>
      <c r="I270" s="110"/>
      <c r="J270" s="38"/>
      <c r="K270" s="38"/>
      <c r="L270" s="41"/>
      <c r="M270" s="204"/>
      <c r="N270" s="205"/>
      <c r="O270" s="66"/>
      <c r="P270" s="66"/>
      <c r="Q270" s="66"/>
      <c r="R270" s="66"/>
      <c r="S270" s="66"/>
      <c r="T270" s="67"/>
      <c r="U270" s="36"/>
      <c r="V270" s="36"/>
      <c r="W270" s="36"/>
      <c r="X270" s="36"/>
      <c r="Y270" s="36"/>
      <c r="Z270" s="36"/>
      <c r="AA270" s="36"/>
      <c r="AB270" s="36"/>
      <c r="AC270" s="36"/>
      <c r="AD270" s="36"/>
      <c r="AE270" s="36"/>
      <c r="AT270" s="19" t="s">
        <v>126</v>
      </c>
      <c r="AU270" s="19" t="s">
        <v>83</v>
      </c>
    </row>
    <row r="271" spans="1:65" s="2" customFormat="1" ht="78">
      <c r="A271" s="36"/>
      <c r="B271" s="37"/>
      <c r="C271" s="38"/>
      <c r="D271" s="202" t="s">
        <v>128</v>
      </c>
      <c r="E271" s="38"/>
      <c r="F271" s="206" t="s">
        <v>415</v>
      </c>
      <c r="G271" s="38"/>
      <c r="H271" s="38"/>
      <c r="I271" s="110"/>
      <c r="J271" s="38"/>
      <c r="K271" s="38"/>
      <c r="L271" s="41"/>
      <c r="M271" s="204"/>
      <c r="N271" s="205"/>
      <c r="O271" s="66"/>
      <c r="P271" s="66"/>
      <c r="Q271" s="66"/>
      <c r="R271" s="66"/>
      <c r="S271" s="66"/>
      <c r="T271" s="67"/>
      <c r="U271" s="36"/>
      <c r="V271" s="36"/>
      <c r="W271" s="36"/>
      <c r="X271" s="36"/>
      <c r="Y271" s="36"/>
      <c r="Z271" s="36"/>
      <c r="AA271" s="36"/>
      <c r="AB271" s="36"/>
      <c r="AC271" s="36"/>
      <c r="AD271" s="36"/>
      <c r="AE271" s="36"/>
      <c r="AT271" s="19" t="s">
        <v>128</v>
      </c>
      <c r="AU271" s="19" t="s">
        <v>83</v>
      </c>
    </row>
    <row r="272" spans="1:65" s="13" customFormat="1" ht="11.25">
      <c r="B272" s="207"/>
      <c r="C272" s="208"/>
      <c r="D272" s="202" t="s">
        <v>132</v>
      </c>
      <c r="E272" s="209" t="s">
        <v>21</v>
      </c>
      <c r="F272" s="210" t="s">
        <v>416</v>
      </c>
      <c r="G272" s="208"/>
      <c r="H272" s="211">
        <v>6.25</v>
      </c>
      <c r="I272" s="212"/>
      <c r="J272" s="208"/>
      <c r="K272" s="208"/>
      <c r="L272" s="213"/>
      <c r="M272" s="214"/>
      <c r="N272" s="215"/>
      <c r="O272" s="215"/>
      <c r="P272" s="215"/>
      <c r="Q272" s="215"/>
      <c r="R272" s="215"/>
      <c r="S272" s="215"/>
      <c r="T272" s="216"/>
      <c r="AT272" s="217" t="s">
        <v>132</v>
      </c>
      <c r="AU272" s="217" t="s">
        <v>83</v>
      </c>
      <c r="AV272" s="13" t="s">
        <v>83</v>
      </c>
      <c r="AW272" s="13" t="s">
        <v>34</v>
      </c>
      <c r="AX272" s="13" t="s">
        <v>73</v>
      </c>
      <c r="AY272" s="217" t="s">
        <v>118</v>
      </c>
    </row>
    <row r="273" spans="1:65" s="2" customFormat="1" ht="14.45" customHeight="1">
      <c r="A273" s="36"/>
      <c r="B273" s="37"/>
      <c r="C273" s="189" t="s">
        <v>417</v>
      </c>
      <c r="D273" s="189" t="s">
        <v>120</v>
      </c>
      <c r="E273" s="190" t="s">
        <v>418</v>
      </c>
      <c r="F273" s="191" t="s">
        <v>419</v>
      </c>
      <c r="G273" s="192" t="s">
        <v>152</v>
      </c>
      <c r="H273" s="193">
        <v>75</v>
      </c>
      <c r="I273" s="194"/>
      <c r="J273" s="195">
        <f>ROUND(I273*H273,2)</f>
        <v>0</v>
      </c>
      <c r="K273" s="191" t="s">
        <v>137</v>
      </c>
      <c r="L273" s="41"/>
      <c r="M273" s="196" t="s">
        <v>21</v>
      </c>
      <c r="N273" s="197" t="s">
        <v>44</v>
      </c>
      <c r="O273" s="66"/>
      <c r="P273" s="198">
        <f>O273*H273</f>
        <v>0</v>
      </c>
      <c r="Q273" s="198">
        <v>0</v>
      </c>
      <c r="R273" s="198">
        <f>Q273*H273</f>
        <v>0</v>
      </c>
      <c r="S273" s="198">
        <v>0</v>
      </c>
      <c r="T273" s="199">
        <f>S273*H273</f>
        <v>0</v>
      </c>
      <c r="U273" s="36"/>
      <c r="V273" s="36"/>
      <c r="W273" s="36"/>
      <c r="X273" s="36"/>
      <c r="Y273" s="36"/>
      <c r="Z273" s="36"/>
      <c r="AA273" s="36"/>
      <c r="AB273" s="36"/>
      <c r="AC273" s="36"/>
      <c r="AD273" s="36"/>
      <c r="AE273" s="36"/>
      <c r="AR273" s="200" t="s">
        <v>124</v>
      </c>
      <c r="AT273" s="200" t="s">
        <v>120</v>
      </c>
      <c r="AU273" s="200" t="s">
        <v>83</v>
      </c>
      <c r="AY273" s="19" t="s">
        <v>118</v>
      </c>
      <c r="BE273" s="201">
        <f>IF(N273="základní",J273,0)</f>
        <v>0</v>
      </c>
      <c r="BF273" s="201">
        <f>IF(N273="snížená",J273,0)</f>
        <v>0</v>
      </c>
      <c r="BG273" s="201">
        <f>IF(N273="zákl. přenesená",J273,0)</f>
        <v>0</v>
      </c>
      <c r="BH273" s="201">
        <f>IF(N273="sníž. přenesená",J273,0)</f>
        <v>0</v>
      </c>
      <c r="BI273" s="201">
        <f>IF(N273="nulová",J273,0)</f>
        <v>0</v>
      </c>
      <c r="BJ273" s="19" t="s">
        <v>81</v>
      </c>
      <c r="BK273" s="201">
        <f>ROUND(I273*H273,2)</f>
        <v>0</v>
      </c>
      <c r="BL273" s="19" t="s">
        <v>124</v>
      </c>
      <c r="BM273" s="200" t="s">
        <v>420</v>
      </c>
    </row>
    <row r="274" spans="1:65" s="2" customFormat="1" ht="19.5">
      <c r="A274" s="36"/>
      <c r="B274" s="37"/>
      <c r="C274" s="38"/>
      <c r="D274" s="202" t="s">
        <v>126</v>
      </c>
      <c r="E274" s="38"/>
      <c r="F274" s="203" t="s">
        <v>421</v>
      </c>
      <c r="G274" s="38"/>
      <c r="H274" s="38"/>
      <c r="I274" s="110"/>
      <c r="J274" s="38"/>
      <c r="K274" s="38"/>
      <c r="L274" s="41"/>
      <c r="M274" s="204"/>
      <c r="N274" s="205"/>
      <c r="O274" s="66"/>
      <c r="P274" s="66"/>
      <c r="Q274" s="66"/>
      <c r="R274" s="66"/>
      <c r="S274" s="66"/>
      <c r="T274" s="67"/>
      <c r="U274" s="36"/>
      <c r="V274" s="36"/>
      <c r="W274" s="36"/>
      <c r="X274" s="36"/>
      <c r="Y274" s="36"/>
      <c r="Z274" s="36"/>
      <c r="AA274" s="36"/>
      <c r="AB274" s="36"/>
      <c r="AC274" s="36"/>
      <c r="AD274" s="36"/>
      <c r="AE274" s="36"/>
      <c r="AT274" s="19" t="s">
        <v>126</v>
      </c>
      <c r="AU274" s="19" t="s">
        <v>83</v>
      </c>
    </row>
    <row r="275" spans="1:65" s="2" customFormat="1" ht="97.5">
      <c r="A275" s="36"/>
      <c r="B275" s="37"/>
      <c r="C275" s="38"/>
      <c r="D275" s="202" t="s">
        <v>128</v>
      </c>
      <c r="E275" s="38"/>
      <c r="F275" s="206" t="s">
        <v>422</v>
      </c>
      <c r="G275" s="38"/>
      <c r="H275" s="38"/>
      <c r="I275" s="110"/>
      <c r="J275" s="38"/>
      <c r="K275" s="38"/>
      <c r="L275" s="41"/>
      <c r="M275" s="204"/>
      <c r="N275" s="205"/>
      <c r="O275" s="66"/>
      <c r="P275" s="66"/>
      <c r="Q275" s="66"/>
      <c r="R275" s="66"/>
      <c r="S275" s="66"/>
      <c r="T275" s="67"/>
      <c r="U275" s="36"/>
      <c r="V275" s="36"/>
      <c r="W275" s="36"/>
      <c r="X275" s="36"/>
      <c r="Y275" s="36"/>
      <c r="Z275" s="36"/>
      <c r="AA275" s="36"/>
      <c r="AB275" s="36"/>
      <c r="AC275" s="36"/>
      <c r="AD275" s="36"/>
      <c r="AE275" s="36"/>
      <c r="AT275" s="19" t="s">
        <v>128</v>
      </c>
      <c r="AU275" s="19" t="s">
        <v>83</v>
      </c>
    </row>
    <row r="276" spans="1:65" s="13" customFormat="1" ht="11.25">
      <c r="B276" s="207"/>
      <c r="C276" s="208"/>
      <c r="D276" s="202" t="s">
        <v>132</v>
      </c>
      <c r="E276" s="209" t="s">
        <v>21</v>
      </c>
      <c r="F276" s="210" t="s">
        <v>423</v>
      </c>
      <c r="G276" s="208"/>
      <c r="H276" s="211">
        <v>75</v>
      </c>
      <c r="I276" s="212"/>
      <c r="J276" s="208"/>
      <c r="K276" s="208"/>
      <c r="L276" s="213"/>
      <c r="M276" s="214"/>
      <c r="N276" s="215"/>
      <c r="O276" s="215"/>
      <c r="P276" s="215"/>
      <c r="Q276" s="215"/>
      <c r="R276" s="215"/>
      <c r="S276" s="215"/>
      <c r="T276" s="216"/>
      <c r="AT276" s="217" t="s">
        <v>132</v>
      </c>
      <c r="AU276" s="217" t="s">
        <v>83</v>
      </c>
      <c r="AV276" s="13" t="s">
        <v>83</v>
      </c>
      <c r="AW276" s="13" t="s">
        <v>34</v>
      </c>
      <c r="AX276" s="13" t="s">
        <v>73</v>
      </c>
      <c r="AY276" s="217" t="s">
        <v>118</v>
      </c>
    </row>
    <row r="277" spans="1:65" s="2" customFormat="1" ht="21.6" customHeight="1">
      <c r="A277" s="36"/>
      <c r="B277" s="37"/>
      <c r="C277" s="240" t="s">
        <v>424</v>
      </c>
      <c r="D277" s="240" t="s">
        <v>394</v>
      </c>
      <c r="E277" s="241" t="s">
        <v>425</v>
      </c>
      <c r="F277" s="242" t="s">
        <v>426</v>
      </c>
      <c r="G277" s="243" t="s">
        <v>152</v>
      </c>
      <c r="H277" s="244">
        <v>25</v>
      </c>
      <c r="I277" s="245"/>
      <c r="J277" s="246">
        <f>ROUND(I277*H277,2)</f>
        <v>0</v>
      </c>
      <c r="K277" s="242" t="s">
        <v>21</v>
      </c>
      <c r="L277" s="247"/>
      <c r="M277" s="248" t="s">
        <v>21</v>
      </c>
      <c r="N277" s="249" t="s">
        <v>44</v>
      </c>
      <c r="O277" s="66"/>
      <c r="P277" s="198">
        <f>O277*H277</f>
        <v>0</v>
      </c>
      <c r="Q277" s="198">
        <v>1E-3</v>
      </c>
      <c r="R277" s="198">
        <f>Q277*H277</f>
        <v>2.5000000000000001E-2</v>
      </c>
      <c r="S277" s="198">
        <v>0</v>
      </c>
      <c r="T277" s="199">
        <f>S277*H277</f>
        <v>0</v>
      </c>
      <c r="U277" s="36"/>
      <c r="V277" s="36"/>
      <c r="W277" s="36"/>
      <c r="X277" s="36"/>
      <c r="Y277" s="36"/>
      <c r="Z277" s="36"/>
      <c r="AA277" s="36"/>
      <c r="AB277" s="36"/>
      <c r="AC277" s="36"/>
      <c r="AD277" s="36"/>
      <c r="AE277" s="36"/>
      <c r="AR277" s="200" t="s">
        <v>172</v>
      </c>
      <c r="AT277" s="200" t="s">
        <v>394</v>
      </c>
      <c r="AU277" s="200" t="s">
        <v>83</v>
      </c>
      <c r="AY277" s="19" t="s">
        <v>118</v>
      </c>
      <c r="BE277" s="201">
        <f>IF(N277="základní",J277,0)</f>
        <v>0</v>
      </c>
      <c r="BF277" s="201">
        <f>IF(N277="snížená",J277,0)</f>
        <v>0</v>
      </c>
      <c r="BG277" s="201">
        <f>IF(N277="zákl. přenesená",J277,0)</f>
        <v>0</v>
      </c>
      <c r="BH277" s="201">
        <f>IF(N277="sníž. přenesená",J277,0)</f>
        <v>0</v>
      </c>
      <c r="BI277" s="201">
        <f>IF(N277="nulová",J277,0)</f>
        <v>0</v>
      </c>
      <c r="BJ277" s="19" t="s">
        <v>81</v>
      </c>
      <c r="BK277" s="201">
        <f>ROUND(I277*H277,2)</f>
        <v>0</v>
      </c>
      <c r="BL277" s="19" t="s">
        <v>124</v>
      </c>
      <c r="BM277" s="200" t="s">
        <v>427</v>
      </c>
    </row>
    <row r="278" spans="1:65" s="2" customFormat="1" ht="11.25">
      <c r="A278" s="36"/>
      <c r="B278" s="37"/>
      <c r="C278" s="38"/>
      <c r="D278" s="202" t="s">
        <v>126</v>
      </c>
      <c r="E278" s="38"/>
      <c r="F278" s="203" t="s">
        <v>426</v>
      </c>
      <c r="G278" s="38"/>
      <c r="H278" s="38"/>
      <c r="I278" s="110"/>
      <c r="J278" s="38"/>
      <c r="K278" s="38"/>
      <c r="L278" s="41"/>
      <c r="M278" s="204"/>
      <c r="N278" s="205"/>
      <c r="O278" s="66"/>
      <c r="P278" s="66"/>
      <c r="Q278" s="66"/>
      <c r="R278" s="66"/>
      <c r="S278" s="66"/>
      <c r="T278" s="67"/>
      <c r="U278" s="36"/>
      <c r="V278" s="36"/>
      <c r="W278" s="36"/>
      <c r="X278" s="36"/>
      <c r="Y278" s="36"/>
      <c r="Z278" s="36"/>
      <c r="AA278" s="36"/>
      <c r="AB278" s="36"/>
      <c r="AC278" s="36"/>
      <c r="AD278" s="36"/>
      <c r="AE278" s="36"/>
      <c r="AT278" s="19" t="s">
        <v>126</v>
      </c>
      <c r="AU278" s="19" t="s">
        <v>83</v>
      </c>
    </row>
    <row r="279" spans="1:65" s="2" customFormat="1" ht="39">
      <c r="A279" s="36"/>
      <c r="B279" s="37"/>
      <c r="C279" s="38"/>
      <c r="D279" s="202" t="s">
        <v>130</v>
      </c>
      <c r="E279" s="38"/>
      <c r="F279" s="206" t="s">
        <v>428</v>
      </c>
      <c r="G279" s="38"/>
      <c r="H279" s="38"/>
      <c r="I279" s="110"/>
      <c r="J279" s="38"/>
      <c r="K279" s="38"/>
      <c r="L279" s="41"/>
      <c r="M279" s="204"/>
      <c r="N279" s="205"/>
      <c r="O279" s="66"/>
      <c r="P279" s="66"/>
      <c r="Q279" s="66"/>
      <c r="R279" s="66"/>
      <c r="S279" s="66"/>
      <c r="T279" s="67"/>
      <c r="U279" s="36"/>
      <c r="V279" s="36"/>
      <c r="W279" s="36"/>
      <c r="X279" s="36"/>
      <c r="Y279" s="36"/>
      <c r="Z279" s="36"/>
      <c r="AA279" s="36"/>
      <c r="AB279" s="36"/>
      <c r="AC279" s="36"/>
      <c r="AD279" s="36"/>
      <c r="AE279" s="36"/>
      <c r="AT279" s="19" t="s">
        <v>130</v>
      </c>
      <c r="AU279" s="19" t="s">
        <v>83</v>
      </c>
    </row>
    <row r="280" spans="1:65" s="2" customFormat="1" ht="14.45" customHeight="1">
      <c r="A280" s="36"/>
      <c r="B280" s="37"/>
      <c r="C280" s="240" t="s">
        <v>429</v>
      </c>
      <c r="D280" s="240" t="s">
        <v>394</v>
      </c>
      <c r="E280" s="241" t="s">
        <v>430</v>
      </c>
      <c r="F280" s="242" t="s">
        <v>431</v>
      </c>
      <c r="G280" s="243" t="s">
        <v>152</v>
      </c>
      <c r="H280" s="244">
        <v>25</v>
      </c>
      <c r="I280" s="245"/>
      <c r="J280" s="246">
        <f>ROUND(I280*H280,2)</f>
        <v>0</v>
      </c>
      <c r="K280" s="242" t="s">
        <v>21</v>
      </c>
      <c r="L280" s="247"/>
      <c r="M280" s="248" t="s">
        <v>21</v>
      </c>
      <c r="N280" s="249" t="s">
        <v>44</v>
      </c>
      <c r="O280" s="66"/>
      <c r="P280" s="198">
        <f>O280*H280</f>
        <v>0</v>
      </c>
      <c r="Q280" s="198">
        <v>1E-3</v>
      </c>
      <c r="R280" s="198">
        <f>Q280*H280</f>
        <v>2.5000000000000001E-2</v>
      </c>
      <c r="S280" s="198">
        <v>0</v>
      </c>
      <c r="T280" s="199">
        <f>S280*H280</f>
        <v>0</v>
      </c>
      <c r="U280" s="36"/>
      <c r="V280" s="36"/>
      <c r="W280" s="36"/>
      <c r="X280" s="36"/>
      <c r="Y280" s="36"/>
      <c r="Z280" s="36"/>
      <c r="AA280" s="36"/>
      <c r="AB280" s="36"/>
      <c r="AC280" s="36"/>
      <c r="AD280" s="36"/>
      <c r="AE280" s="36"/>
      <c r="AR280" s="200" t="s">
        <v>172</v>
      </c>
      <c r="AT280" s="200" t="s">
        <v>394</v>
      </c>
      <c r="AU280" s="200" t="s">
        <v>83</v>
      </c>
      <c r="AY280" s="19" t="s">
        <v>118</v>
      </c>
      <c r="BE280" s="201">
        <f>IF(N280="základní",J280,0)</f>
        <v>0</v>
      </c>
      <c r="BF280" s="201">
        <f>IF(N280="snížená",J280,0)</f>
        <v>0</v>
      </c>
      <c r="BG280" s="201">
        <f>IF(N280="zákl. přenesená",J280,0)</f>
        <v>0</v>
      </c>
      <c r="BH280" s="201">
        <f>IF(N280="sníž. přenesená",J280,0)</f>
        <v>0</v>
      </c>
      <c r="BI280" s="201">
        <f>IF(N280="nulová",J280,0)</f>
        <v>0</v>
      </c>
      <c r="BJ280" s="19" t="s">
        <v>81</v>
      </c>
      <c r="BK280" s="201">
        <f>ROUND(I280*H280,2)</f>
        <v>0</v>
      </c>
      <c r="BL280" s="19" t="s">
        <v>124</v>
      </c>
      <c r="BM280" s="200" t="s">
        <v>432</v>
      </c>
    </row>
    <row r="281" spans="1:65" s="2" customFormat="1" ht="11.25">
      <c r="A281" s="36"/>
      <c r="B281" s="37"/>
      <c r="C281" s="38"/>
      <c r="D281" s="202" t="s">
        <v>126</v>
      </c>
      <c r="E281" s="38"/>
      <c r="F281" s="203" t="s">
        <v>431</v>
      </c>
      <c r="G281" s="38"/>
      <c r="H281" s="38"/>
      <c r="I281" s="110"/>
      <c r="J281" s="38"/>
      <c r="K281" s="38"/>
      <c r="L281" s="41"/>
      <c r="M281" s="204"/>
      <c r="N281" s="205"/>
      <c r="O281" s="66"/>
      <c r="P281" s="66"/>
      <c r="Q281" s="66"/>
      <c r="R281" s="66"/>
      <c r="S281" s="66"/>
      <c r="T281" s="67"/>
      <c r="U281" s="36"/>
      <c r="V281" s="36"/>
      <c r="W281" s="36"/>
      <c r="X281" s="36"/>
      <c r="Y281" s="36"/>
      <c r="Z281" s="36"/>
      <c r="AA281" s="36"/>
      <c r="AB281" s="36"/>
      <c r="AC281" s="36"/>
      <c r="AD281" s="36"/>
      <c r="AE281" s="36"/>
      <c r="AT281" s="19" t="s">
        <v>126</v>
      </c>
      <c r="AU281" s="19" t="s">
        <v>83</v>
      </c>
    </row>
    <row r="282" spans="1:65" s="2" customFormat="1" ht="39">
      <c r="A282" s="36"/>
      <c r="B282" s="37"/>
      <c r="C282" s="38"/>
      <c r="D282" s="202" t="s">
        <v>130</v>
      </c>
      <c r="E282" s="38"/>
      <c r="F282" s="206" t="s">
        <v>433</v>
      </c>
      <c r="G282" s="38"/>
      <c r="H282" s="38"/>
      <c r="I282" s="110"/>
      <c r="J282" s="38"/>
      <c r="K282" s="38"/>
      <c r="L282" s="41"/>
      <c r="M282" s="204"/>
      <c r="N282" s="205"/>
      <c r="O282" s="66"/>
      <c r="P282" s="66"/>
      <c r="Q282" s="66"/>
      <c r="R282" s="66"/>
      <c r="S282" s="66"/>
      <c r="T282" s="67"/>
      <c r="U282" s="36"/>
      <c r="V282" s="36"/>
      <c r="W282" s="36"/>
      <c r="X282" s="36"/>
      <c r="Y282" s="36"/>
      <c r="Z282" s="36"/>
      <c r="AA282" s="36"/>
      <c r="AB282" s="36"/>
      <c r="AC282" s="36"/>
      <c r="AD282" s="36"/>
      <c r="AE282" s="36"/>
      <c r="AT282" s="19" t="s">
        <v>130</v>
      </c>
      <c r="AU282" s="19" t="s">
        <v>83</v>
      </c>
    </row>
    <row r="283" spans="1:65" s="2" customFormat="1" ht="21.6" customHeight="1">
      <c r="A283" s="36"/>
      <c r="B283" s="37"/>
      <c r="C283" s="240" t="s">
        <v>434</v>
      </c>
      <c r="D283" s="240" t="s">
        <v>394</v>
      </c>
      <c r="E283" s="241" t="s">
        <v>435</v>
      </c>
      <c r="F283" s="242" t="s">
        <v>436</v>
      </c>
      <c r="G283" s="243" t="s">
        <v>152</v>
      </c>
      <c r="H283" s="244">
        <v>25</v>
      </c>
      <c r="I283" s="245"/>
      <c r="J283" s="246">
        <f>ROUND(I283*H283,2)</f>
        <v>0</v>
      </c>
      <c r="K283" s="242" t="s">
        <v>21</v>
      </c>
      <c r="L283" s="247"/>
      <c r="M283" s="248" t="s">
        <v>21</v>
      </c>
      <c r="N283" s="249" t="s">
        <v>44</v>
      </c>
      <c r="O283" s="66"/>
      <c r="P283" s="198">
        <f>O283*H283</f>
        <v>0</v>
      </c>
      <c r="Q283" s="198">
        <v>1E-3</v>
      </c>
      <c r="R283" s="198">
        <f>Q283*H283</f>
        <v>2.5000000000000001E-2</v>
      </c>
      <c r="S283" s="198">
        <v>0</v>
      </c>
      <c r="T283" s="199">
        <f>S283*H283</f>
        <v>0</v>
      </c>
      <c r="U283" s="36"/>
      <c r="V283" s="36"/>
      <c r="W283" s="36"/>
      <c r="X283" s="36"/>
      <c r="Y283" s="36"/>
      <c r="Z283" s="36"/>
      <c r="AA283" s="36"/>
      <c r="AB283" s="36"/>
      <c r="AC283" s="36"/>
      <c r="AD283" s="36"/>
      <c r="AE283" s="36"/>
      <c r="AR283" s="200" t="s">
        <v>172</v>
      </c>
      <c r="AT283" s="200" t="s">
        <v>394</v>
      </c>
      <c r="AU283" s="200" t="s">
        <v>83</v>
      </c>
      <c r="AY283" s="19" t="s">
        <v>118</v>
      </c>
      <c r="BE283" s="201">
        <f>IF(N283="základní",J283,0)</f>
        <v>0</v>
      </c>
      <c r="BF283" s="201">
        <f>IF(N283="snížená",J283,0)</f>
        <v>0</v>
      </c>
      <c r="BG283" s="201">
        <f>IF(N283="zákl. přenesená",J283,0)</f>
        <v>0</v>
      </c>
      <c r="BH283" s="201">
        <f>IF(N283="sníž. přenesená",J283,0)</f>
        <v>0</v>
      </c>
      <c r="BI283" s="201">
        <f>IF(N283="nulová",J283,0)</f>
        <v>0</v>
      </c>
      <c r="BJ283" s="19" t="s">
        <v>81</v>
      </c>
      <c r="BK283" s="201">
        <f>ROUND(I283*H283,2)</f>
        <v>0</v>
      </c>
      <c r="BL283" s="19" t="s">
        <v>124</v>
      </c>
      <c r="BM283" s="200" t="s">
        <v>437</v>
      </c>
    </row>
    <row r="284" spans="1:65" s="2" customFormat="1" ht="11.25">
      <c r="A284" s="36"/>
      <c r="B284" s="37"/>
      <c r="C284" s="38"/>
      <c r="D284" s="202" t="s">
        <v>126</v>
      </c>
      <c r="E284" s="38"/>
      <c r="F284" s="203" t="s">
        <v>436</v>
      </c>
      <c r="G284" s="38"/>
      <c r="H284" s="38"/>
      <c r="I284" s="110"/>
      <c r="J284" s="38"/>
      <c r="K284" s="38"/>
      <c r="L284" s="41"/>
      <c r="M284" s="204"/>
      <c r="N284" s="205"/>
      <c r="O284" s="66"/>
      <c r="P284" s="66"/>
      <c r="Q284" s="66"/>
      <c r="R284" s="66"/>
      <c r="S284" s="66"/>
      <c r="T284" s="67"/>
      <c r="U284" s="36"/>
      <c r="V284" s="36"/>
      <c r="W284" s="36"/>
      <c r="X284" s="36"/>
      <c r="Y284" s="36"/>
      <c r="Z284" s="36"/>
      <c r="AA284" s="36"/>
      <c r="AB284" s="36"/>
      <c r="AC284" s="36"/>
      <c r="AD284" s="36"/>
      <c r="AE284" s="36"/>
      <c r="AT284" s="19" t="s">
        <v>126</v>
      </c>
      <c r="AU284" s="19" t="s">
        <v>83</v>
      </c>
    </row>
    <row r="285" spans="1:65" s="2" customFormat="1" ht="39">
      <c r="A285" s="36"/>
      <c r="B285" s="37"/>
      <c r="C285" s="38"/>
      <c r="D285" s="202" t="s">
        <v>130</v>
      </c>
      <c r="E285" s="38"/>
      <c r="F285" s="206" t="s">
        <v>438</v>
      </c>
      <c r="G285" s="38"/>
      <c r="H285" s="38"/>
      <c r="I285" s="110"/>
      <c r="J285" s="38"/>
      <c r="K285" s="38"/>
      <c r="L285" s="41"/>
      <c r="M285" s="204"/>
      <c r="N285" s="205"/>
      <c r="O285" s="66"/>
      <c r="P285" s="66"/>
      <c r="Q285" s="66"/>
      <c r="R285" s="66"/>
      <c r="S285" s="66"/>
      <c r="T285" s="67"/>
      <c r="U285" s="36"/>
      <c r="V285" s="36"/>
      <c r="W285" s="36"/>
      <c r="X285" s="36"/>
      <c r="Y285" s="36"/>
      <c r="Z285" s="36"/>
      <c r="AA285" s="36"/>
      <c r="AB285" s="36"/>
      <c r="AC285" s="36"/>
      <c r="AD285" s="36"/>
      <c r="AE285" s="36"/>
      <c r="AT285" s="19" t="s">
        <v>130</v>
      </c>
      <c r="AU285" s="19" t="s">
        <v>83</v>
      </c>
    </row>
    <row r="286" spans="1:65" s="2" customFormat="1" ht="21.6" customHeight="1">
      <c r="A286" s="36"/>
      <c r="B286" s="37"/>
      <c r="C286" s="189" t="s">
        <v>439</v>
      </c>
      <c r="D286" s="189" t="s">
        <v>120</v>
      </c>
      <c r="E286" s="190" t="s">
        <v>440</v>
      </c>
      <c r="F286" s="191" t="s">
        <v>441</v>
      </c>
      <c r="G286" s="192" t="s">
        <v>152</v>
      </c>
      <c r="H286" s="193">
        <v>5</v>
      </c>
      <c r="I286" s="194"/>
      <c r="J286" s="195">
        <f>ROUND(I286*H286,2)</f>
        <v>0</v>
      </c>
      <c r="K286" s="191" t="s">
        <v>137</v>
      </c>
      <c r="L286" s="41"/>
      <c r="M286" s="196" t="s">
        <v>21</v>
      </c>
      <c r="N286" s="197" t="s">
        <v>44</v>
      </c>
      <c r="O286" s="66"/>
      <c r="P286" s="198">
        <f>O286*H286</f>
        <v>0</v>
      </c>
      <c r="Q286" s="198">
        <v>2.1350000000000001E-2</v>
      </c>
      <c r="R286" s="198">
        <f>Q286*H286</f>
        <v>0.10675000000000001</v>
      </c>
      <c r="S286" s="198">
        <v>0</v>
      </c>
      <c r="T286" s="199">
        <f>S286*H286</f>
        <v>0</v>
      </c>
      <c r="U286" s="36"/>
      <c r="V286" s="36"/>
      <c r="W286" s="36"/>
      <c r="X286" s="36"/>
      <c r="Y286" s="36"/>
      <c r="Z286" s="36"/>
      <c r="AA286" s="36"/>
      <c r="AB286" s="36"/>
      <c r="AC286" s="36"/>
      <c r="AD286" s="36"/>
      <c r="AE286" s="36"/>
      <c r="AR286" s="200" t="s">
        <v>124</v>
      </c>
      <c r="AT286" s="200" t="s">
        <v>120</v>
      </c>
      <c r="AU286" s="200" t="s">
        <v>83</v>
      </c>
      <c r="AY286" s="19" t="s">
        <v>118</v>
      </c>
      <c r="BE286" s="201">
        <f>IF(N286="základní",J286,0)</f>
        <v>0</v>
      </c>
      <c r="BF286" s="201">
        <f>IF(N286="snížená",J286,0)</f>
        <v>0</v>
      </c>
      <c r="BG286" s="201">
        <f>IF(N286="zákl. přenesená",J286,0)</f>
        <v>0</v>
      </c>
      <c r="BH286" s="201">
        <f>IF(N286="sníž. přenesená",J286,0)</f>
        <v>0</v>
      </c>
      <c r="BI286" s="201">
        <f>IF(N286="nulová",J286,0)</f>
        <v>0</v>
      </c>
      <c r="BJ286" s="19" t="s">
        <v>81</v>
      </c>
      <c r="BK286" s="201">
        <f>ROUND(I286*H286,2)</f>
        <v>0</v>
      </c>
      <c r="BL286" s="19" t="s">
        <v>124</v>
      </c>
      <c r="BM286" s="200" t="s">
        <v>442</v>
      </c>
    </row>
    <row r="287" spans="1:65" s="2" customFormat="1" ht="29.25">
      <c r="A287" s="36"/>
      <c r="B287" s="37"/>
      <c r="C287" s="38"/>
      <c r="D287" s="202" t="s">
        <v>126</v>
      </c>
      <c r="E287" s="38"/>
      <c r="F287" s="203" t="s">
        <v>443</v>
      </c>
      <c r="G287" s="38"/>
      <c r="H287" s="38"/>
      <c r="I287" s="110"/>
      <c r="J287" s="38"/>
      <c r="K287" s="38"/>
      <c r="L287" s="41"/>
      <c r="M287" s="204"/>
      <c r="N287" s="205"/>
      <c r="O287" s="66"/>
      <c r="P287" s="66"/>
      <c r="Q287" s="66"/>
      <c r="R287" s="66"/>
      <c r="S287" s="66"/>
      <c r="T287" s="67"/>
      <c r="U287" s="36"/>
      <c r="V287" s="36"/>
      <c r="W287" s="36"/>
      <c r="X287" s="36"/>
      <c r="Y287" s="36"/>
      <c r="Z287" s="36"/>
      <c r="AA287" s="36"/>
      <c r="AB287" s="36"/>
      <c r="AC287" s="36"/>
      <c r="AD287" s="36"/>
      <c r="AE287" s="36"/>
      <c r="AT287" s="19" t="s">
        <v>126</v>
      </c>
      <c r="AU287" s="19" t="s">
        <v>83</v>
      </c>
    </row>
    <row r="288" spans="1:65" s="12" customFormat="1" ht="22.9" customHeight="1">
      <c r="B288" s="173"/>
      <c r="C288" s="174"/>
      <c r="D288" s="175" t="s">
        <v>72</v>
      </c>
      <c r="E288" s="187" t="s">
        <v>144</v>
      </c>
      <c r="F288" s="187" t="s">
        <v>444</v>
      </c>
      <c r="G288" s="174"/>
      <c r="H288" s="174"/>
      <c r="I288" s="177"/>
      <c r="J288" s="188">
        <f>BK288</f>
        <v>0</v>
      </c>
      <c r="K288" s="174"/>
      <c r="L288" s="179"/>
      <c r="M288" s="180"/>
      <c r="N288" s="181"/>
      <c r="O288" s="181"/>
      <c r="P288" s="182">
        <f>SUM(P289:P313)</f>
        <v>0</v>
      </c>
      <c r="Q288" s="181"/>
      <c r="R288" s="182">
        <f>SUM(R289:R313)</f>
        <v>20.802639670000001</v>
      </c>
      <c r="S288" s="181"/>
      <c r="T288" s="183">
        <f>SUM(T289:T313)</f>
        <v>0</v>
      </c>
      <c r="AR288" s="184" t="s">
        <v>81</v>
      </c>
      <c r="AT288" s="185" t="s">
        <v>72</v>
      </c>
      <c r="AU288" s="185" t="s">
        <v>81</v>
      </c>
      <c r="AY288" s="184" t="s">
        <v>118</v>
      </c>
      <c r="BK288" s="186">
        <f>SUM(BK289:BK313)</f>
        <v>0</v>
      </c>
    </row>
    <row r="289" spans="1:65" s="2" customFormat="1" ht="32.450000000000003" customHeight="1">
      <c r="A289" s="36"/>
      <c r="B289" s="37"/>
      <c r="C289" s="189" t="s">
        <v>445</v>
      </c>
      <c r="D289" s="189" t="s">
        <v>120</v>
      </c>
      <c r="E289" s="190" t="s">
        <v>446</v>
      </c>
      <c r="F289" s="191" t="s">
        <v>447</v>
      </c>
      <c r="G289" s="192" t="s">
        <v>211</v>
      </c>
      <c r="H289" s="193">
        <v>2.6509999999999998</v>
      </c>
      <c r="I289" s="194"/>
      <c r="J289" s="195">
        <f>ROUND(I289*H289,2)</f>
        <v>0</v>
      </c>
      <c r="K289" s="191" t="s">
        <v>137</v>
      </c>
      <c r="L289" s="41"/>
      <c r="M289" s="196" t="s">
        <v>21</v>
      </c>
      <c r="N289" s="197" t="s">
        <v>44</v>
      </c>
      <c r="O289" s="66"/>
      <c r="P289" s="198">
        <f>O289*H289</f>
        <v>0</v>
      </c>
      <c r="Q289" s="198">
        <v>2.6770200000000002</v>
      </c>
      <c r="R289" s="198">
        <f>Q289*H289</f>
        <v>7.0967800199999997</v>
      </c>
      <c r="S289" s="198">
        <v>0</v>
      </c>
      <c r="T289" s="199">
        <f>S289*H289</f>
        <v>0</v>
      </c>
      <c r="U289" s="36"/>
      <c r="V289" s="36"/>
      <c r="W289" s="36"/>
      <c r="X289" s="36"/>
      <c r="Y289" s="36"/>
      <c r="Z289" s="36"/>
      <c r="AA289" s="36"/>
      <c r="AB289" s="36"/>
      <c r="AC289" s="36"/>
      <c r="AD289" s="36"/>
      <c r="AE289" s="36"/>
      <c r="AR289" s="200" t="s">
        <v>124</v>
      </c>
      <c r="AT289" s="200" t="s">
        <v>120</v>
      </c>
      <c r="AU289" s="200" t="s">
        <v>83</v>
      </c>
      <c r="AY289" s="19" t="s">
        <v>118</v>
      </c>
      <c r="BE289" s="201">
        <f>IF(N289="základní",J289,0)</f>
        <v>0</v>
      </c>
      <c r="BF289" s="201">
        <f>IF(N289="snížená",J289,0)</f>
        <v>0</v>
      </c>
      <c r="BG289" s="201">
        <f>IF(N289="zákl. přenesená",J289,0)</f>
        <v>0</v>
      </c>
      <c r="BH289" s="201">
        <f>IF(N289="sníž. přenesená",J289,0)</f>
        <v>0</v>
      </c>
      <c r="BI289" s="201">
        <f>IF(N289="nulová",J289,0)</f>
        <v>0</v>
      </c>
      <c r="BJ289" s="19" t="s">
        <v>81</v>
      </c>
      <c r="BK289" s="201">
        <f>ROUND(I289*H289,2)</f>
        <v>0</v>
      </c>
      <c r="BL289" s="19" t="s">
        <v>124</v>
      </c>
      <c r="BM289" s="200" t="s">
        <v>448</v>
      </c>
    </row>
    <row r="290" spans="1:65" s="2" customFormat="1" ht="78">
      <c r="A290" s="36"/>
      <c r="B290" s="37"/>
      <c r="C290" s="38"/>
      <c r="D290" s="202" t="s">
        <v>126</v>
      </c>
      <c r="E290" s="38"/>
      <c r="F290" s="203" t="s">
        <v>449</v>
      </c>
      <c r="G290" s="38"/>
      <c r="H290" s="38"/>
      <c r="I290" s="110"/>
      <c r="J290" s="38"/>
      <c r="K290" s="38"/>
      <c r="L290" s="41"/>
      <c r="M290" s="204"/>
      <c r="N290" s="205"/>
      <c r="O290" s="66"/>
      <c r="P290" s="66"/>
      <c r="Q290" s="66"/>
      <c r="R290" s="66"/>
      <c r="S290" s="66"/>
      <c r="T290" s="67"/>
      <c r="U290" s="36"/>
      <c r="V290" s="36"/>
      <c r="W290" s="36"/>
      <c r="X290" s="36"/>
      <c r="Y290" s="36"/>
      <c r="Z290" s="36"/>
      <c r="AA290" s="36"/>
      <c r="AB290" s="36"/>
      <c r="AC290" s="36"/>
      <c r="AD290" s="36"/>
      <c r="AE290" s="36"/>
      <c r="AT290" s="19" t="s">
        <v>126</v>
      </c>
      <c r="AU290" s="19" t="s">
        <v>83</v>
      </c>
    </row>
    <row r="291" spans="1:65" s="2" customFormat="1" ht="126.75">
      <c r="A291" s="36"/>
      <c r="B291" s="37"/>
      <c r="C291" s="38"/>
      <c r="D291" s="202" t="s">
        <v>128</v>
      </c>
      <c r="E291" s="38"/>
      <c r="F291" s="206" t="s">
        <v>450</v>
      </c>
      <c r="G291" s="38"/>
      <c r="H291" s="38"/>
      <c r="I291" s="110"/>
      <c r="J291" s="38"/>
      <c r="K291" s="38"/>
      <c r="L291" s="41"/>
      <c r="M291" s="204"/>
      <c r="N291" s="205"/>
      <c r="O291" s="66"/>
      <c r="P291" s="66"/>
      <c r="Q291" s="66"/>
      <c r="R291" s="66"/>
      <c r="S291" s="66"/>
      <c r="T291" s="67"/>
      <c r="U291" s="36"/>
      <c r="V291" s="36"/>
      <c r="W291" s="36"/>
      <c r="X291" s="36"/>
      <c r="Y291" s="36"/>
      <c r="Z291" s="36"/>
      <c r="AA291" s="36"/>
      <c r="AB291" s="36"/>
      <c r="AC291" s="36"/>
      <c r="AD291" s="36"/>
      <c r="AE291" s="36"/>
      <c r="AT291" s="19" t="s">
        <v>128</v>
      </c>
      <c r="AU291" s="19" t="s">
        <v>83</v>
      </c>
    </row>
    <row r="292" spans="1:65" s="13" customFormat="1" ht="33.75">
      <c r="B292" s="207"/>
      <c r="C292" s="208"/>
      <c r="D292" s="202" t="s">
        <v>132</v>
      </c>
      <c r="E292" s="209" t="s">
        <v>21</v>
      </c>
      <c r="F292" s="210" t="s">
        <v>451</v>
      </c>
      <c r="G292" s="208"/>
      <c r="H292" s="211">
        <v>2.6509999999999998</v>
      </c>
      <c r="I292" s="212"/>
      <c r="J292" s="208"/>
      <c r="K292" s="208"/>
      <c r="L292" s="213"/>
      <c r="M292" s="214"/>
      <c r="N292" s="215"/>
      <c r="O292" s="215"/>
      <c r="P292" s="215"/>
      <c r="Q292" s="215"/>
      <c r="R292" s="215"/>
      <c r="S292" s="215"/>
      <c r="T292" s="216"/>
      <c r="AT292" s="217" t="s">
        <v>132</v>
      </c>
      <c r="AU292" s="217" t="s">
        <v>83</v>
      </c>
      <c r="AV292" s="13" t="s">
        <v>83</v>
      </c>
      <c r="AW292" s="13" t="s">
        <v>34</v>
      </c>
      <c r="AX292" s="13" t="s">
        <v>73</v>
      </c>
      <c r="AY292" s="217" t="s">
        <v>118</v>
      </c>
    </row>
    <row r="293" spans="1:65" s="2" customFormat="1" ht="21.6" customHeight="1">
      <c r="A293" s="36"/>
      <c r="B293" s="37"/>
      <c r="C293" s="189" t="s">
        <v>452</v>
      </c>
      <c r="D293" s="189" t="s">
        <v>120</v>
      </c>
      <c r="E293" s="190" t="s">
        <v>453</v>
      </c>
      <c r="F293" s="191" t="s">
        <v>454</v>
      </c>
      <c r="G293" s="192" t="s">
        <v>211</v>
      </c>
      <c r="H293" s="193">
        <v>4.7859999999999996</v>
      </c>
      <c r="I293" s="194"/>
      <c r="J293" s="195">
        <f>ROUND(I293*H293,2)</f>
        <v>0</v>
      </c>
      <c r="K293" s="191" t="s">
        <v>137</v>
      </c>
      <c r="L293" s="41"/>
      <c r="M293" s="196" t="s">
        <v>21</v>
      </c>
      <c r="N293" s="197" t="s">
        <v>44</v>
      </c>
      <c r="O293" s="66"/>
      <c r="P293" s="198">
        <f>O293*H293</f>
        <v>0</v>
      </c>
      <c r="Q293" s="198">
        <v>2.8089400000000002</v>
      </c>
      <c r="R293" s="198">
        <f>Q293*H293</f>
        <v>13.44358684</v>
      </c>
      <c r="S293" s="198">
        <v>0</v>
      </c>
      <c r="T293" s="199">
        <f>S293*H293</f>
        <v>0</v>
      </c>
      <c r="U293" s="36"/>
      <c r="V293" s="36"/>
      <c r="W293" s="36"/>
      <c r="X293" s="36"/>
      <c r="Y293" s="36"/>
      <c r="Z293" s="36"/>
      <c r="AA293" s="36"/>
      <c r="AB293" s="36"/>
      <c r="AC293" s="36"/>
      <c r="AD293" s="36"/>
      <c r="AE293" s="36"/>
      <c r="AR293" s="200" t="s">
        <v>124</v>
      </c>
      <c r="AT293" s="200" t="s">
        <v>120</v>
      </c>
      <c r="AU293" s="200" t="s">
        <v>83</v>
      </c>
      <c r="AY293" s="19" t="s">
        <v>118</v>
      </c>
      <c r="BE293" s="201">
        <f>IF(N293="základní",J293,0)</f>
        <v>0</v>
      </c>
      <c r="BF293" s="201">
        <f>IF(N293="snížená",J293,0)</f>
        <v>0</v>
      </c>
      <c r="BG293" s="201">
        <f>IF(N293="zákl. přenesená",J293,0)</f>
        <v>0</v>
      </c>
      <c r="BH293" s="201">
        <f>IF(N293="sníž. přenesená",J293,0)</f>
        <v>0</v>
      </c>
      <c r="BI293" s="201">
        <f>IF(N293="nulová",J293,0)</f>
        <v>0</v>
      </c>
      <c r="BJ293" s="19" t="s">
        <v>81</v>
      </c>
      <c r="BK293" s="201">
        <f>ROUND(I293*H293,2)</f>
        <v>0</v>
      </c>
      <c r="BL293" s="19" t="s">
        <v>124</v>
      </c>
      <c r="BM293" s="200" t="s">
        <v>455</v>
      </c>
    </row>
    <row r="294" spans="1:65" s="2" customFormat="1" ht="48.75">
      <c r="A294" s="36"/>
      <c r="B294" s="37"/>
      <c r="C294" s="38"/>
      <c r="D294" s="202" t="s">
        <v>126</v>
      </c>
      <c r="E294" s="38"/>
      <c r="F294" s="203" t="s">
        <v>456</v>
      </c>
      <c r="G294" s="38"/>
      <c r="H294" s="38"/>
      <c r="I294" s="110"/>
      <c r="J294" s="38"/>
      <c r="K294" s="38"/>
      <c r="L294" s="41"/>
      <c r="M294" s="204"/>
      <c r="N294" s="205"/>
      <c r="O294" s="66"/>
      <c r="P294" s="66"/>
      <c r="Q294" s="66"/>
      <c r="R294" s="66"/>
      <c r="S294" s="66"/>
      <c r="T294" s="67"/>
      <c r="U294" s="36"/>
      <c r="V294" s="36"/>
      <c r="W294" s="36"/>
      <c r="X294" s="36"/>
      <c r="Y294" s="36"/>
      <c r="Z294" s="36"/>
      <c r="AA294" s="36"/>
      <c r="AB294" s="36"/>
      <c r="AC294" s="36"/>
      <c r="AD294" s="36"/>
      <c r="AE294" s="36"/>
      <c r="AT294" s="19" t="s">
        <v>126</v>
      </c>
      <c r="AU294" s="19" t="s">
        <v>83</v>
      </c>
    </row>
    <row r="295" spans="1:65" s="2" customFormat="1" ht="409.5">
      <c r="A295" s="36"/>
      <c r="B295" s="37"/>
      <c r="C295" s="38"/>
      <c r="D295" s="202" t="s">
        <v>128</v>
      </c>
      <c r="E295" s="38"/>
      <c r="F295" s="239" t="s">
        <v>457</v>
      </c>
      <c r="G295" s="38"/>
      <c r="H295" s="38"/>
      <c r="I295" s="110"/>
      <c r="J295" s="38"/>
      <c r="K295" s="38"/>
      <c r="L295" s="41"/>
      <c r="M295" s="204"/>
      <c r="N295" s="205"/>
      <c r="O295" s="66"/>
      <c r="P295" s="66"/>
      <c r="Q295" s="66"/>
      <c r="R295" s="66"/>
      <c r="S295" s="66"/>
      <c r="T295" s="67"/>
      <c r="U295" s="36"/>
      <c r="V295" s="36"/>
      <c r="W295" s="36"/>
      <c r="X295" s="36"/>
      <c r="Y295" s="36"/>
      <c r="Z295" s="36"/>
      <c r="AA295" s="36"/>
      <c r="AB295" s="36"/>
      <c r="AC295" s="36"/>
      <c r="AD295" s="36"/>
      <c r="AE295" s="36"/>
      <c r="AT295" s="19" t="s">
        <v>128</v>
      </c>
      <c r="AU295" s="19" t="s">
        <v>83</v>
      </c>
    </row>
    <row r="296" spans="1:65" s="15" customFormat="1" ht="11.25">
      <c r="B296" s="229"/>
      <c r="C296" s="230"/>
      <c r="D296" s="202" t="s">
        <v>132</v>
      </c>
      <c r="E296" s="231" t="s">
        <v>21</v>
      </c>
      <c r="F296" s="232" t="s">
        <v>458</v>
      </c>
      <c r="G296" s="230"/>
      <c r="H296" s="231" t="s">
        <v>21</v>
      </c>
      <c r="I296" s="233"/>
      <c r="J296" s="230"/>
      <c r="K296" s="230"/>
      <c r="L296" s="234"/>
      <c r="M296" s="235"/>
      <c r="N296" s="236"/>
      <c r="O296" s="236"/>
      <c r="P296" s="236"/>
      <c r="Q296" s="236"/>
      <c r="R296" s="236"/>
      <c r="S296" s="236"/>
      <c r="T296" s="237"/>
      <c r="AT296" s="238" t="s">
        <v>132</v>
      </c>
      <c r="AU296" s="238" t="s">
        <v>83</v>
      </c>
      <c r="AV296" s="15" t="s">
        <v>81</v>
      </c>
      <c r="AW296" s="15" t="s">
        <v>34</v>
      </c>
      <c r="AX296" s="15" t="s">
        <v>73</v>
      </c>
      <c r="AY296" s="238" t="s">
        <v>118</v>
      </c>
    </row>
    <row r="297" spans="1:65" s="13" customFormat="1" ht="22.5">
      <c r="B297" s="207"/>
      <c r="C297" s="208"/>
      <c r="D297" s="202" t="s">
        <v>132</v>
      </c>
      <c r="E297" s="209" t="s">
        <v>21</v>
      </c>
      <c r="F297" s="210" t="s">
        <v>459</v>
      </c>
      <c r="G297" s="208"/>
      <c r="H297" s="211">
        <v>4.7859999999999996</v>
      </c>
      <c r="I297" s="212"/>
      <c r="J297" s="208"/>
      <c r="K297" s="208"/>
      <c r="L297" s="213"/>
      <c r="M297" s="214"/>
      <c r="N297" s="215"/>
      <c r="O297" s="215"/>
      <c r="P297" s="215"/>
      <c r="Q297" s="215"/>
      <c r="R297" s="215"/>
      <c r="S297" s="215"/>
      <c r="T297" s="216"/>
      <c r="AT297" s="217" t="s">
        <v>132</v>
      </c>
      <c r="AU297" s="217" t="s">
        <v>83</v>
      </c>
      <c r="AV297" s="13" t="s">
        <v>83</v>
      </c>
      <c r="AW297" s="13" t="s">
        <v>34</v>
      </c>
      <c r="AX297" s="13" t="s">
        <v>81</v>
      </c>
      <c r="AY297" s="217" t="s">
        <v>118</v>
      </c>
    </row>
    <row r="298" spans="1:65" s="2" customFormat="1" ht="21.6" customHeight="1">
      <c r="A298" s="36"/>
      <c r="B298" s="37"/>
      <c r="C298" s="189" t="s">
        <v>460</v>
      </c>
      <c r="D298" s="189" t="s">
        <v>120</v>
      </c>
      <c r="E298" s="190" t="s">
        <v>461</v>
      </c>
      <c r="F298" s="191" t="s">
        <v>462</v>
      </c>
      <c r="G298" s="192" t="s">
        <v>136</v>
      </c>
      <c r="H298" s="193">
        <v>21.161999999999999</v>
      </c>
      <c r="I298" s="194"/>
      <c r="J298" s="195">
        <f>ROUND(I298*H298,2)</f>
        <v>0</v>
      </c>
      <c r="K298" s="191" t="s">
        <v>137</v>
      </c>
      <c r="L298" s="41"/>
      <c r="M298" s="196" t="s">
        <v>21</v>
      </c>
      <c r="N298" s="197" t="s">
        <v>44</v>
      </c>
      <c r="O298" s="66"/>
      <c r="P298" s="198">
        <f>O298*H298</f>
        <v>0</v>
      </c>
      <c r="Q298" s="198">
        <v>7.26E-3</v>
      </c>
      <c r="R298" s="198">
        <f>Q298*H298</f>
        <v>0.15363611999999999</v>
      </c>
      <c r="S298" s="198">
        <v>0</v>
      </c>
      <c r="T298" s="199">
        <f>S298*H298</f>
        <v>0</v>
      </c>
      <c r="U298" s="36"/>
      <c r="V298" s="36"/>
      <c r="W298" s="36"/>
      <c r="X298" s="36"/>
      <c r="Y298" s="36"/>
      <c r="Z298" s="36"/>
      <c r="AA298" s="36"/>
      <c r="AB298" s="36"/>
      <c r="AC298" s="36"/>
      <c r="AD298" s="36"/>
      <c r="AE298" s="36"/>
      <c r="AR298" s="200" t="s">
        <v>124</v>
      </c>
      <c r="AT298" s="200" t="s">
        <v>120</v>
      </c>
      <c r="AU298" s="200" t="s">
        <v>83</v>
      </c>
      <c r="AY298" s="19" t="s">
        <v>118</v>
      </c>
      <c r="BE298" s="201">
        <f>IF(N298="základní",J298,0)</f>
        <v>0</v>
      </c>
      <c r="BF298" s="201">
        <f>IF(N298="snížená",J298,0)</f>
        <v>0</v>
      </c>
      <c r="BG298" s="201">
        <f>IF(N298="zákl. přenesená",J298,0)</f>
        <v>0</v>
      </c>
      <c r="BH298" s="201">
        <f>IF(N298="sníž. přenesená",J298,0)</f>
        <v>0</v>
      </c>
      <c r="BI298" s="201">
        <f>IF(N298="nulová",J298,0)</f>
        <v>0</v>
      </c>
      <c r="BJ298" s="19" t="s">
        <v>81</v>
      </c>
      <c r="BK298" s="201">
        <f>ROUND(I298*H298,2)</f>
        <v>0</v>
      </c>
      <c r="BL298" s="19" t="s">
        <v>124</v>
      </c>
      <c r="BM298" s="200" t="s">
        <v>463</v>
      </c>
    </row>
    <row r="299" spans="1:65" s="2" customFormat="1" ht="48.75">
      <c r="A299" s="36"/>
      <c r="B299" s="37"/>
      <c r="C299" s="38"/>
      <c r="D299" s="202" t="s">
        <v>126</v>
      </c>
      <c r="E299" s="38"/>
      <c r="F299" s="203" t="s">
        <v>464</v>
      </c>
      <c r="G299" s="38"/>
      <c r="H299" s="38"/>
      <c r="I299" s="110"/>
      <c r="J299" s="38"/>
      <c r="K299" s="38"/>
      <c r="L299" s="41"/>
      <c r="M299" s="204"/>
      <c r="N299" s="205"/>
      <c r="O299" s="66"/>
      <c r="P299" s="66"/>
      <c r="Q299" s="66"/>
      <c r="R299" s="66"/>
      <c r="S299" s="66"/>
      <c r="T299" s="67"/>
      <c r="U299" s="36"/>
      <c r="V299" s="36"/>
      <c r="W299" s="36"/>
      <c r="X299" s="36"/>
      <c r="Y299" s="36"/>
      <c r="Z299" s="36"/>
      <c r="AA299" s="36"/>
      <c r="AB299" s="36"/>
      <c r="AC299" s="36"/>
      <c r="AD299" s="36"/>
      <c r="AE299" s="36"/>
      <c r="AT299" s="19" t="s">
        <v>126</v>
      </c>
      <c r="AU299" s="19" t="s">
        <v>83</v>
      </c>
    </row>
    <row r="300" spans="1:65" s="2" customFormat="1" ht="302.25">
      <c r="A300" s="36"/>
      <c r="B300" s="37"/>
      <c r="C300" s="38"/>
      <c r="D300" s="202" t="s">
        <v>128</v>
      </c>
      <c r="E300" s="38"/>
      <c r="F300" s="206" t="s">
        <v>465</v>
      </c>
      <c r="G300" s="38"/>
      <c r="H300" s="38"/>
      <c r="I300" s="110"/>
      <c r="J300" s="38"/>
      <c r="K300" s="38"/>
      <c r="L300" s="41"/>
      <c r="M300" s="204"/>
      <c r="N300" s="205"/>
      <c r="O300" s="66"/>
      <c r="P300" s="66"/>
      <c r="Q300" s="66"/>
      <c r="R300" s="66"/>
      <c r="S300" s="66"/>
      <c r="T300" s="67"/>
      <c r="U300" s="36"/>
      <c r="V300" s="36"/>
      <c r="W300" s="36"/>
      <c r="X300" s="36"/>
      <c r="Y300" s="36"/>
      <c r="Z300" s="36"/>
      <c r="AA300" s="36"/>
      <c r="AB300" s="36"/>
      <c r="AC300" s="36"/>
      <c r="AD300" s="36"/>
      <c r="AE300" s="36"/>
      <c r="AT300" s="19" t="s">
        <v>128</v>
      </c>
      <c r="AU300" s="19" t="s">
        <v>83</v>
      </c>
    </row>
    <row r="301" spans="1:65" s="15" customFormat="1" ht="11.25">
      <c r="B301" s="229"/>
      <c r="C301" s="230"/>
      <c r="D301" s="202" t="s">
        <v>132</v>
      </c>
      <c r="E301" s="231" t="s">
        <v>21</v>
      </c>
      <c r="F301" s="232" t="s">
        <v>466</v>
      </c>
      <c r="G301" s="230"/>
      <c r="H301" s="231" t="s">
        <v>21</v>
      </c>
      <c r="I301" s="233"/>
      <c r="J301" s="230"/>
      <c r="K301" s="230"/>
      <c r="L301" s="234"/>
      <c r="M301" s="235"/>
      <c r="N301" s="236"/>
      <c r="O301" s="236"/>
      <c r="P301" s="236"/>
      <c r="Q301" s="236"/>
      <c r="R301" s="236"/>
      <c r="S301" s="236"/>
      <c r="T301" s="237"/>
      <c r="AT301" s="238" t="s">
        <v>132</v>
      </c>
      <c r="AU301" s="238" t="s">
        <v>83</v>
      </c>
      <c r="AV301" s="15" t="s">
        <v>81</v>
      </c>
      <c r="AW301" s="15" t="s">
        <v>34</v>
      </c>
      <c r="AX301" s="15" t="s">
        <v>73</v>
      </c>
      <c r="AY301" s="238" t="s">
        <v>118</v>
      </c>
    </row>
    <row r="302" spans="1:65" s="13" customFormat="1" ht="22.5">
      <c r="B302" s="207"/>
      <c r="C302" s="208"/>
      <c r="D302" s="202" t="s">
        <v>132</v>
      </c>
      <c r="E302" s="209" t="s">
        <v>21</v>
      </c>
      <c r="F302" s="210" t="s">
        <v>467</v>
      </c>
      <c r="G302" s="208"/>
      <c r="H302" s="211">
        <v>21.161999999999999</v>
      </c>
      <c r="I302" s="212"/>
      <c r="J302" s="208"/>
      <c r="K302" s="208"/>
      <c r="L302" s="213"/>
      <c r="M302" s="214"/>
      <c r="N302" s="215"/>
      <c r="O302" s="215"/>
      <c r="P302" s="215"/>
      <c r="Q302" s="215"/>
      <c r="R302" s="215"/>
      <c r="S302" s="215"/>
      <c r="T302" s="216"/>
      <c r="AT302" s="217" t="s">
        <v>132</v>
      </c>
      <c r="AU302" s="217" t="s">
        <v>83</v>
      </c>
      <c r="AV302" s="13" t="s">
        <v>83</v>
      </c>
      <c r="AW302" s="13" t="s">
        <v>34</v>
      </c>
      <c r="AX302" s="13" t="s">
        <v>81</v>
      </c>
      <c r="AY302" s="217" t="s">
        <v>118</v>
      </c>
    </row>
    <row r="303" spans="1:65" s="2" customFormat="1" ht="21.6" customHeight="1">
      <c r="A303" s="36"/>
      <c r="B303" s="37"/>
      <c r="C303" s="189" t="s">
        <v>468</v>
      </c>
      <c r="D303" s="189" t="s">
        <v>120</v>
      </c>
      <c r="E303" s="190" t="s">
        <v>469</v>
      </c>
      <c r="F303" s="191" t="s">
        <v>470</v>
      </c>
      <c r="G303" s="192" t="s">
        <v>136</v>
      </c>
      <c r="H303" s="193">
        <v>21.161999999999999</v>
      </c>
      <c r="I303" s="194"/>
      <c r="J303" s="195">
        <f>ROUND(I303*H303,2)</f>
        <v>0</v>
      </c>
      <c r="K303" s="191" t="s">
        <v>137</v>
      </c>
      <c r="L303" s="41"/>
      <c r="M303" s="196" t="s">
        <v>21</v>
      </c>
      <c r="N303" s="197" t="s">
        <v>44</v>
      </c>
      <c r="O303" s="66"/>
      <c r="P303" s="198">
        <f>O303*H303</f>
        <v>0</v>
      </c>
      <c r="Q303" s="198">
        <v>8.5999999999999998E-4</v>
      </c>
      <c r="R303" s="198">
        <f>Q303*H303</f>
        <v>1.8199319999999998E-2</v>
      </c>
      <c r="S303" s="198">
        <v>0</v>
      </c>
      <c r="T303" s="199">
        <f>S303*H303</f>
        <v>0</v>
      </c>
      <c r="U303" s="36"/>
      <c r="V303" s="36"/>
      <c r="W303" s="36"/>
      <c r="X303" s="36"/>
      <c r="Y303" s="36"/>
      <c r="Z303" s="36"/>
      <c r="AA303" s="36"/>
      <c r="AB303" s="36"/>
      <c r="AC303" s="36"/>
      <c r="AD303" s="36"/>
      <c r="AE303" s="36"/>
      <c r="AR303" s="200" t="s">
        <v>124</v>
      </c>
      <c r="AT303" s="200" t="s">
        <v>120</v>
      </c>
      <c r="AU303" s="200" t="s">
        <v>83</v>
      </c>
      <c r="AY303" s="19" t="s">
        <v>118</v>
      </c>
      <c r="BE303" s="201">
        <f>IF(N303="základní",J303,0)</f>
        <v>0</v>
      </c>
      <c r="BF303" s="201">
        <f>IF(N303="snížená",J303,0)</f>
        <v>0</v>
      </c>
      <c r="BG303" s="201">
        <f>IF(N303="zákl. přenesená",J303,0)</f>
        <v>0</v>
      </c>
      <c r="BH303" s="201">
        <f>IF(N303="sníž. přenesená",J303,0)</f>
        <v>0</v>
      </c>
      <c r="BI303" s="201">
        <f>IF(N303="nulová",J303,0)</f>
        <v>0</v>
      </c>
      <c r="BJ303" s="19" t="s">
        <v>81</v>
      </c>
      <c r="BK303" s="201">
        <f>ROUND(I303*H303,2)</f>
        <v>0</v>
      </c>
      <c r="BL303" s="19" t="s">
        <v>124</v>
      </c>
      <c r="BM303" s="200" t="s">
        <v>471</v>
      </c>
    </row>
    <row r="304" spans="1:65" s="2" customFormat="1" ht="48.75">
      <c r="A304" s="36"/>
      <c r="B304" s="37"/>
      <c r="C304" s="38"/>
      <c r="D304" s="202" t="s">
        <v>126</v>
      </c>
      <c r="E304" s="38"/>
      <c r="F304" s="203" t="s">
        <v>472</v>
      </c>
      <c r="G304" s="38"/>
      <c r="H304" s="38"/>
      <c r="I304" s="110"/>
      <c r="J304" s="38"/>
      <c r="K304" s="38"/>
      <c r="L304" s="41"/>
      <c r="M304" s="204"/>
      <c r="N304" s="205"/>
      <c r="O304" s="66"/>
      <c r="P304" s="66"/>
      <c r="Q304" s="66"/>
      <c r="R304" s="66"/>
      <c r="S304" s="66"/>
      <c r="T304" s="67"/>
      <c r="U304" s="36"/>
      <c r="V304" s="36"/>
      <c r="W304" s="36"/>
      <c r="X304" s="36"/>
      <c r="Y304" s="36"/>
      <c r="Z304" s="36"/>
      <c r="AA304" s="36"/>
      <c r="AB304" s="36"/>
      <c r="AC304" s="36"/>
      <c r="AD304" s="36"/>
      <c r="AE304" s="36"/>
      <c r="AT304" s="19" t="s">
        <v>126</v>
      </c>
      <c r="AU304" s="19" t="s">
        <v>83</v>
      </c>
    </row>
    <row r="305" spans="1:65" s="2" customFormat="1" ht="302.25">
      <c r="A305" s="36"/>
      <c r="B305" s="37"/>
      <c r="C305" s="38"/>
      <c r="D305" s="202" t="s">
        <v>128</v>
      </c>
      <c r="E305" s="38"/>
      <c r="F305" s="206" t="s">
        <v>465</v>
      </c>
      <c r="G305" s="38"/>
      <c r="H305" s="38"/>
      <c r="I305" s="110"/>
      <c r="J305" s="38"/>
      <c r="K305" s="38"/>
      <c r="L305" s="41"/>
      <c r="M305" s="204"/>
      <c r="N305" s="205"/>
      <c r="O305" s="66"/>
      <c r="P305" s="66"/>
      <c r="Q305" s="66"/>
      <c r="R305" s="66"/>
      <c r="S305" s="66"/>
      <c r="T305" s="67"/>
      <c r="U305" s="36"/>
      <c r="V305" s="36"/>
      <c r="W305" s="36"/>
      <c r="X305" s="36"/>
      <c r="Y305" s="36"/>
      <c r="Z305" s="36"/>
      <c r="AA305" s="36"/>
      <c r="AB305" s="36"/>
      <c r="AC305" s="36"/>
      <c r="AD305" s="36"/>
      <c r="AE305" s="36"/>
      <c r="AT305" s="19" t="s">
        <v>128</v>
      </c>
      <c r="AU305" s="19" t="s">
        <v>83</v>
      </c>
    </row>
    <row r="306" spans="1:65" s="2" customFormat="1" ht="21.6" customHeight="1">
      <c r="A306" s="36"/>
      <c r="B306" s="37"/>
      <c r="C306" s="189" t="s">
        <v>473</v>
      </c>
      <c r="D306" s="189" t="s">
        <v>120</v>
      </c>
      <c r="E306" s="190" t="s">
        <v>474</v>
      </c>
      <c r="F306" s="191" t="s">
        <v>475</v>
      </c>
      <c r="G306" s="192" t="s">
        <v>328</v>
      </c>
      <c r="H306" s="193">
        <v>8.6999999999999994E-2</v>
      </c>
      <c r="I306" s="194"/>
      <c r="J306" s="195">
        <f>ROUND(I306*H306,2)</f>
        <v>0</v>
      </c>
      <c r="K306" s="191" t="s">
        <v>137</v>
      </c>
      <c r="L306" s="41"/>
      <c r="M306" s="196" t="s">
        <v>21</v>
      </c>
      <c r="N306" s="197" t="s">
        <v>44</v>
      </c>
      <c r="O306" s="66"/>
      <c r="P306" s="198">
        <f>O306*H306</f>
        <v>0</v>
      </c>
      <c r="Q306" s="198">
        <v>1.0395099999999999</v>
      </c>
      <c r="R306" s="198">
        <f>Q306*H306</f>
        <v>9.0437369999999989E-2</v>
      </c>
      <c r="S306" s="198">
        <v>0</v>
      </c>
      <c r="T306" s="199">
        <f>S306*H306</f>
        <v>0</v>
      </c>
      <c r="U306" s="36"/>
      <c r="V306" s="36"/>
      <c r="W306" s="36"/>
      <c r="X306" s="36"/>
      <c r="Y306" s="36"/>
      <c r="Z306" s="36"/>
      <c r="AA306" s="36"/>
      <c r="AB306" s="36"/>
      <c r="AC306" s="36"/>
      <c r="AD306" s="36"/>
      <c r="AE306" s="36"/>
      <c r="AR306" s="200" t="s">
        <v>124</v>
      </c>
      <c r="AT306" s="200" t="s">
        <v>120</v>
      </c>
      <c r="AU306" s="200" t="s">
        <v>83</v>
      </c>
      <c r="AY306" s="19" t="s">
        <v>118</v>
      </c>
      <c r="BE306" s="201">
        <f>IF(N306="základní",J306,0)</f>
        <v>0</v>
      </c>
      <c r="BF306" s="201">
        <f>IF(N306="snížená",J306,0)</f>
        <v>0</v>
      </c>
      <c r="BG306" s="201">
        <f>IF(N306="zákl. přenesená",J306,0)</f>
        <v>0</v>
      </c>
      <c r="BH306" s="201">
        <f>IF(N306="sníž. přenesená",J306,0)</f>
        <v>0</v>
      </c>
      <c r="BI306" s="201">
        <f>IF(N306="nulová",J306,0)</f>
        <v>0</v>
      </c>
      <c r="BJ306" s="19" t="s">
        <v>81</v>
      </c>
      <c r="BK306" s="201">
        <f>ROUND(I306*H306,2)</f>
        <v>0</v>
      </c>
      <c r="BL306" s="19" t="s">
        <v>124</v>
      </c>
      <c r="BM306" s="200" t="s">
        <v>476</v>
      </c>
    </row>
    <row r="307" spans="1:65" s="2" customFormat="1" ht="68.25">
      <c r="A307" s="36"/>
      <c r="B307" s="37"/>
      <c r="C307" s="38"/>
      <c r="D307" s="202" t="s">
        <v>126</v>
      </c>
      <c r="E307" s="38"/>
      <c r="F307" s="203" t="s">
        <v>477</v>
      </c>
      <c r="G307" s="38"/>
      <c r="H307" s="38"/>
      <c r="I307" s="110"/>
      <c r="J307" s="38"/>
      <c r="K307" s="38"/>
      <c r="L307" s="41"/>
      <c r="M307" s="204"/>
      <c r="N307" s="205"/>
      <c r="O307" s="66"/>
      <c r="P307" s="66"/>
      <c r="Q307" s="66"/>
      <c r="R307" s="66"/>
      <c r="S307" s="66"/>
      <c r="T307" s="67"/>
      <c r="U307" s="36"/>
      <c r="V307" s="36"/>
      <c r="W307" s="36"/>
      <c r="X307" s="36"/>
      <c r="Y307" s="36"/>
      <c r="Z307" s="36"/>
      <c r="AA307" s="36"/>
      <c r="AB307" s="36"/>
      <c r="AC307" s="36"/>
      <c r="AD307" s="36"/>
      <c r="AE307" s="36"/>
      <c r="AT307" s="19" t="s">
        <v>126</v>
      </c>
      <c r="AU307" s="19" t="s">
        <v>83</v>
      </c>
    </row>
    <row r="308" spans="1:65" s="2" customFormat="1" ht="156">
      <c r="A308" s="36"/>
      <c r="B308" s="37"/>
      <c r="C308" s="38"/>
      <c r="D308" s="202" t="s">
        <v>128</v>
      </c>
      <c r="E308" s="38"/>
      <c r="F308" s="206" t="s">
        <v>478</v>
      </c>
      <c r="G308" s="38"/>
      <c r="H308" s="38"/>
      <c r="I308" s="110"/>
      <c r="J308" s="38"/>
      <c r="K308" s="38"/>
      <c r="L308" s="41"/>
      <c r="M308" s="204"/>
      <c r="N308" s="205"/>
      <c r="O308" s="66"/>
      <c r="P308" s="66"/>
      <c r="Q308" s="66"/>
      <c r="R308" s="66"/>
      <c r="S308" s="66"/>
      <c r="T308" s="67"/>
      <c r="U308" s="36"/>
      <c r="V308" s="36"/>
      <c r="W308" s="36"/>
      <c r="X308" s="36"/>
      <c r="Y308" s="36"/>
      <c r="Z308" s="36"/>
      <c r="AA308" s="36"/>
      <c r="AB308" s="36"/>
      <c r="AC308" s="36"/>
      <c r="AD308" s="36"/>
      <c r="AE308" s="36"/>
      <c r="AT308" s="19" t="s">
        <v>128</v>
      </c>
      <c r="AU308" s="19" t="s">
        <v>83</v>
      </c>
    </row>
    <row r="309" spans="1:65" s="15" customFormat="1" ht="11.25">
      <c r="B309" s="229"/>
      <c r="C309" s="230"/>
      <c r="D309" s="202" t="s">
        <v>132</v>
      </c>
      <c r="E309" s="231" t="s">
        <v>21</v>
      </c>
      <c r="F309" s="232" t="s">
        <v>479</v>
      </c>
      <c r="G309" s="230"/>
      <c r="H309" s="231" t="s">
        <v>21</v>
      </c>
      <c r="I309" s="233"/>
      <c r="J309" s="230"/>
      <c r="K309" s="230"/>
      <c r="L309" s="234"/>
      <c r="M309" s="235"/>
      <c r="N309" s="236"/>
      <c r="O309" s="236"/>
      <c r="P309" s="236"/>
      <c r="Q309" s="236"/>
      <c r="R309" s="236"/>
      <c r="S309" s="236"/>
      <c r="T309" s="237"/>
      <c r="AT309" s="238" t="s">
        <v>132</v>
      </c>
      <c r="AU309" s="238" t="s">
        <v>83</v>
      </c>
      <c r="AV309" s="15" t="s">
        <v>81</v>
      </c>
      <c r="AW309" s="15" t="s">
        <v>34</v>
      </c>
      <c r="AX309" s="15" t="s">
        <v>73</v>
      </c>
      <c r="AY309" s="238" t="s">
        <v>118</v>
      </c>
    </row>
    <row r="310" spans="1:65" s="13" customFormat="1" ht="22.5">
      <c r="B310" s="207"/>
      <c r="C310" s="208"/>
      <c r="D310" s="202" t="s">
        <v>132</v>
      </c>
      <c r="E310" s="209" t="s">
        <v>21</v>
      </c>
      <c r="F310" s="210" t="s">
        <v>480</v>
      </c>
      <c r="G310" s="208"/>
      <c r="H310" s="211">
        <v>8.6999999999999994E-2</v>
      </c>
      <c r="I310" s="212"/>
      <c r="J310" s="208"/>
      <c r="K310" s="208"/>
      <c r="L310" s="213"/>
      <c r="M310" s="214"/>
      <c r="N310" s="215"/>
      <c r="O310" s="215"/>
      <c r="P310" s="215"/>
      <c r="Q310" s="215"/>
      <c r="R310" s="215"/>
      <c r="S310" s="215"/>
      <c r="T310" s="216"/>
      <c r="AT310" s="217" t="s">
        <v>132</v>
      </c>
      <c r="AU310" s="217" t="s">
        <v>83</v>
      </c>
      <c r="AV310" s="13" t="s">
        <v>83</v>
      </c>
      <c r="AW310" s="13" t="s">
        <v>34</v>
      </c>
      <c r="AX310" s="13" t="s">
        <v>81</v>
      </c>
      <c r="AY310" s="217" t="s">
        <v>118</v>
      </c>
    </row>
    <row r="311" spans="1:65" s="2" customFormat="1" ht="14.45" customHeight="1">
      <c r="A311" s="36"/>
      <c r="B311" s="37"/>
      <c r="C311" s="189" t="s">
        <v>481</v>
      </c>
      <c r="D311" s="189" t="s">
        <v>120</v>
      </c>
      <c r="E311" s="190" t="s">
        <v>482</v>
      </c>
      <c r="F311" s="191" t="s">
        <v>483</v>
      </c>
      <c r="G311" s="192" t="s">
        <v>152</v>
      </c>
      <c r="H311" s="193">
        <v>1</v>
      </c>
      <c r="I311" s="194"/>
      <c r="J311" s="195">
        <f>ROUND(I311*H311,2)</f>
        <v>0</v>
      </c>
      <c r="K311" s="191" t="s">
        <v>21</v>
      </c>
      <c r="L311" s="41"/>
      <c r="M311" s="196" t="s">
        <v>21</v>
      </c>
      <c r="N311" s="197" t="s">
        <v>44</v>
      </c>
      <c r="O311" s="66"/>
      <c r="P311" s="198">
        <f>O311*H311</f>
        <v>0</v>
      </c>
      <c r="Q311" s="198">
        <v>0</v>
      </c>
      <c r="R311" s="198">
        <f>Q311*H311</f>
        <v>0</v>
      </c>
      <c r="S311" s="198">
        <v>0</v>
      </c>
      <c r="T311" s="199">
        <f>S311*H311</f>
        <v>0</v>
      </c>
      <c r="U311" s="36"/>
      <c r="V311" s="36"/>
      <c r="W311" s="36"/>
      <c r="X311" s="36"/>
      <c r="Y311" s="36"/>
      <c r="Z311" s="36"/>
      <c r="AA311" s="36"/>
      <c r="AB311" s="36"/>
      <c r="AC311" s="36"/>
      <c r="AD311" s="36"/>
      <c r="AE311" s="36"/>
      <c r="AR311" s="200" t="s">
        <v>124</v>
      </c>
      <c r="AT311" s="200" t="s">
        <v>120</v>
      </c>
      <c r="AU311" s="200" t="s">
        <v>83</v>
      </c>
      <c r="AY311" s="19" t="s">
        <v>118</v>
      </c>
      <c r="BE311" s="201">
        <f>IF(N311="základní",J311,0)</f>
        <v>0</v>
      </c>
      <c r="BF311" s="201">
        <f>IF(N311="snížená",J311,0)</f>
        <v>0</v>
      </c>
      <c r="BG311" s="201">
        <f>IF(N311="zákl. přenesená",J311,0)</f>
        <v>0</v>
      </c>
      <c r="BH311" s="201">
        <f>IF(N311="sníž. přenesená",J311,0)</f>
        <v>0</v>
      </c>
      <c r="BI311" s="201">
        <f>IF(N311="nulová",J311,0)</f>
        <v>0</v>
      </c>
      <c r="BJ311" s="19" t="s">
        <v>81</v>
      </c>
      <c r="BK311" s="201">
        <f>ROUND(I311*H311,2)</f>
        <v>0</v>
      </c>
      <c r="BL311" s="19" t="s">
        <v>124</v>
      </c>
      <c r="BM311" s="200" t="s">
        <v>484</v>
      </c>
    </row>
    <row r="312" spans="1:65" s="2" customFormat="1" ht="11.25">
      <c r="A312" s="36"/>
      <c r="B312" s="37"/>
      <c r="C312" s="38"/>
      <c r="D312" s="202" t="s">
        <v>126</v>
      </c>
      <c r="E312" s="38"/>
      <c r="F312" s="203" t="s">
        <v>483</v>
      </c>
      <c r="G312" s="38"/>
      <c r="H312" s="38"/>
      <c r="I312" s="110"/>
      <c r="J312" s="38"/>
      <c r="K312" s="38"/>
      <c r="L312" s="41"/>
      <c r="M312" s="204"/>
      <c r="N312" s="205"/>
      <c r="O312" s="66"/>
      <c r="P312" s="66"/>
      <c r="Q312" s="66"/>
      <c r="R312" s="66"/>
      <c r="S312" s="66"/>
      <c r="T312" s="67"/>
      <c r="U312" s="36"/>
      <c r="V312" s="36"/>
      <c r="W312" s="36"/>
      <c r="X312" s="36"/>
      <c r="Y312" s="36"/>
      <c r="Z312" s="36"/>
      <c r="AA312" s="36"/>
      <c r="AB312" s="36"/>
      <c r="AC312" s="36"/>
      <c r="AD312" s="36"/>
      <c r="AE312" s="36"/>
      <c r="AT312" s="19" t="s">
        <v>126</v>
      </c>
      <c r="AU312" s="19" t="s">
        <v>83</v>
      </c>
    </row>
    <row r="313" spans="1:65" s="2" customFormat="1" ht="68.25">
      <c r="A313" s="36"/>
      <c r="B313" s="37"/>
      <c r="C313" s="38"/>
      <c r="D313" s="202" t="s">
        <v>130</v>
      </c>
      <c r="E313" s="38"/>
      <c r="F313" s="206" t="s">
        <v>485</v>
      </c>
      <c r="G313" s="38"/>
      <c r="H313" s="38"/>
      <c r="I313" s="110"/>
      <c r="J313" s="38"/>
      <c r="K313" s="38"/>
      <c r="L313" s="41"/>
      <c r="M313" s="204"/>
      <c r="N313" s="205"/>
      <c r="O313" s="66"/>
      <c r="P313" s="66"/>
      <c r="Q313" s="66"/>
      <c r="R313" s="66"/>
      <c r="S313" s="66"/>
      <c r="T313" s="67"/>
      <c r="U313" s="36"/>
      <c r="V313" s="36"/>
      <c r="W313" s="36"/>
      <c r="X313" s="36"/>
      <c r="Y313" s="36"/>
      <c r="Z313" s="36"/>
      <c r="AA313" s="36"/>
      <c r="AB313" s="36"/>
      <c r="AC313" s="36"/>
      <c r="AD313" s="36"/>
      <c r="AE313" s="36"/>
      <c r="AT313" s="19" t="s">
        <v>130</v>
      </c>
      <c r="AU313" s="19" t="s">
        <v>83</v>
      </c>
    </row>
    <row r="314" spans="1:65" s="12" customFormat="1" ht="22.9" customHeight="1">
      <c r="B314" s="173"/>
      <c r="C314" s="174"/>
      <c r="D314" s="175" t="s">
        <v>72</v>
      </c>
      <c r="E314" s="187" t="s">
        <v>124</v>
      </c>
      <c r="F314" s="187" t="s">
        <v>486</v>
      </c>
      <c r="G314" s="174"/>
      <c r="H314" s="174"/>
      <c r="I314" s="177"/>
      <c r="J314" s="188">
        <f>BK314</f>
        <v>0</v>
      </c>
      <c r="K314" s="174"/>
      <c r="L314" s="179"/>
      <c r="M314" s="180"/>
      <c r="N314" s="181"/>
      <c r="O314" s="181"/>
      <c r="P314" s="182">
        <f>SUM(P315:P360)</f>
        <v>0</v>
      </c>
      <c r="Q314" s="181"/>
      <c r="R314" s="182">
        <f>SUM(R315:R360)</f>
        <v>111.94988676</v>
      </c>
      <c r="S314" s="181"/>
      <c r="T314" s="183">
        <f>SUM(T315:T360)</f>
        <v>0</v>
      </c>
      <c r="AR314" s="184" t="s">
        <v>81</v>
      </c>
      <c r="AT314" s="185" t="s">
        <v>72</v>
      </c>
      <c r="AU314" s="185" t="s">
        <v>81</v>
      </c>
      <c r="AY314" s="184" t="s">
        <v>118</v>
      </c>
      <c r="BK314" s="186">
        <f>SUM(BK315:BK360)</f>
        <v>0</v>
      </c>
    </row>
    <row r="315" spans="1:65" s="2" customFormat="1" ht="21.6" customHeight="1">
      <c r="A315" s="36"/>
      <c r="B315" s="37"/>
      <c r="C315" s="189" t="s">
        <v>487</v>
      </c>
      <c r="D315" s="189" t="s">
        <v>120</v>
      </c>
      <c r="E315" s="190" t="s">
        <v>488</v>
      </c>
      <c r="F315" s="191" t="s">
        <v>489</v>
      </c>
      <c r="G315" s="192" t="s">
        <v>136</v>
      </c>
      <c r="H315" s="193">
        <v>10.55</v>
      </c>
      <c r="I315" s="194"/>
      <c r="J315" s="195">
        <f>ROUND(I315*H315,2)</f>
        <v>0</v>
      </c>
      <c r="K315" s="191" t="s">
        <v>137</v>
      </c>
      <c r="L315" s="41"/>
      <c r="M315" s="196" t="s">
        <v>21</v>
      </c>
      <c r="N315" s="197" t="s">
        <v>44</v>
      </c>
      <c r="O315" s="66"/>
      <c r="P315" s="198">
        <f>O315*H315</f>
        <v>0</v>
      </c>
      <c r="Q315" s="198">
        <v>0.20266000000000001</v>
      </c>
      <c r="R315" s="198">
        <f>Q315*H315</f>
        <v>2.1380630000000003</v>
      </c>
      <c r="S315" s="198">
        <v>0</v>
      </c>
      <c r="T315" s="199">
        <f>S315*H315</f>
        <v>0</v>
      </c>
      <c r="U315" s="36"/>
      <c r="V315" s="36"/>
      <c r="W315" s="36"/>
      <c r="X315" s="36"/>
      <c r="Y315" s="36"/>
      <c r="Z315" s="36"/>
      <c r="AA315" s="36"/>
      <c r="AB315" s="36"/>
      <c r="AC315" s="36"/>
      <c r="AD315" s="36"/>
      <c r="AE315" s="36"/>
      <c r="AR315" s="200" t="s">
        <v>124</v>
      </c>
      <c r="AT315" s="200" t="s">
        <v>120</v>
      </c>
      <c r="AU315" s="200" t="s">
        <v>83</v>
      </c>
      <c r="AY315" s="19" t="s">
        <v>118</v>
      </c>
      <c r="BE315" s="201">
        <f>IF(N315="základní",J315,0)</f>
        <v>0</v>
      </c>
      <c r="BF315" s="201">
        <f>IF(N315="snížená",J315,0)</f>
        <v>0</v>
      </c>
      <c r="BG315" s="201">
        <f>IF(N315="zákl. přenesená",J315,0)</f>
        <v>0</v>
      </c>
      <c r="BH315" s="201">
        <f>IF(N315="sníž. přenesená",J315,0)</f>
        <v>0</v>
      </c>
      <c r="BI315" s="201">
        <f>IF(N315="nulová",J315,0)</f>
        <v>0</v>
      </c>
      <c r="BJ315" s="19" t="s">
        <v>81</v>
      </c>
      <c r="BK315" s="201">
        <f>ROUND(I315*H315,2)</f>
        <v>0</v>
      </c>
      <c r="BL315" s="19" t="s">
        <v>124</v>
      </c>
      <c r="BM315" s="200" t="s">
        <v>490</v>
      </c>
    </row>
    <row r="316" spans="1:65" s="2" customFormat="1" ht="19.5">
      <c r="A316" s="36"/>
      <c r="B316" s="37"/>
      <c r="C316" s="38"/>
      <c r="D316" s="202" t="s">
        <v>126</v>
      </c>
      <c r="E316" s="38"/>
      <c r="F316" s="203" t="s">
        <v>491</v>
      </c>
      <c r="G316" s="38"/>
      <c r="H316" s="38"/>
      <c r="I316" s="110"/>
      <c r="J316" s="38"/>
      <c r="K316" s="38"/>
      <c r="L316" s="41"/>
      <c r="M316" s="204"/>
      <c r="N316" s="205"/>
      <c r="O316" s="66"/>
      <c r="P316" s="66"/>
      <c r="Q316" s="66"/>
      <c r="R316" s="66"/>
      <c r="S316" s="66"/>
      <c r="T316" s="67"/>
      <c r="U316" s="36"/>
      <c r="V316" s="36"/>
      <c r="W316" s="36"/>
      <c r="X316" s="36"/>
      <c r="Y316" s="36"/>
      <c r="Z316" s="36"/>
      <c r="AA316" s="36"/>
      <c r="AB316" s="36"/>
      <c r="AC316" s="36"/>
      <c r="AD316" s="36"/>
      <c r="AE316" s="36"/>
      <c r="AT316" s="19" t="s">
        <v>126</v>
      </c>
      <c r="AU316" s="19" t="s">
        <v>83</v>
      </c>
    </row>
    <row r="317" spans="1:65" s="2" customFormat="1" ht="78">
      <c r="A317" s="36"/>
      <c r="B317" s="37"/>
      <c r="C317" s="38"/>
      <c r="D317" s="202" t="s">
        <v>128</v>
      </c>
      <c r="E317" s="38"/>
      <c r="F317" s="206" t="s">
        <v>492</v>
      </c>
      <c r="G317" s="38"/>
      <c r="H317" s="38"/>
      <c r="I317" s="110"/>
      <c r="J317" s="38"/>
      <c r="K317" s="38"/>
      <c r="L317" s="41"/>
      <c r="M317" s="204"/>
      <c r="N317" s="205"/>
      <c r="O317" s="66"/>
      <c r="P317" s="66"/>
      <c r="Q317" s="66"/>
      <c r="R317" s="66"/>
      <c r="S317" s="66"/>
      <c r="T317" s="67"/>
      <c r="U317" s="36"/>
      <c r="V317" s="36"/>
      <c r="W317" s="36"/>
      <c r="X317" s="36"/>
      <c r="Y317" s="36"/>
      <c r="Z317" s="36"/>
      <c r="AA317" s="36"/>
      <c r="AB317" s="36"/>
      <c r="AC317" s="36"/>
      <c r="AD317" s="36"/>
      <c r="AE317" s="36"/>
      <c r="AT317" s="19" t="s">
        <v>128</v>
      </c>
      <c r="AU317" s="19" t="s">
        <v>83</v>
      </c>
    </row>
    <row r="318" spans="1:65" s="15" customFormat="1" ht="11.25">
      <c r="B318" s="229"/>
      <c r="C318" s="230"/>
      <c r="D318" s="202" t="s">
        <v>132</v>
      </c>
      <c r="E318" s="231" t="s">
        <v>21</v>
      </c>
      <c r="F318" s="232" t="s">
        <v>493</v>
      </c>
      <c r="G318" s="230"/>
      <c r="H318" s="231" t="s">
        <v>21</v>
      </c>
      <c r="I318" s="233"/>
      <c r="J318" s="230"/>
      <c r="K318" s="230"/>
      <c r="L318" s="234"/>
      <c r="M318" s="235"/>
      <c r="N318" s="236"/>
      <c r="O318" s="236"/>
      <c r="P318" s="236"/>
      <c r="Q318" s="236"/>
      <c r="R318" s="236"/>
      <c r="S318" s="236"/>
      <c r="T318" s="237"/>
      <c r="AT318" s="238" t="s">
        <v>132</v>
      </c>
      <c r="AU318" s="238" t="s">
        <v>83</v>
      </c>
      <c r="AV318" s="15" t="s">
        <v>81</v>
      </c>
      <c r="AW318" s="15" t="s">
        <v>34</v>
      </c>
      <c r="AX318" s="15" t="s">
        <v>73</v>
      </c>
      <c r="AY318" s="238" t="s">
        <v>118</v>
      </c>
    </row>
    <row r="319" spans="1:65" s="13" customFormat="1" ht="11.25">
      <c r="B319" s="207"/>
      <c r="C319" s="208"/>
      <c r="D319" s="202" t="s">
        <v>132</v>
      </c>
      <c r="E319" s="209" t="s">
        <v>21</v>
      </c>
      <c r="F319" s="210" t="s">
        <v>494</v>
      </c>
      <c r="G319" s="208"/>
      <c r="H319" s="211">
        <v>0.8</v>
      </c>
      <c r="I319" s="212"/>
      <c r="J319" s="208"/>
      <c r="K319" s="208"/>
      <c r="L319" s="213"/>
      <c r="M319" s="214"/>
      <c r="N319" s="215"/>
      <c r="O319" s="215"/>
      <c r="P319" s="215"/>
      <c r="Q319" s="215"/>
      <c r="R319" s="215"/>
      <c r="S319" s="215"/>
      <c r="T319" s="216"/>
      <c r="AT319" s="217" t="s">
        <v>132</v>
      </c>
      <c r="AU319" s="217" t="s">
        <v>83</v>
      </c>
      <c r="AV319" s="13" t="s">
        <v>83</v>
      </c>
      <c r="AW319" s="13" t="s">
        <v>34</v>
      </c>
      <c r="AX319" s="13" t="s">
        <v>73</v>
      </c>
      <c r="AY319" s="217" t="s">
        <v>118</v>
      </c>
    </row>
    <row r="320" spans="1:65" s="15" customFormat="1" ht="11.25">
      <c r="B320" s="229"/>
      <c r="C320" s="230"/>
      <c r="D320" s="202" t="s">
        <v>132</v>
      </c>
      <c r="E320" s="231" t="s">
        <v>21</v>
      </c>
      <c r="F320" s="232" t="s">
        <v>495</v>
      </c>
      <c r="G320" s="230"/>
      <c r="H320" s="231" t="s">
        <v>21</v>
      </c>
      <c r="I320" s="233"/>
      <c r="J320" s="230"/>
      <c r="K320" s="230"/>
      <c r="L320" s="234"/>
      <c r="M320" s="235"/>
      <c r="N320" s="236"/>
      <c r="O320" s="236"/>
      <c r="P320" s="236"/>
      <c r="Q320" s="236"/>
      <c r="R320" s="236"/>
      <c r="S320" s="236"/>
      <c r="T320" s="237"/>
      <c r="AT320" s="238" t="s">
        <v>132</v>
      </c>
      <c r="AU320" s="238" t="s">
        <v>83</v>
      </c>
      <c r="AV320" s="15" t="s">
        <v>81</v>
      </c>
      <c r="AW320" s="15" t="s">
        <v>34</v>
      </c>
      <c r="AX320" s="15" t="s">
        <v>73</v>
      </c>
      <c r="AY320" s="238" t="s">
        <v>118</v>
      </c>
    </row>
    <row r="321" spans="1:65" s="13" customFormat="1" ht="11.25">
      <c r="B321" s="207"/>
      <c r="C321" s="208"/>
      <c r="D321" s="202" t="s">
        <v>132</v>
      </c>
      <c r="E321" s="209" t="s">
        <v>21</v>
      </c>
      <c r="F321" s="210" t="s">
        <v>496</v>
      </c>
      <c r="G321" s="208"/>
      <c r="H321" s="211">
        <v>9.75</v>
      </c>
      <c r="I321" s="212"/>
      <c r="J321" s="208"/>
      <c r="K321" s="208"/>
      <c r="L321" s="213"/>
      <c r="M321" s="214"/>
      <c r="N321" s="215"/>
      <c r="O321" s="215"/>
      <c r="P321" s="215"/>
      <c r="Q321" s="215"/>
      <c r="R321" s="215"/>
      <c r="S321" s="215"/>
      <c r="T321" s="216"/>
      <c r="AT321" s="217" t="s">
        <v>132</v>
      </c>
      <c r="AU321" s="217" t="s">
        <v>83</v>
      </c>
      <c r="AV321" s="13" t="s">
        <v>83</v>
      </c>
      <c r="AW321" s="13" t="s">
        <v>34</v>
      </c>
      <c r="AX321" s="13" t="s">
        <v>73</v>
      </c>
      <c r="AY321" s="217" t="s">
        <v>118</v>
      </c>
    </row>
    <row r="322" spans="1:65" s="16" customFormat="1" ht="11.25">
      <c r="B322" s="250"/>
      <c r="C322" s="251"/>
      <c r="D322" s="202" t="s">
        <v>132</v>
      </c>
      <c r="E322" s="252" t="s">
        <v>21</v>
      </c>
      <c r="F322" s="253" t="s">
        <v>497</v>
      </c>
      <c r="G322" s="251"/>
      <c r="H322" s="254">
        <v>10.55</v>
      </c>
      <c r="I322" s="255"/>
      <c r="J322" s="251"/>
      <c r="K322" s="251"/>
      <c r="L322" s="256"/>
      <c r="M322" s="257"/>
      <c r="N322" s="258"/>
      <c r="O322" s="258"/>
      <c r="P322" s="258"/>
      <c r="Q322" s="258"/>
      <c r="R322" s="258"/>
      <c r="S322" s="258"/>
      <c r="T322" s="259"/>
      <c r="AT322" s="260" t="s">
        <v>132</v>
      </c>
      <c r="AU322" s="260" t="s">
        <v>83</v>
      </c>
      <c r="AV322" s="16" t="s">
        <v>124</v>
      </c>
      <c r="AW322" s="16" t="s">
        <v>34</v>
      </c>
      <c r="AX322" s="16" t="s">
        <v>81</v>
      </c>
      <c r="AY322" s="260" t="s">
        <v>118</v>
      </c>
    </row>
    <row r="323" spans="1:65" s="2" customFormat="1" ht="21.6" customHeight="1">
      <c r="A323" s="36"/>
      <c r="B323" s="37"/>
      <c r="C323" s="189" t="s">
        <v>498</v>
      </c>
      <c r="D323" s="189" t="s">
        <v>120</v>
      </c>
      <c r="E323" s="190" t="s">
        <v>499</v>
      </c>
      <c r="F323" s="191" t="s">
        <v>500</v>
      </c>
      <c r="G323" s="192" t="s">
        <v>136</v>
      </c>
      <c r="H323" s="193">
        <v>121.816</v>
      </c>
      <c r="I323" s="194"/>
      <c r="J323" s="195">
        <f>ROUND(I323*H323,2)</f>
        <v>0</v>
      </c>
      <c r="K323" s="191" t="s">
        <v>137</v>
      </c>
      <c r="L323" s="41"/>
      <c r="M323" s="196" t="s">
        <v>21</v>
      </c>
      <c r="N323" s="197" t="s">
        <v>44</v>
      </c>
      <c r="O323" s="66"/>
      <c r="P323" s="198">
        <f>O323*H323</f>
        <v>0</v>
      </c>
      <c r="Q323" s="198">
        <v>2.1000000000000001E-4</v>
      </c>
      <c r="R323" s="198">
        <f>Q323*H323</f>
        <v>2.5581360000000001E-2</v>
      </c>
      <c r="S323" s="198">
        <v>0</v>
      </c>
      <c r="T323" s="199">
        <f>S323*H323</f>
        <v>0</v>
      </c>
      <c r="U323" s="36"/>
      <c r="V323" s="36"/>
      <c r="W323" s="36"/>
      <c r="X323" s="36"/>
      <c r="Y323" s="36"/>
      <c r="Z323" s="36"/>
      <c r="AA323" s="36"/>
      <c r="AB323" s="36"/>
      <c r="AC323" s="36"/>
      <c r="AD323" s="36"/>
      <c r="AE323" s="36"/>
      <c r="AR323" s="200" t="s">
        <v>124</v>
      </c>
      <c r="AT323" s="200" t="s">
        <v>120</v>
      </c>
      <c r="AU323" s="200" t="s">
        <v>83</v>
      </c>
      <c r="AY323" s="19" t="s">
        <v>118</v>
      </c>
      <c r="BE323" s="201">
        <f>IF(N323="základní",J323,0)</f>
        <v>0</v>
      </c>
      <c r="BF323" s="201">
        <f>IF(N323="snížená",J323,0)</f>
        <v>0</v>
      </c>
      <c r="BG323" s="201">
        <f>IF(N323="zákl. přenesená",J323,0)</f>
        <v>0</v>
      </c>
      <c r="BH323" s="201">
        <f>IF(N323="sníž. přenesená",J323,0)</f>
        <v>0</v>
      </c>
      <c r="BI323" s="201">
        <f>IF(N323="nulová",J323,0)</f>
        <v>0</v>
      </c>
      <c r="BJ323" s="19" t="s">
        <v>81</v>
      </c>
      <c r="BK323" s="201">
        <f>ROUND(I323*H323,2)</f>
        <v>0</v>
      </c>
      <c r="BL323" s="19" t="s">
        <v>124</v>
      </c>
      <c r="BM323" s="200" t="s">
        <v>501</v>
      </c>
    </row>
    <row r="324" spans="1:65" s="2" customFormat="1" ht="39">
      <c r="A324" s="36"/>
      <c r="B324" s="37"/>
      <c r="C324" s="38"/>
      <c r="D324" s="202" t="s">
        <v>126</v>
      </c>
      <c r="E324" s="38"/>
      <c r="F324" s="203" t="s">
        <v>502</v>
      </c>
      <c r="G324" s="38"/>
      <c r="H324" s="38"/>
      <c r="I324" s="110"/>
      <c r="J324" s="38"/>
      <c r="K324" s="38"/>
      <c r="L324" s="41"/>
      <c r="M324" s="204"/>
      <c r="N324" s="205"/>
      <c r="O324" s="66"/>
      <c r="P324" s="66"/>
      <c r="Q324" s="66"/>
      <c r="R324" s="66"/>
      <c r="S324" s="66"/>
      <c r="T324" s="67"/>
      <c r="U324" s="36"/>
      <c r="V324" s="36"/>
      <c r="W324" s="36"/>
      <c r="X324" s="36"/>
      <c r="Y324" s="36"/>
      <c r="Z324" s="36"/>
      <c r="AA324" s="36"/>
      <c r="AB324" s="36"/>
      <c r="AC324" s="36"/>
      <c r="AD324" s="36"/>
      <c r="AE324" s="36"/>
      <c r="AT324" s="19" t="s">
        <v>126</v>
      </c>
      <c r="AU324" s="19" t="s">
        <v>83</v>
      </c>
    </row>
    <row r="325" spans="1:65" s="2" customFormat="1" ht="165.75">
      <c r="A325" s="36"/>
      <c r="B325" s="37"/>
      <c r="C325" s="38"/>
      <c r="D325" s="202" t="s">
        <v>128</v>
      </c>
      <c r="E325" s="38"/>
      <c r="F325" s="206" t="s">
        <v>503</v>
      </c>
      <c r="G325" s="38"/>
      <c r="H325" s="38"/>
      <c r="I325" s="110"/>
      <c r="J325" s="38"/>
      <c r="K325" s="38"/>
      <c r="L325" s="41"/>
      <c r="M325" s="204"/>
      <c r="N325" s="205"/>
      <c r="O325" s="66"/>
      <c r="P325" s="66"/>
      <c r="Q325" s="66"/>
      <c r="R325" s="66"/>
      <c r="S325" s="66"/>
      <c r="T325" s="67"/>
      <c r="U325" s="36"/>
      <c r="V325" s="36"/>
      <c r="W325" s="36"/>
      <c r="X325" s="36"/>
      <c r="Y325" s="36"/>
      <c r="Z325" s="36"/>
      <c r="AA325" s="36"/>
      <c r="AB325" s="36"/>
      <c r="AC325" s="36"/>
      <c r="AD325" s="36"/>
      <c r="AE325" s="36"/>
      <c r="AT325" s="19" t="s">
        <v>128</v>
      </c>
      <c r="AU325" s="19" t="s">
        <v>83</v>
      </c>
    </row>
    <row r="326" spans="1:65" s="13" customFormat="1" ht="22.5">
      <c r="B326" s="207"/>
      <c r="C326" s="208"/>
      <c r="D326" s="202" t="s">
        <v>132</v>
      </c>
      <c r="E326" s="209" t="s">
        <v>21</v>
      </c>
      <c r="F326" s="210" t="s">
        <v>504</v>
      </c>
      <c r="G326" s="208"/>
      <c r="H326" s="211">
        <v>11.135999999999999</v>
      </c>
      <c r="I326" s="212"/>
      <c r="J326" s="208"/>
      <c r="K326" s="208"/>
      <c r="L326" s="213"/>
      <c r="M326" s="214"/>
      <c r="N326" s="215"/>
      <c r="O326" s="215"/>
      <c r="P326" s="215"/>
      <c r="Q326" s="215"/>
      <c r="R326" s="215"/>
      <c r="S326" s="215"/>
      <c r="T326" s="216"/>
      <c r="AT326" s="217" t="s">
        <v>132</v>
      </c>
      <c r="AU326" s="217" t="s">
        <v>83</v>
      </c>
      <c r="AV326" s="13" t="s">
        <v>83</v>
      </c>
      <c r="AW326" s="13" t="s">
        <v>34</v>
      </c>
      <c r="AX326" s="13" t="s">
        <v>73</v>
      </c>
      <c r="AY326" s="217" t="s">
        <v>118</v>
      </c>
    </row>
    <row r="327" spans="1:65" s="13" customFormat="1" ht="33.75">
      <c r="B327" s="207"/>
      <c r="C327" s="208"/>
      <c r="D327" s="202" t="s">
        <v>132</v>
      </c>
      <c r="E327" s="209" t="s">
        <v>21</v>
      </c>
      <c r="F327" s="210" t="s">
        <v>505</v>
      </c>
      <c r="G327" s="208"/>
      <c r="H327" s="211">
        <v>83.01</v>
      </c>
      <c r="I327" s="212"/>
      <c r="J327" s="208"/>
      <c r="K327" s="208"/>
      <c r="L327" s="213"/>
      <c r="M327" s="214"/>
      <c r="N327" s="215"/>
      <c r="O327" s="215"/>
      <c r="P327" s="215"/>
      <c r="Q327" s="215"/>
      <c r="R327" s="215"/>
      <c r="S327" s="215"/>
      <c r="T327" s="216"/>
      <c r="AT327" s="217" t="s">
        <v>132</v>
      </c>
      <c r="AU327" s="217" t="s">
        <v>83</v>
      </c>
      <c r="AV327" s="13" t="s">
        <v>83</v>
      </c>
      <c r="AW327" s="13" t="s">
        <v>34</v>
      </c>
      <c r="AX327" s="13" t="s">
        <v>73</v>
      </c>
      <c r="AY327" s="217" t="s">
        <v>118</v>
      </c>
    </row>
    <row r="328" spans="1:65" s="13" customFormat="1" ht="22.5">
      <c r="B328" s="207"/>
      <c r="C328" s="208"/>
      <c r="D328" s="202" t="s">
        <v>132</v>
      </c>
      <c r="E328" s="209" t="s">
        <v>21</v>
      </c>
      <c r="F328" s="210" t="s">
        <v>506</v>
      </c>
      <c r="G328" s="208"/>
      <c r="H328" s="211">
        <v>15.52</v>
      </c>
      <c r="I328" s="212"/>
      <c r="J328" s="208"/>
      <c r="K328" s="208"/>
      <c r="L328" s="213"/>
      <c r="M328" s="214"/>
      <c r="N328" s="215"/>
      <c r="O328" s="215"/>
      <c r="P328" s="215"/>
      <c r="Q328" s="215"/>
      <c r="R328" s="215"/>
      <c r="S328" s="215"/>
      <c r="T328" s="216"/>
      <c r="AT328" s="217" t="s">
        <v>132</v>
      </c>
      <c r="AU328" s="217" t="s">
        <v>83</v>
      </c>
      <c r="AV328" s="13" t="s">
        <v>83</v>
      </c>
      <c r="AW328" s="13" t="s">
        <v>34</v>
      </c>
      <c r="AX328" s="13" t="s">
        <v>73</v>
      </c>
      <c r="AY328" s="217" t="s">
        <v>118</v>
      </c>
    </row>
    <row r="329" spans="1:65" s="13" customFormat="1" ht="11.25">
      <c r="B329" s="207"/>
      <c r="C329" s="208"/>
      <c r="D329" s="202" t="s">
        <v>132</v>
      </c>
      <c r="E329" s="209" t="s">
        <v>21</v>
      </c>
      <c r="F329" s="210" t="s">
        <v>507</v>
      </c>
      <c r="G329" s="208"/>
      <c r="H329" s="211">
        <v>9.75</v>
      </c>
      <c r="I329" s="212"/>
      <c r="J329" s="208"/>
      <c r="K329" s="208"/>
      <c r="L329" s="213"/>
      <c r="M329" s="214"/>
      <c r="N329" s="215"/>
      <c r="O329" s="215"/>
      <c r="P329" s="215"/>
      <c r="Q329" s="215"/>
      <c r="R329" s="215"/>
      <c r="S329" s="215"/>
      <c r="T329" s="216"/>
      <c r="AT329" s="217" t="s">
        <v>132</v>
      </c>
      <c r="AU329" s="217" t="s">
        <v>83</v>
      </c>
      <c r="AV329" s="13" t="s">
        <v>83</v>
      </c>
      <c r="AW329" s="13" t="s">
        <v>34</v>
      </c>
      <c r="AX329" s="13" t="s">
        <v>73</v>
      </c>
      <c r="AY329" s="217" t="s">
        <v>118</v>
      </c>
    </row>
    <row r="330" spans="1:65" s="13" customFormat="1" ht="22.5">
      <c r="B330" s="207"/>
      <c r="C330" s="208"/>
      <c r="D330" s="202" t="s">
        <v>132</v>
      </c>
      <c r="E330" s="209" t="s">
        <v>21</v>
      </c>
      <c r="F330" s="210" t="s">
        <v>508</v>
      </c>
      <c r="G330" s="208"/>
      <c r="H330" s="211">
        <v>2.4</v>
      </c>
      <c r="I330" s="212"/>
      <c r="J330" s="208"/>
      <c r="K330" s="208"/>
      <c r="L330" s="213"/>
      <c r="M330" s="214"/>
      <c r="N330" s="215"/>
      <c r="O330" s="215"/>
      <c r="P330" s="215"/>
      <c r="Q330" s="215"/>
      <c r="R330" s="215"/>
      <c r="S330" s="215"/>
      <c r="T330" s="216"/>
      <c r="AT330" s="217" t="s">
        <v>132</v>
      </c>
      <c r="AU330" s="217" t="s">
        <v>83</v>
      </c>
      <c r="AV330" s="13" t="s">
        <v>83</v>
      </c>
      <c r="AW330" s="13" t="s">
        <v>34</v>
      </c>
      <c r="AX330" s="13" t="s">
        <v>73</v>
      </c>
      <c r="AY330" s="217" t="s">
        <v>118</v>
      </c>
    </row>
    <row r="331" spans="1:65" s="2" customFormat="1" ht="21.6" customHeight="1">
      <c r="A331" s="36"/>
      <c r="B331" s="37"/>
      <c r="C331" s="240" t="s">
        <v>509</v>
      </c>
      <c r="D331" s="240" t="s">
        <v>394</v>
      </c>
      <c r="E331" s="241" t="s">
        <v>510</v>
      </c>
      <c r="F331" s="242" t="s">
        <v>511</v>
      </c>
      <c r="G331" s="243" t="s">
        <v>136</v>
      </c>
      <c r="H331" s="244">
        <v>140.08799999999999</v>
      </c>
      <c r="I331" s="245"/>
      <c r="J331" s="246">
        <f>ROUND(I331*H331,2)</f>
        <v>0</v>
      </c>
      <c r="K331" s="242" t="s">
        <v>137</v>
      </c>
      <c r="L331" s="247"/>
      <c r="M331" s="248" t="s">
        <v>21</v>
      </c>
      <c r="N331" s="249" t="s">
        <v>44</v>
      </c>
      <c r="O331" s="66"/>
      <c r="P331" s="198">
        <f>O331*H331</f>
        <v>0</v>
      </c>
      <c r="Q331" s="198">
        <v>5.0000000000000001E-4</v>
      </c>
      <c r="R331" s="198">
        <f>Q331*H331</f>
        <v>7.0043999999999995E-2</v>
      </c>
      <c r="S331" s="198">
        <v>0</v>
      </c>
      <c r="T331" s="199">
        <f>S331*H331</f>
        <v>0</v>
      </c>
      <c r="U331" s="36"/>
      <c r="V331" s="36"/>
      <c r="W331" s="36"/>
      <c r="X331" s="36"/>
      <c r="Y331" s="36"/>
      <c r="Z331" s="36"/>
      <c r="AA331" s="36"/>
      <c r="AB331" s="36"/>
      <c r="AC331" s="36"/>
      <c r="AD331" s="36"/>
      <c r="AE331" s="36"/>
      <c r="AR331" s="200" t="s">
        <v>172</v>
      </c>
      <c r="AT331" s="200" t="s">
        <v>394</v>
      </c>
      <c r="AU331" s="200" t="s">
        <v>83</v>
      </c>
      <c r="AY331" s="19" t="s">
        <v>118</v>
      </c>
      <c r="BE331" s="201">
        <f>IF(N331="základní",J331,0)</f>
        <v>0</v>
      </c>
      <c r="BF331" s="201">
        <f>IF(N331="snížená",J331,0)</f>
        <v>0</v>
      </c>
      <c r="BG331" s="201">
        <f>IF(N331="zákl. přenesená",J331,0)</f>
        <v>0</v>
      </c>
      <c r="BH331" s="201">
        <f>IF(N331="sníž. přenesená",J331,0)</f>
        <v>0</v>
      </c>
      <c r="BI331" s="201">
        <f>IF(N331="nulová",J331,0)</f>
        <v>0</v>
      </c>
      <c r="BJ331" s="19" t="s">
        <v>81</v>
      </c>
      <c r="BK331" s="201">
        <f>ROUND(I331*H331,2)</f>
        <v>0</v>
      </c>
      <c r="BL331" s="19" t="s">
        <v>124</v>
      </c>
      <c r="BM331" s="200" t="s">
        <v>512</v>
      </c>
    </row>
    <row r="332" spans="1:65" s="2" customFormat="1" ht="19.5">
      <c r="A332" s="36"/>
      <c r="B332" s="37"/>
      <c r="C332" s="38"/>
      <c r="D332" s="202" t="s">
        <v>126</v>
      </c>
      <c r="E332" s="38"/>
      <c r="F332" s="203" t="s">
        <v>511</v>
      </c>
      <c r="G332" s="38"/>
      <c r="H332" s="38"/>
      <c r="I332" s="110"/>
      <c r="J332" s="38"/>
      <c r="K332" s="38"/>
      <c r="L332" s="41"/>
      <c r="M332" s="204"/>
      <c r="N332" s="205"/>
      <c r="O332" s="66"/>
      <c r="P332" s="66"/>
      <c r="Q332" s="66"/>
      <c r="R332" s="66"/>
      <c r="S332" s="66"/>
      <c r="T332" s="67"/>
      <c r="U332" s="36"/>
      <c r="V332" s="36"/>
      <c r="W332" s="36"/>
      <c r="X332" s="36"/>
      <c r="Y332" s="36"/>
      <c r="Z332" s="36"/>
      <c r="AA332" s="36"/>
      <c r="AB332" s="36"/>
      <c r="AC332" s="36"/>
      <c r="AD332" s="36"/>
      <c r="AE332" s="36"/>
      <c r="AT332" s="19" t="s">
        <v>126</v>
      </c>
      <c r="AU332" s="19" t="s">
        <v>83</v>
      </c>
    </row>
    <row r="333" spans="1:65" s="13" customFormat="1" ht="11.25">
      <c r="B333" s="207"/>
      <c r="C333" s="208"/>
      <c r="D333" s="202" t="s">
        <v>132</v>
      </c>
      <c r="E333" s="208"/>
      <c r="F333" s="210" t="s">
        <v>513</v>
      </c>
      <c r="G333" s="208"/>
      <c r="H333" s="211">
        <v>140.08799999999999</v>
      </c>
      <c r="I333" s="212"/>
      <c r="J333" s="208"/>
      <c r="K333" s="208"/>
      <c r="L333" s="213"/>
      <c r="M333" s="214"/>
      <c r="N333" s="215"/>
      <c r="O333" s="215"/>
      <c r="P333" s="215"/>
      <c r="Q333" s="215"/>
      <c r="R333" s="215"/>
      <c r="S333" s="215"/>
      <c r="T333" s="216"/>
      <c r="AT333" s="217" t="s">
        <v>132</v>
      </c>
      <c r="AU333" s="217" t="s">
        <v>83</v>
      </c>
      <c r="AV333" s="13" t="s">
        <v>83</v>
      </c>
      <c r="AW333" s="13" t="s">
        <v>4</v>
      </c>
      <c r="AX333" s="13" t="s">
        <v>81</v>
      </c>
      <c r="AY333" s="217" t="s">
        <v>118</v>
      </c>
    </row>
    <row r="334" spans="1:65" s="2" customFormat="1" ht="21.6" customHeight="1">
      <c r="A334" s="36"/>
      <c r="B334" s="37"/>
      <c r="C334" s="189" t="s">
        <v>514</v>
      </c>
      <c r="D334" s="189" t="s">
        <v>120</v>
      </c>
      <c r="E334" s="190" t="s">
        <v>515</v>
      </c>
      <c r="F334" s="191" t="s">
        <v>516</v>
      </c>
      <c r="G334" s="192" t="s">
        <v>211</v>
      </c>
      <c r="H334" s="193">
        <v>2.6379999999999999</v>
      </c>
      <c r="I334" s="194"/>
      <c r="J334" s="195">
        <f>ROUND(I334*H334,2)</f>
        <v>0</v>
      </c>
      <c r="K334" s="191" t="s">
        <v>137</v>
      </c>
      <c r="L334" s="41"/>
      <c r="M334" s="196" t="s">
        <v>21</v>
      </c>
      <c r="N334" s="197" t="s">
        <v>44</v>
      </c>
      <c r="O334" s="66"/>
      <c r="P334" s="198">
        <f>O334*H334</f>
        <v>0</v>
      </c>
      <c r="Q334" s="198">
        <v>1.9967999999999999</v>
      </c>
      <c r="R334" s="198">
        <f>Q334*H334</f>
        <v>5.2675583999999995</v>
      </c>
      <c r="S334" s="198">
        <v>0</v>
      </c>
      <c r="T334" s="199">
        <f>S334*H334</f>
        <v>0</v>
      </c>
      <c r="U334" s="36"/>
      <c r="V334" s="36"/>
      <c r="W334" s="36"/>
      <c r="X334" s="36"/>
      <c r="Y334" s="36"/>
      <c r="Z334" s="36"/>
      <c r="AA334" s="36"/>
      <c r="AB334" s="36"/>
      <c r="AC334" s="36"/>
      <c r="AD334" s="36"/>
      <c r="AE334" s="36"/>
      <c r="AR334" s="200" t="s">
        <v>124</v>
      </c>
      <c r="AT334" s="200" t="s">
        <v>120</v>
      </c>
      <c r="AU334" s="200" t="s">
        <v>83</v>
      </c>
      <c r="AY334" s="19" t="s">
        <v>118</v>
      </c>
      <c r="BE334" s="201">
        <f>IF(N334="základní",J334,0)</f>
        <v>0</v>
      </c>
      <c r="BF334" s="201">
        <f>IF(N334="snížená",J334,0)</f>
        <v>0</v>
      </c>
      <c r="BG334" s="201">
        <f>IF(N334="zákl. přenesená",J334,0)</f>
        <v>0</v>
      </c>
      <c r="BH334" s="201">
        <f>IF(N334="sníž. přenesená",J334,0)</f>
        <v>0</v>
      </c>
      <c r="BI334" s="201">
        <f>IF(N334="nulová",J334,0)</f>
        <v>0</v>
      </c>
      <c r="BJ334" s="19" t="s">
        <v>81</v>
      </c>
      <c r="BK334" s="201">
        <f>ROUND(I334*H334,2)</f>
        <v>0</v>
      </c>
      <c r="BL334" s="19" t="s">
        <v>124</v>
      </c>
      <c r="BM334" s="200" t="s">
        <v>517</v>
      </c>
    </row>
    <row r="335" spans="1:65" s="2" customFormat="1" ht="29.25">
      <c r="A335" s="36"/>
      <c r="B335" s="37"/>
      <c r="C335" s="38"/>
      <c r="D335" s="202" t="s">
        <v>126</v>
      </c>
      <c r="E335" s="38"/>
      <c r="F335" s="203" t="s">
        <v>518</v>
      </c>
      <c r="G335" s="38"/>
      <c r="H335" s="38"/>
      <c r="I335" s="110"/>
      <c r="J335" s="38"/>
      <c r="K335" s="38"/>
      <c r="L335" s="41"/>
      <c r="M335" s="204"/>
      <c r="N335" s="205"/>
      <c r="O335" s="66"/>
      <c r="P335" s="66"/>
      <c r="Q335" s="66"/>
      <c r="R335" s="66"/>
      <c r="S335" s="66"/>
      <c r="T335" s="67"/>
      <c r="U335" s="36"/>
      <c r="V335" s="36"/>
      <c r="W335" s="36"/>
      <c r="X335" s="36"/>
      <c r="Y335" s="36"/>
      <c r="Z335" s="36"/>
      <c r="AA335" s="36"/>
      <c r="AB335" s="36"/>
      <c r="AC335" s="36"/>
      <c r="AD335" s="36"/>
      <c r="AE335" s="36"/>
      <c r="AT335" s="19" t="s">
        <v>126</v>
      </c>
      <c r="AU335" s="19" t="s">
        <v>83</v>
      </c>
    </row>
    <row r="336" spans="1:65" s="2" customFormat="1" ht="126.75">
      <c r="A336" s="36"/>
      <c r="B336" s="37"/>
      <c r="C336" s="38"/>
      <c r="D336" s="202" t="s">
        <v>128</v>
      </c>
      <c r="E336" s="38"/>
      <c r="F336" s="206" t="s">
        <v>519</v>
      </c>
      <c r="G336" s="38"/>
      <c r="H336" s="38"/>
      <c r="I336" s="110"/>
      <c r="J336" s="38"/>
      <c r="K336" s="38"/>
      <c r="L336" s="41"/>
      <c r="M336" s="204"/>
      <c r="N336" s="205"/>
      <c r="O336" s="66"/>
      <c r="P336" s="66"/>
      <c r="Q336" s="66"/>
      <c r="R336" s="66"/>
      <c r="S336" s="66"/>
      <c r="T336" s="67"/>
      <c r="U336" s="36"/>
      <c r="V336" s="36"/>
      <c r="W336" s="36"/>
      <c r="X336" s="36"/>
      <c r="Y336" s="36"/>
      <c r="Z336" s="36"/>
      <c r="AA336" s="36"/>
      <c r="AB336" s="36"/>
      <c r="AC336" s="36"/>
      <c r="AD336" s="36"/>
      <c r="AE336" s="36"/>
      <c r="AT336" s="19" t="s">
        <v>128</v>
      </c>
      <c r="AU336" s="19" t="s">
        <v>83</v>
      </c>
    </row>
    <row r="337" spans="1:65" s="13" customFormat="1" ht="11.25">
      <c r="B337" s="207"/>
      <c r="C337" s="208"/>
      <c r="D337" s="202" t="s">
        <v>132</v>
      </c>
      <c r="E337" s="209" t="s">
        <v>21</v>
      </c>
      <c r="F337" s="210" t="s">
        <v>520</v>
      </c>
      <c r="G337" s="208"/>
      <c r="H337" s="211">
        <v>0.2</v>
      </c>
      <c r="I337" s="212"/>
      <c r="J337" s="208"/>
      <c r="K337" s="208"/>
      <c r="L337" s="213"/>
      <c r="M337" s="214"/>
      <c r="N337" s="215"/>
      <c r="O337" s="215"/>
      <c r="P337" s="215"/>
      <c r="Q337" s="215"/>
      <c r="R337" s="215"/>
      <c r="S337" s="215"/>
      <c r="T337" s="216"/>
      <c r="AT337" s="217" t="s">
        <v>132</v>
      </c>
      <c r="AU337" s="217" t="s">
        <v>83</v>
      </c>
      <c r="AV337" s="13" t="s">
        <v>83</v>
      </c>
      <c r="AW337" s="13" t="s">
        <v>34</v>
      </c>
      <c r="AX337" s="13" t="s">
        <v>73</v>
      </c>
      <c r="AY337" s="217" t="s">
        <v>118</v>
      </c>
    </row>
    <row r="338" spans="1:65" s="13" customFormat="1" ht="11.25">
      <c r="B338" s="207"/>
      <c r="C338" s="208"/>
      <c r="D338" s="202" t="s">
        <v>132</v>
      </c>
      <c r="E338" s="209" t="s">
        <v>21</v>
      </c>
      <c r="F338" s="210" t="s">
        <v>521</v>
      </c>
      <c r="G338" s="208"/>
      <c r="H338" s="211">
        <v>2.4380000000000002</v>
      </c>
      <c r="I338" s="212"/>
      <c r="J338" s="208"/>
      <c r="K338" s="208"/>
      <c r="L338" s="213"/>
      <c r="M338" s="214"/>
      <c r="N338" s="215"/>
      <c r="O338" s="215"/>
      <c r="P338" s="215"/>
      <c r="Q338" s="215"/>
      <c r="R338" s="215"/>
      <c r="S338" s="215"/>
      <c r="T338" s="216"/>
      <c r="AT338" s="217" t="s">
        <v>132</v>
      </c>
      <c r="AU338" s="217" t="s">
        <v>83</v>
      </c>
      <c r="AV338" s="13" t="s">
        <v>83</v>
      </c>
      <c r="AW338" s="13" t="s">
        <v>34</v>
      </c>
      <c r="AX338" s="13" t="s">
        <v>73</v>
      </c>
      <c r="AY338" s="217" t="s">
        <v>118</v>
      </c>
    </row>
    <row r="339" spans="1:65" s="2" customFormat="1" ht="14.45" customHeight="1">
      <c r="A339" s="36"/>
      <c r="B339" s="37"/>
      <c r="C339" s="189" t="s">
        <v>522</v>
      </c>
      <c r="D339" s="189" t="s">
        <v>120</v>
      </c>
      <c r="E339" s="190" t="s">
        <v>523</v>
      </c>
      <c r="F339" s="191" t="s">
        <v>524</v>
      </c>
      <c r="G339" s="192" t="s">
        <v>136</v>
      </c>
      <c r="H339" s="193">
        <v>10.55</v>
      </c>
      <c r="I339" s="194"/>
      <c r="J339" s="195">
        <f>ROUND(I339*H339,2)</f>
        <v>0</v>
      </c>
      <c r="K339" s="191" t="s">
        <v>137</v>
      </c>
      <c r="L339" s="41"/>
      <c r="M339" s="196" t="s">
        <v>21</v>
      </c>
      <c r="N339" s="197" t="s">
        <v>44</v>
      </c>
      <c r="O339" s="66"/>
      <c r="P339" s="198">
        <f>O339*H339</f>
        <v>0</v>
      </c>
      <c r="Q339" s="198">
        <v>0</v>
      </c>
      <c r="R339" s="198">
        <f>Q339*H339</f>
        <v>0</v>
      </c>
      <c r="S339" s="198">
        <v>0</v>
      </c>
      <c r="T339" s="199">
        <f>S339*H339</f>
        <v>0</v>
      </c>
      <c r="U339" s="36"/>
      <c r="V339" s="36"/>
      <c r="W339" s="36"/>
      <c r="X339" s="36"/>
      <c r="Y339" s="36"/>
      <c r="Z339" s="36"/>
      <c r="AA339" s="36"/>
      <c r="AB339" s="36"/>
      <c r="AC339" s="36"/>
      <c r="AD339" s="36"/>
      <c r="AE339" s="36"/>
      <c r="AR339" s="200" t="s">
        <v>124</v>
      </c>
      <c r="AT339" s="200" t="s">
        <v>120</v>
      </c>
      <c r="AU339" s="200" t="s">
        <v>83</v>
      </c>
      <c r="AY339" s="19" t="s">
        <v>118</v>
      </c>
      <c r="BE339" s="201">
        <f>IF(N339="základní",J339,0)</f>
        <v>0</v>
      </c>
      <c r="BF339" s="201">
        <f>IF(N339="snížená",J339,0)</f>
        <v>0</v>
      </c>
      <c r="BG339" s="201">
        <f>IF(N339="zákl. přenesená",J339,0)</f>
        <v>0</v>
      </c>
      <c r="BH339" s="201">
        <f>IF(N339="sníž. přenesená",J339,0)</f>
        <v>0</v>
      </c>
      <c r="BI339" s="201">
        <f>IF(N339="nulová",J339,0)</f>
        <v>0</v>
      </c>
      <c r="BJ339" s="19" t="s">
        <v>81</v>
      </c>
      <c r="BK339" s="201">
        <f>ROUND(I339*H339,2)</f>
        <v>0</v>
      </c>
      <c r="BL339" s="19" t="s">
        <v>124</v>
      </c>
      <c r="BM339" s="200" t="s">
        <v>525</v>
      </c>
    </row>
    <row r="340" spans="1:65" s="2" customFormat="1" ht="19.5">
      <c r="A340" s="36"/>
      <c r="B340" s="37"/>
      <c r="C340" s="38"/>
      <c r="D340" s="202" t="s">
        <v>126</v>
      </c>
      <c r="E340" s="38"/>
      <c r="F340" s="203" t="s">
        <v>526</v>
      </c>
      <c r="G340" s="38"/>
      <c r="H340" s="38"/>
      <c r="I340" s="110"/>
      <c r="J340" s="38"/>
      <c r="K340" s="38"/>
      <c r="L340" s="41"/>
      <c r="M340" s="204"/>
      <c r="N340" s="205"/>
      <c r="O340" s="66"/>
      <c r="P340" s="66"/>
      <c r="Q340" s="66"/>
      <c r="R340" s="66"/>
      <c r="S340" s="66"/>
      <c r="T340" s="67"/>
      <c r="U340" s="36"/>
      <c r="V340" s="36"/>
      <c r="W340" s="36"/>
      <c r="X340" s="36"/>
      <c r="Y340" s="36"/>
      <c r="Z340" s="36"/>
      <c r="AA340" s="36"/>
      <c r="AB340" s="36"/>
      <c r="AC340" s="36"/>
      <c r="AD340" s="36"/>
      <c r="AE340" s="36"/>
      <c r="AT340" s="19" t="s">
        <v>126</v>
      </c>
      <c r="AU340" s="19" t="s">
        <v>83</v>
      </c>
    </row>
    <row r="341" spans="1:65" s="2" customFormat="1" ht="126.75">
      <c r="A341" s="36"/>
      <c r="B341" s="37"/>
      <c r="C341" s="38"/>
      <c r="D341" s="202" t="s">
        <v>128</v>
      </c>
      <c r="E341" s="38"/>
      <c r="F341" s="206" t="s">
        <v>519</v>
      </c>
      <c r="G341" s="38"/>
      <c r="H341" s="38"/>
      <c r="I341" s="110"/>
      <c r="J341" s="38"/>
      <c r="K341" s="38"/>
      <c r="L341" s="41"/>
      <c r="M341" s="204"/>
      <c r="N341" s="205"/>
      <c r="O341" s="66"/>
      <c r="P341" s="66"/>
      <c r="Q341" s="66"/>
      <c r="R341" s="66"/>
      <c r="S341" s="66"/>
      <c r="T341" s="67"/>
      <c r="U341" s="36"/>
      <c r="V341" s="36"/>
      <c r="W341" s="36"/>
      <c r="X341" s="36"/>
      <c r="Y341" s="36"/>
      <c r="Z341" s="36"/>
      <c r="AA341" s="36"/>
      <c r="AB341" s="36"/>
      <c r="AC341" s="36"/>
      <c r="AD341" s="36"/>
      <c r="AE341" s="36"/>
      <c r="AT341" s="19" t="s">
        <v>128</v>
      </c>
      <c r="AU341" s="19" t="s">
        <v>83</v>
      </c>
    </row>
    <row r="342" spans="1:65" s="13" customFormat="1" ht="11.25">
      <c r="B342" s="207"/>
      <c r="C342" s="208"/>
      <c r="D342" s="202" t="s">
        <v>132</v>
      </c>
      <c r="E342" s="209" t="s">
        <v>21</v>
      </c>
      <c r="F342" s="210" t="s">
        <v>527</v>
      </c>
      <c r="G342" s="208"/>
      <c r="H342" s="211">
        <v>0.8</v>
      </c>
      <c r="I342" s="212"/>
      <c r="J342" s="208"/>
      <c r="K342" s="208"/>
      <c r="L342" s="213"/>
      <c r="M342" s="214"/>
      <c r="N342" s="215"/>
      <c r="O342" s="215"/>
      <c r="P342" s="215"/>
      <c r="Q342" s="215"/>
      <c r="R342" s="215"/>
      <c r="S342" s="215"/>
      <c r="T342" s="216"/>
      <c r="AT342" s="217" t="s">
        <v>132</v>
      </c>
      <c r="AU342" s="217" t="s">
        <v>83</v>
      </c>
      <c r="AV342" s="13" t="s">
        <v>83</v>
      </c>
      <c r="AW342" s="13" t="s">
        <v>34</v>
      </c>
      <c r="AX342" s="13" t="s">
        <v>73</v>
      </c>
      <c r="AY342" s="217" t="s">
        <v>118</v>
      </c>
    </row>
    <row r="343" spans="1:65" s="13" customFormat="1" ht="11.25">
      <c r="B343" s="207"/>
      <c r="C343" s="208"/>
      <c r="D343" s="202" t="s">
        <v>132</v>
      </c>
      <c r="E343" s="209" t="s">
        <v>21</v>
      </c>
      <c r="F343" s="210" t="s">
        <v>507</v>
      </c>
      <c r="G343" s="208"/>
      <c r="H343" s="211">
        <v>9.75</v>
      </c>
      <c r="I343" s="212"/>
      <c r="J343" s="208"/>
      <c r="K343" s="208"/>
      <c r="L343" s="213"/>
      <c r="M343" s="214"/>
      <c r="N343" s="215"/>
      <c r="O343" s="215"/>
      <c r="P343" s="215"/>
      <c r="Q343" s="215"/>
      <c r="R343" s="215"/>
      <c r="S343" s="215"/>
      <c r="T343" s="216"/>
      <c r="AT343" s="217" t="s">
        <v>132</v>
      </c>
      <c r="AU343" s="217" t="s">
        <v>83</v>
      </c>
      <c r="AV343" s="13" t="s">
        <v>83</v>
      </c>
      <c r="AW343" s="13" t="s">
        <v>34</v>
      </c>
      <c r="AX343" s="13" t="s">
        <v>73</v>
      </c>
      <c r="AY343" s="217" t="s">
        <v>118</v>
      </c>
    </row>
    <row r="344" spans="1:65" s="14" customFormat="1" ht="11.25">
      <c r="B344" s="218"/>
      <c r="C344" s="219"/>
      <c r="D344" s="202" t="s">
        <v>132</v>
      </c>
      <c r="E344" s="220" t="s">
        <v>21</v>
      </c>
      <c r="F344" s="221" t="s">
        <v>143</v>
      </c>
      <c r="G344" s="219"/>
      <c r="H344" s="222">
        <v>10.55</v>
      </c>
      <c r="I344" s="223"/>
      <c r="J344" s="219"/>
      <c r="K344" s="219"/>
      <c r="L344" s="224"/>
      <c r="M344" s="225"/>
      <c r="N344" s="226"/>
      <c r="O344" s="226"/>
      <c r="P344" s="226"/>
      <c r="Q344" s="226"/>
      <c r="R344" s="226"/>
      <c r="S344" s="226"/>
      <c r="T344" s="227"/>
      <c r="AT344" s="228" t="s">
        <v>132</v>
      </c>
      <c r="AU344" s="228" t="s">
        <v>83</v>
      </c>
      <c r="AV344" s="14" t="s">
        <v>144</v>
      </c>
      <c r="AW344" s="14" t="s">
        <v>34</v>
      </c>
      <c r="AX344" s="14" t="s">
        <v>81</v>
      </c>
      <c r="AY344" s="228" t="s">
        <v>118</v>
      </c>
    </row>
    <row r="345" spans="1:65" s="2" customFormat="1" ht="21.6" customHeight="1">
      <c r="A345" s="36"/>
      <c r="B345" s="37"/>
      <c r="C345" s="189" t="s">
        <v>528</v>
      </c>
      <c r="D345" s="189" t="s">
        <v>120</v>
      </c>
      <c r="E345" s="190" t="s">
        <v>529</v>
      </c>
      <c r="F345" s="191" t="s">
        <v>530</v>
      </c>
      <c r="G345" s="192" t="s">
        <v>211</v>
      </c>
      <c r="H345" s="193">
        <v>2.5</v>
      </c>
      <c r="I345" s="194"/>
      <c r="J345" s="195">
        <f>ROUND(I345*H345,2)</f>
        <v>0</v>
      </c>
      <c r="K345" s="191" t="s">
        <v>21</v>
      </c>
      <c r="L345" s="41"/>
      <c r="M345" s="196" t="s">
        <v>21</v>
      </c>
      <c r="N345" s="197" t="s">
        <v>44</v>
      </c>
      <c r="O345" s="66"/>
      <c r="P345" s="198">
        <f>O345*H345</f>
        <v>0</v>
      </c>
      <c r="Q345" s="198">
        <v>2.16</v>
      </c>
      <c r="R345" s="198">
        <f>Q345*H345</f>
        <v>5.4</v>
      </c>
      <c r="S345" s="198">
        <v>0</v>
      </c>
      <c r="T345" s="199">
        <f>S345*H345</f>
        <v>0</v>
      </c>
      <c r="U345" s="36"/>
      <c r="V345" s="36"/>
      <c r="W345" s="36"/>
      <c r="X345" s="36"/>
      <c r="Y345" s="36"/>
      <c r="Z345" s="36"/>
      <c r="AA345" s="36"/>
      <c r="AB345" s="36"/>
      <c r="AC345" s="36"/>
      <c r="AD345" s="36"/>
      <c r="AE345" s="36"/>
      <c r="AR345" s="200" t="s">
        <v>124</v>
      </c>
      <c r="AT345" s="200" t="s">
        <v>120</v>
      </c>
      <c r="AU345" s="200" t="s">
        <v>83</v>
      </c>
      <c r="AY345" s="19" t="s">
        <v>118</v>
      </c>
      <c r="BE345" s="201">
        <f>IF(N345="základní",J345,0)</f>
        <v>0</v>
      </c>
      <c r="BF345" s="201">
        <f>IF(N345="snížená",J345,0)</f>
        <v>0</v>
      </c>
      <c r="BG345" s="201">
        <f>IF(N345="zákl. přenesená",J345,0)</f>
        <v>0</v>
      </c>
      <c r="BH345" s="201">
        <f>IF(N345="sníž. přenesená",J345,0)</f>
        <v>0</v>
      </c>
      <c r="BI345" s="201">
        <f>IF(N345="nulová",J345,0)</f>
        <v>0</v>
      </c>
      <c r="BJ345" s="19" t="s">
        <v>81</v>
      </c>
      <c r="BK345" s="201">
        <f>ROUND(I345*H345,2)</f>
        <v>0</v>
      </c>
      <c r="BL345" s="19" t="s">
        <v>124</v>
      </c>
      <c r="BM345" s="200" t="s">
        <v>531</v>
      </c>
    </row>
    <row r="346" spans="1:65" s="2" customFormat="1" ht="19.5">
      <c r="A346" s="36"/>
      <c r="B346" s="37"/>
      <c r="C346" s="38"/>
      <c r="D346" s="202" t="s">
        <v>126</v>
      </c>
      <c r="E346" s="38"/>
      <c r="F346" s="203" t="s">
        <v>532</v>
      </c>
      <c r="G346" s="38"/>
      <c r="H346" s="38"/>
      <c r="I346" s="110"/>
      <c r="J346" s="38"/>
      <c r="K346" s="38"/>
      <c r="L346" s="41"/>
      <c r="M346" s="204"/>
      <c r="N346" s="205"/>
      <c r="O346" s="66"/>
      <c r="P346" s="66"/>
      <c r="Q346" s="66"/>
      <c r="R346" s="66"/>
      <c r="S346" s="66"/>
      <c r="T346" s="67"/>
      <c r="U346" s="36"/>
      <c r="V346" s="36"/>
      <c r="W346" s="36"/>
      <c r="X346" s="36"/>
      <c r="Y346" s="36"/>
      <c r="Z346" s="36"/>
      <c r="AA346" s="36"/>
      <c r="AB346" s="36"/>
      <c r="AC346" s="36"/>
      <c r="AD346" s="36"/>
      <c r="AE346" s="36"/>
      <c r="AT346" s="19" t="s">
        <v>126</v>
      </c>
      <c r="AU346" s="19" t="s">
        <v>83</v>
      </c>
    </row>
    <row r="347" spans="1:65" s="2" customFormat="1" ht="117">
      <c r="A347" s="36"/>
      <c r="B347" s="37"/>
      <c r="C347" s="38"/>
      <c r="D347" s="202" t="s">
        <v>128</v>
      </c>
      <c r="E347" s="38"/>
      <c r="F347" s="206" t="s">
        <v>533</v>
      </c>
      <c r="G347" s="38"/>
      <c r="H347" s="38"/>
      <c r="I347" s="110"/>
      <c r="J347" s="38"/>
      <c r="K347" s="38"/>
      <c r="L347" s="41"/>
      <c r="M347" s="204"/>
      <c r="N347" s="205"/>
      <c r="O347" s="66"/>
      <c r="P347" s="66"/>
      <c r="Q347" s="66"/>
      <c r="R347" s="66"/>
      <c r="S347" s="66"/>
      <c r="T347" s="67"/>
      <c r="U347" s="36"/>
      <c r="V347" s="36"/>
      <c r="W347" s="36"/>
      <c r="X347" s="36"/>
      <c r="Y347" s="36"/>
      <c r="Z347" s="36"/>
      <c r="AA347" s="36"/>
      <c r="AB347" s="36"/>
      <c r="AC347" s="36"/>
      <c r="AD347" s="36"/>
      <c r="AE347" s="36"/>
      <c r="AT347" s="19" t="s">
        <v>128</v>
      </c>
      <c r="AU347" s="19" t="s">
        <v>83</v>
      </c>
    </row>
    <row r="348" spans="1:65" s="13" customFormat="1" ht="11.25">
      <c r="B348" s="207"/>
      <c r="C348" s="208"/>
      <c r="D348" s="202" t="s">
        <v>132</v>
      </c>
      <c r="E348" s="209" t="s">
        <v>21</v>
      </c>
      <c r="F348" s="210" t="s">
        <v>222</v>
      </c>
      <c r="G348" s="208"/>
      <c r="H348" s="211">
        <v>2.5</v>
      </c>
      <c r="I348" s="212"/>
      <c r="J348" s="208"/>
      <c r="K348" s="208"/>
      <c r="L348" s="213"/>
      <c r="M348" s="214"/>
      <c r="N348" s="215"/>
      <c r="O348" s="215"/>
      <c r="P348" s="215"/>
      <c r="Q348" s="215"/>
      <c r="R348" s="215"/>
      <c r="S348" s="215"/>
      <c r="T348" s="216"/>
      <c r="AT348" s="217" t="s">
        <v>132</v>
      </c>
      <c r="AU348" s="217" t="s">
        <v>83</v>
      </c>
      <c r="AV348" s="13" t="s">
        <v>83</v>
      </c>
      <c r="AW348" s="13" t="s">
        <v>34</v>
      </c>
      <c r="AX348" s="13" t="s">
        <v>73</v>
      </c>
      <c r="AY348" s="217" t="s">
        <v>118</v>
      </c>
    </row>
    <row r="349" spans="1:65" s="2" customFormat="1" ht="21.6" customHeight="1">
      <c r="A349" s="36"/>
      <c r="B349" s="37"/>
      <c r="C349" s="189" t="s">
        <v>534</v>
      </c>
      <c r="D349" s="189" t="s">
        <v>120</v>
      </c>
      <c r="E349" s="190" t="s">
        <v>535</v>
      </c>
      <c r="F349" s="191" t="s">
        <v>536</v>
      </c>
      <c r="G349" s="192" t="s">
        <v>211</v>
      </c>
      <c r="H349" s="193">
        <v>33.619999999999997</v>
      </c>
      <c r="I349" s="194"/>
      <c r="J349" s="195">
        <f>ROUND(I349*H349,2)</f>
        <v>0</v>
      </c>
      <c r="K349" s="191" t="s">
        <v>137</v>
      </c>
      <c r="L349" s="41"/>
      <c r="M349" s="196" t="s">
        <v>21</v>
      </c>
      <c r="N349" s="197" t="s">
        <v>44</v>
      </c>
      <c r="O349" s="66"/>
      <c r="P349" s="198">
        <f>O349*H349</f>
        <v>0</v>
      </c>
      <c r="Q349" s="198">
        <v>2.16</v>
      </c>
      <c r="R349" s="198">
        <f>Q349*H349</f>
        <v>72.619199999999992</v>
      </c>
      <c r="S349" s="198">
        <v>0</v>
      </c>
      <c r="T349" s="199">
        <f>S349*H349</f>
        <v>0</v>
      </c>
      <c r="U349" s="36"/>
      <c r="V349" s="36"/>
      <c r="W349" s="36"/>
      <c r="X349" s="36"/>
      <c r="Y349" s="36"/>
      <c r="Z349" s="36"/>
      <c r="AA349" s="36"/>
      <c r="AB349" s="36"/>
      <c r="AC349" s="36"/>
      <c r="AD349" s="36"/>
      <c r="AE349" s="36"/>
      <c r="AR349" s="200" t="s">
        <v>124</v>
      </c>
      <c r="AT349" s="200" t="s">
        <v>120</v>
      </c>
      <c r="AU349" s="200" t="s">
        <v>83</v>
      </c>
      <c r="AY349" s="19" t="s">
        <v>118</v>
      </c>
      <c r="BE349" s="201">
        <f>IF(N349="základní",J349,0)</f>
        <v>0</v>
      </c>
      <c r="BF349" s="201">
        <f>IF(N349="snížená",J349,0)</f>
        <v>0</v>
      </c>
      <c r="BG349" s="201">
        <f>IF(N349="zákl. přenesená",J349,0)</f>
        <v>0</v>
      </c>
      <c r="BH349" s="201">
        <f>IF(N349="sníž. přenesená",J349,0)</f>
        <v>0</v>
      </c>
      <c r="BI349" s="201">
        <f>IF(N349="nulová",J349,0)</f>
        <v>0</v>
      </c>
      <c r="BJ349" s="19" t="s">
        <v>81</v>
      </c>
      <c r="BK349" s="201">
        <f>ROUND(I349*H349,2)</f>
        <v>0</v>
      </c>
      <c r="BL349" s="19" t="s">
        <v>124</v>
      </c>
      <c r="BM349" s="200" t="s">
        <v>537</v>
      </c>
    </row>
    <row r="350" spans="1:65" s="2" customFormat="1" ht="19.5">
      <c r="A350" s="36"/>
      <c r="B350" s="37"/>
      <c r="C350" s="38"/>
      <c r="D350" s="202" t="s">
        <v>126</v>
      </c>
      <c r="E350" s="38"/>
      <c r="F350" s="203" t="s">
        <v>538</v>
      </c>
      <c r="G350" s="38"/>
      <c r="H350" s="38"/>
      <c r="I350" s="110"/>
      <c r="J350" s="38"/>
      <c r="K350" s="38"/>
      <c r="L350" s="41"/>
      <c r="M350" s="204"/>
      <c r="N350" s="205"/>
      <c r="O350" s="66"/>
      <c r="P350" s="66"/>
      <c r="Q350" s="66"/>
      <c r="R350" s="66"/>
      <c r="S350" s="66"/>
      <c r="T350" s="67"/>
      <c r="U350" s="36"/>
      <c r="V350" s="36"/>
      <c r="W350" s="36"/>
      <c r="X350" s="36"/>
      <c r="Y350" s="36"/>
      <c r="Z350" s="36"/>
      <c r="AA350" s="36"/>
      <c r="AB350" s="36"/>
      <c r="AC350" s="36"/>
      <c r="AD350" s="36"/>
      <c r="AE350" s="36"/>
      <c r="AT350" s="19" t="s">
        <v>126</v>
      </c>
      <c r="AU350" s="19" t="s">
        <v>83</v>
      </c>
    </row>
    <row r="351" spans="1:65" s="2" customFormat="1" ht="117">
      <c r="A351" s="36"/>
      <c r="B351" s="37"/>
      <c r="C351" s="38"/>
      <c r="D351" s="202" t="s">
        <v>128</v>
      </c>
      <c r="E351" s="38"/>
      <c r="F351" s="206" t="s">
        <v>533</v>
      </c>
      <c r="G351" s="38"/>
      <c r="H351" s="38"/>
      <c r="I351" s="110"/>
      <c r="J351" s="38"/>
      <c r="K351" s="38"/>
      <c r="L351" s="41"/>
      <c r="M351" s="204"/>
      <c r="N351" s="205"/>
      <c r="O351" s="66"/>
      <c r="P351" s="66"/>
      <c r="Q351" s="66"/>
      <c r="R351" s="66"/>
      <c r="S351" s="66"/>
      <c r="T351" s="67"/>
      <c r="U351" s="36"/>
      <c r="V351" s="36"/>
      <c r="W351" s="36"/>
      <c r="X351" s="36"/>
      <c r="Y351" s="36"/>
      <c r="Z351" s="36"/>
      <c r="AA351" s="36"/>
      <c r="AB351" s="36"/>
      <c r="AC351" s="36"/>
      <c r="AD351" s="36"/>
      <c r="AE351" s="36"/>
      <c r="AT351" s="19" t="s">
        <v>128</v>
      </c>
      <c r="AU351" s="19" t="s">
        <v>83</v>
      </c>
    </row>
    <row r="352" spans="1:65" s="13" customFormat="1" ht="22.5">
      <c r="B352" s="207"/>
      <c r="C352" s="208"/>
      <c r="D352" s="202" t="s">
        <v>132</v>
      </c>
      <c r="E352" s="209" t="s">
        <v>21</v>
      </c>
      <c r="F352" s="210" t="s">
        <v>223</v>
      </c>
      <c r="G352" s="208"/>
      <c r="H352" s="211">
        <v>3.3410000000000002</v>
      </c>
      <c r="I352" s="212"/>
      <c r="J352" s="208"/>
      <c r="K352" s="208"/>
      <c r="L352" s="213"/>
      <c r="M352" s="214"/>
      <c r="N352" s="215"/>
      <c r="O352" s="215"/>
      <c r="P352" s="215"/>
      <c r="Q352" s="215"/>
      <c r="R352" s="215"/>
      <c r="S352" s="215"/>
      <c r="T352" s="216"/>
      <c r="AT352" s="217" t="s">
        <v>132</v>
      </c>
      <c r="AU352" s="217" t="s">
        <v>83</v>
      </c>
      <c r="AV352" s="13" t="s">
        <v>83</v>
      </c>
      <c r="AW352" s="13" t="s">
        <v>34</v>
      </c>
      <c r="AX352" s="13" t="s">
        <v>73</v>
      </c>
      <c r="AY352" s="217" t="s">
        <v>118</v>
      </c>
    </row>
    <row r="353" spans="1:65" s="13" customFormat="1" ht="33.75">
      <c r="B353" s="207"/>
      <c r="C353" s="208"/>
      <c r="D353" s="202" t="s">
        <v>132</v>
      </c>
      <c r="E353" s="209" t="s">
        <v>21</v>
      </c>
      <c r="F353" s="210" t="s">
        <v>225</v>
      </c>
      <c r="G353" s="208"/>
      <c r="H353" s="211">
        <v>24.902999999999999</v>
      </c>
      <c r="I353" s="212"/>
      <c r="J353" s="208"/>
      <c r="K353" s="208"/>
      <c r="L353" s="213"/>
      <c r="M353" s="214"/>
      <c r="N353" s="215"/>
      <c r="O353" s="215"/>
      <c r="P353" s="215"/>
      <c r="Q353" s="215"/>
      <c r="R353" s="215"/>
      <c r="S353" s="215"/>
      <c r="T353" s="216"/>
      <c r="AT353" s="217" t="s">
        <v>132</v>
      </c>
      <c r="AU353" s="217" t="s">
        <v>83</v>
      </c>
      <c r="AV353" s="13" t="s">
        <v>83</v>
      </c>
      <c r="AW353" s="13" t="s">
        <v>34</v>
      </c>
      <c r="AX353" s="13" t="s">
        <v>73</v>
      </c>
      <c r="AY353" s="217" t="s">
        <v>118</v>
      </c>
    </row>
    <row r="354" spans="1:65" s="13" customFormat="1" ht="22.5">
      <c r="B354" s="207"/>
      <c r="C354" s="208"/>
      <c r="D354" s="202" t="s">
        <v>132</v>
      </c>
      <c r="E354" s="209" t="s">
        <v>21</v>
      </c>
      <c r="F354" s="210" t="s">
        <v>227</v>
      </c>
      <c r="G354" s="208"/>
      <c r="H354" s="211">
        <v>4.6559999999999997</v>
      </c>
      <c r="I354" s="212"/>
      <c r="J354" s="208"/>
      <c r="K354" s="208"/>
      <c r="L354" s="213"/>
      <c r="M354" s="214"/>
      <c r="N354" s="215"/>
      <c r="O354" s="215"/>
      <c r="P354" s="215"/>
      <c r="Q354" s="215"/>
      <c r="R354" s="215"/>
      <c r="S354" s="215"/>
      <c r="T354" s="216"/>
      <c r="AT354" s="217" t="s">
        <v>132</v>
      </c>
      <c r="AU354" s="217" t="s">
        <v>83</v>
      </c>
      <c r="AV354" s="13" t="s">
        <v>83</v>
      </c>
      <c r="AW354" s="13" t="s">
        <v>34</v>
      </c>
      <c r="AX354" s="13" t="s">
        <v>73</v>
      </c>
      <c r="AY354" s="217" t="s">
        <v>118</v>
      </c>
    </row>
    <row r="355" spans="1:65" s="13" customFormat="1" ht="22.5">
      <c r="B355" s="207"/>
      <c r="C355" s="208"/>
      <c r="D355" s="202" t="s">
        <v>132</v>
      </c>
      <c r="E355" s="209" t="s">
        <v>21</v>
      </c>
      <c r="F355" s="210" t="s">
        <v>229</v>
      </c>
      <c r="G355" s="208"/>
      <c r="H355" s="211">
        <v>0.72</v>
      </c>
      <c r="I355" s="212"/>
      <c r="J355" s="208"/>
      <c r="K355" s="208"/>
      <c r="L355" s="213"/>
      <c r="M355" s="214"/>
      <c r="N355" s="215"/>
      <c r="O355" s="215"/>
      <c r="P355" s="215"/>
      <c r="Q355" s="215"/>
      <c r="R355" s="215"/>
      <c r="S355" s="215"/>
      <c r="T355" s="216"/>
      <c r="AT355" s="217" t="s">
        <v>132</v>
      </c>
      <c r="AU355" s="217" t="s">
        <v>83</v>
      </c>
      <c r="AV355" s="13" t="s">
        <v>83</v>
      </c>
      <c r="AW355" s="13" t="s">
        <v>34</v>
      </c>
      <c r="AX355" s="13" t="s">
        <v>73</v>
      </c>
      <c r="AY355" s="217" t="s">
        <v>118</v>
      </c>
    </row>
    <row r="356" spans="1:65" s="2" customFormat="1" ht="21.6" customHeight="1">
      <c r="A356" s="36"/>
      <c r="B356" s="37"/>
      <c r="C356" s="189" t="s">
        <v>539</v>
      </c>
      <c r="D356" s="189" t="s">
        <v>120</v>
      </c>
      <c r="E356" s="190" t="s">
        <v>540</v>
      </c>
      <c r="F356" s="191" t="s">
        <v>541</v>
      </c>
      <c r="G356" s="192" t="s">
        <v>211</v>
      </c>
      <c r="H356" s="193">
        <v>11.391999999999999</v>
      </c>
      <c r="I356" s="194"/>
      <c r="J356" s="195">
        <f>ROUND(I356*H356,2)</f>
        <v>0</v>
      </c>
      <c r="K356" s="191" t="s">
        <v>137</v>
      </c>
      <c r="L356" s="41"/>
      <c r="M356" s="196" t="s">
        <v>21</v>
      </c>
      <c r="N356" s="197" t="s">
        <v>44</v>
      </c>
      <c r="O356" s="66"/>
      <c r="P356" s="198">
        <f>O356*H356</f>
        <v>0</v>
      </c>
      <c r="Q356" s="198">
        <v>2.3199999999999998</v>
      </c>
      <c r="R356" s="198">
        <f>Q356*H356</f>
        <v>26.429439999999996</v>
      </c>
      <c r="S356" s="198">
        <v>0</v>
      </c>
      <c r="T356" s="199">
        <f>S356*H356</f>
        <v>0</v>
      </c>
      <c r="U356" s="36"/>
      <c r="V356" s="36"/>
      <c r="W356" s="36"/>
      <c r="X356" s="36"/>
      <c r="Y356" s="36"/>
      <c r="Z356" s="36"/>
      <c r="AA356" s="36"/>
      <c r="AB356" s="36"/>
      <c r="AC356" s="36"/>
      <c r="AD356" s="36"/>
      <c r="AE356" s="36"/>
      <c r="AR356" s="200" t="s">
        <v>124</v>
      </c>
      <c r="AT356" s="200" t="s">
        <v>120</v>
      </c>
      <c r="AU356" s="200" t="s">
        <v>83</v>
      </c>
      <c r="AY356" s="19" t="s">
        <v>118</v>
      </c>
      <c r="BE356" s="201">
        <f>IF(N356="základní",J356,0)</f>
        <v>0</v>
      </c>
      <c r="BF356" s="201">
        <f>IF(N356="snížená",J356,0)</f>
        <v>0</v>
      </c>
      <c r="BG356" s="201">
        <f>IF(N356="zákl. přenesená",J356,0)</f>
        <v>0</v>
      </c>
      <c r="BH356" s="201">
        <f>IF(N356="sníž. přenesená",J356,0)</f>
        <v>0</v>
      </c>
      <c r="BI356" s="201">
        <f>IF(N356="nulová",J356,0)</f>
        <v>0</v>
      </c>
      <c r="BJ356" s="19" t="s">
        <v>81</v>
      </c>
      <c r="BK356" s="201">
        <f>ROUND(I356*H356,2)</f>
        <v>0</v>
      </c>
      <c r="BL356" s="19" t="s">
        <v>124</v>
      </c>
      <c r="BM356" s="200" t="s">
        <v>542</v>
      </c>
    </row>
    <row r="357" spans="1:65" s="2" customFormat="1" ht="29.25">
      <c r="A357" s="36"/>
      <c r="B357" s="37"/>
      <c r="C357" s="38"/>
      <c r="D357" s="202" t="s">
        <v>126</v>
      </c>
      <c r="E357" s="38"/>
      <c r="F357" s="203" t="s">
        <v>543</v>
      </c>
      <c r="G357" s="38"/>
      <c r="H357" s="38"/>
      <c r="I357" s="110"/>
      <c r="J357" s="38"/>
      <c r="K357" s="38"/>
      <c r="L357" s="41"/>
      <c r="M357" s="204"/>
      <c r="N357" s="205"/>
      <c r="O357" s="66"/>
      <c r="P357" s="66"/>
      <c r="Q357" s="66"/>
      <c r="R357" s="66"/>
      <c r="S357" s="66"/>
      <c r="T357" s="67"/>
      <c r="U357" s="36"/>
      <c r="V357" s="36"/>
      <c r="W357" s="36"/>
      <c r="X357" s="36"/>
      <c r="Y357" s="36"/>
      <c r="Z357" s="36"/>
      <c r="AA357" s="36"/>
      <c r="AB357" s="36"/>
      <c r="AC357" s="36"/>
      <c r="AD357" s="36"/>
      <c r="AE357" s="36"/>
      <c r="AT357" s="19" t="s">
        <v>126</v>
      </c>
      <c r="AU357" s="19" t="s">
        <v>83</v>
      </c>
    </row>
    <row r="358" spans="1:65" s="2" customFormat="1" ht="78">
      <c r="A358" s="36"/>
      <c r="B358" s="37"/>
      <c r="C358" s="38"/>
      <c r="D358" s="202" t="s">
        <v>128</v>
      </c>
      <c r="E358" s="38"/>
      <c r="F358" s="206" t="s">
        <v>544</v>
      </c>
      <c r="G358" s="38"/>
      <c r="H358" s="38"/>
      <c r="I358" s="110"/>
      <c r="J358" s="38"/>
      <c r="K358" s="38"/>
      <c r="L358" s="41"/>
      <c r="M358" s="204"/>
      <c r="N358" s="205"/>
      <c r="O358" s="66"/>
      <c r="P358" s="66"/>
      <c r="Q358" s="66"/>
      <c r="R358" s="66"/>
      <c r="S358" s="66"/>
      <c r="T358" s="67"/>
      <c r="U358" s="36"/>
      <c r="V358" s="36"/>
      <c r="W358" s="36"/>
      <c r="X358" s="36"/>
      <c r="Y358" s="36"/>
      <c r="Z358" s="36"/>
      <c r="AA358" s="36"/>
      <c r="AB358" s="36"/>
      <c r="AC358" s="36"/>
      <c r="AD358" s="36"/>
      <c r="AE358" s="36"/>
      <c r="AT358" s="19" t="s">
        <v>128</v>
      </c>
      <c r="AU358" s="19" t="s">
        <v>83</v>
      </c>
    </row>
    <row r="359" spans="1:65" s="15" customFormat="1" ht="11.25">
      <c r="B359" s="229"/>
      <c r="C359" s="230"/>
      <c r="D359" s="202" t="s">
        <v>132</v>
      </c>
      <c r="E359" s="231" t="s">
        <v>21</v>
      </c>
      <c r="F359" s="232" t="s">
        <v>545</v>
      </c>
      <c r="G359" s="230"/>
      <c r="H359" s="231" t="s">
        <v>21</v>
      </c>
      <c r="I359" s="233"/>
      <c r="J359" s="230"/>
      <c r="K359" s="230"/>
      <c r="L359" s="234"/>
      <c r="M359" s="235"/>
      <c r="N359" s="236"/>
      <c r="O359" s="236"/>
      <c r="P359" s="236"/>
      <c r="Q359" s="236"/>
      <c r="R359" s="236"/>
      <c r="S359" s="236"/>
      <c r="T359" s="237"/>
      <c r="AT359" s="238" t="s">
        <v>132</v>
      </c>
      <c r="AU359" s="238" t="s">
        <v>83</v>
      </c>
      <c r="AV359" s="15" t="s">
        <v>81</v>
      </c>
      <c r="AW359" s="15" t="s">
        <v>34</v>
      </c>
      <c r="AX359" s="15" t="s">
        <v>73</v>
      </c>
      <c r="AY359" s="238" t="s">
        <v>118</v>
      </c>
    </row>
    <row r="360" spans="1:65" s="13" customFormat="1" ht="22.5">
      <c r="B360" s="207"/>
      <c r="C360" s="208"/>
      <c r="D360" s="202" t="s">
        <v>132</v>
      </c>
      <c r="E360" s="209" t="s">
        <v>21</v>
      </c>
      <c r="F360" s="210" t="s">
        <v>546</v>
      </c>
      <c r="G360" s="208"/>
      <c r="H360" s="211">
        <v>11.391999999999999</v>
      </c>
      <c r="I360" s="212"/>
      <c r="J360" s="208"/>
      <c r="K360" s="208"/>
      <c r="L360" s="213"/>
      <c r="M360" s="214"/>
      <c r="N360" s="215"/>
      <c r="O360" s="215"/>
      <c r="P360" s="215"/>
      <c r="Q360" s="215"/>
      <c r="R360" s="215"/>
      <c r="S360" s="215"/>
      <c r="T360" s="216"/>
      <c r="AT360" s="217" t="s">
        <v>132</v>
      </c>
      <c r="AU360" s="217" t="s">
        <v>83</v>
      </c>
      <c r="AV360" s="13" t="s">
        <v>83</v>
      </c>
      <c r="AW360" s="13" t="s">
        <v>34</v>
      </c>
      <c r="AX360" s="13" t="s">
        <v>81</v>
      </c>
      <c r="AY360" s="217" t="s">
        <v>118</v>
      </c>
    </row>
    <row r="361" spans="1:65" s="12" customFormat="1" ht="22.9" customHeight="1">
      <c r="B361" s="173"/>
      <c r="C361" s="174"/>
      <c r="D361" s="175" t="s">
        <v>72</v>
      </c>
      <c r="E361" s="187" t="s">
        <v>161</v>
      </c>
      <c r="F361" s="187" t="s">
        <v>547</v>
      </c>
      <c r="G361" s="174"/>
      <c r="H361" s="174"/>
      <c r="I361" s="177"/>
      <c r="J361" s="188">
        <f>BK361</f>
        <v>0</v>
      </c>
      <c r="K361" s="174"/>
      <c r="L361" s="179"/>
      <c r="M361" s="180"/>
      <c r="N361" s="181"/>
      <c r="O361" s="181"/>
      <c r="P361" s="182">
        <f>SUM(P362:P365)</f>
        <v>0</v>
      </c>
      <c r="Q361" s="181"/>
      <c r="R361" s="182">
        <f>SUM(R362:R365)</f>
        <v>3.2355855</v>
      </c>
      <c r="S361" s="181"/>
      <c r="T361" s="183">
        <f>SUM(T362:T365)</f>
        <v>0</v>
      </c>
      <c r="AR361" s="184" t="s">
        <v>81</v>
      </c>
      <c r="AT361" s="185" t="s">
        <v>72</v>
      </c>
      <c r="AU361" s="185" t="s">
        <v>81</v>
      </c>
      <c r="AY361" s="184" t="s">
        <v>118</v>
      </c>
      <c r="BK361" s="186">
        <f>SUM(BK362:BK365)</f>
        <v>0</v>
      </c>
    </row>
    <row r="362" spans="1:65" s="2" customFormat="1" ht="32.450000000000003" customHeight="1">
      <c r="A362" s="36"/>
      <c r="B362" s="37"/>
      <c r="C362" s="189" t="s">
        <v>548</v>
      </c>
      <c r="D362" s="189" t="s">
        <v>120</v>
      </c>
      <c r="E362" s="190" t="s">
        <v>549</v>
      </c>
      <c r="F362" s="191" t="s">
        <v>550</v>
      </c>
      <c r="G362" s="192" t="s">
        <v>136</v>
      </c>
      <c r="H362" s="193">
        <v>35.35</v>
      </c>
      <c r="I362" s="194"/>
      <c r="J362" s="195">
        <f>ROUND(I362*H362,2)</f>
        <v>0</v>
      </c>
      <c r="K362" s="191" t="s">
        <v>137</v>
      </c>
      <c r="L362" s="41"/>
      <c r="M362" s="196" t="s">
        <v>21</v>
      </c>
      <c r="N362" s="197" t="s">
        <v>44</v>
      </c>
      <c r="O362" s="66"/>
      <c r="P362" s="198">
        <f>O362*H362</f>
        <v>0</v>
      </c>
      <c r="Q362" s="198">
        <v>9.153E-2</v>
      </c>
      <c r="R362" s="198">
        <f>Q362*H362</f>
        <v>3.2355855</v>
      </c>
      <c r="S362" s="198">
        <v>0</v>
      </c>
      <c r="T362" s="199">
        <f>S362*H362</f>
        <v>0</v>
      </c>
      <c r="U362" s="36"/>
      <c r="V362" s="36"/>
      <c r="W362" s="36"/>
      <c r="X362" s="36"/>
      <c r="Y362" s="36"/>
      <c r="Z362" s="36"/>
      <c r="AA362" s="36"/>
      <c r="AB362" s="36"/>
      <c r="AC362" s="36"/>
      <c r="AD362" s="36"/>
      <c r="AE362" s="36"/>
      <c r="AR362" s="200" t="s">
        <v>124</v>
      </c>
      <c r="AT362" s="200" t="s">
        <v>120</v>
      </c>
      <c r="AU362" s="200" t="s">
        <v>83</v>
      </c>
      <c r="AY362" s="19" t="s">
        <v>118</v>
      </c>
      <c r="BE362" s="201">
        <f>IF(N362="základní",J362,0)</f>
        <v>0</v>
      </c>
      <c r="BF362" s="201">
        <f>IF(N362="snížená",J362,0)</f>
        <v>0</v>
      </c>
      <c r="BG362" s="201">
        <f>IF(N362="zákl. přenesená",J362,0)</f>
        <v>0</v>
      </c>
      <c r="BH362" s="201">
        <f>IF(N362="sníž. přenesená",J362,0)</f>
        <v>0</v>
      </c>
      <c r="BI362" s="201">
        <f>IF(N362="nulová",J362,0)</f>
        <v>0</v>
      </c>
      <c r="BJ362" s="19" t="s">
        <v>81</v>
      </c>
      <c r="BK362" s="201">
        <f>ROUND(I362*H362,2)</f>
        <v>0</v>
      </c>
      <c r="BL362" s="19" t="s">
        <v>124</v>
      </c>
      <c r="BM362" s="200" t="s">
        <v>551</v>
      </c>
    </row>
    <row r="363" spans="1:65" s="2" customFormat="1" ht="29.25">
      <c r="A363" s="36"/>
      <c r="B363" s="37"/>
      <c r="C363" s="38"/>
      <c r="D363" s="202" t="s">
        <v>126</v>
      </c>
      <c r="E363" s="38"/>
      <c r="F363" s="203" t="s">
        <v>552</v>
      </c>
      <c r="G363" s="38"/>
      <c r="H363" s="38"/>
      <c r="I363" s="110"/>
      <c r="J363" s="38"/>
      <c r="K363" s="38"/>
      <c r="L363" s="41"/>
      <c r="M363" s="204"/>
      <c r="N363" s="205"/>
      <c r="O363" s="66"/>
      <c r="P363" s="66"/>
      <c r="Q363" s="66"/>
      <c r="R363" s="66"/>
      <c r="S363" s="66"/>
      <c r="T363" s="67"/>
      <c r="U363" s="36"/>
      <c r="V363" s="36"/>
      <c r="W363" s="36"/>
      <c r="X363" s="36"/>
      <c r="Y363" s="36"/>
      <c r="Z363" s="36"/>
      <c r="AA363" s="36"/>
      <c r="AB363" s="36"/>
      <c r="AC363" s="36"/>
      <c r="AD363" s="36"/>
      <c r="AE363" s="36"/>
      <c r="AT363" s="19" t="s">
        <v>126</v>
      </c>
      <c r="AU363" s="19" t="s">
        <v>83</v>
      </c>
    </row>
    <row r="364" spans="1:65" s="2" customFormat="1" ht="78">
      <c r="A364" s="36"/>
      <c r="B364" s="37"/>
      <c r="C364" s="38"/>
      <c r="D364" s="202" t="s">
        <v>128</v>
      </c>
      <c r="E364" s="38"/>
      <c r="F364" s="206" t="s">
        <v>553</v>
      </c>
      <c r="G364" s="38"/>
      <c r="H364" s="38"/>
      <c r="I364" s="110"/>
      <c r="J364" s="38"/>
      <c r="K364" s="38"/>
      <c r="L364" s="41"/>
      <c r="M364" s="204"/>
      <c r="N364" s="205"/>
      <c r="O364" s="66"/>
      <c r="P364" s="66"/>
      <c r="Q364" s="66"/>
      <c r="R364" s="66"/>
      <c r="S364" s="66"/>
      <c r="T364" s="67"/>
      <c r="U364" s="36"/>
      <c r="V364" s="36"/>
      <c r="W364" s="36"/>
      <c r="X364" s="36"/>
      <c r="Y364" s="36"/>
      <c r="Z364" s="36"/>
      <c r="AA364" s="36"/>
      <c r="AB364" s="36"/>
      <c r="AC364" s="36"/>
      <c r="AD364" s="36"/>
      <c r="AE364" s="36"/>
      <c r="AT364" s="19" t="s">
        <v>128</v>
      </c>
      <c r="AU364" s="19" t="s">
        <v>83</v>
      </c>
    </row>
    <row r="365" spans="1:65" s="13" customFormat="1" ht="11.25">
      <c r="B365" s="207"/>
      <c r="C365" s="208"/>
      <c r="D365" s="202" t="s">
        <v>132</v>
      </c>
      <c r="E365" s="209" t="s">
        <v>21</v>
      </c>
      <c r="F365" s="210" t="s">
        <v>554</v>
      </c>
      <c r="G365" s="208"/>
      <c r="H365" s="211">
        <v>35.35</v>
      </c>
      <c r="I365" s="212"/>
      <c r="J365" s="208"/>
      <c r="K365" s="208"/>
      <c r="L365" s="213"/>
      <c r="M365" s="214"/>
      <c r="N365" s="215"/>
      <c r="O365" s="215"/>
      <c r="P365" s="215"/>
      <c r="Q365" s="215"/>
      <c r="R365" s="215"/>
      <c r="S365" s="215"/>
      <c r="T365" s="216"/>
      <c r="AT365" s="217" t="s">
        <v>132</v>
      </c>
      <c r="AU365" s="217" t="s">
        <v>83</v>
      </c>
      <c r="AV365" s="13" t="s">
        <v>83</v>
      </c>
      <c r="AW365" s="13" t="s">
        <v>34</v>
      </c>
      <c r="AX365" s="13" t="s">
        <v>73</v>
      </c>
      <c r="AY365" s="217" t="s">
        <v>118</v>
      </c>
    </row>
    <row r="366" spans="1:65" s="12" customFormat="1" ht="22.9" customHeight="1">
      <c r="B366" s="173"/>
      <c r="C366" s="174"/>
      <c r="D366" s="175" t="s">
        <v>72</v>
      </c>
      <c r="E366" s="187" t="s">
        <v>178</v>
      </c>
      <c r="F366" s="187" t="s">
        <v>555</v>
      </c>
      <c r="G366" s="174"/>
      <c r="H366" s="174"/>
      <c r="I366" s="177"/>
      <c r="J366" s="188">
        <f>BK366</f>
        <v>0</v>
      </c>
      <c r="K366" s="174"/>
      <c r="L366" s="179"/>
      <c r="M366" s="180"/>
      <c r="N366" s="181"/>
      <c r="O366" s="181"/>
      <c r="P366" s="182">
        <f>P367</f>
        <v>0</v>
      </c>
      <c r="Q366" s="181"/>
      <c r="R366" s="182">
        <f>R367</f>
        <v>7.0354199999999988E-3</v>
      </c>
      <c r="S366" s="181"/>
      <c r="T366" s="183">
        <f>T367</f>
        <v>12.347642</v>
      </c>
      <c r="AR366" s="184" t="s">
        <v>81</v>
      </c>
      <c r="AT366" s="185" t="s">
        <v>72</v>
      </c>
      <c r="AU366" s="185" t="s">
        <v>81</v>
      </c>
      <c r="AY366" s="184" t="s">
        <v>118</v>
      </c>
      <c r="BK366" s="186">
        <f>BK367</f>
        <v>0</v>
      </c>
    </row>
    <row r="367" spans="1:65" s="12" customFormat="1" ht="20.85" customHeight="1">
      <c r="B367" s="173"/>
      <c r="C367" s="174"/>
      <c r="D367" s="175" t="s">
        <v>72</v>
      </c>
      <c r="E367" s="187" t="s">
        <v>556</v>
      </c>
      <c r="F367" s="187" t="s">
        <v>557</v>
      </c>
      <c r="G367" s="174"/>
      <c r="H367" s="174"/>
      <c r="I367" s="177"/>
      <c r="J367" s="188">
        <f>BK367</f>
        <v>0</v>
      </c>
      <c r="K367" s="174"/>
      <c r="L367" s="179"/>
      <c r="M367" s="180"/>
      <c r="N367" s="181"/>
      <c r="O367" s="181"/>
      <c r="P367" s="182">
        <f>SUM(P368:P375)</f>
        <v>0</v>
      </c>
      <c r="Q367" s="181"/>
      <c r="R367" s="182">
        <f>SUM(R368:R375)</f>
        <v>7.0354199999999988E-3</v>
      </c>
      <c r="S367" s="181"/>
      <c r="T367" s="183">
        <f>SUM(T368:T375)</f>
        <v>12.347642</v>
      </c>
      <c r="AR367" s="184" t="s">
        <v>81</v>
      </c>
      <c r="AT367" s="185" t="s">
        <v>72</v>
      </c>
      <c r="AU367" s="185" t="s">
        <v>83</v>
      </c>
      <c r="AY367" s="184" t="s">
        <v>118</v>
      </c>
      <c r="BK367" s="186">
        <f>SUM(BK368:BK375)</f>
        <v>0</v>
      </c>
    </row>
    <row r="368" spans="1:65" s="2" customFormat="1" ht="32.450000000000003" customHeight="1">
      <c r="A368" s="36"/>
      <c r="B368" s="37"/>
      <c r="C368" s="189" t="s">
        <v>558</v>
      </c>
      <c r="D368" s="189" t="s">
        <v>120</v>
      </c>
      <c r="E368" s="190" t="s">
        <v>559</v>
      </c>
      <c r="F368" s="191" t="s">
        <v>560</v>
      </c>
      <c r="G368" s="192" t="s">
        <v>211</v>
      </c>
      <c r="H368" s="193">
        <v>4.7859999999999996</v>
      </c>
      <c r="I368" s="194"/>
      <c r="J368" s="195">
        <f>ROUND(I368*H368,2)</f>
        <v>0</v>
      </c>
      <c r="K368" s="191" t="s">
        <v>137</v>
      </c>
      <c r="L368" s="41"/>
      <c r="M368" s="196" t="s">
        <v>21</v>
      </c>
      <c r="N368" s="197" t="s">
        <v>44</v>
      </c>
      <c r="O368" s="66"/>
      <c r="P368" s="198">
        <f>O368*H368</f>
        <v>0</v>
      </c>
      <c r="Q368" s="198">
        <v>1.47E-3</v>
      </c>
      <c r="R368" s="198">
        <f>Q368*H368</f>
        <v>7.0354199999999988E-3</v>
      </c>
      <c r="S368" s="198">
        <v>2.4470000000000001</v>
      </c>
      <c r="T368" s="199">
        <f>S368*H368</f>
        <v>11.711342</v>
      </c>
      <c r="U368" s="36"/>
      <c r="V368" s="36"/>
      <c r="W368" s="36"/>
      <c r="X368" s="36"/>
      <c r="Y368" s="36"/>
      <c r="Z368" s="36"/>
      <c r="AA368" s="36"/>
      <c r="AB368" s="36"/>
      <c r="AC368" s="36"/>
      <c r="AD368" s="36"/>
      <c r="AE368" s="36"/>
      <c r="AR368" s="200" t="s">
        <v>124</v>
      </c>
      <c r="AT368" s="200" t="s">
        <v>120</v>
      </c>
      <c r="AU368" s="200" t="s">
        <v>144</v>
      </c>
      <c r="AY368" s="19" t="s">
        <v>118</v>
      </c>
      <c r="BE368" s="201">
        <f>IF(N368="základní",J368,0)</f>
        <v>0</v>
      </c>
      <c r="BF368" s="201">
        <f>IF(N368="snížená",J368,0)</f>
        <v>0</v>
      </c>
      <c r="BG368" s="201">
        <f>IF(N368="zákl. přenesená",J368,0)</f>
        <v>0</v>
      </c>
      <c r="BH368" s="201">
        <f>IF(N368="sníž. přenesená",J368,0)</f>
        <v>0</v>
      </c>
      <c r="BI368" s="201">
        <f>IF(N368="nulová",J368,0)</f>
        <v>0</v>
      </c>
      <c r="BJ368" s="19" t="s">
        <v>81</v>
      </c>
      <c r="BK368" s="201">
        <f>ROUND(I368*H368,2)</f>
        <v>0</v>
      </c>
      <c r="BL368" s="19" t="s">
        <v>124</v>
      </c>
      <c r="BM368" s="200" t="s">
        <v>561</v>
      </c>
    </row>
    <row r="369" spans="1:65" s="2" customFormat="1" ht="39">
      <c r="A369" s="36"/>
      <c r="B369" s="37"/>
      <c r="C369" s="38"/>
      <c r="D369" s="202" t="s">
        <v>126</v>
      </c>
      <c r="E369" s="38"/>
      <c r="F369" s="203" t="s">
        <v>562</v>
      </c>
      <c r="G369" s="38"/>
      <c r="H369" s="38"/>
      <c r="I369" s="110"/>
      <c r="J369" s="38"/>
      <c r="K369" s="38"/>
      <c r="L369" s="41"/>
      <c r="M369" s="204"/>
      <c r="N369" s="205"/>
      <c r="O369" s="66"/>
      <c r="P369" s="66"/>
      <c r="Q369" s="66"/>
      <c r="R369" s="66"/>
      <c r="S369" s="66"/>
      <c r="T369" s="67"/>
      <c r="U369" s="36"/>
      <c r="V369" s="36"/>
      <c r="W369" s="36"/>
      <c r="X369" s="36"/>
      <c r="Y369" s="36"/>
      <c r="Z369" s="36"/>
      <c r="AA369" s="36"/>
      <c r="AB369" s="36"/>
      <c r="AC369" s="36"/>
      <c r="AD369" s="36"/>
      <c r="AE369" s="36"/>
      <c r="AT369" s="19" t="s">
        <v>126</v>
      </c>
      <c r="AU369" s="19" t="s">
        <v>144</v>
      </c>
    </row>
    <row r="370" spans="1:65" s="2" customFormat="1" ht="409.5">
      <c r="A370" s="36"/>
      <c r="B370" s="37"/>
      <c r="C370" s="38"/>
      <c r="D370" s="202" t="s">
        <v>128</v>
      </c>
      <c r="E370" s="38"/>
      <c r="F370" s="239" t="s">
        <v>563</v>
      </c>
      <c r="G370" s="38"/>
      <c r="H370" s="38"/>
      <c r="I370" s="110"/>
      <c r="J370" s="38"/>
      <c r="K370" s="38"/>
      <c r="L370" s="41"/>
      <c r="M370" s="204"/>
      <c r="N370" s="205"/>
      <c r="O370" s="66"/>
      <c r="P370" s="66"/>
      <c r="Q370" s="66"/>
      <c r="R370" s="66"/>
      <c r="S370" s="66"/>
      <c r="T370" s="67"/>
      <c r="U370" s="36"/>
      <c r="V370" s="36"/>
      <c r="W370" s="36"/>
      <c r="X370" s="36"/>
      <c r="Y370" s="36"/>
      <c r="Z370" s="36"/>
      <c r="AA370" s="36"/>
      <c r="AB370" s="36"/>
      <c r="AC370" s="36"/>
      <c r="AD370" s="36"/>
      <c r="AE370" s="36"/>
      <c r="AT370" s="19" t="s">
        <v>128</v>
      </c>
      <c r="AU370" s="19" t="s">
        <v>144</v>
      </c>
    </row>
    <row r="371" spans="1:65" s="13" customFormat="1" ht="22.5">
      <c r="B371" s="207"/>
      <c r="C371" s="208"/>
      <c r="D371" s="202" t="s">
        <v>132</v>
      </c>
      <c r="E371" s="209" t="s">
        <v>21</v>
      </c>
      <c r="F371" s="210" t="s">
        <v>564</v>
      </c>
      <c r="G371" s="208"/>
      <c r="H371" s="211">
        <v>4.7859999999999996</v>
      </c>
      <c r="I371" s="212"/>
      <c r="J371" s="208"/>
      <c r="K371" s="208"/>
      <c r="L371" s="213"/>
      <c r="M371" s="214"/>
      <c r="N371" s="215"/>
      <c r="O371" s="215"/>
      <c r="P371" s="215"/>
      <c r="Q371" s="215"/>
      <c r="R371" s="215"/>
      <c r="S371" s="215"/>
      <c r="T371" s="216"/>
      <c r="AT371" s="217" t="s">
        <v>132</v>
      </c>
      <c r="AU371" s="217" t="s">
        <v>144</v>
      </c>
      <c r="AV371" s="13" t="s">
        <v>83</v>
      </c>
      <c r="AW371" s="13" t="s">
        <v>34</v>
      </c>
      <c r="AX371" s="13" t="s">
        <v>73</v>
      </c>
      <c r="AY371" s="217" t="s">
        <v>118</v>
      </c>
    </row>
    <row r="372" spans="1:65" s="2" customFormat="1" ht="21.6" customHeight="1">
      <c r="A372" s="36"/>
      <c r="B372" s="37"/>
      <c r="C372" s="189" t="s">
        <v>565</v>
      </c>
      <c r="D372" s="189" t="s">
        <v>120</v>
      </c>
      <c r="E372" s="190" t="s">
        <v>566</v>
      </c>
      <c r="F372" s="191" t="s">
        <v>567</v>
      </c>
      <c r="G372" s="192" t="s">
        <v>136</v>
      </c>
      <c r="H372" s="193">
        <v>35.35</v>
      </c>
      <c r="I372" s="194"/>
      <c r="J372" s="195">
        <f>ROUND(I372*H372,2)</f>
        <v>0</v>
      </c>
      <c r="K372" s="191" t="s">
        <v>137</v>
      </c>
      <c r="L372" s="41"/>
      <c r="M372" s="196" t="s">
        <v>21</v>
      </c>
      <c r="N372" s="197" t="s">
        <v>44</v>
      </c>
      <c r="O372" s="66"/>
      <c r="P372" s="198">
        <f>O372*H372</f>
        <v>0</v>
      </c>
      <c r="Q372" s="198">
        <v>0</v>
      </c>
      <c r="R372" s="198">
        <f>Q372*H372</f>
        <v>0</v>
      </c>
      <c r="S372" s="198">
        <v>1.7999999999999999E-2</v>
      </c>
      <c r="T372" s="199">
        <f>S372*H372</f>
        <v>0.63629999999999998</v>
      </c>
      <c r="U372" s="36"/>
      <c r="V372" s="36"/>
      <c r="W372" s="36"/>
      <c r="X372" s="36"/>
      <c r="Y372" s="36"/>
      <c r="Z372" s="36"/>
      <c r="AA372" s="36"/>
      <c r="AB372" s="36"/>
      <c r="AC372" s="36"/>
      <c r="AD372" s="36"/>
      <c r="AE372" s="36"/>
      <c r="AR372" s="200" t="s">
        <v>124</v>
      </c>
      <c r="AT372" s="200" t="s">
        <v>120</v>
      </c>
      <c r="AU372" s="200" t="s">
        <v>144</v>
      </c>
      <c r="AY372" s="19" t="s">
        <v>118</v>
      </c>
      <c r="BE372" s="201">
        <f>IF(N372="základní",J372,0)</f>
        <v>0</v>
      </c>
      <c r="BF372" s="201">
        <f>IF(N372="snížená",J372,0)</f>
        <v>0</v>
      </c>
      <c r="BG372" s="201">
        <f>IF(N372="zákl. přenesená",J372,0)</f>
        <v>0</v>
      </c>
      <c r="BH372" s="201">
        <f>IF(N372="sníž. přenesená",J372,0)</f>
        <v>0</v>
      </c>
      <c r="BI372" s="201">
        <f>IF(N372="nulová",J372,0)</f>
        <v>0</v>
      </c>
      <c r="BJ372" s="19" t="s">
        <v>81</v>
      </c>
      <c r="BK372" s="201">
        <f>ROUND(I372*H372,2)</f>
        <v>0</v>
      </c>
      <c r="BL372" s="19" t="s">
        <v>124</v>
      </c>
      <c r="BM372" s="200" t="s">
        <v>568</v>
      </c>
    </row>
    <row r="373" spans="1:65" s="2" customFormat="1" ht="48.75">
      <c r="A373" s="36"/>
      <c r="B373" s="37"/>
      <c r="C373" s="38"/>
      <c r="D373" s="202" t="s">
        <v>126</v>
      </c>
      <c r="E373" s="38"/>
      <c r="F373" s="203" t="s">
        <v>569</v>
      </c>
      <c r="G373" s="38"/>
      <c r="H373" s="38"/>
      <c r="I373" s="110"/>
      <c r="J373" s="38"/>
      <c r="K373" s="38"/>
      <c r="L373" s="41"/>
      <c r="M373" s="204"/>
      <c r="N373" s="205"/>
      <c r="O373" s="66"/>
      <c r="P373" s="66"/>
      <c r="Q373" s="66"/>
      <c r="R373" s="66"/>
      <c r="S373" s="66"/>
      <c r="T373" s="67"/>
      <c r="U373" s="36"/>
      <c r="V373" s="36"/>
      <c r="W373" s="36"/>
      <c r="X373" s="36"/>
      <c r="Y373" s="36"/>
      <c r="Z373" s="36"/>
      <c r="AA373" s="36"/>
      <c r="AB373" s="36"/>
      <c r="AC373" s="36"/>
      <c r="AD373" s="36"/>
      <c r="AE373" s="36"/>
      <c r="AT373" s="19" t="s">
        <v>126</v>
      </c>
      <c r="AU373" s="19" t="s">
        <v>144</v>
      </c>
    </row>
    <row r="374" spans="1:65" s="2" customFormat="1" ht="146.25">
      <c r="A374" s="36"/>
      <c r="B374" s="37"/>
      <c r="C374" s="38"/>
      <c r="D374" s="202" t="s">
        <v>128</v>
      </c>
      <c r="E374" s="38"/>
      <c r="F374" s="206" t="s">
        <v>570</v>
      </c>
      <c r="G374" s="38"/>
      <c r="H374" s="38"/>
      <c r="I374" s="110"/>
      <c r="J374" s="38"/>
      <c r="K374" s="38"/>
      <c r="L374" s="41"/>
      <c r="M374" s="204"/>
      <c r="N374" s="205"/>
      <c r="O374" s="66"/>
      <c r="P374" s="66"/>
      <c r="Q374" s="66"/>
      <c r="R374" s="66"/>
      <c r="S374" s="66"/>
      <c r="T374" s="67"/>
      <c r="U374" s="36"/>
      <c r="V374" s="36"/>
      <c r="W374" s="36"/>
      <c r="X374" s="36"/>
      <c r="Y374" s="36"/>
      <c r="Z374" s="36"/>
      <c r="AA374" s="36"/>
      <c r="AB374" s="36"/>
      <c r="AC374" s="36"/>
      <c r="AD374" s="36"/>
      <c r="AE374" s="36"/>
      <c r="AT374" s="19" t="s">
        <v>128</v>
      </c>
      <c r="AU374" s="19" t="s">
        <v>144</v>
      </c>
    </row>
    <row r="375" spans="1:65" s="13" customFormat="1" ht="11.25">
      <c r="B375" s="207"/>
      <c r="C375" s="208"/>
      <c r="D375" s="202" t="s">
        <v>132</v>
      </c>
      <c r="E375" s="209" t="s">
        <v>21</v>
      </c>
      <c r="F375" s="210" t="s">
        <v>554</v>
      </c>
      <c r="G375" s="208"/>
      <c r="H375" s="211">
        <v>35.35</v>
      </c>
      <c r="I375" s="212"/>
      <c r="J375" s="208"/>
      <c r="K375" s="208"/>
      <c r="L375" s="213"/>
      <c r="M375" s="214"/>
      <c r="N375" s="215"/>
      <c r="O375" s="215"/>
      <c r="P375" s="215"/>
      <c r="Q375" s="215"/>
      <c r="R375" s="215"/>
      <c r="S375" s="215"/>
      <c r="T375" s="216"/>
      <c r="AT375" s="217" t="s">
        <v>132</v>
      </c>
      <c r="AU375" s="217" t="s">
        <v>144</v>
      </c>
      <c r="AV375" s="13" t="s">
        <v>83</v>
      </c>
      <c r="AW375" s="13" t="s">
        <v>34</v>
      </c>
      <c r="AX375" s="13" t="s">
        <v>73</v>
      </c>
      <c r="AY375" s="217" t="s">
        <v>118</v>
      </c>
    </row>
    <row r="376" spans="1:65" s="12" customFormat="1" ht="22.9" customHeight="1">
      <c r="B376" s="173"/>
      <c r="C376" s="174"/>
      <c r="D376" s="175" t="s">
        <v>72</v>
      </c>
      <c r="E376" s="187" t="s">
        <v>571</v>
      </c>
      <c r="F376" s="187" t="s">
        <v>572</v>
      </c>
      <c r="G376" s="174"/>
      <c r="H376" s="174"/>
      <c r="I376" s="177"/>
      <c r="J376" s="188">
        <f>BK376</f>
        <v>0</v>
      </c>
      <c r="K376" s="174"/>
      <c r="L376" s="179"/>
      <c r="M376" s="180"/>
      <c r="N376" s="181"/>
      <c r="O376" s="181"/>
      <c r="P376" s="182">
        <f>SUM(P377:P390)</f>
        <v>0</v>
      </c>
      <c r="Q376" s="181"/>
      <c r="R376" s="182">
        <f>SUM(R377:R390)</f>
        <v>0</v>
      </c>
      <c r="S376" s="181"/>
      <c r="T376" s="183">
        <f>SUM(T377:T390)</f>
        <v>0</v>
      </c>
      <c r="AR376" s="184" t="s">
        <v>81</v>
      </c>
      <c r="AT376" s="185" t="s">
        <v>72</v>
      </c>
      <c r="AU376" s="185" t="s">
        <v>81</v>
      </c>
      <c r="AY376" s="184" t="s">
        <v>118</v>
      </c>
      <c r="BK376" s="186">
        <f>SUM(BK377:BK390)</f>
        <v>0</v>
      </c>
    </row>
    <row r="377" spans="1:65" s="2" customFormat="1" ht="21.6" customHeight="1">
      <c r="A377" s="36"/>
      <c r="B377" s="37"/>
      <c r="C377" s="189" t="s">
        <v>573</v>
      </c>
      <c r="D377" s="189" t="s">
        <v>120</v>
      </c>
      <c r="E377" s="190" t="s">
        <v>574</v>
      </c>
      <c r="F377" s="191" t="s">
        <v>575</v>
      </c>
      <c r="G377" s="192" t="s">
        <v>328</v>
      </c>
      <c r="H377" s="193">
        <v>12.348000000000001</v>
      </c>
      <c r="I377" s="194"/>
      <c r="J377" s="195">
        <f>ROUND(I377*H377,2)</f>
        <v>0</v>
      </c>
      <c r="K377" s="191" t="s">
        <v>137</v>
      </c>
      <c r="L377" s="41"/>
      <c r="M377" s="196" t="s">
        <v>21</v>
      </c>
      <c r="N377" s="197" t="s">
        <v>44</v>
      </c>
      <c r="O377" s="66"/>
      <c r="P377" s="198">
        <f>O377*H377</f>
        <v>0</v>
      </c>
      <c r="Q377" s="198">
        <v>0</v>
      </c>
      <c r="R377" s="198">
        <f>Q377*H377</f>
        <v>0</v>
      </c>
      <c r="S377" s="198">
        <v>0</v>
      </c>
      <c r="T377" s="199">
        <f>S377*H377</f>
        <v>0</v>
      </c>
      <c r="U377" s="36"/>
      <c r="V377" s="36"/>
      <c r="W377" s="36"/>
      <c r="X377" s="36"/>
      <c r="Y377" s="36"/>
      <c r="Z377" s="36"/>
      <c r="AA377" s="36"/>
      <c r="AB377" s="36"/>
      <c r="AC377" s="36"/>
      <c r="AD377" s="36"/>
      <c r="AE377" s="36"/>
      <c r="AR377" s="200" t="s">
        <v>124</v>
      </c>
      <c r="AT377" s="200" t="s">
        <v>120</v>
      </c>
      <c r="AU377" s="200" t="s">
        <v>83</v>
      </c>
      <c r="AY377" s="19" t="s">
        <v>118</v>
      </c>
      <c r="BE377" s="201">
        <f>IF(N377="základní",J377,0)</f>
        <v>0</v>
      </c>
      <c r="BF377" s="201">
        <f>IF(N377="snížená",J377,0)</f>
        <v>0</v>
      </c>
      <c r="BG377" s="201">
        <f>IF(N377="zákl. přenesená",J377,0)</f>
        <v>0</v>
      </c>
      <c r="BH377" s="201">
        <f>IF(N377="sníž. přenesená",J377,0)</f>
        <v>0</v>
      </c>
      <c r="BI377" s="201">
        <f>IF(N377="nulová",J377,0)</f>
        <v>0</v>
      </c>
      <c r="BJ377" s="19" t="s">
        <v>81</v>
      </c>
      <c r="BK377" s="201">
        <f>ROUND(I377*H377,2)</f>
        <v>0</v>
      </c>
      <c r="BL377" s="19" t="s">
        <v>124</v>
      </c>
      <c r="BM377" s="200" t="s">
        <v>576</v>
      </c>
    </row>
    <row r="378" spans="1:65" s="2" customFormat="1" ht="29.25">
      <c r="A378" s="36"/>
      <c r="B378" s="37"/>
      <c r="C378" s="38"/>
      <c r="D378" s="202" t="s">
        <v>126</v>
      </c>
      <c r="E378" s="38"/>
      <c r="F378" s="203" t="s">
        <v>577</v>
      </c>
      <c r="G378" s="38"/>
      <c r="H378" s="38"/>
      <c r="I378" s="110"/>
      <c r="J378" s="38"/>
      <c r="K378" s="38"/>
      <c r="L378" s="41"/>
      <c r="M378" s="204"/>
      <c r="N378" s="205"/>
      <c r="O378" s="66"/>
      <c r="P378" s="66"/>
      <c r="Q378" s="66"/>
      <c r="R378" s="66"/>
      <c r="S378" s="66"/>
      <c r="T378" s="67"/>
      <c r="U378" s="36"/>
      <c r="V378" s="36"/>
      <c r="W378" s="36"/>
      <c r="X378" s="36"/>
      <c r="Y378" s="36"/>
      <c r="Z378" s="36"/>
      <c r="AA378" s="36"/>
      <c r="AB378" s="36"/>
      <c r="AC378" s="36"/>
      <c r="AD378" s="36"/>
      <c r="AE378" s="36"/>
      <c r="AT378" s="19" t="s">
        <v>126</v>
      </c>
      <c r="AU378" s="19" t="s">
        <v>83</v>
      </c>
    </row>
    <row r="379" spans="1:65" s="2" customFormat="1" ht="175.5">
      <c r="A379" s="36"/>
      <c r="B379" s="37"/>
      <c r="C379" s="38"/>
      <c r="D379" s="202" t="s">
        <v>128</v>
      </c>
      <c r="E379" s="38"/>
      <c r="F379" s="206" t="s">
        <v>578</v>
      </c>
      <c r="G379" s="38"/>
      <c r="H379" s="38"/>
      <c r="I379" s="110"/>
      <c r="J379" s="38"/>
      <c r="K379" s="38"/>
      <c r="L379" s="41"/>
      <c r="M379" s="204"/>
      <c r="N379" s="205"/>
      <c r="O379" s="66"/>
      <c r="P379" s="66"/>
      <c r="Q379" s="66"/>
      <c r="R379" s="66"/>
      <c r="S379" s="66"/>
      <c r="T379" s="67"/>
      <c r="U379" s="36"/>
      <c r="V379" s="36"/>
      <c r="W379" s="36"/>
      <c r="X379" s="36"/>
      <c r="Y379" s="36"/>
      <c r="Z379" s="36"/>
      <c r="AA379" s="36"/>
      <c r="AB379" s="36"/>
      <c r="AC379" s="36"/>
      <c r="AD379" s="36"/>
      <c r="AE379" s="36"/>
      <c r="AT379" s="19" t="s">
        <v>128</v>
      </c>
      <c r="AU379" s="19" t="s">
        <v>83</v>
      </c>
    </row>
    <row r="380" spans="1:65" s="2" customFormat="1" ht="21.6" customHeight="1">
      <c r="A380" s="36"/>
      <c r="B380" s="37"/>
      <c r="C380" s="189" t="s">
        <v>579</v>
      </c>
      <c r="D380" s="189" t="s">
        <v>120</v>
      </c>
      <c r="E380" s="190" t="s">
        <v>580</v>
      </c>
      <c r="F380" s="191" t="s">
        <v>581</v>
      </c>
      <c r="G380" s="192" t="s">
        <v>328</v>
      </c>
      <c r="H380" s="193">
        <v>12.348000000000001</v>
      </c>
      <c r="I380" s="194"/>
      <c r="J380" s="195">
        <f>ROUND(I380*H380,2)</f>
        <v>0</v>
      </c>
      <c r="K380" s="191" t="s">
        <v>137</v>
      </c>
      <c r="L380" s="41"/>
      <c r="M380" s="196" t="s">
        <v>21</v>
      </c>
      <c r="N380" s="197" t="s">
        <v>44</v>
      </c>
      <c r="O380" s="66"/>
      <c r="P380" s="198">
        <f>O380*H380</f>
        <v>0</v>
      </c>
      <c r="Q380" s="198">
        <v>0</v>
      </c>
      <c r="R380" s="198">
        <f>Q380*H380</f>
        <v>0</v>
      </c>
      <c r="S380" s="198">
        <v>0</v>
      </c>
      <c r="T380" s="199">
        <f>S380*H380</f>
        <v>0</v>
      </c>
      <c r="U380" s="36"/>
      <c r="V380" s="36"/>
      <c r="W380" s="36"/>
      <c r="X380" s="36"/>
      <c r="Y380" s="36"/>
      <c r="Z380" s="36"/>
      <c r="AA380" s="36"/>
      <c r="AB380" s="36"/>
      <c r="AC380" s="36"/>
      <c r="AD380" s="36"/>
      <c r="AE380" s="36"/>
      <c r="AR380" s="200" t="s">
        <v>124</v>
      </c>
      <c r="AT380" s="200" t="s">
        <v>120</v>
      </c>
      <c r="AU380" s="200" t="s">
        <v>83</v>
      </c>
      <c r="AY380" s="19" t="s">
        <v>118</v>
      </c>
      <c r="BE380" s="201">
        <f>IF(N380="základní",J380,0)</f>
        <v>0</v>
      </c>
      <c r="BF380" s="201">
        <f>IF(N380="snížená",J380,0)</f>
        <v>0</v>
      </c>
      <c r="BG380" s="201">
        <f>IF(N380="zákl. přenesená",J380,0)</f>
        <v>0</v>
      </c>
      <c r="BH380" s="201">
        <f>IF(N380="sníž. přenesená",J380,0)</f>
        <v>0</v>
      </c>
      <c r="BI380" s="201">
        <f>IF(N380="nulová",J380,0)</f>
        <v>0</v>
      </c>
      <c r="BJ380" s="19" t="s">
        <v>81</v>
      </c>
      <c r="BK380" s="201">
        <f>ROUND(I380*H380,2)</f>
        <v>0</v>
      </c>
      <c r="BL380" s="19" t="s">
        <v>124</v>
      </c>
      <c r="BM380" s="200" t="s">
        <v>582</v>
      </c>
    </row>
    <row r="381" spans="1:65" s="2" customFormat="1" ht="19.5">
      <c r="A381" s="36"/>
      <c r="B381" s="37"/>
      <c r="C381" s="38"/>
      <c r="D381" s="202" t="s">
        <v>126</v>
      </c>
      <c r="E381" s="38"/>
      <c r="F381" s="203" t="s">
        <v>583</v>
      </c>
      <c r="G381" s="38"/>
      <c r="H381" s="38"/>
      <c r="I381" s="110"/>
      <c r="J381" s="38"/>
      <c r="K381" s="38"/>
      <c r="L381" s="41"/>
      <c r="M381" s="204"/>
      <c r="N381" s="205"/>
      <c r="O381" s="66"/>
      <c r="P381" s="66"/>
      <c r="Q381" s="66"/>
      <c r="R381" s="66"/>
      <c r="S381" s="66"/>
      <c r="T381" s="67"/>
      <c r="U381" s="36"/>
      <c r="V381" s="36"/>
      <c r="W381" s="36"/>
      <c r="X381" s="36"/>
      <c r="Y381" s="36"/>
      <c r="Z381" s="36"/>
      <c r="AA381" s="36"/>
      <c r="AB381" s="36"/>
      <c r="AC381" s="36"/>
      <c r="AD381" s="36"/>
      <c r="AE381" s="36"/>
      <c r="AT381" s="19" t="s">
        <v>126</v>
      </c>
      <c r="AU381" s="19" t="s">
        <v>83</v>
      </c>
    </row>
    <row r="382" spans="1:65" s="2" customFormat="1" ht="117">
      <c r="A382" s="36"/>
      <c r="B382" s="37"/>
      <c r="C382" s="38"/>
      <c r="D382" s="202" t="s">
        <v>128</v>
      </c>
      <c r="E382" s="38"/>
      <c r="F382" s="206" t="s">
        <v>584</v>
      </c>
      <c r="G382" s="38"/>
      <c r="H382" s="38"/>
      <c r="I382" s="110"/>
      <c r="J382" s="38"/>
      <c r="K382" s="38"/>
      <c r="L382" s="41"/>
      <c r="M382" s="204"/>
      <c r="N382" s="205"/>
      <c r="O382" s="66"/>
      <c r="P382" s="66"/>
      <c r="Q382" s="66"/>
      <c r="R382" s="66"/>
      <c r="S382" s="66"/>
      <c r="T382" s="67"/>
      <c r="U382" s="36"/>
      <c r="V382" s="36"/>
      <c r="W382" s="36"/>
      <c r="X382" s="36"/>
      <c r="Y382" s="36"/>
      <c r="Z382" s="36"/>
      <c r="AA382" s="36"/>
      <c r="AB382" s="36"/>
      <c r="AC382" s="36"/>
      <c r="AD382" s="36"/>
      <c r="AE382" s="36"/>
      <c r="AT382" s="19" t="s">
        <v>128</v>
      </c>
      <c r="AU382" s="19" t="s">
        <v>83</v>
      </c>
    </row>
    <row r="383" spans="1:65" s="2" customFormat="1" ht="21.6" customHeight="1">
      <c r="A383" s="36"/>
      <c r="B383" s="37"/>
      <c r="C383" s="189" t="s">
        <v>585</v>
      </c>
      <c r="D383" s="189" t="s">
        <v>120</v>
      </c>
      <c r="E383" s="190" t="s">
        <v>586</v>
      </c>
      <c r="F383" s="191" t="s">
        <v>587</v>
      </c>
      <c r="G383" s="192" t="s">
        <v>328</v>
      </c>
      <c r="H383" s="193">
        <v>111.13200000000001</v>
      </c>
      <c r="I383" s="194"/>
      <c r="J383" s="195">
        <f>ROUND(I383*H383,2)</f>
        <v>0</v>
      </c>
      <c r="K383" s="191" t="s">
        <v>137</v>
      </c>
      <c r="L383" s="41"/>
      <c r="M383" s="196" t="s">
        <v>21</v>
      </c>
      <c r="N383" s="197" t="s">
        <v>44</v>
      </c>
      <c r="O383" s="66"/>
      <c r="P383" s="198">
        <f>O383*H383</f>
        <v>0</v>
      </c>
      <c r="Q383" s="198">
        <v>0</v>
      </c>
      <c r="R383" s="198">
        <f>Q383*H383</f>
        <v>0</v>
      </c>
      <c r="S383" s="198">
        <v>0</v>
      </c>
      <c r="T383" s="199">
        <f>S383*H383</f>
        <v>0</v>
      </c>
      <c r="U383" s="36"/>
      <c r="V383" s="36"/>
      <c r="W383" s="36"/>
      <c r="X383" s="36"/>
      <c r="Y383" s="36"/>
      <c r="Z383" s="36"/>
      <c r="AA383" s="36"/>
      <c r="AB383" s="36"/>
      <c r="AC383" s="36"/>
      <c r="AD383" s="36"/>
      <c r="AE383" s="36"/>
      <c r="AR383" s="200" t="s">
        <v>124</v>
      </c>
      <c r="AT383" s="200" t="s">
        <v>120</v>
      </c>
      <c r="AU383" s="200" t="s">
        <v>83</v>
      </c>
      <c r="AY383" s="19" t="s">
        <v>118</v>
      </c>
      <c r="BE383" s="201">
        <f>IF(N383="základní",J383,0)</f>
        <v>0</v>
      </c>
      <c r="BF383" s="201">
        <f>IF(N383="snížená",J383,0)</f>
        <v>0</v>
      </c>
      <c r="BG383" s="201">
        <f>IF(N383="zákl. přenesená",J383,0)</f>
        <v>0</v>
      </c>
      <c r="BH383" s="201">
        <f>IF(N383="sníž. přenesená",J383,0)</f>
        <v>0</v>
      </c>
      <c r="BI383" s="201">
        <f>IF(N383="nulová",J383,0)</f>
        <v>0</v>
      </c>
      <c r="BJ383" s="19" t="s">
        <v>81</v>
      </c>
      <c r="BK383" s="201">
        <f>ROUND(I383*H383,2)</f>
        <v>0</v>
      </c>
      <c r="BL383" s="19" t="s">
        <v>124</v>
      </c>
      <c r="BM383" s="200" t="s">
        <v>588</v>
      </c>
    </row>
    <row r="384" spans="1:65" s="2" customFormat="1" ht="29.25">
      <c r="A384" s="36"/>
      <c r="B384" s="37"/>
      <c r="C384" s="38"/>
      <c r="D384" s="202" t="s">
        <v>126</v>
      </c>
      <c r="E384" s="38"/>
      <c r="F384" s="203" t="s">
        <v>589</v>
      </c>
      <c r="G384" s="38"/>
      <c r="H384" s="38"/>
      <c r="I384" s="110"/>
      <c r="J384" s="38"/>
      <c r="K384" s="38"/>
      <c r="L384" s="41"/>
      <c r="M384" s="204"/>
      <c r="N384" s="205"/>
      <c r="O384" s="66"/>
      <c r="P384" s="66"/>
      <c r="Q384" s="66"/>
      <c r="R384" s="66"/>
      <c r="S384" s="66"/>
      <c r="T384" s="67"/>
      <c r="U384" s="36"/>
      <c r="V384" s="36"/>
      <c r="W384" s="36"/>
      <c r="X384" s="36"/>
      <c r="Y384" s="36"/>
      <c r="Z384" s="36"/>
      <c r="AA384" s="36"/>
      <c r="AB384" s="36"/>
      <c r="AC384" s="36"/>
      <c r="AD384" s="36"/>
      <c r="AE384" s="36"/>
      <c r="AT384" s="19" t="s">
        <v>126</v>
      </c>
      <c r="AU384" s="19" t="s">
        <v>83</v>
      </c>
    </row>
    <row r="385" spans="1:65" s="2" customFormat="1" ht="117">
      <c r="A385" s="36"/>
      <c r="B385" s="37"/>
      <c r="C385" s="38"/>
      <c r="D385" s="202" t="s">
        <v>128</v>
      </c>
      <c r="E385" s="38"/>
      <c r="F385" s="206" t="s">
        <v>584</v>
      </c>
      <c r="G385" s="38"/>
      <c r="H385" s="38"/>
      <c r="I385" s="110"/>
      <c r="J385" s="38"/>
      <c r="K385" s="38"/>
      <c r="L385" s="41"/>
      <c r="M385" s="204"/>
      <c r="N385" s="205"/>
      <c r="O385" s="66"/>
      <c r="P385" s="66"/>
      <c r="Q385" s="66"/>
      <c r="R385" s="66"/>
      <c r="S385" s="66"/>
      <c r="T385" s="67"/>
      <c r="U385" s="36"/>
      <c r="V385" s="36"/>
      <c r="W385" s="36"/>
      <c r="X385" s="36"/>
      <c r="Y385" s="36"/>
      <c r="Z385" s="36"/>
      <c r="AA385" s="36"/>
      <c r="AB385" s="36"/>
      <c r="AC385" s="36"/>
      <c r="AD385" s="36"/>
      <c r="AE385" s="36"/>
      <c r="AT385" s="19" t="s">
        <v>128</v>
      </c>
      <c r="AU385" s="19" t="s">
        <v>83</v>
      </c>
    </row>
    <row r="386" spans="1:65" s="2" customFormat="1" ht="19.5">
      <c r="A386" s="36"/>
      <c r="B386" s="37"/>
      <c r="C386" s="38"/>
      <c r="D386" s="202" t="s">
        <v>130</v>
      </c>
      <c r="E386" s="38"/>
      <c r="F386" s="206" t="s">
        <v>590</v>
      </c>
      <c r="G386" s="38"/>
      <c r="H386" s="38"/>
      <c r="I386" s="110"/>
      <c r="J386" s="38"/>
      <c r="K386" s="38"/>
      <c r="L386" s="41"/>
      <c r="M386" s="204"/>
      <c r="N386" s="205"/>
      <c r="O386" s="66"/>
      <c r="P386" s="66"/>
      <c r="Q386" s="66"/>
      <c r="R386" s="66"/>
      <c r="S386" s="66"/>
      <c r="T386" s="67"/>
      <c r="U386" s="36"/>
      <c r="V386" s="36"/>
      <c r="W386" s="36"/>
      <c r="X386" s="36"/>
      <c r="Y386" s="36"/>
      <c r="Z386" s="36"/>
      <c r="AA386" s="36"/>
      <c r="AB386" s="36"/>
      <c r="AC386" s="36"/>
      <c r="AD386" s="36"/>
      <c r="AE386" s="36"/>
      <c r="AT386" s="19" t="s">
        <v>130</v>
      </c>
      <c r="AU386" s="19" t="s">
        <v>83</v>
      </c>
    </row>
    <row r="387" spans="1:65" s="13" customFormat="1" ht="11.25">
      <c r="B387" s="207"/>
      <c r="C387" s="208"/>
      <c r="D387" s="202" t="s">
        <v>132</v>
      </c>
      <c r="E387" s="208"/>
      <c r="F387" s="210" t="s">
        <v>591</v>
      </c>
      <c r="G387" s="208"/>
      <c r="H387" s="211">
        <v>111.13200000000001</v>
      </c>
      <c r="I387" s="212"/>
      <c r="J387" s="208"/>
      <c r="K387" s="208"/>
      <c r="L387" s="213"/>
      <c r="M387" s="214"/>
      <c r="N387" s="215"/>
      <c r="O387" s="215"/>
      <c r="P387" s="215"/>
      <c r="Q387" s="215"/>
      <c r="R387" s="215"/>
      <c r="S387" s="215"/>
      <c r="T387" s="216"/>
      <c r="AT387" s="217" t="s">
        <v>132</v>
      </c>
      <c r="AU387" s="217" t="s">
        <v>83</v>
      </c>
      <c r="AV387" s="13" t="s">
        <v>83</v>
      </c>
      <c r="AW387" s="13" t="s">
        <v>4</v>
      </c>
      <c r="AX387" s="13" t="s">
        <v>81</v>
      </c>
      <c r="AY387" s="217" t="s">
        <v>118</v>
      </c>
    </row>
    <row r="388" spans="1:65" s="2" customFormat="1" ht="32.450000000000003" customHeight="1">
      <c r="A388" s="36"/>
      <c r="B388" s="37"/>
      <c r="C388" s="189" t="s">
        <v>592</v>
      </c>
      <c r="D388" s="189" t="s">
        <v>120</v>
      </c>
      <c r="E388" s="190" t="s">
        <v>593</v>
      </c>
      <c r="F388" s="191" t="s">
        <v>594</v>
      </c>
      <c r="G388" s="192" t="s">
        <v>328</v>
      </c>
      <c r="H388" s="193">
        <v>12.348000000000001</v>
      </c>
      <c r="I388" s="194"/>
      <c r="J388" s="195">
        <f>ROUND(I388*H388,2)</f>
        <v>0</v>
      </c>
      <c r="K388" s="191" t="s">
        <v>137</v>
      </c>
      <c r="L388" s="41"/>
      <c r="M388" s="196" t="s">
        <v>21</v>
      </c>
      <c r="N388" s="197" t="s">
        <v>44</v>
      </c>
      <c r="O388" s="66"/>
      <c r="P388" s="198">
        <f>O388*H388</f>
        <v>0</v>
      </c>
      <c r="Q388" s="198">
        <v>0</v>
      </c>
      <c r="R388" s="198">
        <f>Q388*H388</f>
        <v>0</v>
      </c>
      <c r="S388" s="198">
        <v>0</v>
      </c>
      <c r="T388" s="199">
        <f>S388*H388</f>
        <v>0</v>
      </c>
      <c r="U388" s="36"/>
      <c r="V388" s="36"/>
      <c r="W388" s="36"/>
      <c r="X388" s="36"/>
      <c r="Y388" s="36"/>
      <c r="Z388" s="36"/>
      <c r="AA388" s="36"/>
      <c r="AB388" s="36"/>
      <c r="AC388" s="36"/>
      <c r="AD388" s="36"/>
      <c r="AE388" s="36"/>
      <c r="AR388" s="200" t="s">
        <v>124</v>
      </c>
      <c r="AT388" s="200" t="s">
        <v>120</v>
      </c>
      <c r="AU388" s="200" t="s">
        <v>83</v>
      </c>
      <c r="AY388" s="19" t="s">
        <v>118</v>
      </c>
      <c r="BE388" s="201">
        <f>IF(N388="základní",J388,0)</f>
        <v>0</v>
      </c>
      <c r="BF388" s="201">
        <f>IF(N388="snížená",J388,0)</f>
        <v>0</v>
      </c>
      <c r="BG388" s="201">
        <f>IF(N388="zákl. přenesená",J388,0)</f>
        <v>0</v>
      </c>
      <c r="BH388" s="201">
        <f>IF(N388="sníž. přenesená",J388,0)</f>
        <v>0</v>
      </c>
      <c r="BI388" s="201">
        <f>IF(N388="nulová",J388,0)</f>
        <v>0</v>
      </c>
      <c r="BJ388" s="19" t="s">
        <v>81</v>
      </c>
      <c r="BK388" s="201">
        <f>ROUND(I388*H388,2)</f>
        <v>0</v>
      </c>
      <c r="BL388" s="19" t="s">
        <v>124</v>
      </c>
      <c r="BM388" s="200" t="s">
        <v>595</v>
      </c>
    </row>
    <row r="389" spans="1:65" s="2" customFormat="1" ht="29.25">
      <c r="A389" s="36"/>
      <c r="B389" s="37"/>
      <c r="C389" s="38"/>
      <c r="D389" s="202" t="s">
        <v>126</v>
      </c>
      <c r="E389" s="38"/>
      <c r="F389" s="203" t="s">
        <v>596</v>
      </c>
      <c r="G389" s="38"/>
      <c r="H389" s="38"/>
      <c r="I389" s="110"/>
      <c r="J389" s="38"/>
      <c r="K389" s="38"/>
      <c r="L389" s="41"/>
      <c r="M389" s="204"/>
      <c r="N389" s="205"/>
      <c r="O389" s="66"/>
      <c r="P389" s="66"/>
      <c r="Q389" s="66"/>
      <c r="R389" s="66"/>
      <c r="S389" s="66"/>
      <c r="T389" s="67"/>
      <c r="U389" s="36"/>
      <c r="V389" s="36"/>
      <c r="W389" s="36"/>
      <c r="X389" s="36"/>
      <c r="Y389" s="36"/>
      <c r="Z389" s="36"/>
      <c r="AA389" s="36"/>
      <c r="AB389" s="36"/>
      <c r="AC389" s="36"/>
      <c r="AD389" s="36"/>
      <c r="AE389" s="36"/>
      <c r="AT389" s="19" t="s">
        <v>126</v>
      </c>
      <c r="AU389" s="19" t="s">
        <v>83</v>
      </c>
    </row>
    <row r="390" spans="1:65" s="2" customFormat="1" ht="107.25">
      <c r="A390" s="36"/>
      <c r="B390" s="37"/>
      <c r="C390" s="38"/>
      <c r="D390" s="202" t="s">
        <v>128</v>
      </c>
      <c r="E390" s="38"/>
      <c r="F390" s="206" t="s">
        <v>597</v>
      </c>
      <c r="G390" s="38"/>
      <c r="H390" s="38"/>
      <c r="I390" s="110"/>
      <c r="J390" s="38"/>
      <c r="K390" s="38"/>
      <c r="L390" s="41"/>
      <c r="M390" s="204"/>
      <c r="N390" s="205"/>
      <c r="O390" s="66"/>
      <c r="P390" s="66"/>
      <c r="Q390" s="66"/>
      <c r="R390" s="66"/>
      <c r="S390" s="66"/>
      <c r="T390" s="67"/>
      <c r="U390" s="36"/>
      <c r="V390" s="36"/>
      <c r="W390" s="36"/>
      <c r="X390" s="36"/>
      <c r="Y390" s="36"/>
      <c r="Z390" s="36"/>
      <c r="AA390" s="36"/>
      <c r="AB390" s="36"/>
      <c r="AC390" s="36"/>
      <c r="AD390" s="36"/>
      <c r="AE390" s="36"/>
      <c r="AT390" s="19" t="s">
        <v>128</v>
      </c>
      <c r="AU390" s="19" t="s">
        <v>83</v>
      </c>
    </row>
    <row r="391" spans="1:65" s="12" customFormat="1" ht="22.9" customHeight="1">
      <c r="B391" s="173"/>
      <c r="C391" s="174"/>
      <c r="D391" s="175" t="s">
        <v>72</v>
      </c>
      <c r="E391" s="187" t="s">
        <v>598</v>
      </c>
      <c r="F391" s="187" t="s">
        <v>599</v>
      </c>
      <c r="G391" s="174"/>
      <c r="H391" s="174"/>
      <c r="I391" s="177"/>
      <c r="J391" s="188">
        <f>BK391</f>
        <v>0</v>
      </c>
      <c r="K391" s="174"/>
      <c r="L391" s="179"/>
      <c r="M391" s="180"/>
      <c r="N391" s="181"/>
      <c r="O391" s="181"/>
      <c r="P391" s="182">
        <f>SUM(P392:P394)</f>
        <v>0</v>
      </c>
      <c r="Q391" s="181"/>
      <c r="R391" s="182">
        <f>SUM(R392:R394)</f>
        <v>0</v>
      </c>
      <c r="S391" s="181"/>
      <c r="T391" s="183">
        <f>SUM(T392:T394)</f>
        <v>0</v>
      </c>
      <c r="AR391" s="184" t="s">
        <v>81</v>
      </c>
      <c r="AT391" s="185" t="s">
        <v>72</v>
      </c>
      <c r="AU391" s="185" t="s">
        <v>81</v>
      </c>
      <c r="AY391" s="184" t="s">
        <v>118</v>
      </c>
      <c r="BK391" s="186">
        <f>SUM(BK392:BK394)</f>
        <v>0</v>
      </c>
    </row>
    <row r="392" spans="1:65" s="2" customFormat="1" ht="14.45" customHeight="1">
      <c r="A392" s="36"/>
      <c r="B392" s="37"/>
      <c r="C392" s="189" t="s">
        <v>600</v>
      </c>
      <c r="D392" s="189" t="s">
        <v>120</v>
      </c>
      <c r="E392" s="190" t="s">
        <v>601</v>
      </c>
      <c r="F392" s="191" t="s">
        <v>602</v>
      </c>
      <c r="G392" s="192" t="s">
        <v>328</v>
      </c>
      <c r="H392" s="193">
        <v>136.21799999999999</v>
      </c>
      <c r="I392" s="194"/>
      <c r="J392" s="195">
        <f>ROUND(I392*H392,2)</f>
        <v>0</v>
      </c>
      <c r="K392" s="191" t="s">
        <v>137</v>
      </c>
      <c r="L392" s="41"/>
      <c r="M392" s="196" t="s">
        <v>21</v>
      </c>
      <c r="N392" s="197" t="s">
        <v>44</v>
      </c>
      <c r="O392" s="66"/>
      <c r="P392" s="198">
        <f>O392*H392</f>
        <v>0</v>
      </c>
      <c r="Q392" s="198">
        <v>0</v>
      </c>
      <c r="R392" s="198">
        <f>Q392*H392</f>
        <v>0</v>
      </c>
      <c r="S392" s="198">
        <v>0</v>
      </c>
      <c r="T392" s="199">
        <f>S392*H392</f>
        <v>0</v>
      </c>
      <c r="U392" s="36"/>
      <c r="V392" s="36"/>
      <c r="W392" s="36"/>
      <c r="X392" s="36"/>
      <c r="Y392" s="36"/>
      <c r="Z392" s="36"/>
      <c r="AA392" s="36"/>
      <c r="AB392" s="36"/>
      <c r="AC392" s="36"/>
      <c r="AD392" s="36"/>
      <c r="AE392" s="36"/>
      <c r="AR392" s="200" t="s">
        <v>124</v>
      </c>
      <c r="AT392" s="200" t="s">
        <v>120</v>
      </c>
      <c r="AU392" s="200" t="s">
        <v>83</v>
      </c>
      <c r="AY392" s="19" t="s">
        <v>118</v>
      </c>
      <c r="BE392" s="201">
        <f>IF(N392="základní",J392,0)</f>
        <v>0</v>
      </c>
      <c r="BF392" s="201">
        <f>IF(N392="snížená",J392,0)</f>
        <v>0</v>
      </c>
      <c r="BG392" s="201">
        <f>IF(N392="zákl. přenesená",J392,0)</f>
        <v>0</v>
      </c>
      <c r="BH392" s="201">
        <f>IF(N392="sníž. přenesená",J392,0)</f>
        <v>0</v>
      </c>
      <c r="BI392" s="201">
        <f>IF(N392="nulová",J392,0)</f>
        <v>0</v>
      </c>
      <c r="BJ392" s="19" t="s">
        <v>81</v>
      </c>
      <c r="BK392" s="201">
        <f>ROUND(I392*H392,2)</f>
        <v>0</v>
      </c>
      <c r="BL392" s="19" t="s">
        <v>124</v>
      </c>
      <c r="BM392" s="200" t="s">
        <v>603</v>
      </c>
    </row>
    <row r="393" spans="1:65" s="2" customFormat="1" ht="19.5">
      <c r="A393" s="36"/>
      <c r="B393" s="37"/>
      <c r="C393" s="38"/>
      <c r="D393" s="202" t="s">
        <v>126</v>
      </c>
      <c r="E393" s="38"/>
      <c r="F393" s="203" t="s">
        <v>604</v>
      </c>
      <c r="G393" s="38"/>
      <c r="H393" s="38"/>
      <c r="I393" s="110"/>
      <c r="J393" s="38"/>
      <c r="K393" s="38"/>
      <c r="L393" s="41"/>
      <c r="M393" s="204"/>
      <c r="N393" s="205"/>
      <c r="O393" s="66"/>
      <c r="P393" s="66"/>
      <c r="Q393" s="66"/>
      <c r="R393" s="66"/>
      <c r="S393" s="66"/>
      <c r="T393" s="67"/>
      <c r="U393" s="36"/>
      <c r="V393" s="36"/>
      <c r="W393" s="36"/>
      <c r="X393" s="36"/>
      <c r="Y393" s="36"/>
      <c r="Z393" s="36"/>
      <c r="AA393" s="36"/>
      <c r="AB393" s="36"/>
      <c r="AC393" s="36"/>
      <c r="AD393" s="36"/>
      <c r="AE393" s="36"/>
      <c r="AT393" s="19" t="s">
        <v>126</v>
      </c>
      <c r="AU393" s="19" t="s">
        <v>83</v>
      </c>
    </row>
    <row r="394" spans="1:65" s="2" customFormat="1" ht="39">
      <c r="A394" s="36"/>
      <c r="B394" s="37"/>
      <c r="C394" s="38"/>
      <c r="D394" s="202" t="s">
        <v>128</v>
      </c>
      <c r="E394" s="38"/>
      <c r="F394" s="206" t="s">
        <v>605</v>
      </c>
      <c r="G394" s="38"/>
      <c r="H394" s="38"/>
      <c r="I394" s="110"/>
      <c r="J394" s="38"/>
      <c r="K394" s="38"/>
      <c r="L394" s="41"/>
      <c r="M394" s="261"/>
      <c r="N394" s="262"/>
      <c r="O394" s="263"/>
      <c r="P394" s="263"/>
      <c r="Q394" s="263"/>
      <c r="R394" s="263"/>
      <c r="S394" s="263"/>
      <c r="T394" s="264"/>
      <c r="U394" s="36"/>
      <c r="V394" s="36"/>
      <c r="W394" s="36"/>
      <c r="X394" s="36"/>
      <c r="Y394" s="36"/>
      <c r="Z394" s="36"/>
      <c r="AA394" s="36"/>
      <c r="AB394" s="36"/>
      <c r="AC394" s="36"/>
      <c r="AD394" s="36"/>
      <c r="AE394" s="36"/>
      <c r="AT394" s="19" t="s">
        <v>128</v>
      </c>
      <c r="AU394" s="19" t="s">
        <v>83</v>
      </c>
    </row>
    <row r="395" spans="1:65" s="2" customFormat="1" ht="6.95" customHeight="1">
      <c r="A395" s="36"/>
      <c r="B395" s="49"/>
      <c r="C395" s="50"/>
      <c r="D395" s="50"/>
      <c r="E395" s="50"/>
      <c r="F395" s="50"/>
      <c r="G395" s="50"/>
      <c r="H395" s="50"/>
      <c r="I395" s="138"/>
      <c r="J395" s="50"/>
      <c r="K395" s="50"/>
      <c r="L395" s="41"/>
      <c r="M395" s="36"/>
      <c r="O395" s="36"/>
      <c r="P395" s="36"/>
      <c r="Q395" s="36"/>
      <c r="R395" s="36"/>
      <c r="S395" s="36"/>
      <c r="T395" s="36"/>
      <c r="U395" s="36"/>
      <c r="V395" s="36"/>
      <c r="W395" s="36"/>
      <c r="X395" s="36"/>
      <c r="Y395" s="36"/>
      <c r="Z395" s="36"/>
      <c r="AA395" s="36"/>
      <c r="AB395" s="36"/>
      <c r="AC395" s="36"/>
      <c r="AD395" s="36"/>
      <c r="AE395" s="36"/>
    </row>
  </sheetData>
  <sheetProtection algorithmName="SHA-512" hashValue="50zkQ0L5ZSLEc/pYT1jriyJG1Gve9IUngvnKEsmcbzy4bPWchBn587Uyh68bblbzCb4ZpSyTIbMdSfhOBRv5bg==" saltValue="UzBTFCh2LPHvNgYRU2JFytCMpDIFcye7ba0PyjNh9I2V9Jga2r1u0vGs3rM5tYt9OURK/abVYCuiic6oWAYPaQ==" spinCount="100000" sheet="1" objects="1" scenarios="1" formatColumns="0" formatRows="0" autoFilter="0"/>
  <autoFilter ref="C87:K394"/>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7"/>
  <sheetViews>
    <sheetView showGridLines="0" workbookViewId="0"/>
  </sheetViews>
  <sheetFormatPr defaultRowHeight="1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103"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103"/>
      <c r="L2" s="354"/>
      <c r="M2" s="354"/>
      <c r="N2" s="354"/>
      <c r="O2" s="354"/>
      <c r="P2" s="354"/>
      <c r="Q2" s="354"/>
      <c r="R2" s="354"/>
      <c r="S2" s="354"/>
      <c r="T2" s="354"/>
      <c r="U2" s="354"/>
      <c r="V2" s="354"/>
      <c r="AT2" s="19" t="s">
        <v>86</v>
      </c>
    </row>
    <row r="3" spans="1:46" s="1" customFormat="1" ht="6.95" customHeight="1">
      <c r="B3" s="104"/>
      <c r="C3" s="105"/>
      <c r="D3" s="105"/>
      <c r="E3" s="105"/>
      <c r="F3" s="105"/>
      <c r="G3" s="105"/>
      <c r="H3" s="105"/>
      <c r="I3" s="106"/>
      <c r="J3" s="105"/>
      <c r="K3" s="105"/>
      <c r="L3" s="22"/>
      <c r="AT3" s="19" t="s">
        <v>83</v>
      </c>
    </row>
    <row r="4" spans="1:46" s="1" customFormat="1" ht="24.95" customHeight="1">
      <c r="B4" s="22"/>
      <c r="D4" s="107" t="s">
        <v>87</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4.45" customHeight="1">
      <c r="B7" s="22"/>
      <c r="E7" s="383" t="str">
        <f>'Rekapitulace stavby'!K6</f>
        <v>HRUŠKOVÁ, Oprava vodní nádrže na ppč 772</v>
      </c>
      <c r="F7" s="384"/>
      <c r="G7" s="384"/>
      <c r="H7" s="384"/>
      <c r="I7" s="103"/>
      <c r="L7" s="22"/>
    </row>
    <row r="8" spans="1:46" s="2" customFormat="1" ht="12" customHeight="1">
      <c r="A8" s="36"/>
      <c r="B8" s="41"/>
      <c r="C8" s="36"/>
      <c r="D8" s="109" t="s">
        <v>88</v>
      </c>
      <c r="E8" s="36"/>
      <c r="F8" s="36"/>
      <c r="G8" s="36"/>
      <c r="H8" s="36"/>
      <c r="I8" s="110"/>
      <c r="J8" s="36"/>
      <c r="K8" s="36"/>
      <c r="L8" s="111"/>
      <c r="S8" s="36"/>
      <c r="T8" s="36"/>
      <c r="U8" s="36"/>
      <c r="V8" s="36"/>
      <c r="W8" s="36"/>
      <c r="X8" s="36"/>
      <c r="Y8" s="36"/>
      <c r="Z8" s="36"/>
      <c r="AA8" s="36"/>
      <c r="AB8" s="36"/>
      <c r="AC8" s="36"/>
      <c r="AD8" s="36"/>
      <c r="AE8" s="36"/>
    </row>
    <row r="9" spans="1:46" s="2" customFormat="1" ht="14.45" customHeight="1">
      <c r="A9" s="36"/>
      <c r="B9" s="41"/>
      <c r="C9" s="36"/>
      <c r="D9" s="36"/>
      <c r="E9" s="385" t="s">
        <v>606</v>
      </c>
      <c r="F9" s="386"/>
      <c r="G9" s="386"/>
      <c r="H9" s="386"/>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21</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2. 10. 2019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26</v>
      </c>
      <c r="E14" s="36"/>
      <c r="F14" s="36"/>
      <c r="G14" s="36"/>
      <c r="H14" s="36"/>
      <c r="I14" s="113" t="s">
        <v>27</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28</v>
      </c>
      <c r="F15" s="36"/>
      <c r="G15" s="36"/>
      <c r="H15" s="36"/>
      <c r="I15" s="113" t="s">
        <v>29</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30</v>
      </c>
      <c r="E17" s="36"/>
      <c r="F17" s="36"/>
      <c r="G17" s="36"/>
      <c r="H17" s="36"/>
      <c r="I17" s="113" t="s">
        <v>27</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7" t="str">
        <f>'Rekapitulace stavby'!E14</f>
        <v>Vyplň údaj</v>
      </c>
      <c r="F18" s="388"/>
      <c r="G18" s="388"/>
      <c r="H18" s="388"/>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32</v>
      </c>
      <c r="E20" s="36"/>
      <c r="F20" s="36"/>
      <c r="G20" s="36"/>
      <c r="H20" s="36"/>
      <c r="I20" s="113" t="s">
        <v>27</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33</v>
      </c>
      <c r="F21" s="36"/>
      <c r="G21" s="36"/>
      <c r="H21" s="36"/>
      <c r="I21" s="113" t="s">
        <v>29</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35</v>
      </c>
      <c r="E23" s="36"/>
      <c r="F23" s="36"/>
      <c r="G23" s="36"/>
      <c r="H23" s="36"/>
      <c r="I23" s="113" t="s">
        <v>27</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36</v>
      </c>
      <c r="F24" s="36"/>
      <c r="G24" s="36"/>
      <c r="H24" s="36"/>
      <c r="I24" s="113" t="s">
        <v>29</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37</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96" customHeight="1">
      <c r="A27" s="115"/>
      <c r="B27" s="116"/>
      <c r="C27" s="115"/>
      <c r="D27" s="115"/>
      <c r="E27" s="389" t="s">
        <v>38</v>
      </c>
      <c r="F27" s="389"/>
      <c r="G27" s="389"/>
      <c r="H27" s="389"/>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110"/>
      <c r="J30" s="122">
        <f>ROUND(J84,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4" t="s">
        <v>40</v>
      </c>
      <c r="J32" s="123" t="s">
        <v>42</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43</v>
      </c>
      <c r="E33" s="109" t="s">
        <v>44</v>
      </c>
      <c r="F33" s="126">
        <f>ROUND((SUM(BE84:BE126)),  2)</f>
        <v>0</v>
      </c>
      <c r="G33" s="36"/>
      <c r="H33" s="36"/>
      <c r="I33" s="127">
        <v>0.21</v>
      </c>
      <c r="J33" s="126">
        <f>ROUND(((SUM(BE84:BE126))*I33),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45</v>
      </c>
      <c r="F34" s="126">
        <f>ROUND((SUM(BF84:BF126)),  2)</f>
        <v>0</v>
      </c>
      <c r="G34" s="36"/>
      <c r="H34" s="36"/>
      <c r="I34" s="127">
        <v>0.15</v>
      </c>
      <c r="J34" s="126">
        <f>ROUND(((SUM(BF84:BF126))*I34),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46</v>
      </c>
      <c r="F35" s="126">
        <f>ROUND((SUM(BG84:BG126)),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47</v>
      </c>
      <c r="F36" s="126">
        <f>ROUND((SUM(BH84:BH126)),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48</v>
      </c>
      <c r="F37" s="126">
        <f>ROUND((SUM(BI84:BI126)),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49</v>
      </c>
      <c r="E39" s="130"/>
      <c r="F39" s="130"/>
      <c r="G39" s="131" t="s">
        <v>50</v>
      </c>
      <c r="H39" s="132" t="s">
        <v>51</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90</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4.45" customHeight="1">
      <c r="A48" s="36"/>
      <c r="B48" s="37"/>
      <c r="C48" s="38"/>
      <c r="D48" s="38"/>
      <c r="E48" s="390" t="str">
        <f>E7</f>
        <v>HRUŠKOVÁ, Oprava vodní nádrže na ppč 772</v>
      </c>
      <c r="F48" s="391"/>
      <c r="G48" s="391"/>
      <c r="H48" s="391"/>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88</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4.45" customHeight="1">
      <c r="A50" s="36"/>
      <c r="B50" s="37"/>
      <c r="C50" s="38"/>
      <c r="D50" s="38"/>
      <c r="E50" s="363" t="str">
        <f>E9</f>
        <v>VON - Vedlejší a ostatní náklady</v>
      </c>
      <c r="F50" s="392"/>
      <c r="G50" s="392"/>
      <c r="H50" s="3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Hrušková</v>
      </c>
      <c r="G52" s="38"/>
      <c r="H52" s="38"/>
      <c r="I52" s="113" t="s">
        <v>24</v>
      </c>
      <c r="J52" s="61" t="str">
        <f>IF(J12="","",J12)</f>
        <v>2. 10. 2019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6.45" customHeight="1">
      <c r="A54" s="36"/>
      <c r="B54" s="37"/>
      <c r="C54" s="31" t="s">
        <v>26</v>
      </c>
      <c r="D54" s="38"/>
      <c r="E54" s="38"/>
      <c r="F54" s="29" t="str">
        <f>E15</f>
        <v>město Sokolov</v>
      </c>
      <c r="G54" s="38"/>
      <c r="H54" s="38"/>
      <c r="I54" s="113" t="s">
        <v>32</v>
      </c>
      <c r="J54" s="34" t="str">
        <f>E21</f>
        <v>Ing. Petra Neubauerová</v>
      </c>
      <c r="K54" s="38"/>
      <c r="L54" s="111"/>
      <c r="S54" s="36"/>
      <c r="T54" s="36"/>
      <c r="U54" s="36"/>
      <c r="V54" s="36"/>
      <c r="W54" s="36"/>
      <c r="X54" s="36"/>
      <c r="Y54" s="36"/>
      <c r="Z54" s="36"/>
      <c r="AA54" s="36"/>
      <c r="AB54" s="36"/>
      <c r="AC54" s="36"/>
      <c r="AD54" s="36"/>
      <c r="AE54" s="36"/>
    </row>
    <row r="55" spans="1:47" s="2" customFormat="1" ht="26.45" customHeight="1">
      <c r="A55" s="36"/>
      <c r="B55" s="37"/>
      <c r="C55" s="31" t="s">
        <v>30</v>
      </c>
      <c r="D55" s="38"/>
      <c r="E55" s="38"/>
      <c r="F55" s="29" t="str">
        <f>IF(E18="","",E18)</f>
        <v>Vyplň údaj</v>
      </c>
      <c r="G55" s="38"/>
      <c r="H55" s="38"/>
      <c r="I55" s="113" t="s">
        <v>35</v>
      </c>
      <c r="J55" s="34" t="str">
        <f>E24</f>
        <v>Daniela Hahnová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91</v>
      </c>
      <c r="D57" s="143"/>
      <c r="E57" s="143"/>
      <c r="F57" s="143"/>
      <c r="G57" s="143"/>
      <c r="H57" s="143"/>
      <c r="I57" s="144"/>
      <c r="J57" s="145" t="s">
        <v>92</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71</v>
      </c>
      <c r="D59" s="38"/>
      <c r="E59" s="38"/>
      <c r="F59" s="38"/>
      <c r="G59" s="38"/>
      <c r="H59" s="38"/>
      <c r="I59" s="110"/>
      <c r="J59" s="79">
        <f>J84</f>
        <v>0</v>
      </c>
      <c r="K59" s="38"/>
      <c r="L59" s="111"/>
      <c r="S59" s="36"/>
      <c r="T59" s="36"/>
      <c r="U59" s="36"/>
      <c r="V59" s="36"/>
      <c r="W59" s="36"/>
      <c r="X59" s="36"/>
      <c r="Y59" s="36"/>
      <c r="Z59" s="36"/>
      <c r="AA59" s="36"/>
      <c r="AB59" s="36"/>
      <c r="AC59" s="36"/>
      <c r="AD59" s="36"/>
      <c r="AE59" s="36"/>
      <c r="AU59" s="19" t="s">
        <v>93</v>
      </c>
    </row>
    <row r="60" spans="1:47" s="9" customFormat="1" ht="24.95" customHeight="1">
      <c r="B60" s="147"/>
      <c r="C60" s="148"/>
      <c r="D60" s="149" t="s">
        <v>607</v>
      </c>
      <c r="E60" s="150"/>
      <c r="F60" s="150"/>
      <c r="G60" s="150"/>
      <c r="H60" s="150"/>
      <c r="I60" s="151"/>
      <c r="J60" s="152">
        <f>J85</f>
        <v>0</v>
      </c>
      <c r="K60" s="148"/>
      <c r="L60" s="153"/>
    </row>
    <row r="61" spans="1:47" s="10" customFormat="1" ht="19.899999999999999" customHeight="1">
      <c r="B61" s="154"/>
      <c r="C61" s="155"/>
      <c r="D61" s="156" t="s">
        <v>608</v>
      </c>
      <c r="E61" s="157"/>
      <c r="F61" s="157"/>
      <c r="G61" s="157"/>
      <c r="H61" s="157"/>
      <c r="I61" s="158"/>
      <c r="J61" s="159">
        <f>J86</f>
        <v>0</v>
      </c>
      <c r="K61" s="155"/>
      <c r="L61" s="160"/>
    </row>
    <row r="62" spans="1:47" s="10" customFormat="1" ht="19.899999999999999" customHeight="1">
      <c r="B62" s="154"/>
      <c r="C62" s="155"/>
      <c r="D62" s="156" t="s">
        <v>609</v>
      </c>
      <c r="E62" s="157"/>
      <c r="F62" s="157"/>
      <c r="G62" s="157"/>
      <c r="H62" s="157"/>
      <c r="I62" s="158"/>
      <c r="J62" s="159">
        <f>J99</f>
        <v>0</v>
      </c>
      <c r="K62" s="155"/>
      <c r="L62" s="160"/>
    </row>
    <row r="63" spans="1:47" s="10" customFormat="1" ht="19.899999999999999" customHeight="1">
      <c r="B63" s="154"/>
      <c r="C63" s="155"/>
      <c r="D63" s="156" t="s">
        <v>610</v>
      </c>
      <c r="E63" s="157"/>
      <c r="F63" s="157"/>
      <c r="G63" s="157"/>
      <c r="H63" s="157"/>
      <c r="I63" s="158"/>
      <c r="J63" s="159">
        <f>J111</f>
        <v>0</v>
      </c>
      <c r="K63" s="155"/>
      <c r="L63" s="160"/>
    </row>
    <row r="64" spans="1:47" s="10" customFormat="1" ht="19.899999999999999" customHeight="1">
      <c r="B64" s="154"/>
      <c r="C64" s="155"/>
      <c r="D64" s="156" t="s">
        <v>611</v>
      </c>
      <c r="E64" s="157"/>
      <c r="F64" s="157"/>
      <c r="G64" s="157"/>
      <c r="H64" s="157"/>
      <c r="I64" s="158"/>
      <c r="J64" s="159">
        <f>J120</f>
        <v>0</v>
      </c>
      <c r="K64" s="155"/>
      <c r="L64" s="160"/>
    </row>
    <row r="65" spans="1:31" s="2" customFormat="1" ht="21.75" customHeight="1">
      <c r="A65" s="36"/>
      <c r="B65" s="37"/>
      <c r="C65" s="38"/>
      <c r="D65" s="38"/>
      <c r="E65" s="38"/>
      <c r="F65" s="38"/>
      <c r="G65" s="38"/>
      <c r="H65" s="38"/>
      <c r="I65" s="110"/>
      <c r="J65" s="38"/>
      <c r="K65" s="38"/>
      <c r="L65" s="111"/>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138"/>
      <c r="J66" s="50"/>
      <c r="K66" s="50"/>
      <c r="L66" s="111"/>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141"/>
      <c r="J70" s="52"/>
      <c r="K70" s="52"/>
      <c r="L70" s="111"/>
      <c r="S70" s="36"/>
      <c r="T70" s="36"/>
      <c r="U70" s="36"/>
      <c r="V70" s="36"/>
      <c r="W70" s="36"/>
      <c r="X70" s="36"/>
      <c r="Y70" s="36"/>
      <c r="Z70" s="36"/>
      <c r="AA70" s="36"/>
      <c r="AB70" s="36"/>
      <c r="AC70" s="36"/>
      <c r="AD70" s="36"/>
      <c r="AE70" s="36"/>
    </row>
    <row r="71" spans="1:31" s="2" customFormat="1" ht="24.95" customHeight="1">
      <c r="A71" s="36"/>
      <c r="B71" s="37"/>
      <c r="C71" s="25" t="s">
        <v>103</v>
      </c>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4.45" customHeight="1">
      <c r="A74" s="36"/>
      <c r="B74" s="37"/>
      <c r="C74" s="38"/>
      <c r="D74" s="38"/>
      <c r="E74" s="390" t="str">
        <f>E7</f>
        <v>HRUŠKOVÁ, Oprava vodní nádrže na ppč 772</v>
      </c>
      <c r="F74" s="391"/>
      <c r="G74" s="391"/>
      <c r="H74" s="391"/>
      <c r="I74" s="110"/>
      <c r="J74" s="38"/>
      <c r="K74" s="38"/>
      <c r="L74" s="111"/>
      <c r="S74" s="36"/>
      <c r="T74" s="36"/>
      <c r="U74" s="36"/>
      <c r="V74" s="36"/>
      <c r="W74" s="36"/>
      <c r="X74" s="36"/>
      <c r="Y74" s="36"/>
      <c r="Z74" s="36"/>
      <c r="AA74" s="36"/>
      <c r="AB74" s="36"/>
      <c r="AC74" s="36"/>
      <c r="AD74" s="36"/>
      <c r="AE74" s="36"/>
    </row>
    <row r="75" spans="1:31" s="2" customFormat="1" ht="12" customHeight="1">
      <c r="A75" s="36"/>
      <c r="B75" s="37"/>
      <c r="C75" s="31" t="s">
        <v>88</v>
      </c>
      <c r="D75" s="38"/>
      <c r="E75" s="38"/>
      <c r="F75" s="38"/>
      <c r="G75" s="38"/>
      <c r="H75" s="38"/>
      <c r="I75" s="110"/>
      <c r="J75" s="38"/>
      <c r="K75" s="38"/>
      <c r="L75" s="111"/>
      <c r="S75" s="36"/>
      <c r="T75" s="36"/>
      <c r="U75" s="36"/>
      <c r="V75" s="36"/>
      <c r="W75" s="36"/>
      <c r="X75" s="36"/>
      <c r="Y75" s="36"/>
      <c r="Z75" s="36"/>
      <c r="AA75" s="36"/>
      <c r="AB75" s="36"/>
      <c r="AC75" s="36"/>
      <c r="AD75" s="36"/>
      <c r="AE75" s="36"/>
    </row>
    <row r="76" spans="1:31" s="2" customFormat="1" ht="14.45" customHeight="1">
      <c r="A76" s="36"/>
      <c r="B76" s="37"/>
      <c r="C76" s="38"/>
      <c r="D76" s="38"/>
      <c r="E76" s="363" t="str">
        <f>E9</f>
        <v>VON - Vedlejší a ostatní náklady</v>
      </c>
      <c r="F76" s="392"/>
      <c r="G76" s="392"/>
      <c r="H76" s="392"/>
      <c r="I76" s="110"/>
      <c r="J76" s="38"/>
      <c r="K76" s="38"/>
      <c r="L76" s="111"/>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Hrušková</v>
      </c>
      <c r="G78" s="38"/>
      <c r="H78" s="38"/>
      <c r="I78" s="113" t="s">
        <v>24</v>
      </c>
      <c r="J78" s="61" t="str">
        <f>IF(J12="","",J12)</f>
        <v>2. 10. 2019</v>
      </c>
      <c r="K78" s="38"/>
      <c r="L78" s="111"/>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26.45" customHeight="1">
      <c r="A80" s="36"/>
      <c r="B80" s="37"/>
      <c r="C80" s="31" t="s">
        <v>26</v>
      </c>
      <c r="D80" s="38"/>
      <c r="E80" s="38"/>
      <c r="F80" s="29" t="str">
        <f>E15</f>
        <v>město Sokolov</v>
      </c>
      <c r="G80" s="38"/>
      <c r="H80" s="38"/>
      <c r="I80" s="113" t="s">
        <v>32</v>
      </c>
      <c r="J80" s="34" t="str">
        <f>E21</f>
        <v>Ing. Petra Neubauerová</v>
      </c>
      <c r="K80" s="38"/>
      <c r="L80" s="111"/>
      <c r="S80" s="36"/>
      <c r="T80" s="36"/>
      <c r="U80" s="36"/>
      <c r="V80" s="36"/>
      <c r="W80" s="36"/>
      <c r="X80" s="36"/>
      <c r="Y80" s="36"/>
      <c r="Z80" s="36"/>
      <c r="AA80" s="36"/>
      <c r="AB80" s="36"/>
      <c r="AC80" s="36"/>
      <c r="AD80" s="36"/>
      <c r="AE80" s="36"/>
    </row>
    <row r="81" spans="1:65" s="2" customFormat="1" ht="26.45" customHeight="1">
      <c r="A81" s="36"/>
      <c r="B81" s="37"/>
      <c r="C81" s="31" t="s">
        <v>30</v>
      </c>
      <c r="D81" s="38"/>
      <c r="E81" s="38"/>
      <c r="F81" s="29" t="str">
        <f>IF(E18="","",E18)</f>
        <v>Vyplň údaj</v>
      </c>
      <c r="G81" s="38"/>
      <c r="H81" s="38"/>
      <c r="I81" s="113" t="s">
        <v>35</v>
      </c>
      <c r="J81" s="34" t="str">
        <f>E24</f>
        <v>Daniela Hahnová</v>
      </c>
      <c r="K81" s="38"/>
      <c r="L81" s="111"/>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110"/>
      <c r="J82" s="38"/>
      <c r="K82" s="38"/>
      <c r="L82" s="111"/>
      <c r="S82" s="36"/>
      <c r="T82" s="36"/>
      <c r="U82" s="36"/>
      <c r="V82" s="36"/>
      <c r="W82" s="36"/>
      <c r="X82" s="36"/>
      <c r="Y82" s="36"/>
      <c r="Z82" s="36"/>
      <c r="AA82" s="36"/>
      <c r="AB82" s="36"/>
      <c r="AC82" s="36"/>
      <c r="AD82" s="36"/>
      <c r="AE82" s="36"/>
    </row>
    <row r="83" spans="1:65" s="11" customFormat="1" ht="29.25" customHeight="1">
      <c r="A83" s="161"/>
      <c r="B83" s="162"/>
      <c r="C83" s="163" t="s">
        <v>104</v>
      </c>
      <c r="D83" s="164" t="s">
        <v>58</v>
      </c>
      <c r="E83" s="164" t="s">
        <v>54</v>
      </c>
      <c r="F83" s="164" t="s">
        <v>55</v>
      </c>
      <c r="G83" s="164" t="s">
        <v>105</v>
      </c>
      <c r="H83" s="164" t="s">
        <v>106</v>
      </c>
      <c r="I83" s="165" t="s">
        <v>107</v>
      </c>
      <c r="J83" s="164" t="s">
        <v>92</v>
      </c>
      <c r="K83" s="166" t="s">
        <v>108</v>
      </c>
      <c r="L83" s="167"/>
      <c r="M83" s="70" t="s">
        <v>21</v>
      </c>
      <c r="N83" s="71" t="s">
        <v>43</v>
      </c>
      <c r="O83" s="71" t="s">
        <v>109</v>
      </c>
      <c r="P83" s="71" t="s">
        <v>110</v>
      </c>
      <c r="Q83" s="71" t="s">
        <v>111</v>
      </c>
      <c r="R83" s="71" t="s">
        <v>112</v>
      </c>
      <c r="S83" s="71" t="s">
        <v>113</v>
      </c>
      <c r="T83" s="72" t="s">
        <v>114</v>
      </c>
      <c r="U83" s="161"/>
      <c r="V83" s="161"/>
      <c r="W83" s="161"/>
      <c r="X83" s="161"/>
      <c r="Y83" s="161"/>
      <c r="Z83" s="161"/>
      <c r="AA83" s="161"/>
      <c r="AB83" s="161"/>
      <c r="AC83" s="161"/>
      <c r="AD83" s="161"/>
      <c r="AE83" s="161"/>
    </row>
    <row r="84" spans="1:65" s="2" customFormat="1" ht="22.9" customHeight="1">
      <c r="A84" s="36"/>
      <c r="B84" s="37"/>
      <c r="C84" s="77" t="s">
        <v>115</v>
      </c>
      <c r="D84" s="38"/>
      <c r="E84" s="38"/>
      <c r="F84" s="38"/>
      <c r="G84" s="38"/>
      <c r="H84" s="38"/>
      <c r="I84" s="110"/>
      <c r="J84" s="168">
        <f>BK84</f>
        <v>0</v>
      </c>
      <c r="K84" s="38"/>
      <c r="L84" s="41"/>
      <c r="M84" s="73"/>
      <c r="N84" s="169"/>
      <c r="O84" s="74"/>
      <c r="P84" s="170">
        <f>P85</f>
        <v>0</v>
      </c>
      <c r="Q84" s="74"/>
      <c r="R84" s="170">
        <f>R85</f>
        <v>0</v>
      </c>
      <c r="S84" s="74"/>
      <c r="T84" s="171">
        <f>T85</f>
        <v>0</v>
      </c>
      <c r="U84" s="36"/>
      <c r="V84" s="36"/>
      <c r="W84" s="36"/>
      <c r="X84" s="36"/>
      <c r="Y84" s="36"/>
      <c r="Z84" s="36"/>
      <c r="AA84" s="36"/>
      <c r="AB84" s="36"/>
      <c r="AC84" s="36"/>
      <c r="AD84" s="36"/>
      <c r="AE84" s="36"/>
      <c r="AT84" s="19" t="s">
        <v>72</v>
      </c>
      <c r="AU84" s="19" t="s">
        <v>93</v>
      </c>
      <c r="BK84" s="172">
        <f>BK85</f>
        <v>0</v>
      </c>
    </row>
    <row r="85" spans="1:65" s="12" customFormat="1" ht="25.9" customHeight="1">
      <c r="B85" s="173"/>
      <c r="C85" s="174"/>
      <c r="D85" s="175" t="s">
        <v>72</v>
      </c>
      <c r="E85" s="176" t="s">
        <v>612</v>
      </c>
      <c r="F85" s="176" t="s">
        <v>613</v>
      </c>
      <c r="G85" s="174"/>
      <c r="H85" s="174"/>
      <c r="I85" s="177"/>
      <c r="J85" s="178">
        <f>BK85</f>
        <v>0</v>
      </c>
      <c r="K85" s="174"/>
      <c r="L85" s="179"/>
      <c r="M85" s="180"/>
      <c r="N85" s="181"/>
      <c r="O85" s="181"/>
      <c r="P85" s="182">
        <f>P86+P99+P111+P120</f>
        <v>0</v>
      </c>
      <c r="Q85" s="181"/>
      <c r="R85" s="182">
        <f>R86+R99+R111+R120</f>
        <v>0</v>
      </c>
      <c r="S85" s="181"/>
      <c r="T85" s="183">
        <f>T86+T99+T111+T120</f>
        <v>0</v>
      </c>
      <c r="AR85" s="184" t="s">
        <v>156</v>
      </c>
      <c r="AT85" s="185" t="s">
        <v>72</v>
      </c>
      <c r="AU85" s="185" t="s">
        <v>73</v>
      </c>
      <c r="AY85" s="184" t="s">
        <v>118</v>
      </c>
      <c r="BK85" s="186">
        <f>BK86+BK99+BK111+BK120</f>
        <v>0</v>
      </c>
    </row>
    <row r="86" spans="1:65" s="12" customFormat="1" ht="22.9" customHeight="1">
      <c r="B86" s="173"/>
      <c r="C86" s="174"/>
      <c r="D86" s="175" t="s">
        <v>72</v>
      </c>
      <c r="E86" s="187" t="s">
        <v>614</v>
      </c>
      <c r="F86" s="187" t="s">
        <v>615</v>
      </c>
      <c r="G86" s="174"/>
      <c r="H86" s="174"/>
      <c r="I86" s="177"/>
      <c r="J86" s="188">
        <f>BK86</f>
        <v>0</v>
      </c>
      <c r="K86" s="174"/>
      <c r="L86" s="179"/>
      <c r="M86" s="180"/>
      <c r="N86" s="181"/>
      <c r="O86" s="181"/>
      <c r="P86" s="182">
        <f>SUM(P87:P98)</f>
        <v>0</v>
      </c>
      <c r="Q86" s="181"/>
      <c r="R86" s="182">
        <f>SUM(R87:R98)</f>
        <v>0</v>
      </c>
      <c r="S86" s="181"/>
      <c r="T86" s="183">
        <f>SUM(T87:T98)</f>
        <v>0</v>
      </c>
      <c r="AR86" s="184" t="s">
        <v>156</v>
      </c>
      <c r="AT86" s="185" t="s">
        <v>72</v>
      </c>
      <c r="AU86" s="185" t="s">
        <v>81</v>
      </c>
      <c r="AY86" s="184" t="s">
        <v>118</v>
      </c>
      <c r="BK86" s="186">
        <f>SUM(BK87:BK98)</f>
        <v>0</v>
      </c>
    </row>
    <row r="87" spans="1:65" s="2" customFormat="1" ht="14.45" customHeight="1">
      <c r="A87" s="36"/>
      <c r="B87" s="37"/>
      <c r="C87" s="189" t="s">
        <v>81</v>
      </c>
      <c r="D87" s="189" t="s">
        <v>120</v>
      </c>
      <c r="E87" s="190" t="s">
        <v>616</v>
      </c>
      <c r="F87" s="191" t="s">
        <v>617</v>
      </c>
      <c r="G87" s="192" t="s">
        <v>618</v>
      </c>
      <c r="H87" s="193">
        <v>1</v>
      </c>
      <c r="I87" s="194"/>
      <c r="J87" s="195">
        <f>ROUND(I87*H87,2)</f>
        <v>0</v>
      </c>
      <c r="K87" s="191" t="s">
        <v>137</v>
      </c>
      <c r="L87" s="41"/>
      <c r="M87" s="196" t="s">
        <v>21</v>
      </c>
      <c r="N87" s="197" t="s">
        <v>44</v>
      </c>
      <c r="O87" s="66"/>
      <c r="P87" s="198">
        <f>O87*H87</f>
        <v>0</v>
      </c>
      <c r="Q87" s="198">
        <v>0</v>
      </c>
      <c r="R87" s="198">
        <f>Q87*H87</f>
        <v>0</v>
      </c>
      <c r="S87" s="198">
        <v>0</v>
      </c>
      <c r="T87" s="199">
        <f>S87*H87</f>
        <v>0</v>
      </c>
      <c r="U87" s="36"/>
      <c r="V87" s="36"/>
      <c r="W87" s="36"/>
      <c r="X87" s="36"/>
      <c r="Y87" s="36"/>
      <c r="Z87" s="36"/>
      <c r="AA87" s="36"/>
      <c r="AB87" s="36"/>
      <c r="AC87" s="36"/>
      <c r="AD87" s="36"/>
      <c r="AE87" s="36"/>
      <c r="AR87" s="200" t="s">
        <v>619</v>
      </c>
      <c r="AT87" s="200" t="s">
        <v>120</v>
      </c>
      <c r="AU87" s="200" t="s">
        <v>83</v>
      </c>
      <c r="AY87" s="19" t="s">
        <v>118</v>
      </c>
      <c r="BE87" s="201">
        <f>IF(N87="základní",J87,0)</f>
        <v>0</v>
      </c>
      <c r="BF87" s="201">
        <f>IF(N87="snížená",J87,0)</f>
        <v>0</v>
      </c>
      <c r="BG87" s="201">
        <f>IF(N87="zákl. přenesená",J87,0)</f>
        <v>0</v>
      </c>
      <c r="BH87" s="201">
        <f>IF(N87="sníž. přenesená",J87,0)</f>
        <v>0</v>
      </c>
      <c r="BI87" s="201">
        <f>IF(N87="nulová",J87,0)</f>
        <v>0</v>
      </c>
      <c r="BJ87" s="19" t="s">
        <v>81</v>
      </c>
      <c r="BK87" s="201">
        <f>ROUND(I87*H87,2)</f>
        <v>0</v>
      </c>
      <c r="BL87" s="19" t="s">
        <v>619</v>
      </c>
      <c r="BM87" s="200" t="s">
        <v>620</v>
      </c>
    </row>
    <row r="88" spans="1:65" s="2" customFormat="1" ht="11.25">
      <c r="A88" s="36"/>
      <c r="B88" s="37"/>
      <c r="C88" s="38"/>
      <c r="D88" s="202" t="s">
        <v>126</v>
      </c>
      <c r="E88" s="38"/>
      <c r="F88" s="203" t="s">
        <v>617</v>
      </c>
      <c r="G88" s="38"/>
      <c r="H88" s="38"/>
      <c r="I88" s="110"/>
      <c r="J88" s="38"/>
      <c r="K88" s="38"/>
      <c r="L88" s="41"/>
      <c r="M88" s="204"/>
      <c r="N88" s="205"/>
      <c r="O88" s="66"/>
      <c r="P88" s="66"/>
      <c r="Q88" s="66"/>
      <c r="R88" s="66"/>
      <c r="S88" s="66"/>
      <c r="T88" s="67"/>
      <c r="U88" s="36"/>
      <c r="V88" s="36"/>
      <c r="W88" s="36"/>
      <c r="X88" s="36"/>
      <c r="Y88" s="36"/>
      <c r="Z88" s="36"/>
      <c r="AA88" s="36"/>
      <c r="AB88" s="36"/>
      <c r="AC88" s="36"/>
      <c r="AD88" s="36"/>
      <c r="AE88" s="36"/>
      <c r="AT88" s="19" t="s">
        <v>126</v>
      </c>
      <c r="AU88" s="19" t="s">
        <v>83</v>
      </c>
    </row>
    <row r="89" spans="1:65" s="2" customFormat="1" ht="19.5">
      <c r="A89" s="36"/>
      <c r="B89" s="37"/>
      <c r="C89" s="38"/>
      <c r="D89" s="202" t="s">
        <v>130</v>
      </c>
      <c r="E89" s="38"/>
      <c r="F89" s="206" t="s">
        <v>621</v>
      </c>
      <c r="G89" s="38"/>
      <c r="H89" s="38"/>
      <c r="I89" s="110"/>
      <c r="J89" s="38"/>
      <c r="K89" s="38"/>
      <c r="L89" s="41"/>
      <c r="M89" s="204"/>
      <c r="N89" s="205"/>
      <c r="O89" s="66"/>
      <c r="P89" s="66"/>
      <c r="Q89" s="66"/>
      <c r="R89" s="66"/>
      <c r="S89" s="66"/>
      <c r="T89" s="67"/>
      <c r="U89" s="36"/>
      <c r="V89" s="36"/>
      <c r="W89" s="36"/>
      <c r="X89" s="36"/>
      <c r="Y89" s="36"/>
      <c r="Z89" s="36"/>
      <c r="AA89" s="36"/>
      <c r="AB89" s="36"/>
      <c r="AC89" s="36"/>
      <c r="AD89" s="36"/>
      <c r="AE89" s="36"/>
      <c r="AT89" s="19" t="s">
        <v>130</v>
      </c>
      <c r="AU89" s="19" t="s">
        <v>83</v>
      </c>
    </row>
    <row r="90" spans="1:65" s="2" customFormat="1" ht="14.45" customHeight="1">
      <c r="A90" s="36"/>
      <c r="B90" s="37"/>
      <c r="C90" s="189" t="s">
        <v>83</v>
      </c>
      <c r="D90" s="189" t="s">
        <v>120</v>
      </c>
      <c r="E90" s="190" t="s">
        <v>622</v>
      </c>
      <c r="F90" s="191" t="s">
        <v>623</v>
      </c>
      <c r="G90" s="192" t="s">
        <v>618</v>
      </c>
      <c r="H90" s="193">
        <v>1</v>
      </c>
      <c r="I90" s="194"/>
      <c r="J90" s="195">
        <f>ROUND(I90*H90,2)</f>
        <v>0</v>
      </c>
      <c r="K90" s="191" t="s">
        <v>137</v>
      </c>
      <c r="L90" s="41"/>
      <c r="M90" s="196" t="s">
        <v>21</v>
      </c>
      <c r="N90" s="197" t="s">
        <v>44</v>
      </c>
      <c r="O90" s="66"/>
      <c r="P90" s="198">
        <f>O90*H90</f>
        <v>0</v>
      </c>
      <c r="Q90" s="198">
        <v>0</v>
      </c>
      <c r="R90" s="198">
        <f>Q90*H90</f>
        <v>0</v>
      </c>
      <c r="S90" s="198">
        <v>0</v>
      </c>
      <c r="T90" s="199">
        <f>S90*H90</f>
        <v>0</v>
      </c>
      <c r="U90" s="36"/>
      <c r="V90" s="36"/>
      <c r="W90" s="36"/>
      <c r="X90" s="36"/>
      <c r="Y90" s="36"/>
      <c r="Z90" s="36"/>
      <c r="AA90" s="36"/>
      <c r="AB90" s="36"/>
      <c r="AC90" s="36"/>
      <c r="AD90" s="36"/>
      <c r="AE90" s="36"/>
      <c r="AR90" s="200" t="s">
        <v>619</v>
      </c>
      <c r="AT90" s="200" t="s">
        <v>120</v>
      </c>
      <c r="AU90" s="200" t="s">
        <v>83</v>
      </c>
      <c r="AY90" s="19" t="s">
        <v>118</v>
      </c>
      <c r="BE90" s="201">
        <f>IF(N90="základní",J90,0)</f>
        <v>0</v>
      </c>
      <c r="BF90" s="201">
        <f>IF(N90="snížená",J90,0)</f>
        <v>0</v>
      </c>
      <c r="BG90" s="201">
        <f>IF(N90="zákl. přenesená",J90,0)</f>
        <v>0</v>
      </c>
      <c r="BH90" s="201">
        <f>IF(N90="sníž. přenesená",J90,0)</f>
        <v>0</v>
      </c>
      <c r="BI90" s="201">
        <f>IF(N90="nulová",J90,0)</f>
        <v>0</v>
      </c>
      <c r="BJ90" s="19" t="s">
        <v>81</v>
      </c>
      <c r="BK90" s="201">
        <f>ROUND(I90*H90,2)</f>
        <v>0</v>
      </c>
      <c r="BL90" s="19" t="s">
        <v>619</v>
      </c>
      <c r="BM90" s="200" t="s">
        <v>624</v>
      </c>
    </row>
    <row r="91" spans="1:65" s="2" customFormat="1" ht="11.25">
      <c r="A91" s="36"/>
      <c r="B91" s="37"/>
      <c r="C91" s="38"/>
      <c r="D91" s="202" t="s">
        <v>126</v>
      </c>
      <c r="E91" s="38"/>
      <c r="F91" s="203" t="s">
        <v>623</v>
      </c>
      <c r="G91" s="38"/>
      <c r="H91" s="38"/>
      <c r="I91" s="110"/>
      <c r="J91" s="38"/>
      <c r="K91" s="38"/>
      <c r="L91" s="41"/>
      <c r="M91" s="204"/>
      <c r="N91" s="205"/>
      <c r="O91" s="66"/>
      <c r="P91" s="66"/>
      <c r="Q91" s="66"/>
      <c r="R91" s="66"/>
      <c r="S91" s="66"/>
      <c r="T91" s="67"/>
      <c r="U91" s="36"/>
      <c r="V91" s="36"/>
      <c r="W91" s="36"/>
      <c r="X91" s="36"/>
      <c r="Y91" s="36"/>
      <c r="Z91" s="36"/>
      <c r="AA91" s="36"/>
      <c r="AB91" s="36"/>
      <c r="AC91" s="36"/>
      <c r="AD91" s="36"/>
      <c r="AE91" s="36"/>
      <c r="AT91" s="19" t="s">
        <v>126</v>
      </c>
      <c r="AU91" s="19" t="s">
        <v>83</v>
      </c>
    </row>
    <row r="92" spans="1:65" s="2" customFormat="1" ht="29.25">
      <c r="A92" s="36"/>
      <c r="B92" s="37"/>
      <c r="C92" s="38"/>
      <c r="D92" s="202" t="s">
        <v>130</v>
      </c>
      <c r="E92" s="38"/>
      <c r="F92" s="206" t="s">
        <v>625</v>
      </c>
      <c r="G92" s="38"/>
      <c r="H92" s="38"/>
      <c r="I92" s="110"/>
      <c r="J92" s="38"/>
      <c r="K92" s="38"/>
      <c r="L92" s="41"/>
      <c r="M92" s="204"/>
      <c r="N92" s="205"/>
      <c r="O92" s="66"/>
      <c r="P92" s="66"/>
      <c r="Q92" s="66"/>
      <c r="R92" s="66"/>
      <c r="S92" s="66"/>
      <c r="T92" s="67"/>
      <c r="U92" s="36"/>
      <c r="V92" s="36"/>
      <c r="W92" s="36"/>
      <c r="X92" s="36"/>
      <c r="Y92" s="36"/>
      <c r="Z92" s="36"/>
      <c r="AA92" s="36"/>
      <c r="AB92" s="36"/>
      <c r="AC92" s="36"/>
      <c r="AD92" s="36"/>
      <c r="AE92" s="36"/>
      <c r="AT92" s="19" t="s">
        <v>130</v>
      </c>
      <c r="AU92" s="19" t="s">
        <v>83</v>
      </c>
    </row>
    <row r="93" spans="1:65" s="2" customFormat="1" ht="14.45" customHeight="1">
      <c r="A93" s="36"/>
      <c r="B93" s="37"/>
      <c r="C93" s="189" t="s">
        <v>144</v>
      </c>
      <c r="D93" s="189" t="s">
        <v>120</v>
      </c>
      <c r="E93" s="190" t="s">
        <v>626</v>
      </c>
      <c r="F93" s="191" t="s">
        <v>627</v>
      </c>
      <c r="G93" s="192" t="s">
        <v>618</v>
      </c>
      <c r="H93" s="193">
        <v>1</v>
      </c>
      <c r="I93" s="194"/>
      <c r="J93" s="195">
        <f>ROUND(I93*H93,2)</f>
        <v>0</v>
      </c>
      <c r="K93" s="191" t="s">
        <v>137</v>
      </c>
      <c r="L93" s="41"/>
      <c r="M93" s="196" t="s">
        <v>21</v>
      </c>
      <c r="N93" s="197" t="s">
        <v>44</v>
      </c>
      <c r="O93" s="66"/>
      <c r="P93" s="198">
        <f>O93*H93</f>
        <v>0</v>
      </c>
      <c r="Q93" s="198">
        <v>0</v>
      </c>
      <c r="R93" s="198">
        <f>Q93*H93</f>
        <v>0</v>
      </c>
      <c r="S93" s="198">
        <v>0</v>
      </c>
      <c r="T93" s="199">
        <f>S93*H93</f>
        <v>0</v>
      </c>
      <c r="U93" s="36"/>
      <c r="V93" s="36"/>
      <c r="W93" s="36"/>
      <c r="X93" s="36"/>
      <c r="Y93" s="36"/>
      <c r="Z93" s="36"/>
      <c r="AA93" s="36"/>
      <c r="AB93" s="36"/>
      <c r="AC93" s="36"/>
      <c r="AD93" s="36"/>
      <c r="AE93" s="36"/>
      <c r="AR93" s="200" t="s">
        <v>619</v>
      </c>
      <c r="AT93" s="200" t="s">
        <v>120</v>
      </c>
      <c r="AU93" s="200" t="s">
        <v>83</v>
      </c>
      <c r="AY93" s="19" t="s">
        <v>118</v>
      </c>
      <c r="BE93" s="201">
        <f>IF(N93="základní",J93,0)</f>
        <v>0</v>
      </c>
      <c r="BF93" s="201">
        <f>IF(N93="snížená",J93,0)</f>
        <v>0</v>
      </c>
      <c r="BG93" s="201">
        <f>IF(N93="zákl. přenesená",J93,0)</f>
        <v>0</v>
      </c>
      <c r="BH93" s="201">
        <f>IF(N93="sníž. přenesená",J93,0)</f>
        <v>0</v>
      </c>
      <c r="BI93" s="201">
        <f>IF(N93="nulová",J93,0)</f>
        <v>0</v>
      </c>
      <c r="BJ93" s="19" t="s">
        <v>81</v>
      </c>
      <c r="BK93" s="201">
        <f>ROUND(I93*H93,2)</f>
        <v>0</v>
      </c>
      <c r="BL93" s="19" t="s">
        <v>619</v>
      </c>
      <c r="BM93" s="200" t="s">
        <v>628</v>
      </c>
    </row>
    <row r="94" spans="1:65" s="2" customFormat="1" ht="11.25">
      <c r="A94" s="36"/>
      <c r="B94" s="37"/>
      <c r="C94" s="38"/>
      <c r="D94" s="202" t="s">
        <v>126</v>
      </c>
      <c r="E94" s="38"/>
      <c r="F94" s="203" t="s">
        <v>627</v>
      </c>
      <c r="G94" s="38"/>
      <c r="H94" s="38"/>
      <c r="I94" s="110"/>
      <c r="J94" s="38"/>
      <c r="K94" s="38"/>
      <c r="L94" s="41"/>
      <c r="M94" s="204"/>
      <c r="N94" s="205"/>
      <c r="O94" s="66"/>
      <c r="P94" s="66"/>
      <c r="Q94" s="66"/>
      <c r="R94" s="66"/>
      <c r="S94" s="66"/>
      <c r="T94" s="67"/>
      <c r="U94" s="36"/>
      <c r="V94" s="36"/>
      <c r="W94" s="36"/>
      <c r="X94" s="36"/>
      <c r="Y94" s="36"/>
      <c r="Z94" s="36"/>
      <c r="AA94" s="36"/>
      <c r="AB94" s="36"/>
      <c r="AC94" s="36"/>
      <c r="AD94" s="36"/>
      <c r="AE94" s="36"/>
      <c r="AT94" s="19" t="s">
        <v>126</v>
      </c>
      <c r="AU94" s="19" t="s">
        <v>83</v>
      </c>
    </row>
    <row r="95" spans="1:65" s="2" customFormat="1" ht="29.25">
      <c r="A95" s="36"/>
      <c r="B95" s="37"/>
      <c r="C95" s="38"/>
      <c r="D95" s="202" t="s">
        <v>130</v>
      </c>
      <c r="E95" s="38"/>
      <c r="F95" s="206" t="s">
        <v>629</v>
      </c>
      <c r="G95" s="38"/>
      <c r="H95" s="38"/>
      <c r="I95" s="110"/>
      <c r="J95" s="38"/>
      <c r="K95" s="38"/>
      <c r="L95" s="41"/>
      <c r="M95" s="204"/>
      <c r="N95" s="205"/>
      <c r="O95" s="66"/>
      <c r="P95" s="66"/>
      <c r="Q95" s="66"/>
      <c r="R95" s="66"/>
      <c r="S95" s="66"/>
      <c r="T95" s="67"/>
      <c r="U95" s="36"/>
      <c r="V95" s="36"/>
      <c r="W95" s="36"/>
      <c r="X95" s="36"/>
      <c r="Y95" s="36"/>
      <c r="Z95" s="36"/>
      <c r="AA95" s="36"/>
      <c r="AB95" s="36"/>
      <c r="AC95" s="36"/>
      <c r="AD95" s="36"/>
      <c r="AE95" s="36"/>
      <c r="AT95" s="19" t="s">
        <v>130</v>
      </c>
      <c r="AU95" s="19" t="s">
        <v>83</v>
      </c>
    </row>
    <row r="96" spans="1:65" s="2" customFormat="1" ht="14.45" customHeight="1">
      <c r="A96" s="36"/>
      <c r="B96" s="37"/>
      <c r="C96" s="189" t="s">
        <v>124</v>
      </c>
      <c r="D96" s="189" t="s">
        <v>120</v>
      </c>
      <c r="E96" s="190" t="s">
        <v>630</v>
      </c>
      <c r="F96" s="191" t="s">
        <v>631</v>
      </c>
      <c r="G96" s="192" t="s">
        <v>618</v>
      </c>
      <c r="H96" s="193">
        <v>1</v>
      </c>
      <c r="I96" s="194"/>
      <c r="J96" s="195">
        <f>ROUND(I96*H96,2)</f>
        <v>0</v>
      </c>
      <c r="K96" s="191" t="s">
        <v>137</v>
      </c>
      <c r="L96" s="41"/>
      <c r="M96" s="196" t="s">
        <v>21</v>
      </c>
      <c r="N96" s="197" t="s">
        <v>44</v>
      </c>
      <c r="O96" s="66"/>
      <c r="P96" s="198">
        <f>O96*H96</f>
        <v>0</v>
      </c>
      <c r="Q96" s="198">
        <v>0</v>
      </c>
      <c r="R96" s="198">
        <f>Q96*H96</f>
        <v>0</v>
      </c>
      <c r="S96" s="198">
        <v>0</v>
      </c>
      <c r="T96" s="199">
        <f>S96*H96</f>
        <v>0</v>
      </c>
      <c r="U96" s="36"/>
      <c r="V96" s="36"/>
      <c r="W96" s="36"/>
      <c r="X96" s="36"/>
      <c r="Y96" s="36"/>
      <c r="Z96" s="36"/>
      <c r="AA96" s="36"/>
      <c r="AB96" s="36"/>
      <c r="AC96" s="36"/>
      <c r="AD96" s="36"/>
      <c r="AE96" s="36"/>
      <c r="AR96" s="200" t="s">
        <v>619</v>
      </c>
      <c r="AT96" s="200" t="s">
        <v>120</v>
      </c>
      <c r="AU96" s="200" t="s">
        <v>83</v>
      </c>
      <c r="AY96" s="19" t="s">
        <v>118</v>
      </c>
      <c r="BE96" s="201">
        <f>IF(N96="základní",J96,0)</f>
        <v>0</v>
      </c>
      <c r="BF96" s="201">
        <f>IF(N96="snížená",J96,0)</f>
        <v>0</v>
      </c>
      <c r="BG96" s="201">
        <f>IF(N96="zákl. přenesená",J96,0)</f>
        <v>0</v>
      </c>
      <c r="BH96" s="201">
        <f>IF(N96="sníž. přenesená",J96,0)</f>
        <v>0</v>
      </c>
      <c r="BI96" s="201">
        <f>IF(N96="nulová",J96,0)</f>
        <v>0</v>
      </c>
      <c r="BJ96" s="19" t="s">
        <v>81</v>
      </c>
      <c r="BK96" s="201">
        <f>ROUND(I96*H96,2)</f>
        <v>0</v>
      </c>
      <c r="BL96" s="19" t="s">
        <v>619</v>
      </c>
      <c r="BM96" s="200" t="s">
        <v>632</v>
      </c>
    </row>
    <row r="97" spans="1:65" s="2" customFormat="1" ht="11.25">
      <c r="A97" s="36"/>
      <c r="B97" s="37"/>
      <c r="C97" s="38"/>
      <c r="D97" s="202" t="s">
        <v>126</v>
      </c>
      <c r="E97" s="38"/>
      <c r="F97" s="203" t="s">
        <v>631</v>
      </c>
      <c r="G97" s="38"/>
      <c r="H97" s="38"/>
      <c r="I97" s="110"/>
      <c r="J97" s="38"/>
      <c r="K97" s="38"/>
      <c r="L97" s="41"/>
      <c r="M97" s="204"/>
      <c r="N97" s="205"/>
      <c r="O97" s="66"/>
      <c r="P97" s="66"/>
      <c r="Q97" s="66"/>
      <c r="R97" s="66"/>
      <c r="S97" s="66"/>
      <c r="T97" s="67"/>
      <c r="U97" s="36"/>
      <c r="V97" s="36"/>
      <c r="W97" s="36"/>
      <c r="X97" s="36"/>
      <c r="Y97" s="36"/>
      <c r="Z97" s="36"/>
      <c r="AA97" s="36"/>
      <c r="AB97" s="36"/>
      <c r="AC97" s="36"/>
      <c r="AD97" s="36"/>
      <c r="AE97" s="36"/>
      <c r="AT97" s="19" t="s">
        <v>126</v>
      </c>
      <c r="AU97" s="19" t="s">
        <v>83</v>
      </c>
    </row>
    <row r="98" spans="1:65" s="2" customFormat="1" ht="19.5">
      <c r="A98" s="36"/>
      <c r="B98" s="37"/>
      <c r="C98" s="38"/>
      <c r="D98" s="202" t="s">
        <v>130</v>
      </c>
      <c r="E98" s="38"/>
      <c r="F98" s="206" t="s">
        <v>633</v>
      </c>
      <c r="G98" s="38"/>
      <c r="H98" s="38"/>
      <c r="I98" s="110"/>
      <c r="J98" s="38"/>
      <c r="K98" s="38"/>
      <c r="L98" s="41"/>
      <c r="M98" s="204"/>
      <c r="N98" s="205"/>
      <c r="O98" s="66"/>
      <c r="P98" s="66"/>
      <c r="Q98" s="66"/>
      <c r="R98" s="66"/>
      <c r="S98" s="66"/>
      <c r="T98" s="67"/>
      <c r="U98" s="36"/>
      <c r="V98" s="36"/>
      <c r="W98" s="36"/>
      <c r="X98" s="36"/>
      <c r="Y98" s="36"/>
      <c r="Z98" s="36"/>
      <c r="AA98" s="36"/>
      <c r="AB98" s="36"/>
      <c r="AC98" s="36"/>
      <c r="AD98" s="36"/>
      <c r="AE98" s="36"/>
      <c r="AT98" s="19" t="s">
        <v>130</v>
      </c>
      <c r="AU98" s="19" t="s">
        <v>83</v>
      </c>
    </row>
    <row r="99" spans="1:65" s="12" customFormat="1" ht="22.9" customHeight="1">
      <c r="B99" s="173"/>
      <c r="C99" s="174"/>
      <c r="D99" s="175" t="s">
        <v>72</v>
      </c>
      <c r="E99" s="187" t="s">
        <v>634</v>
      </c>
      <c r="F99" s="187" t="s">
        <v>635</v>
      </c>
      <c r="G99" s="174"/>
      <c r="H99" s="174"/>
      <c r="I99" s="177"/>
      <c r="J99" s="188">
        <f>BK99</f>
        <v>0</v>
      </c>
      <c r="K99" s="174"/>
      <c r="L99" s="179"/>
      <c r="M99" s="180"/>
      <c r="N99" s="181"/>
      <c r="O99" s="181"/>
      <c r="P99" s="182">
        <f>SUM(P100:P110)</f>
        <v>0</v>
      </c>
      <c r="Q99" s="181"/>
      <c r="R99" s="182">
        <f>SUM(R100:R110)</f>
        <v>0</v>
      </c>
      <c r="S99" s="181"/>
      <c r="T99" s="183">
        <f>SUM(T100:T110)</f>
        <v>0</v>
      </c>
      <c r="AR99" s="184" t="s">
        <v>156</v>
      </c>
      <c r="AT99" s="185" t="s">
        <v>72</v>
      </c>
      <c r="AU99" s="185" t="s">
        <v>81</v>
      </c>
      <c r="AY99" s="184" t="s">
        <v>118</v>
      </c>
      <c r="BK99" s="186">
        <f>SUM(BK100:BK110)</f>
        <v>0</v>
      </c>
    </row>
    <row r="100" spans="1:65" s="2" customFormat="1" ht="14.45" customHeight="1">
      <c r="A100" s="36"/>
      <c r="B100" s="37"/>
      <c r="C100" s="189" t="s">
        <v>156</v>
      </c>
      <c r="D100" s="189" t="s">
        <v>120</v>
      </c>
      <c r="E100" s="190" t="s">
        <v>636</v>
      </c>
      <c r="F100" s="191" t="s">
        <v>637</v>
      </c>
      <c r="G100" s="192" t="s">
        <v>618</v>
      </c>
      <c r="H100" s="193">
        <v>1</v>
      </c>
      <c r="I100" s="194"/>
      <c r="J100" s="195">
        <f>ROUND(I100*H100,2)</f>
        <v>0</v>
      </c>
      <c r="K100" s="191" t="s">
        <v>137</v>
      </c>
      <c r="L100" s="41"/>
      <c r="M100" s="196" t="s">
        <v>21</v>
      </c>
      <c r="N100" s="197" t="s">
        <v>44</v>
      </c>
      <c r="O100" s="66"/>
      <c r="P100" s="198">
        <f>O100*H100</f>
        <v>0</v>
      </c>
      <c r="Q100" s="198">
        <v>0</v>
      </c>
      <c r="R100" s="198">
        <f>Q100*H100</f>
        <v>0</v>
      </c>
      <c r="S100" s="198">
        <v>0</v>
      </c>
      <c r="T100" s="199">
        <f>S100*H100</f>
        <v>0</v>
      </c>
      <c r="U100" s="36"/>
      <c r="V100" s="36"/>
      <c r="W100" s="36"/>
      <c r="X100" s="36"/>
      <c r="Y100" s="36"/>
      <c r="Z100" s="36"/>
      <c r="AA100" s="36"/>
      <c r="AB100" s="36"/>
      <c r="AC100" s="36"/>
      <c r="AD100" s="36"/>
      <c r="AE100" s="36"/>
      <c r="AR100" s="200" t="s">
        <v>619</v>
      </c>
      <c r="AT100" s="200" t="s">
        <v>120</v>
      </c>
      <c r="AU100" s="200" t="s">
        <v>83</v>
      </c>
      <c r="AY100" s="19" t="s">
        <v>118</v>
      </c>
      <c r="BE100" s="201">
        <f>IF(N100="základní",J100,0)</f>
        <v>0</v>
      </c>
      <c r="BF100" s="201">
        <f>IF(N100="snížená",J100,0)</f>
        <v>0</v>
      </c>
      <c r="BG100" s="201">
        <f>IF(N100="zákl. přenesená",J100,0)</f>
        <v>0</v>
      </c>
      <c r="BH100" s="201">
        <f>IF(N100="sníž. přenesená",J100,0)</f>
        <v>0</v>
      </c>
      <c r="BI100" s="201">
        <f>IF(N100="nulová",J100,0)</f>
        <v>0</v>
      </c>
      <c r="BJ100" s="19" t="s">
        <v>81</v>
      </c>
      <c r="BK100" s="201">
        <f>ROUND(I100*H100,2)</f>
        <v>0</v>
      </c>
      <c r="BL100" s="19" t="s">
        <v>619</v>
      </c>
      <c r="BM100" s="200" t="s">
        <v>638</v>
      </c>
    </row>
    <row r="101" spans="1:65" s="2" customFormat="1" ht="11.25">
      <c r="A101" s="36"/>
      <c r="B101" s="37"/>
      <c r="C101" s="38"/>
      <c r="D101" s="202" t="s">
        <v>126</v>
      </c>
      <c r="E101" s="38"/>
      <c r="F101" s="203" t="s">
        <v>637</v>
      </c>
      <c r="G101" s="38"/>
      <c r="H101" s="38"/>
      <c r="I101" s="110"/>
      <c r="J101" s="38"/>
      <c r="K101" s="38"/>
      <c r="L101" s="41"/>
      <c r="M101" s="204"/>
      <c r="N101" s="205"/>
      <c r="O101" s="66"/>
      <c r="P101" s="66"/>
      <c r="Q101" s="66"/>
      <c r="R101" s="66"/>
      <c r="S101" s="66"/>
      <c r="T101" s="67"/>
      <c r="U101" s="36"/>
      <c r="V101" s="36"/>
      <c r="W101" s="36"/>
      <c r="X101" s="36"/>
      <c r="Y101" s="36"/>
      <c r="Z101" s="36"/>
      <c r="AA101" s="36"/>
      <c r="AB101" s="36"/>
      <c r="AC101" s="36"/>
      <c r="AD101" s="36"/>
      <c r="AE101" s="36"/>
      <c r="AT101" s="19" t="s">
        <v>126</v>
      </c>
      <c r="AU101" s="19" t="s">
        <v>83</v>
      </c>
    </row>
    <row r="102" spans="1:65" s="2" customFormat="1" ht="39">
      <c r="A102" s="36"/>
      <c r="B102" s="37"/>
      <c r="C102" s="38"/>
      <c r="D102" s="202" t="s">
        <v>130</v>
      </c>
      <c r="E102" s="38"/>
      <c r="F102" s="206" t="s">
        <v>639</v>
      </c>
      <c r="G102" s="38"/>
      <c r="H102" s="38"/>
      <c r="I102" s="110"/>
      <c r="J102" s="38"/>
      <c r="K102" s="38"/>
      <c r="L102" s="41"/>
      <c r="M102" s="204"/>
      <c r="N102" s="205"/>
      <c r="O102" s="66"/>
      <c r="P102" s="66"/>
      <c r="Q102" s="66"/>
      <c r="R102" s="66"/>
      <c r="S102" s="66"/>
      <c r="T102" s="67"/>
      <c r="U102" s="36"/>
      <c r="V102" s="36"/>
      <c r="W102" s="36"/>
      <c r="X102" s="36"/>
      <c r="Y102" s="36"/>
      <c r="Z102" s="36"/>
      <c r="AA102" s="36"/>
      <c r="AB102" s="36"/>
      <c r="AC102" s="36"/>
      <c r="AD102" s="36"/>
      <c r="AE102" s="36"/>
      <c r="AT102" s="19" t="s">
        <v>130</v>
      </c>
      <c r="AU102" s="19" t="s">
        <v>83</v>
      </c>
    </row>
    <row r="103" spans="1:65" s="2" customFormat="1" ht="21.6" customHeight="1">
      <c r="A103" s="36"/>
      <c r="B103" s="37"/>
      <c r="C103" s="189" t="s">
        <v>161</v>
      </c>
      <c r="D103" s="189" t="s">
        <v>120</v>
      </c>
      <c r="E103" s="190" t="s">
        <v>640</v>
      </c>
      <c r="F103" s="191" t="s">
        <v>641</v>
      </c>
      <c r="G103" s="192" t="s">
        <v>618</v>
      </c>
      <c r="H103" s="193">
        <v>1</v>
      </c>
      <c r="I103" s="194"/>
      <c r="J103" s="195">
        <f>ROUND(I103*H103,2)</f>
        <v>0</v>
      </c>
      <c r="K103" s="191" t="s">
        <v>137</v>
      </c>
      <c r="L103" s="41"/>
      <c r="M103" s="196" t="s">
        <v>21</v>
      </c>
      <c r="N103" s="197" t="s">
        <v>44</v>
      </c>
      <c r="O103" s="66"/>
      <c r="P103" s="198">
        <f>O103*H103</f>
        <v>0</v>
      </c>
      <c r="Q103" s="198">
        <v>0</v>
      </c>
      <c r="R103" s="198">
        <f>Q103*H103</f>
        <v>0</v>
      </c>
      <c r="S103" s="198">
        <v>0</v>
      </c>
      <c r="T103" s="199">
        <f>S103*H103</f>
        <v>0</v>
      </c>
      <c r="U103" s="36"/>
      <c r="V103" s="36"/>
      <c r="W103" s="36"/>
      <c r="X103" s="36"/>
      <c r="Y103" s="36"/>
      <c r="Z103" s="36"/>
      <c r="AA103" s="36"/>
      <c r="AB103" s="36"/>
      <c r="AC103" s="36"/>
      <c r="AD103" s="36"/>
      <c r="AE103" s="36"/>
      <c r="AR103" s="200" t="s">
        <v>619</v>
      </c>
      <c r="AT103" s="200" t="s">
        <v>120</v>
      </c>
      <c r="AU103" s="200" t="s">
        <v>83</v>
      </c>
      <c r="AY103" s="19" t="s">
        <v>118</v>
      </c>
      <c r="BE103" s="201">
        <f>IF(N103="základní",J103,0)</f>
        <v>0</v>
      </c>
      <c r="BF103" s="201">
        <f>IF(N103="snížená",J103,0)</f>
        <v>0</v>
      </c>
      <c r="BG103" s="201">
        <f>IF(N103="zákl. přenesená",J103,0)</f>
        <v>0</v>
      </c>
      <c r="BH103" s="201">
        <f>IF(N103="sníž. přenesená",J103,0)</f>
        <v>0</v>
      </c>
      <c r="BI103" s="201">
        <f>IF(N103="nulová",J103,0)</f>
        <v>0</v>
      </c>
      <c r="BJ103" s="19" t="s">
        <v>81</v>
      </c>
      <c r="BK103" s="201">
        <f>ROUND(I103*H103,2)</f>
        <v>0</v>
      </c>
      <c r="BL103" s="19" t="s">
        <v>619</v>
      </c>
      <c r="BM103" s="200" t="s">
        <v>642</v>
      </c>
    </row>
    <row r="104" spans="1:65" s="2" customFormat="1" ht="11.25">
      <c r="A104" s="36"/>
      <c r="B104" s="37"/>
      <c r="C104" s="38"/>
      <c r="D104" s="202" t="s">
        <v>126</v>
      </c>
      <c r="E104" s="38"/>
      <c r="F104" s="203" t="s">
        <v>641</v>
      </c>
      <c r="G104" s="38"/>
      <c r="H104" s="38"/>
      <c r="I104" s="110"/>
      <c r="J104" s="38"/>
      <c r="K104" s="38"/>
      <c r="L104" s="41"/>
      <c r="M104" s="204"/>
      <c r="N104" s="205"/>
      <c r="O104" s="66"/>
      <c r="P104" s="66"/>
      <c r="Q104" s="66"/>
      <c r="R104" s="66"/>
      <c r="S104" s="66"/>
      <c r="T104" s="67"/>
      <c r="U104" s="36"/>
      <c r="V104" s="36"/>
      <c r="W104" s="36"/>
      <c r="X104" s="36"/>
      <c r="Y104" s="36"/>
      <c r="Z104" s="36"/>
      <c r="AA104" s="36"/>
      <c r="AB104" s="36"/>
      <c r="AC104" s="36"/>
      <c r="AD104" s="36"/>
      <c r="AE104" s="36"/>
      <c r="AT104" s="19" t="s">
        <v>126</v>
      </c>
      <c r="AU104" s="19" t="s">
        <v>83</v>
      </c>
    </row>
    <row r="105" spans="1:65" s="2" customFormat="1" ht="39">
      <c r="A105" s="36"/>
      <c r="B105" s="37"/>
      <c r="C105" s="38"/>
      <c r="D105" s="202" t="s">
        <v>130</v>
      </c>
      <c r="E105" s="38"/>
      <c r="F105" s="206" t="s">
        <v>643</v>
      </c>
      <c r="G105" s="38"/>
      <c r="H105" s="38"/>
      <c r="I105" s="110"/>
      <c r="J105" s="38"/>
      <c r="K105" s="38"/>
      <c r="L105" s="41"/>
      <c r="M105" s="204"/>
      <c r="N105" s="205"/>
      <c r="O105" s="66"/>
      <c r="P105" s="66"/>
      <c r="Q105" s="66"/>
      <c r="R105" s="66"/>
      <c r="S105" s="66"/>
      <c r="T105" s="67"/>
      <c r="U105" s="36"/>
      <c r="V105" s="36"/>
      <c r="W105" s="36"/>
      <c r="X105" s="36"/>
      <c r="Y105" s="36"/>
      <c r="Z105" s="36"/>
      <c r="AA105" s="36"/>
      <c r="AB105" s="36"/>
      <c r="AC105" s="36"/>
      <c r="AD105" s="36"/>
      <c r="AE105" s="36"/>
      <c r="AT105" s="19" t="s">
        <v>130</v>
      </c>
      <c r="AU105" s="19" t="s">
        <v>83</v>
      </c>
    </row>
    <row r="106" spans="1:65" s="2" customFormat="1" ht="14.45" customHeight="1">
      <c r="A106" s="36"/>
      <c r="B106" s="37"/>
      <c r="C106" s="189" t="s">
        <v>166</v>
      </c>
      <c r="D106" s="189" t="s">
        <v>120</v>
      </c>
      <c r="E106" s="190" t="s">
        <v>644</v>
      </c>
      <c r="F106" s="191" t="s">
        <v>645</v>
      </c>
      <c r="G106" s="192" t="s">
        <v>618</v>
      </c>
      <c r="H106" s="193">
        <v>1</v>
      </c>
      <c r="I106" s="194"/>
      <c r="J106" s="195">
        <f>ROUND(I106*H106,2)</f>
        <v>0</v>
      </c>
      <c r="K106" s="191" t="s">
        <v>137</v>
      </c>
      <c r="L106" s="41"/>
      <c r="M106" s="196" t="s">
        <v>21</v>
      </c>
      <c r="N106" s="197" t="s">
        <v>44</v>
      </c>
      <c r="O106" s="66"/>
      <c r="P106" s="198">
        <f>O106*H106</f>
        <v>0</v>
      </c>
      <c r="Q106" s="198">
        <v>0</v>
      </c>
      <c r="R106" s="198">
        <f>Q106*H106</f>
        <v>0</v>
      </c>
      <c r="S106" s="198">
        <v>0</v>
      </c>
      <c r="T106" s="199">
        <f>S106*H106</f>
        <v>0</v>
      </c>
      <c r="U106" s="36"/>
      <c r="V106" s="36"/>
      <c r="W106" s="36"/>
      <c r="X106" s="36"/>
      <c r="Y106" s="36"/>
      <c r="Z106" s="36"/>
      <c r="AA106" s="36"/>
      <c r="AB106" s="36"/>
      <c r="AC106" s="36"/>
      <c r="AD106" s="36"/>
      <c r="AE106" s="36"/>
      <c r="AR106" s="200" t="s">
        <v>619</v>
      </c>
      <c r="AT106" s="200" t="s">
        <v>120</v>
      </c>
      <c r="AU106" s="200" t="s">
        <v>83</v>
      </c>
      <c r="AY106" s="19" t="s">
        <v>118</v>
      </c>
      <c r="BE106" s="201">
        <f>IF(N106="základní",J106,0)</f>
        <v>0</v>
      </c>
      <c r="BF106" s="201">
        <f>IF(N106="snížená",J106,0)</f>
        <v>0</v>
      </c>
      <c r="BG106" s="201">
        <f>IF(N106="zákl. přenesená",J106,0)</f>
        <v>0</v>
      </c>
      <c r="BH106" s="201">
        <f>IF(N106="sníž. přenesená",J106,0)</f>
        <v>0</v>
      </c>
      <c r="BI106" s="201">
        <f>IF(N106="nulová",J106,0)</f>
        <v>0</v>
      </c>
      <c r="BJ106" s="19" t="s">
        <v>81</v>
      </c>
      <c r="BK106" s="201">
        <f>ROUND(I106*H106,2)</f>
        <v>0</v>
      </c>
      <c r="BL106" s="19" t="s">
        <v>619</v>
      </c>
      <c r="BM106" s="200" t="s">
        <v>646</v>
      </c>
    </row>
    <row r="107" spans="1:65" s="2" customFormat="1" ht="11.25">
      <c r="A107" s="36"/>
      <c r="B107" s="37"/>
      <c r="C107" s="38"/>
      <c r="D107" s="202" t="s">
        <v>126</v>
      </c>
      <c r="E107" s="38"/>
      <c r="F107" s="203" t="s">
        <v>645</v>
      </c>
      <c r="G107" s="38"/>
      <c r="H107" s="38"/>
      <c r="I107" s="110"/>
      <c r="J107" s="38"/>
      <c r="K107" s="38"/>
      <c r="L107" s="41"/>
      <c r="M107" s="204"/>
      <c r="N107" s="205"/>
      <c r="O107" s="66"/>
      <c r="P107" s="66"/>
      <c r="Q107" s="66"/>
      <c r="R107" s="66"/>
      <c r="S107" s="66"/>
      <c r="T107" s="67"/>
      <c r="U107" s="36"/>
      <c r="V107" s="36"/>
      <c r="W107" s="36"/>
      <c r="X107" s="36"/>
      <c r="Y107" s="36"/>
      <c r="Z107" s="36"/>
      <c r="AA107" s="36"/>
      <c r="AB107" s="36"/>
      <c r="AC107" s="36"/>
      <c r="AD107" s="36"/>
      <c r="AE107" s="36"/>
      <c r="AT107" s="19" t="s">
        <v>126</v>
      </c>
      <c r="AU107" s="19" t="s">
        <v>83</v>
      </c>
    </row>
    <row r="108" spans="1:65" s="2" customFormat="1" ht="19.5">
      <c r="A108" s="36"/>
      <c r="B108" s="37"/>
      <c r="C108" s="38"/>
      <c r="D108" s="202" t="s">
        <v>130</v>
      </c>
      <c r="E108" s="38"/>
      <c r="F108" s="206" t="s">
        <v>647</v>
      </c>
      <c r="G108" s="38"/>
      <c r="H108" s="38"/>
      <c r="I108" s="110"/>
      <c r="J108" s="38"/>
      <c r="K108" s="38"/>
      <c r="L108" s="41"/>
      <c r="M108" s="204"/>
      <c r="N108" s="205"/>
      <c r="O108" s="66"/>
      <c r="P108" s="66"/>
      <c r="Q108" s="66"/>
      <c r="R108" s="66"/>
      <c r="S108" s="66"/>
      <c r="T108" s="67"/>
      <c r="U108" s="36"/>
      <c r="V108" s="36"/>
      <c r="W108" s="36"/>
      <c r="X108" s="36"/>
      <c r="Y108" s="36"/>
      <c r="Z108" s="36"/>
      <c r="AA108" s="36"/>
      <c r="AB108" s="36"/>
      <c r="AC108" s="36"/>
      <c r="AD108" s="36"/>
      <c r="AE108" s="36"/>
      <c r="AT108" s="19" t="s">
        <v>130</v>
      </c>
      <c r="AU108" s="19" t="s">
        <v>83</v>
      </c>
    </row>
    <row r="109" spans="1:65" s="2" customFormat="1" ht="14.45" customHeight="1">
      <c r="A109" s="36"/>
      <c r="B109" s="37"/>
      <c r="C109" s="189" t="s">
        <v>172</v>
      </c>
      <c r="D109" s="189" t="s">
        <v>120</v>
      </c>
      <c r="E109" s="190" t="s">
        <v>648</v>
      </c>
      <c r="F109" s="191" t="s">
        <v>649</v>
      </c>
      <c r="G109" s="192" t="s">
        <v>618</v>
      </c>
      <c r="H109" s="193">
        <v>1</v>
      </c>
      <c r="I109" s="194"/>
      <c r="J109" s="195">
        <f>ROUND(I109*H109,2)</f>
        <v>0</v>
      </c>
      <c r="K109" s="191" t="s">
        <v>137</v>
      </c>
      <c r="L109" s="41"/>
      <c r="M109" s="196" t="s">
        <v>21</v>
      </c>
      <c r="N109" s="197" t="s">
        <v>44</v>
      </c>
      <c r="O109" s="66"/>
      <c r="P109" s="198">
        <f>O109*H109</f>
        <v>0</v>
      </c>
      <c r="Q109" s="198">
        <v>0</v>
      </c>
      <c r="R109" s="198">
        <f>Q109*H109</f>
        <v>0</v>
      </c>
      <c r="S109" s="198">
        <v>0</v>
      </c>
      <c r="T109" s="199">
        <f>S109*H109</f>
        <v>0</v>
      </c>
      <c r="U109" s="36"/>
      <c r="V109" s="36"/>
      <c r="W109" s="36"/>
      <c r="X109" s="36"/>
      <c r="Y109" s="36"/>
      <c r="Z109" s="36"/>
      <c r="AA109" s="36"/>
      <c r="AB109" s="36"/>
      <c r="AC109" s="36"/>
      <c r="AD109" s="36"/>
      <c r="AE109" s="36"/>
      <c r="AR109" s="200" t="s">
        <v>619</v>
      </c>
      <c r="AT109" s="200" t="s">
        <v>120</v>
      </c>
      <c r="AU109" s="200" t="s">
        <v>83</v>
      </c>
      <c r="AY109" s="19" t="s">
        <v>118</v>
      </c>
      <c r="BE109" s="201">
        <f>IF(N109="základní",J109,0)</f>
        <v>0</v>
      </c>
      <c r="BF109" s="201">
        <f>IF(N109="snížená",J109,0)</f>
        <v>0</v>
      </c>
      <c r="BG109" s="201">
        <f>IF(N109="zákl. přenesená",J109,0)</f>
        <v>0</v>
      </c>
      <c r="BH109" s="201">
        <f>IF(N109="sníž. přenesená",J109,0)</f>
        <v>0</v>
      </c>
      <c r="BI109" s="201">
        <f>IF(N109="nulová",J109,0)</f>
        <v>0</v>
      </c>
      <c r="BJ109" s="19" t="s">
        <v>81</v>
      </c>
      <c r="BK109" s="201">
        <f>ROUND(I109*H109,2)</f>
        <v>0</v>
      </c>
      <c r="BL109" s="19" t="s">
        <v>619</v>
      </c>
      <c r="BM109" s="200" t="s">
        <v>650</v>
      </c>
    </row>
    <row r="110" spans="1:65" s="2" customFormat="1" ht="11.25">
      <c r="A110" s="36"/>
      <c r="B110" s="37"/>
      <c r="C110" s="38"/>
      <c r="D110" s="202" t="s">
        <v>126</v>
      </c>
      <c r="E110" s="38"/>
      <c r="F110" s="203" t="s">
        <v>649</v>
      </c>
      <c r="G110" s="38"/>
      <c r="H110" s="38"/>
      <c r="I110" s="110"/>
      <c r="J110" s="38"/>
      <c r="K110" s="38"/>
      <c r="L110" s="41"/>
      <c r="M110" s="204"/>
      <c r="N110" s="205"/>
      <c r="O110" s="66"/>
      <c r="P110" s="66"/>
      <c r="Q110" s="66"/>
      <c r="R110" s="66"/>
      <c r="S110" s="66"/>
      <c r="T110" s="67"/>
      <c r="U110" s="36"/>
      <c r="V110" s="36"/>
      <c r="W110" s="36"/>
      <c r="X110" s="36"/>
      <c r="Y110" s="36"/>
      <c r="Z110" s="36"/>
      <c r="AA110" s="36"/>
      <c r="AB110" s="36"/>
      <c r="AC110" s="36"/>
      <c r="AD110" s="36"/>
      <c r="AE110" s="36"/>
      <c r="AT110" s="19" t="s">
        <v>126</v>
      </c>
      <c r="AU110" s="19" t="s">
        <v>83</v>
      </c>
    </row>
    <row r="111" spans="1:65" s="12" customFormat="1" ht="22.9" customHeight="1">
      <c r="B111" s="173"/>
      <c r="C111" s="174"/>
      <c r="D111" s="175" t="s">
        <v>72</v>
      </c>
      <c r="E111" s="187" t="s">
        <v>651</v>
      </c>
      <c r="F111" s="187" t="s">
        <v>652</v>
      </c>
      <c r="G111" s="174"/>
      <c r="H111" s="174"/>
      <c r="I111" s="177"/>
      <c r="J111" s="188">
        <f>BK111</f>
        <v>0</v>
      </c>
      <c r="K111" s="174"/>
      <c r="L111" s="179"/>
      <c r="M111" s="180"/>
      <c r="N111" s="181"/>
      <c r="O111" s="181"/>
      <c r="P111" s="182">
        <f>SUM(P112:P119)</f>
        <v>0</v>
      </c>
      <c r="Q111" s="181"/>
      <c r="R111" s="182">
        <f>SUM(R112:R119)</f>
        <v>0</v>
      </c>
      <c r="S111" s="181"/>
      <c r="T111" s="183">
        <f>SUM(T112:T119)</f>
        <v>0</v>
      </c>
      <c r="AR111" s="184" t="s">
        <v>156</v>
      </c>
      <c r="AT111" s="185" t="s">
        <v>72</v>
      </c>
      <c r="AU111" s="185" t="s">
        <v>81</v>
      </c>
      <c r="AY111" s="184" t="s">
        <v>118</v>
      </c>
      <c r="BK111" s="186">
        <f>SUM(BK112:BK119)</f>
        <v>0</v>
      </c>
    </row>
    <row r="112" spans="1:65" s="2" customFormat="1" ht="14.45" customHeight="1">
      <c r="A112" s="36"/>
      <c r="B112" s="37"/>
      <c r="C112" s="189" t="s">
        <v>178</v>
      </c>
      <c r="D112" s="189" t="s">
        <v>120</v>
      </c>
      <c r="E112" s="190" t="s">
        <v>653</v>
      </c>
      <c r="F112" s="191" t="s">
        <v>654</v>
      </c>
      <c r="G112" s="192" t="s">
        <v>618</v>
      </c>
      <c r="H112" s="193">
        <v>1</v>
      </c>
      <c r="I112" s="194"/>
      <c r="J112" s="195">
        <f>ROUND(I112*H112,2)</f>
        <v>0</v>
      </c>
      <c r="K112" s="191" t="s">
        <v>137</v>
      </c>
      <c r="L112" s="41"/>
      <c r="M112" s="196" t="s">
        <v>21</v>
      </c>
      <c r="N112" s="197" t="s">
        <v>44</v>
      </c>
      <c r="O112" s="66"/>
      <c r="P112" s="198">
        <f>O112*H112</f>
        <v>0</v>
      </c>
      <c r="Q112" s="198">
        <v>0</v>
      </c>
      <c r="R112" s="198">
        <f>Q112*H112</f>
        <v>0</v>
      </c>
      <c r="S112" s="198">
        <v>0</v>
      </c>
      <c r="T112" s="199">
        <f>S112*H112</f>
        <v>0</v>
      </c>
      <c r="U112" s="36"/>
      <c r="V112" s="36"/>
      <c r="W112" s="36"/>
      <c r="X112" s="36"/>
      <c r="Y112" s="36"/>
      <c r="Z112" s="36"/>
      <c r="AA112" s="36"/>
      <c r="AB112" s="36"/>
      <c r="AC112" s="36"/>
      <c r="AD112" s="36"/>
      <c r="AE112" s="36"/>
      <c r="AR112" s="200" t="s">
        <v>619</v>
      </c>
      <c r="AT112" s="200" t="s">
        <v>120</v>
      </c>
      <c r="AU112" s="200" t="s">
        <v>83</v>
      </c>
      <c r="AY112" s="19" t="s">
        <v>118</v>
      </c>
      <c r="BE112" s="201">
        <f>IF(N112="základní",J112,0)</f>
        <v>0</v>
      </c>
      <c r="BF112" s="201">
        <f>IF(N112="snížená",J112,0)</f>
        <v>0</v>
      </c>
      <c r="BG112" s="201">
        <f>IF(N112="zákl. přenesená",J112,0)</f>
        <v>0</v>
      </c>
      <c r="BH112" s="201">
        <f>IF(N112="sníž. přenesená",J112,0)</f>
        <v>0</v>
      </c>
      <c r="BI112" s="201">
        <f>IF(N112="nulová",J112,0)</f>
        <v>0</v>
      </c>
      <c r="BJ112" s="19" t="s">
        <v>81</v>
      </c>
      <c r="BK112" s="201">
        <f>ROUND(I112*H112,2)</f>
        <v>0</v>
      </c>
      <c r="BL112" s="19" t="s">
        <v>619</v>
      </c>
      <c r="BM112" s="200" t="s">
        <v>655</v>
      </c>
    </row>
    <row r="113" spans="1:65" s="2" customFormat="1" ht="11.25">
      <c r="A113" s="36"/>
      <c r="B113" s="37"/>
      <c r="C113" s="38"/>
      <c r="D113" s="202" t="s">
        <v>126</v>
      </c>
      <c r="E113" s="38"/>
      <c r="F113" s="203" t="s">
        <v>654</v>
      </c>
      <c r="G113" s="38"/>
      <c r="H113" s="38"/>
      <c r="I113" s="110"/>
      <c r="J113" s="38"/>
      <c r="K113" s="38"/>
      <c r="L113" s="41"/>
      <c r="M113" s="204"/>
      <c r="N113" s="205"/>
      <c r="O113" s="66"/>
      <c r="P113" s="66"/>
      <c r="Q113" s="66"/>
      <c r="R113" s="66"/>
      <c r="S113" s="66"/>
      <c r="T113" s="67"/>
      <c r="U113" s="36"/>
      <c r="V113" s="36"/>
      <c r="W113" s="36"/>
      <c r="X113" s="36"/>
      <c r="Y113" s="36"/>
      <c r="Z113" s="36"/>
      <c r="AA113" s="36"/>
      <c r="AB113" s="36"/>
      <c r="AC113" s="36"/>
      <c r="AD113" s="36"/>
      <c r="AE113" s="36"/>
      <c r="AT113" s="19" t="s">
        <v>126</v>
      </c>
      <c r="AU113" s="19" t="s">
        <v>83</v>
      </c>
    </row>
    <row r="114" spans="1:65" s="2" customFormat="1" ht="14.45" customHeight="1">
      <c r="A114" s="36"/>
      <c r="B114" s="37"/>
      <c r="C114" s="189" t="s">
        <v>183</v>
      </c>
      <c r="D114" s="189" t="s">
        <v>120</v>
      </c>
      <c r="E114" s="190" t="s">
        <v>656</v>
      </c>
      <c r="F114" s="191" t="s">
        <v>657</v>
      </c>
      <c r="G114" s="192" t="s">
        <v>618</v>
      </c>
      <c r="H114" s="193">
        <v>1</v>
      </c>
      <c r="I114" s="194"/>
      <c r="J114" s="195">
        <f>ROUND(I114*H114,2)</f>
        <v>0</v>
      </c>
      <c r="K114" s="191" t="s">
        <v>137</v>
      </c>
      <c r="L114" s="41"/>
      <c r="M114" s="196" t="s">
        <v>21</v>
      </c>
      <c r="N114" s="197" t="s">
        <v>44</v>
      </c>
      <c r="O114" s="66"/>
      <c r="P114" s="198">
        <f>O114*H114</f>
        <v>0</v>
      </c>
      <c r="Q114" s="198">
        <v>0</v>
      </c>
      <c r="R114" s="198">
        <f>Q114*H114</f>
        <v>0</v>
      </c>
      <c r="S114" s="198">
        <v>0</v>
      </c>
      <c r="T114" s="199">
        <f>S114*H114</f>
        <v>0</v>
      </c>
      <c r="U114" s="36"/>
      <c r="V114" s="36"/>
      <c r="W114" s="36"/>
      <c r="X114" s="36"/>
      <c r="Y114" s="36"/>
      <c r="Z114" s="36"/>
      <c r="AA114" s="36"/>
      <c r="AB114" s="36"/>
      <c r="AC114" s="36"/>
      <c r="AD114" s="36"/>
      <c r="AE114" s="36"/>
      <c r="AR114" s="200" t="s">
        <v>619</v>
      </c>
      <c r="AT114" s="200" t="s">
        <v>120</v>
      </c>
      <c r="AU114" s="200" t="s">
        <v>83</v>
      </c>
      <c r="AY114" s="19" t="s">
        <v>118</v>
      </c>
      <c r="BE114" s="201">
        <f>IF(N114="základní",J114,0)</f>
        <v>0</v>
      </c>
      <c r="BF114" s="201">
        <f>IF(N114="snížená",J114,0)</f>
        <v>0</v>
      </c>
      <c r="BG114" s="201">
        <f>IF(N114="zákl. přenesená",J114,0)</f>
        <v>0</v>
      </c>
      <c r="BH114" s="201">
        <f>IF(N114="sníž. přenesená",J114,0)</f>
        <v>0</v>
      </c>
      <c r="BI114" s="201">
        <f>IF(N114="nulová",J114,0)</f>
        <v>0</v>
      </c>
      <c r="BJ114" s="19" t="s">
        <v>81</v>
      </c>
      <c r="BK114" s="201">
        <f>ROUND(I114*H114,2)</f>
        <v>0</v>
      </c>
      <c r="BL114" s="19" t="s">
        <v>619</v>
      </c>
      <c r="BM114" s="200" t="s">
        <v>658</v>
      </c>
    </row>
    <row r="115" spans="1:65" s="2" customFormat="1" ht="11.25">
      <c r="A115" s="36"/>
      <c r="B115" s="37"/>
      <c r="C115" s="38"/>
      <c r="D115" s="202" t="s">
        <v>126</v>
      </c>
      <c r="E115" s="38"/>
      <c r="F115" s="203" t="s">
        <v>657</v>
      </c>
      <c r="G115" s="38"/>
      <c r="H115" s="38"/>
      <c r="I115" s="110"/>
      <c r="J115" s="38"/>
      <c r="K115" s="38"/>
      <c r="L115" s="41"/>
      <c r="M115" s="204"/>
      <c r="N115" s="205"/>
      <c r="O115" s="66"/>
      <c r="P115" s="66"/>
      <c r="Q115" s="66"/>
      <c r="R115" s="66"/>
      <c r="S115" s="66"/>
      <c r="T115" s="67"/>
      <c r="U115" s="36"/>
      <c r="V115" s="36"/>
      <c r="W115" s="36"/>
      <c r="X115" s="36"/>
      <c r="Y115" s="36"/>
      <c r="Z115" s="36"/>
      <c r="AA115" s="36"/>
      <c r="AB115" s="36"/>
      <c r="AC115" s="36"/>
      <c r="AD115" s="36"/>
      <c r="AE115" s="36"/>
      <c r="AT115" s="19" t="s">
        <v>126</v>
      </c>
      <c r="AU115" s="19" t="s">
        <v>83</v>
      </c>
    </row>
    <row r="116" spans="1:65" s="2" customFormat="1" ht="39">
      <c r="A116" s="36"/>
      <c r="B116" s="37"/>
      <c r="C116" s="38"/>
      <c r="D116" s="202" t="s">
        <v>130</v>
      </c>
      <c r="E116" s="38"/>
      <c r="F116" s="206" t="s">
        <v>659</v>
      </c>
      <c r="G116" s="38"/>
      <c r="H116" s="38"/>
      <c r="I116" s="110"/>
      <c r="J116" s="38"/>
      <c r="K116" s="38"/>
      <c r="L116" s="41"/>
      <c r="M116" s="204"/>
      <c r="N116" s="205"/>
      <c r="O116" s="66"/>
      <c r="P116" s="66"/>
      <c r="Q116" s="66"/>
      <c r="R116" s="66"/>
      <c r="S116" s="66"/>
      <c r="T116" s="67"/>
      <c r="U116" s="36"/>
      <c r="V116" s="36"/>
      <c r="W116" s="36"/>
      <c r="X116" s="36"/>
      <c r="Y116" s="36"/>
      <c r="Z116" s="36"/>
      <c r="AA116" s="36"/>
      <c r="AB116" s="36"/>
      <c r="AC116" s="36"/>
      <c r="AD116" s="36"/>
      <c r="AE116" s="36"/>
      <c r="AT116" s="19" t="s">
        <v>130</v>
      </c>
      <c r="AU116" s="19" t="s">
        <v>83</v>
      </c>
    </row>
    <row r="117" spans="1:65" s="2" customFormat="1" ht="14.45" customHeight="1">
      <c r="A117" s="36"/>
      <c r="B117" s="37"/>
      <c r="C117" s="189" t="s">
        <v>188</v>
      </c>
      <c r="D117" s="189" t="s">
        <v>120</v>
      </c>
      <c r="E117" s="190" t="s">
        <v>660</v>
      </c>
      <c r="F117" s="191" t="s">
        <v>661</v>
      </c>
      <c r="G117" s="192" t="s">
        <v>618</v>
      </c>
      <c r="H117" s="193">
        <v>1</v>
      </c>
      <c r="I117" s="194"/>
      <c r="J117" s="195">
        <f>ROUND(I117*H117,2)</f>
        <v>0</v>
      </c>
      <c r="K117" s="191" t="s">
        <v>137</v>
      </c>
      <c r="L117" s="41"/>
      <c r="M117" s="196" t="s">
        <v>21</v>
      </c>
      <c r="N117" s="197" t="s">
        <v>44</v>
      </c>
      <c r="O117" s="66"/>
      <c r="P117" s="198">
        <f>O117*H117</f>
        <v>0</v>
      </c>
      <c r="Q117" s="198">
        <v>0</v>
      </c>
      <c r="R117" s="198">
        <f>Q117*H117</f>
        <v>0</v>
      </c>
      <c r="S117" s="198">
        <v>0</v>
      </c>
      <c r="T117" s="199">
        <f>S117*H117</f>
        <v>0</v>
      </c>
      <c r="U117" s="36"/>
      <c r="V117" s="36"/>
      <c r="W117" s="36"/>
      <c r="X117" s="36"/>
      <c r="Y117" s="36"/>
      <c r="Z117" s="36"/>
      <c r="AA117" s="36"/>
      <c r="AB117" s="36"/>
      <c r="AC117" s="36"/>
      <c r="AD117" s="36"/>
      <c r="AE117" s="36"/>
      <c r="AR117" s="200" t="s">
        <v>619</v>
      </c>
      <c r="AT117" s="200" t="s">
        <v>120</v>
      </c>
      <c r="AU117" s="200" t="s">
        <v>83</v>
      </c>
      <c r="AY117" s="19" t="s">
        <v>118</v>
      </c>
      <c r="BE117" s="201">
        <f>IF(N117="základní",J117,0)</f>
        <v>0</v>
      </c>
      <c r="BF117" s="201">
        <f>IF(N117="snížená",J117,0)</f>
        <v>0</v>
      </c>
      <c r="BG117" s="201">
        <f>IF(N117="zákl. přenesená",J117,0)</f>
        <v>0</v>
      </c>
      <c r="BH117" s="201">
        <f>IF(N117="sníž. přenesená",J117,0)</f>
        <v>0</v>
      </c>
      <c r="BI117" s="201">
        <f>IF(N117="nulová",J117,0)</f>
        <v>0</v>
      </c>
      <c r="BJ117" s="19" t="s">
        <v>81</v>
      </c>
      <c r="BK117" s="201">
        <f>ROUND(I117*H117,2)</f>
        <v>0</v>
      </c>
      <c r="BL117" s="19" t="s">
        <v>619</v>
      </c>
      <c r="BM117" s="200" t="s">
        <v>662</v>
      </c>
    </row>
    <row r="118" spans="1:65" s="2" customFormat="1" ht="11.25">
      <c r="A118" s="36"/>
      <c r="B118" s="37"/>
      <c r="C118" s="38"/>
      <c r="D118" s="202" t="s">
        <v>126</v>
      </c>
      <c r="E118" s="38"/>
      <c r="F118" s="203" t="s">
        <v>661</v>
      </c>
      <c r="G118" s="38"/>
      <c r="H118" s="38"/>
      <c r="I118" s="110"/>
      <c r="J118" s="38"/>
      <c r="K118" s="38"/>
      <c r="L118" s="41"/>
      <c r="M118" s="204"/>
      <c r="N118" s="205"/>
      <c r="O118" s="66"/>
      <c r="P118" s="66"/>
      <c r="Q118" s="66"/>
      <c r="R118" s="66"/>
      <c r="S118" s="66"/>
      <c r="T118" s="67"/>
      <c r="U118" s="36"/>
      <c r="V118" s="36"/>
      <c r="W118" s="36"/>
      <c r="X118" s="36"/>
      <c r="Y118" s="36"/>
      <c r="Z118" s="36"/>
      <c r="AA118" s="36"/>
      <c r="AB118" s="36"/>
      <c r="AC118" s="36"/>
      <c r="AD118" s="36"/>
      <c r="AE118" s="36"/>
      <c r="AT118" s="19" t="s">
        <v>126</v>
      </c>
      <c r="AU118" s="19" t="s">
        <v>83</v>
      </c>
    </row>
    <row r="119" spans="1:65" s="2" customFormat="1" ht="29.25">
      <c r="A119" s="36"/>
      <c r="B119" s="37"/>
      <c r="C119" s="38"/>
      <c r="D119" s="202" t="s">
        <v>130</v>
      </c>
      <c r="E119" s="38"/>
      <c r="F119" s="206" t="s">
        <v>663</v>
      </c>
      <c r="G119" s="38"/>
      <c r="H119" s="38"/>
      <c r="I119" s="110"/>
      <c r="J119" s="38"/>
      <c r="K119" s="38"/>
      <c r="L119" s="41"/>
      <c r="M119" s="204"/>
      <c r="N119" s="205"/>
      <c r="O119" s="66"/>
      <c r="P119" s="66"/>
      <c r="Q119" s="66"/>
      <c r="R119" s="66"/>
      <c r="S119" s="66"/>
      <c r="T119" s="67"/>
      <c r="U119" s="36"/>
      <c r="V119" s="36"/>
      <c r="W119" s="36"/>
      <c r="X119" s="36"/>
      <c r="Y119" s="36"/>
      <c r="Z119" s="36"/>
      <c r="AA119" s="36"/>
      <c r="AB119" s="36"/>
      <c r="AC119" s="36"/>
      <c r="AD119" s="36"/>
      <c r="AE119" s="36"/>
      <c r="AT119" s="19" t="s">
        <v>130</v>
      </c>
      <c r="AU119" s="19" t="s">
        <v>83</v>
      </c>
    </row>
    <row r="120" spans="1:65" s="12" customFormat="1" ht="22.9" customHeight="1">
      <c r="B120" s="173"/>
      <c r="C120" s="174"/>
      <c r="D120" s="175" t="s">
        <v>72</v>
      </c>
      <c r="E120" s="187" t="s">
        <v>664</v>
      </c>
      <c r="F120" s="187" t="s">
        <v>665</v>
      </c>
      <c r="G120" s="174"/>
      <c r="H120" s="174"/>
      <c r="I120" s="177"/>
      <c r="J120" s="188">
        <f>BK120</f>
        <v>0</v>
      </c>
      <c r="K120" s="174"/>
      <c r="L120" s="179"/>
      <c r="M120" s="180"/>
      <c r="N120" s="181"/>
      <c r="O120" s="181"/>
      <c r="P120" s="182">
        <f>SUM(P121:P126)</f>
        <v>0</v>
      </c>
      <c r="Q120" s="181"/>
      <c r="R120" s="182">
        <f>SUM(R121:R126)</f>
        <v>0</v>
      </c>
      <c r="S120" s="181"/>
      <c r="T120" s="183">
        <f>SUM(T121:T126)</f>
        <v>0</v>
      </c>
      <c r="AR120" s="184" t="s">
        <v>156</v>
      </c>
      <c r="AT120" s="185" t="s">
        <v>72</v>
      </c>
      <c r="AU120" s="185" t="s">
        <v>81</v>
      </c>
      <c r="AY120" s="184" t="s">
        <v>118</v>
      </c>
      <c r="BK120" s="186">
        <f>SUM(BK121:BK126)</f>
        <v>0</v>
      </c>
    </row>
    <row r="121" spans="1:65" s="2" customFormat="1" ht="14.45" customHeight="1">
      <c r="A121" s="36"/>
      <c r="B121" s="37"/>
      <c r="C121" s="189" t="s">
        <v>194</v>
      </c>
      <c r="D121" s="189" t="s">
        <v>120</v>
      </c>
      <c r="E121" s="190" t="s">
        <v>666</v>
      </c>
      <c r="F121" s="191" t="s">
        <v>667</v>
      </c>
      <c r="G121" s="192" t="s">
        <v>618</v>
      </c>
      <c r="H121" s="193">
        <v>1</v>
      </c>
      <c r="I121" s="194"/>
      <c r="J121" s="195">
        <f>ROUND(I121*H121,2)</f>
        <v>0</v>
      </c>
      <c r="K121" s="191" t="s">
        <v>137</v>
      </c>
      <c r="L121" s="41"/>
      <c r="M121" s="196" t="s">
        <v>21</v>
      </c>
      <c r="N121" s="197" t="s">
        <v>44</v>
      </c>
      <c r="O121" s="66"/>
      <c r="P121" s="198">
        <f>O121*H121</f>
        <v>0</v>
      </c>
      <c r="Q121" s="198">
        <v>0</v>
      </c>
      <c r="R121" s="198">
        <f>Q121*H121</f>
        <v>0</v>
      </c>
      <c r="S121" s="198">
        <v>0</v>
      </c>
      <c r="T121" s="199">
        <f>S121*H121</f>
        <v>0</v>
      </c>
      <c r="U121" s="36"/>
      <c r="V121" s="36"/>
      <c r="W121" s="36"/>
      <c r="X121" s="36"/>
      <c r="Y121" s="36"/>
      <c r="Z121" s="36"/>
      <c r="AA121" s="36"/>
      <c r="AB121" s="36"/>
      <c r="AC121" s="36"/>
      <c r="AD121" s="36"/>
      <c r="AE121" s="36"/>
      <c r="AR121" s="200" t="s">
        <v>619</v>
      </c>
      <c r="AT121" s="200" t="s">
        <v>120</v>
      </c>
      <c r="AU121" s="200" t="s">
        <v>83</v>
      </c>
      <c r="AY121" s="19" t="s">
        <v>118</v>
      </c>
      <c r="BE121" s="201">
        <f>IF(N121="základní",J121,0)</f>
        <v>0</v>
      </c>
      <c r="BF121" s="201">
        <f>IF(N121="snížená",J121,0)</f>
        <v>0</v>
      </c>
      <c r="BG121" s="201">
        <f>IF(N121="zákl. přenesená",J121,0)</f>
        <v>0</v>
      </c>
      <c r="BH121" s="201">
        <f>IF(N121="sníž. přenesená",J121,0)</f>
        <v>0</v>
      </c>
      <c r="BI121" s="201">
        <f>IF(N121="nulová",J121,0)</f>
        <v>0</v>
      </c>
      <c r="BJ121" s="19" t="s">
        <v>81</v>
      </c>
      <c r="BK121" s="201">
        <f>ROUND(I121*H121,2)</f>
        <v>0</v>
      </c>
      <c r="BL121" s="19" t="s">
        <v>619</v>
      </c>
      <c r="BM121" s="200" t="s">
        <v>668</v>
      </c>
    </row>
    <row r="122" spans="1:65" s="2" customFormat="1" ht="11.25">
      <c r="A122" s="36"/>
      <c r="B122" s="37"/>
      <c r="C122" s="38"/>
      <c r="D122" s="202" t="s">
        <v>126</v>
      </c>
      <c r="E122" s="38"/>
      <c r="F122" s="203" t="s">
        <v>667</v>
      </c>
      <c r="G122" s="38"/>
      <c r="H122" s="38"/>
      <c r="I122" s="110"/>
      <c r="J122" s="38"/>
      <c r="K122" s="38"/>
      <c r="L122" s="41"/>
      <c r="M122" s="204"/>
      <c r="N122" s="205"/>
      <c r="O122" s="66"/>
      <c r="P122" s="66"/>
      <c r="Q122" s="66"/>
      <c r="R122" s="66"/>
      <c r="S122" s="66"/>
      <c r="T122" s="67"/>
      <c r="U122" s="36"/>
      <c r="V122" s="36"/>
      <c r="W122" s="36"/>
      <c r="X122" s="36"/>
      <c r="Y122" s="36"/>
      <c r="Z122" s="36"/>
      <c r="AA122" s="36"/>
      <c r="AB122" s="36"/>
      <c r="AC122" s="36"/>
      <c r="AD122" s="36"/>
      <c r="AE122" s="36"/>
      <c r="AT122" s="19" t="s">
        <v>126</v>
      </c>
      <c r="AU122" s="19" t="s">
        <v>83</v>
      </c>
    </row>
    <row r="123" spans="1:65" s="2" customFormat="1" ht="29.25">
      <c r="A123" s="36"/>
      <c r="B123" s="37"/>
      <c r="C123" s="38"/>
      <c r="D123" s="202" t="s">
        <v>130</v>
      </c>
      <c r="E123" s="38"/>
      <c r="F123" s="206" t="s">
        <v>669</v>
      </c>
      <c r="G123" s="38"/>
      <c r="H123" s="38"/>
      <c r="I123" s="110"/>
      <c r="J123" s="38"/>
      <c r="K123" s="38"/>
      <c r="L123" s="41"/>
      <c r="M123" s="204"/>
      <c r="N123" s="205"/>
      <c r="O123" s="66"/>
      <c r="P123" s="66"/>
      <c r="Q123" s="66"/>
      <c r="R123" s="66"/>
      <c r="S123" s="66"/>
      <c r="T123" s="67"/>
      <c r="U123" s="36"/>
      <c r="V123" s="36"/>
      <c r="W123" s="36"/>
      <c r="X123" s="36"/>
      <c r="Y123" s="36"/>
      <c r="Z123" s="36"/>
      <c r="AA123" s="36"/>
      <c r="AB123" s="36"/>
      <c r="AC123" s="36"/>
      <c r="AD123" s="36"/>
      <c r="AE123" s="36"/>
      <c r="AT123" s="19" t="s">
        <v>130</v>
      </c>
      <c r="AU123" s="19" t="s">
        <v>83</v>
      </c>
    </row>
    <row r="124" spans="1:65" s="2" customFormat="1" ht="14.45" customHeight="1">
      <c r="A124" s="36"/>
      <c r="B124" s="37"/>
      <c r="C124" s="189" t="s">
        <v>201</v>
      </c>
      <c r="D124" s="189" t="s">
        <v>120</v>
      </c>
      <c r="E124" s="190" t="s">
        <v>670</v>
      </c>
      <c r="F124" s="191" t="s">
        <v>671</v>
      </c>
      <c r="G124" s="192" t="s">
        <v>618</v>
      </c>
      <c r="H124" s="193">
        <v>1</v>
      </c>
      <c r="I124" s="194"/>
      <c r="J124" s="195">
        <f>ROUND(I124*H124,2)</f>
        <v>0</v>
      </c>
      <c r="K124" s="191" t="s">
        <v>137</v>
      </c>
      <c r="L124" s="41"/>
      <c r="M124" s="196" t="s">
        <v>21</v>
      </c>
      <c r="N124" s="197" t="s">
        <v>44</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619</v>
      </c>
      <c r="AT124" s="200" t="s">
        <v>120</v>
      </c>
      <c r="AU124" s="200" t="s">
        <v>83</v>
      </c>
      <c r="AY124" s="19" t="s">
        <v>118</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619</v>
      </c>
      <c r="BM124" s="200" t="s">
        <v>672</v>
      </c>
    </row>
    <row r="125" spans="1:65" s="2" customFormat="1" ht="11.25">
      <c r="A125" s="36"/>
      <c r="B125" s="37"/>
      <c r="C125" s="38"/>
      <c r="D125" s="202" t="s">
        <v>126</v>
      </c>
      <c r="E125" s="38"/>
      <c r="F125" s="203" t="s">
        <v>671</v>
      </c>
      <c r="G125" s="38"/>
      <c r="H125" s="38"/>
      <c r="I125" s="110"/>
      <c r="J125" s="38"/>
      <c r="K125" s="38"/>
      <c r="L125" s="41"/>
      <c r="M125" s="204"/>
      <c r="N125" s="205"/>
      <c r="O125" s="66"/>
      <c r="P125" s="66"/>
      <c r="Q125" s="66"/>
      <c r="R125" s="66"/>
      <c r="S125" s="66"/>
      <c r="T125" s="67"/>
      <c r="U125" s="36"/>
      <c r="V125" s="36"/>
      <c r="W125" s="36"/>
      <c r="X125" s="36"/>
      <c r="Y125" s="36"/>
      <c r="Z125" s="36"/>
      <c r="AA125" s="36"/>
      <c r="AB125" s="36"/>
      <c r="AC125" s="36"/>
      <c r="AD125" s="36"/>
      <c r="AE125" s="36"/>
      <c r="AT125" s="19" t="s">
        <v>126</v>
      </c>
      <c r="AU125" s="19" t="s">
        <v>83</v>
      </c>
    </row>
    <row r="126" spans="1:65" s="2" customFormat="1" ht="19.5">
      <c r="A126" s="36"/>
      <c r="B126" s="37"/>
      <c r="C126" s="38"/>
      <c r="D126" s="202" t="s">
        <v>130</v>
      </c>
      <c r="E126" s="38"/>
      <c r="F126" s="206" t="s">
        <v>673</v>
      </c>
      <c r="G126" s="38"/>
      <c r="H126" s="38"/>
      <c r="I126" s="110"/>
      <c r="J126" s="38"/>
      <c r="K126" s="38"/>
      <c r="L126" s="41"/>
      <c r="M126" s="261"/>
      <c r="N126" s="262"/>
      <c r="O126" s="263"/>
      <c r="P126" s="263"/>
      <c r="Q126" s="263"/>
      <c r="R126" s="263"/>
      <c r="S126" s="263"/>
      <c r="T126" s="264"/>
      <c r="U126" s="36"/>
      <c r="V126" s="36"/>
      <c r="W126" s="36"/>
      <c r="X126" s="36"/>
      <c r="Y126" s="36"/>
      <c r="Z126" s="36"/>
      <c r="AA126" s="36"/>
      <c r="AB126" s="36"/>
      <c r="AC126" s="36"/>
      <c r="AD126" s="36"/>
      <c r="AE126" s="36"/>
      <c r="AT126" s="19" t="s">
        <v>130</v>
      </c>
      <c r="AU126" s="19" t="s">
        <v>83</v>
      </c>
    </row>
    <row r="127" spans="1:65" s="2" customFormat="1" ht="6.95" customHeight="1">
      <c r="A127" s="36"/>
      <c r="B127" s="49"/>
      <c r="C127" s="50"/>
      <c r="D127" s="50"/>
      <c r="E127" s="50"/>
      <c r="F127" s="50"/>
      <c r="G127" s="50"/>
      <c r="H127" s="50"/>
      <c r="I127" s="138"/>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8gbDXMkPo/KLbwTMt9wqvS3Ijd/FmMGta7hFrfNsLWDXKMTTVJoLgPdYoinGNbhWEYXLSDaAqyvPhoK91apGsQ==" saltValue="9vwf3eYkKjAilvHrsbR0hvbOhoq0hoZR+jjjBTMssOIgsBDuzC/YSC9npzT3VcCOrFZR1OlsSpvKK5WQTqC3jQ==" spinCount="100000" sheet="1" objects="1" scenarios="1" formatColumns="0" formatRows="0" autoFilter="0"/>
  <autoFilter ref="C83:K12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5" customWidth="1"/>
    <col min="2" max="2" width="1.6640625" style="265" customWidth="1"/>
    <col min="3" max="4" width="5" style="265" customWidth="1"/>
    <col min="5" max="5" width="11.6640625" style="265" customWidth="1"/>
    <col min="6" max="6" width="9.1640625" style="265" customWidth="1"/>
    <col min="7" max="7" width="5" style="265" customWidth="1"/>
    <col min="8" max="8" width="77.83203125" style="265" customWidth="1"/>
    <col min="9" max="10" width="20" style="265" customWidth="1"/>
    <col min="11" max="11" width="1.6640625" style="265" customWidth="1"/>
  </cols>
  <sheetData>
    <row r="1" spans="2:11" s="1" customFormat="1" ht="37.5" customHeight="1"/>
    <row r="2" spans="2:11" s="1" customFormat="1" ht="7.5" customHeight="1">
      <c r="B2" s="266"/>
      <c r="C2" s="267"/>
      <c r="D2" s="267"/>
      <c r="E2" s="267"/>
      <c r="F2" s="267"/>
      <c r="G2" s="267"/>
      <c r="H2" s="267"/>
      <c r="I2" s="267"/>
      <c r="J2" s="267"/>
      <c r="K2" s="268"/>
    </row>
    <row r="3" spans="2:11" s="17" customFormat="1" ht="45" customHeight="1">
      <c r="B3" s="269"/>
      <c r="C3" s="396" t="s">
        <v>674</v>
      </c>
      <c r="D3" s="396"/>
      <c r="E3" s="396"/>
      <c r="F3" s="396"/>
      <c r="G3" s="396"/>
      <c r="H3" s="396"/>
      <c r="I3" s="396"/>
      <c r="J3" s="396"/>
      <c r="K3" s="270"/>
    </row>
    <row r="4" spans="2:11" s="1" customFormat="1" ht="25.5" customHeight="1">
      <c r="B4" s="271"/>
      <c r="C4" s="400" t="s">
        <v>675</v>
      </c>
      <c r="D4" s="400"/>
      <c r="E4" s="400"/>
      <c r="F4" s="400"/>
      <c r="G4" s="400"/>
      <c r="H4" s="400"/>
      <c r="I4" s="400"/>
      <c r="J4" s="400"/>
      <c r="K4" s="272"/>
    </row>
    <row r="5" spans="2:11" s="1" customFormat="1" ht="5.25" customHeight="1">
      <c r="B5" s="271"/>
      <c r="C5" s="273"/>
      <c r="D5" s="273"/>
      <c r="E5" s="273"/>
      <c r="F5" s="273"/>
      <c r="G5" s="273"/>
      <c r="H5" s="273"/>
      <c r="I5" s="273"/>
      <c r="J5" s="273"/>
      <c r="K5" s="272"/>
    </row>
    <row r="6" spans="2:11" s="1" customFormat="1" ht="15" customHeight="1">
      <c r="B6" s="271"/>
      <c r="C6" s="398" t="s">
        <v>676</v>
      </c>
      <c r="D6" s="398"/>
      <c r="E6" s="398"/>
      <c r="F6" s="398"/>
      <c r="G6" s="398"/>
      <c r="H6" s="398"/>
      <c r="I6" s="398"/>
      <c r="J6" s="398"/>
      <c r="K6" s="272"/>
    </row>
    <row r="7" spans="2:11" s="1" customFormat="1" ht="15" customHeight="1">
      <c r="B7" s="275"/>
      <c r="C7" s="398" t="s">
        <v>677</v>
      </c>
      <c r="D7" s="398"/>
      <c r="E7" s="398"/>
      <c r="F7" s="398"/>
      <c r="G7" s="398"/>
      <c r="H7" s="398"/>
      <c r="I7" s="398"/>
      <c r="J7" s="398"/>
      <c r="K7" s="272"/>
    </row>
    <row r="8" spans="2:11" s="1" customFormat="1" ht="12.75" customHeight="1">
      <c r="B8" s="275"/>
      <c r="C8" s="274"/>
      <c r="D8" s="274"/>
      <c r="E8" s="274"/>
      <c r="F8" s="274"/>
      <c r="G8" s="274"/>
      <c r="H8" s="274"/>
      <c r="I8" s="274"/>
      <c r="J8" s="274"/>
      <c r="K8" s="272"/>
    </row>
    <row r="9" spans="2:11" s="1" customFormat="1" ht="15" customHeight="1">
      <c r="B9" s="275"/>
      <c r="C9" s="398" t="s">
        <v>678</v>
      </c>
      <c r="D9" s="398"/>
      <c r="E9" s="398"/>
      <c r="F9" s="398"/>
      <c r="G9" s="398"/>
      <c r="H9" s="398"/>
      <c r="I9" s="398"/>
      <c r="J9" s="398"/>
      <c r="K9" s="272"/>
    </row>
    <row r="10" spans="2:11" s="1" customFormat="1" ht="15" customHeight="1">
      <c r="B10" s="275"/>
      <c r="C10" s="274"/>
      <c r="D10" s="398" t="s">
        <v>679</v>
      </c>
      <c r="E10" s="398"/>
      <c r="F10" s="398"/>
      <c r="G10" s="398"/>
      <c r="H10" s="398"/>
      <c r="I10" s="398"/>
      <c r="J10" s="398"/>
      <c r="K10" s="272"/>
    </row>
    <row r="11" spans="2:11" s="1" customFormat="1" ht="15" customHeight="1">
      <c r="B11" s="275"/>
      <c r="C11" s="276"/>
      <c r="D11" s="398" t="s">
        <v>680</v>
      </c>
      <c r="E11" s="398"/>
      <c r="F11" s="398"/>
      <c r="G11" s="398"/>
      <c r="H11" s="398"/>
      <c r="I11" s="398"/>
      <c r="J11" s="398"/>
      <c r="K11" s="272"/>
    </row>
    <row r="12" spans="2:11" s="1" customFormat="1" ht="15" customHeight="1">
      <c r="B12" s="275"/>
      <c r="C12" s="276"/>
      <c r="D12" s="274"/>
      <c r="E12" s="274"/>
      <c r="F12" s="274"/>
      <c r="G12" s="274"/>
      <c r="H12" s="274"/>
      <c r="I12" s="274"/>
      <c r="J12" s="274"/>
      <c r="K12" s="272"/>
    </row>
    <row r="13" spans="2:11" s="1" customFormat="1" ht="15" customHeight="1">
      <c r="B13" s="275"/>
      <c r="C13" s="276"/>
      <c r="D13" s="277" t="s">
        <v>681</v>
      </c>
      <c r="E13" s="274"/>
      <c r="F13" s="274"/>
      <c r="G13" s="274"/>
      <c r="H13" s="274"/>
      <c r="I13" s="274"/>
      <c r="J13" s="274"/>
      <c r="K13" s="272"/>
    </row>
    <row r="14" spans="2:11" s="1" customFormat="1" ht="12.75" customHeight="1">
      <c r="B14" s="275"/>
      <c r="C14" s="276"/>
      <c r="D14" s="276"/>
      <c r="E14" s="276"/>
      <c r="F14" s="276"/>
      <c r="G14" s="276"/>
      <c r="H14" s="276"/>
      <c r="I14" s="276"/>
      <c r="J14" s="276"/>
      <c r="K14" s="272"/>
    </row>
    <row r="15" spans="2:11" s="1" customFormat="1" ht="15" customHeight="1">
      <c r="B15" s="275"/>
      <c r="C15" s="276"/>
      <c r="D15" s="398" t="s">
        <v>682</v>
      </c>
      <c r="E15" s="398"/>
      <c r="F15" s="398"/>
      <c r="G15" s="398"/>
      <c r="H15" s="398"/>
      <c r="I15" s="398"/>
      <c r="J15" s="398"/>
      <c r="K15" s="272"/>
    </row>
    <row r="16" spans="2:11" s="1" customFormat="1" ht="15" customHeight="1">
      <c r="B16" s="275"/>
      <c r="C16" s="276"/>
      <c r="D16" s="398" t="s">
        <v>683</v>
      </c>
      <c r="E16" s="398"/>
      <c r="F16" s="398"/>
      <c r="G16" s="398"/>
      <c r="H16" s="398"/>
      <c r="I16" s="398"/>
      <c r="J16" s="398"/>
      <c r="K16" s="272"/>
    </row>
    <row r="17" spans="2:11" s="1" customFormat="1" ht="15" customHeight="1">
      <c r="B17" s="275"/>
      <c r="C17" s="276"/>
      <c r="D17" s="398" t="s">
        <v>684</v>
      </c>
      <c r="E17" s="398"/>
      <c r="F17" s="398"/>
      <c r="G17" s="398"/>
      <c r="H17" s="398"/>
      <c r="I17" s="398"/>
      <c r="J17" s="398"/>
      <c r="K17" s="272"/>
    </row>
    <row r="18" spans="2:11" s="1" customFormat="1" ht="15" customHeight="1">
      <c r="B18" s="275"/>
      <c r="C18" s="276"/>
      <c r="D18" s="276"/>
      <c r="E18" s="278" t="s">
        <v>80</v>
      </c>
      <c r="F18" s="398" t="s">
        <v>685</v>
      </c>
      <c r="G18" s="398"/>
      <c r="H18" s="398"/>
      <c r="I18" s="398"/>
      <c r="J18" s="398"/>
      <c r="K18" s="272"/>
    </row>
    <row r="19" spans="2:11" s="1" customFormat="1" ht="15" customHeight="1">
      <c r="B19" s="275"/>
      <c r="C19" s="276"/>
      <c r="D19" s="276"/>
      <c r="E19" s="278" t="s">
        <v>686</v>
      </c>
      <c r="F19" s="398" t="s">
        <v>687</v>
      </c>
      <c r="G19" s="398"/>
      <c r="H19" s="398"/>
      <c r="I19" s="398"/>
      <c r="J19" s="398"/>
      <c r="K19" s="272"/>
    </row>
    <row r="20" spans="2:11" s="1" customFormat="1" ht="15" customHeight="1">
      <c r="B20" s="275"/>
      <c r="C20" s="276"/>
      <c r="D20" s="276"/>
      <c r="E20" s="278" t="s">
        <v>688</v>
      </c>
      <c r="F20" s="398" t="s">
        <v>689</v>
      </c>
      <c r="G20" s="398"/>
      <c r="H20" s="398"/>
      <c r="I20" s="398"/>
      <c r="J20" s="398"/>
      <c r="K20" s="272"/>
    </row>
    <row r="21" spans="2:11" s="1" customFormat="1" ht="15" customHeight="1">
      <c r="B21" s="275"/>
      <c r="C21" s="276"/>
      <c r="D21" s="276"/>
      <c r="E21" s="278" t="s">
        <v>84</v>
      </c>
      <c r="F21" s="398" t="s">
        <v>85</v>
      </c>
      <c r="G21" s="398"/>
      <c r="H21" s="398"/>
      <c r="I21" s="398"/>
      <c r="J21" s="398"/>
      <c r="K21" s="272"/>
    </row>
    <row r="22" spans="2:11" s="1" customFormat="1" ht="15" customHeight="1">
      <c r="B22" s="275"/>
      <c r="C22" s="276"/>
      <c r="D22" s="276"/>
      <c r="E22" s="278" t="s">
        <v>690</v>
      </c>
      <c r="F22" s="398" t="s">
        <v>691</v>
      </c>
      <c r="G22" s="398"/>
      <c r="H22" s="398"/>
      <c r="I22" s="398"/>
      <c r="J22" s="398"/>
      <c r="K22" s="272"/>
    </row>
    <row r="23" spans="2:11" s="1" customFormat="1" ht="15" customHeight="1">
      <c r="B23" s="275"/>
      <c r="C23" s="276"/>
      <c r="D23" s="276"/>
      <c r="E23" s="278" t="s">
        <v>692</v>
      </c>
      <c r="F23" s="398" t="s">
        <v>693</v>
      </c>
      <c r="G23" s="398"/>
      <c r="H23" s="398"/>
      <c r="I23" s="398"/>
      <c r="J23" s="398"/>
      <c r="K23" s="272"/>
    </row>
    <row r="24" spans="2:11" s="1" customFormat="1" ht="12.75" customHeight="1">
      <c r="B24" s="275"/>
      <c r="C24" s="276"/>
      <c r="D24" s="276"/>
      <c r="E24" s="276"/>
      <c r="F24" s="276"/>
      <c r="G24" s="276"/>
      <c r="H24" s="276"/>
      <c r="I24" s="276"/>
      <c r="J24" s="276"/>
      <c r="K24" s="272"/>
    </row>
    <row r="25" spans="2:11" s="1" customFormat="1" ht="15" customHeight="1">
      <c r="B25" s="275"/>
      <c r="C25" s="398" t="s">
        <v>694</v>
      </c>
      <c r="D25" s="398"/>
      <c r="E25" s="398"/>
      <c r="F25" s="398"/>
      <c r="G25" s="398"/>
      <c r="H25" s="398"/>
      <c r="I25" s="398"/>
      <c r="J25" s="398"/>
      <c r="K25" s="272"/>
    </row>
    <row r="26" spans="2:11" s="1" customFormat="1" ht="15" customHeight="1">
      <c r="B26" s="275"/>
      <c r="C26" s="398" t="s">
        <v>695</v>
      </c>
      <c r="D26" s="398"/>
      <c r="E26" s="398"/>
      <c r="F26" s="398"/>
      <c r="G26" s="398"/>
      <c r="H26" s="398"/>
      <c r="I26" s="398"/>
      <c r="J26" s="398"/>
      <c r="K26" s="272"/>
    </row>
    <row r="27" spans="2:11" s="1" customFormat="1" ht="15" customHeight="1">
      <c r="B27" s="275"/>
      <c r="C27" s="274"/>
      <c r="D27" s="398" t="s">
        <v>696</v>
      </c>
      <c r="E27" s="398"/>
      <c r="F27" s="398"/>
      <c r="G27" s="398"/>
      <c r="H27" s="398"/>
      <c r="I27" s="398"/>
      <c r="J27" s="398"/>
      <c r="K27" s="272"/>
    </row>
    <row r="28" spans="2:11" s="1" customFormat="1" ht="15" customHeight="1">
      <c r="B28" s="275"/>
      <c r="C28" s="276"/>
      <c r="D28" s="398" t="s">
        <v>697</v>
      </c>
      <c r="E28" s="398"/>
      <c r="F28" s="398"/>
      <c r="G28" s="398"/>
      <c r="H28" s="398"/>
      <c r="I28" s="398"/>
      <c r="J28" s="398"/>
      <c r="K28" s="272"/>
    </row>
    <row r="29" spans="2:11" s="1" customFormat="1" ht="12.75" customHeight="1">
      <c r="B29" s="275"/>
      <c r="C29" s="276"/>
      <c r="D29" s="276"/>
      <c r="E29" s="276"/>
      <c r="F29" s="276"/>
      <c r="G29" s="276"/>
      <c r="H29" s="276"/>
      <c r="I29" s="276"/>
      <c r="J29" s="276"/>
      <c r="K29" s="272"/>
    </row>
    <row r="30" spans="2:11" s="1" customFormat="1" ht="15" customHeight="1">
      <c r="B30" s="275"/>
      <c r="C30" s="276"/>
      <c r="D30" s="398" t="s">
        <v>698</v>
      </c>
      <c r="E30" s="398"/>
      <c r="F30" s="398"/>
      <c r="G30" s="398"/>
      <c r="H30" s="398"/>
      <c r="I30" s="398"/>
      <c r="J30" s="398"/>
      <c r="K30" s="272"/>
    </row>
    <row r="31" spans="2:11" s="1" customFormat="1" ht="15" customHeight="1">
      <c r="B31" s="275"/>
      <c r="C31" s="276"/>
      <c r="D31" s="398" t="s">
        <v>699</v>
      </c>
      <c r="E31" s="398"/>
      <c r="F31" s="398"/>
      <c r="G31" s="398"/>
      <c r="H31" s="398"/>
      <c r="I31" s="398"/>
      <c r="J31" s="398"/>
      <c r="K31" s="272"/>
    </row>
    <row r="32" spans="2:11" s="1" customFormat="1" ht="12.75" customHeight="1">
      <c r="B32" s="275"/>
      <c r="C32" s="276"/>
      <c r="D32" s="276"/>
      <c r="E32" s="276"/>
      <c r="F32" s="276"/>
      <c r="G32" s="276"/>
      <c r="H32" s="276"/>
      <c r="I32" s="276"/>
      <c r="J32" s="276"/>
      <c r="K32" s="272"/>
    </row>
    <row r="33" spans="2:11" s="1" customFormat="1" ht="15" customHeight="1">
      <c r="B33" s="275"/>
      <c r="C33" s="276"/>
      <c r="D33" s="398" t="s">
        <v>700</v>
      </c>
      <c r="E33" s="398"/>
      <c r="F33" s="398"/>
      <c r="G33" s="398"/>
      <c r="H33" s="398"/>
      <c r="I33" s="398"/>
      <c r="J33" s="398"/>
      <c r="K33" s="272"/>
    </row>
    <row r="34" spans="2:11" s="1" customFormat="1" ht="15" customHeight="1">
      <c r="B34" s="275"/>
      <c r="C34" s="276"/>
      <c r="D34" s="398" t="s">
        <v>701</v>
      </c>
      <c r="E34" s="398"/>
      <c r="F34" s="398"/>
      <c r="G34" s="398"/>
      <c r="H34" s="398"/>
      <c r="I34" s="398"/>
      <c r="J34" s="398"/>
      <c r="K34" s="272"/>
    </row>
    <row r="35" spans="2:11" s="1" customFormat="1" ht="15" customHeight="1">
      <c r="B35" s="275"/>
      <c r="C35" s="276"/>
      <c r="D35" s="398" t="s">
        <v>702</v>
      </c>
      <c r="E35" s="398"/>
      <c r="F35" s="398"/>
      <c r="G35" s="398"/>
      <c r="H35" s="398"/>
      <c r="I35" s="398"/>
      <c r="J35" s="398"/>
      <c r="K35" s="272"/>
    </row>
    <row r="36" spans="2:11" s="1" customFormat="1" ht="15" customHeight="1">
      <c r="B36" s="275"/>
      <c r="C36" s="276"/>
      <c r="D36" s="274"/>
      <c r="E36" s="277" t="s">
        <v>104</v>
      </c>
      <c r="F36" s="274"/>
      <c r="G36" s="398" t="s">
        <v>703</v>
      </c>
      <c r="H36" s="398"/>
      <c r="I36" s="398"/>
      <c r="J36" s="398"/>
      <c r="K36" s="272"/>
    </row>
    <row r="37" spans="2:11" s="1" customFormat="1" ht="30.75" customHeight="1">
      <c r="B37" s="275"/>
      <c r="C37" s="276"/>
      <c r="D37" s="274"/>
      <c r="E37" s="277" t="s">
        <v>704</v>
      </c>
      <c r="F37" s="274"/>
      <c r="G37" s="398" t="s">
        <v>705</v>
      </c>
      <c r="H37" s="398"/>
      <c r="I37" s="398"/>
      <c r="J37" s="398"/>
      <c r="K37" s="272"/>
    </row>
    <row r="38" spans="2:11" s="1" customFormat="1" ht="15" customHeight="1">
      <c r="B38" s="275"/>
      <c r="C38" s="276"/>
      <c r="D38" s="274"/>
      <c r="E38" s="277" t="s">
        <v>54</v>
      </c>
      <c r="F38" s="274"/>
      <c r="G38" s="398" t="s">
        <v>706</v>
      </c>
      <c r="H38" s="398"/>
      <c r="I38" s="398"/>
      <c r="J38" s="398"/>
      <c r="K38" s="272"/>
    </row>
    <row r="39" spans="2:11" s="1" customFormat="1" ht="15" customHeight="1">
      <c r="B39" s="275"/>
      <c r="C39" s="276"/>
      <c r="D39" s="274"/>
      <c r="E39" s="277" t="s">
        <v>55</v>
      </c>
      <c r="F39" s="274"/>
      <c r="G39" s="398" t="s">
        <v>707</v>
      </c>
      <c r="H39" s="398"/>
      <c r="I39" s="398"/>
      <c r="J39" s="398"/>
      <c r="K39" s="272"/>
    </row>
    <row r="40" spans="2:11" s="1" customFormat="1" ht="15" customHeight="1">
      <c r="B40" s="275"/>
      <c r="C40" s="276"/>
      <c r="D40" s="274"/>
      <c r="E40" s="277" t="s">
        <v>105</v>
      </c>
      <c r="F40" s="274"/>
      <c r="G40" s="398" t="s">
        <v>708</v>
      </c>
      <c r="H40" s="398"/>
      <c r="I40" s="398"/>
      <c r="J40" s="398"/>
      <c r="K40" s="272"/>
    </row>
    <row r="41" spans="2:11" s="1" customFormat="1" ht="15" customHeight="1">
      <c r="B41" s="275"/>
      <c r="C41" s="276"/>
      <c r="D41" s="274"/>
      <c r="E41" s="277" t="s">
        <v>106</v>
      </c>
      <c r="F41" s="274"/>
      <c r="G41" s="398" t="s">
        <v>709</v>
      </c>
      <c r="H41" s="398"/>
      <c r="I41" s="398"/>
      <c r="J41" s="398"/>
      <c r="K41" s="272"/>
    </row>
    <row r="42" spans="2:11" s="1" customFormat="1" ht="15" customHeight="1">
      <c r="B42" s="275"/>
      <c r="C42" s="276"/>
      <c r="D42" s="274"/>
      <c r="E42" s="277" t="s">
        <v>710</v>
      </c>
      <c r="F42" s="274"/>
      <c r="G42" s="398" t="s">
        <v>711</v>
      </c>
      <c r="H42" s="398"/>
      <c r="I42" s="398"/>
      <c r="J42" s="398"/>
      <c r="K42" s="272"/>
    </row>
    <row r="43" spans="2:11" s="1" customFormat="1" ht="15" customHeight="1">
      <c r="B43" s="275"/>
      <c r="C43" s="276"/>
      <c r="D43" s="274"/>
      <c r="E43" s="277"/>
      <c r="F43" s="274"/>
      <c r="G43" s="398" t="s">
        <v>712</v>
      </c>
      <c r="H43" s="398"/>
      <c r="I43" s="398"/>
      <c r="J43" s="398"/>
      <c r="K43" s="272"/>
    </row>
    <row r="44" spans="2:11" s="1" customFormat="1" ht="15" customHeight="1">
      <c r="B44" s="275"/>
      <c r="C44" s="276"/>
      <c r="D44" s="274"/>
      <c r="E44" s="277" t="s">
        <v>713</v>
      </c>
      <c r="F44" s="274"/>
      <c r="G44" s="398" t="s">
        <v>714</v>
      </c>
      <c r="H44" s="398"/>
      <c r="I44" s="398"/>
      <c r="J44" s="398"/>
      <c r="K44" s="272"/>
    </row>
    <row r="45" spans="2:11" s="1" customFormat="1" ht="15" customHeight="1">
      <c r="B45" s="275"/>
      <c r="C45" s="276"/>
      <c r="D45" s="274"/>
      <c r="E45" s="277" t="s">
        <v>108</v>
      </c>
      <c r="F45" s="274"/>
      <c r="G45" s="398" t="s">
        <v>715</v>
      </c>
      <c r="H45" s="398"/>
      <c r="I45" s="398"/>
      <c r="J45" s="398"/>
      <c r="K45" s="272"/>
    </row>
    <row r="46" spans="2:11" s="1" customFormat="1" ht="12.75" customHeight="1">
      <c r="B46" s="275"/>
      <c r="C46" s="276"/>
      <c r="D46" s="274"/>
      <c r="E46" s="274"/>
      <c r="F46" s="274"/>
      <c r="G46" s="274"/>
      <c r="H46" s="274"/>
      <c r="I46" s="274"/>
      <c r="J46" s="274"/>
      <c r="K46" s="272"/>
    </row>
    <row r="47" spans="2:11" s="1" customFormat="1" ht="15" customHeight="1">
      <c r="B47" s="275"/>
      <c r="C47" s="276"/>
      <c r="D47" s="398" t="s">
        <v>716</v>
      </c>
      <c r="E47" s="398"/>
      <c r="F47" s="398"/>
      <c r="G47" s="398"/>
      <c r="H47" s="398"/>
      <c r="I47" s="398"/>
      <c r="J47" s="398"/>
      <c r="K47" s="272"/>
    </row>
    <row r="48" spans="2:11" s="1" customFormat="1" ht="15" customHeight="1">
      <c r="B48" s="275"/>
      <c r="C48" s="276"/>
      <c r="D48" s="276"/>
      <c r="E48" s="398" t="s">
        <v>717</v>
      </c>
      <c r="F48" s="398"/>
      <c r="G48" s="398"/>
      <c r="H48" s="398"/>
      <c r="I48" s="398"/>
      <c r="J48" s="398"/>
      <c r="K48" s="272"/>
    </row>
    <row r="49" spans="2:11" s="1" customFormat="1" ht="15" customHeight="1">
      <c r="B49" s="275"/>
      <c r="C49" s="276"/>
      <c r="D49" s="276"/>
      <c r="E49" s="398" t="s">
        <v>718</v>
      </c>
      <c r="F49" s="398"/>
      <c r="G49" s="398"/>
      <c r="H49" s="398"/>
      <c r="I49" s="398"/>
      <c r="J49" s="398"/>
      <c r="K49" s="272"/>
    </row>
    <row r="50" spans="2:11" s="1" customFormat="1" ht="15" customHeight="1">
      <c r="B50" s="275"/>
      <c r="C50" s="276"/>
      <c r="D50" s="276"/>
      <c r="E50" s="398" t="s">
        <v>719</v>
      </c>
      <c r="F50" s="398"/>
      <c r="G50" s="398"/>
      <c r="H50" s="398"/>
      <c r="I50" s="398"/>
      <c r="J50" s="398"/>
      <c r="K50" s="272"/>
    </row>
    <row r="51" spans="2:11" s="1" customFormat="1" ht="15" customHeight="1">
      <c r="B51" s="275"/>
      <c r="C51" s="276"/>
      <c r="D51" s="398" t="s">
        <v>720</v>
      </c>
      <c r="E51" s="398"/>
      <c r="F51" s="398"/>
      <c r="G51" s="398"/>
      <c r="H51" s="398"/>
      <c r="I51" s="398"/>
      <c r="J51" s="398"/>
      <c r="K51" s="272"/>
    </row>
    <row r="52" spans="2:11" s="1" customFormat="1" ht="25.5" customHeight="1">
      <c r="B52" s="271"/>
      <c r="C52" s="400" t="s">
        <v>721</v>
      </c>
      <c r="D52" s="400"/>
      <c r="E52" s="400"/>
      <c r="F52" s="400"/>
      <c r="G52" s="400"/>
      <c r="H52" s="400"/>
      <c r="I52" s="400"/>
      <c r="J52" s="400"/>
      <c r="K52" s="272"/>
    </row>
    <row r="53" spans="2:11" s="1" customFormat="1" ht="5.25" customHeight="1">
      <c r="B53" s="271"/>
      <c r="C53" s="273"/>
      <c r="D53" s="273"/>
      <c r="E53" s="273"/>
      <c r="F53" s="273"/>
      <c r="G53" s="273"/>
      <c r="H53" s="273"/>
      <c r="I53" s="273"/>
      <c r="J53" s="273"/>
      <c r="K53" s="272"/>
    </row>
    <row r="54" spans="2:11" s="1" customFormat="1" ht="15" customHeight="1">
      <c r="B54" s="271"/>
      <c r="C54" s="398" t="s">
        <v>722</v>
      </c>
      <c r="D54" s="398"/>
      <c r="E54" s="398"/>
      <c r="F54" s="398"/>
      <c r="G54" s="398"/>
      <c r="H54" s="398"/>
      <c r="I54" s="398"/>
      <c r="J54" s="398"/>
      <c r="K54" s="272"/>
    </row>
    <row r="55" spans="2:11" s="1" customFormat="1" ht="15" customHeight="1">
      <c r="B55" s="271"/>
      <c r="C55" s="398" t="s">
        <v>723</v>
      </c>
      <c r="D55" s="398"/>
      <c r="E55" s="398"/>
      <c r="F55" s="398"/>
      <c r="G55" s="398"/>
      <c r="H55" s="398"/>
      <c r="I55" s="398"/>
      <c r="J55" s="398"/>
      <c r="K55" s="272"/>
    </row>
    <row r="56" spans="2:11" s="1" customFormat="1" ht="12.75" customHeight="1">
      <c r="B56" s="271"/>
      <c r="C56" s="274"/>
      <c r="D56" s="274"/>
      <c r="E56" s="274"/>
      <c r="F56" s="274"/>
      <c r="G56" s="274"/>
      <c r="H56" s="274"/>
      <c r="I56" s="274"/>
      <c r="J56" s="274"/>
      <c r="K56" s="272"/>
    </row>
    <row r="57" spans="2:11" s="1" customFormat="1" ht="15" customHeight="1">
      <c r="B57" s="271"/>
      <c r="C57" s="398" t="s">
        <v>724</v>
      </c>
      <c r="D57" s="398"/>
      <c r="E57" s="398"/>
      <c r="F57" s="398"/>
      <c r="G57" s="398"/>
      <c r="H57" s="398"/>
      <c r="I57" s="398"/>
      <c r="J57" s="398"/>
      <c r="K57" s="272"/>
    </row>
    <row r="58" spans="2:11" s="1" customFormat="1" ht="15" customHeight="1">
      <c r="B58" s="271"/>
      <c r="C58" s="276"/>
      <c r="D58" s="398" t="s">
        <v>725</v>
      </c>
      <c r="E58" s="398"/>
      <c r="F58" s="398"/>
      <c r="G58" s="398"/>
      <c r="H58" s="398"/>
      <c r="I58" s="398"/>
      <c r="J58" s="398"/>
      <c r="K58" s="272"/>
    </row>
    <row r="59" spans="2:11" s="1" customFormat="1" ht="15" customHeight="1">
      <c r="B59" s="271"/>
      <c r="C59" s="276"/>
      <c r="D59" s="398" t="s">
        <v>726</v>
      </c>
      <c r="E59" s="398"/>
      <c r="F59" s="398"/>
      <c r="G59" s="398"/>
      <c r="H59" s="398"/>
      <c r="I59" s="398"/>
      <c r="J59" s="398"/>
      <c r="K59" s="272"/>
    </row>
    <row r="60" spans="2:11" s="1" customFormat="1" ht="15" customHeight="1">
      <c r="B60" s="271"/>
      <c r="C60" s="276"/>
      <c r="D60" s="398" t="s">
        <v>727</v>
      </c>
      <c r="E60" s="398"/>
      <c r="F60" s="398"/>
      <c r="G60" s="398"/>
      <c r="H60" s="398"/>
      <c r="I60" s="398"/>
      <c r="J60" s="398"/>
      <c r="K60" s="272"/>
    </row>
    <row r="61" spans="2:11" s="1" customFormat="1" ht="15" customHeight="1">
      <c r="B61" s="271"/>
      <c r="C61" s="276"/>
      <c r="D61" s="398" t="s">
        <v>728</v>
      </c>
      <c r="E61" s="398"/>
      <c r="F61" s="398"/>
      <c r="G61" s="398"/>
      <c r="H61" s="398"/>
      <c r="I61" s="398"/>
      <c r="J61" s="398"/>
      <c r="K61" s="272"/>
    </row>
    <row r="62" spans="2:11" s="1" customFormat="1" ht="15" customHeight="1">
      <c r="B62" s="271"/>
      <c r="C62" s="276"/>
      <c r="D62" s="399" t="s">
        <v>729</v>
      </c>
      <c r="E62" s="399"/>
      <c r="F62" s="399"/>
      <c r="G62" s="399"/>
      <c r="H62" s="399"/>
      <c r="I62" s="399"/>
      <c r="J62" s="399"/>
      <c r="K62" s="272"/>
    </row>
    <row r="63" spans="2:11" s="1" customFormat="1" ht="15" customHeight="1">
      <c r="B63" s="271"/>
      <c r="C63" s="276"/>
      <c r="D63" s="398" t="s">
        <v>730</v>
      </c>
      <c r="E63" s="398"/>
      <c r="F63" s="398"/>
      <c r="G63" s="398"/>
      <c r="H63" s="398"/>
      <c r="I63" s="398"/>
      <c r="J63" s="398"/>
      <c r="K63" s="272"/>
    </row>
    <row r="64" spans="2:11" s="1" customFormat="1" ht="12.75" customHeight="1">
      <c r="B64" s="271"/>
      <c r="C64" s="276"/>
      <c r="D64" s="276"/>
      <c r="E64" s="279"/>
      <c r="F64" s="276"/>
      <c r="G64" s="276"/>
      <c r="H64" s="276"/>
      <c r="I64" s="276"/>
      <c r="J64" s="276"/>
      <c r="K64" s="272"/>
    </row>
    <row r="65" spans="2:11" s="1" customFormat="1" ht="15" customHeight="1">
      <c r="B65" s="271"/>
      <c r="C65" s="276"/>
      <c r="D65" s="398" t="s">
        <v>731</v>
      </c>
      <c r="E65" s="398"/>
      <c r="F65" s="398"/>
      <c r="G65" s="398"/>
      <c r="H65" s="398"/>
      <c r="I65" s="398"/>
      <c r="J65" s="398"/>
      <c r="K65" s="272"/>
    </row>
    <row r="66" spans="2:11" s="1" customFormat="1" ht="15" customHeight="1">
      <c r="B66" s="271"/>
      <c r="C66" s="276"/>
      <c r="D66" s="399" t="s">
        <v>732</v>
      </c>
      <c r="E66" s="399"/>
      <c r="F66" s="399"/>
      <c r="G66" s="399"/>
      <c r="H66" s="399"/>
      <c r="I66" s="399"/>
      <c r="J66" s="399"/>
      <c r="K66" s="272"/>
    </row>
    <row r="67" spans="2:11" s="1" customFormat="1" ht="15" customHeight="1">
      <c r="B67" s="271"/>
      <c r="C67" s="276"/>
      <c r="D67" s="398" t="s">
        <v>733</v>
      </c>
      <c r="E67" s="398"/>
      <c r="F67" s="398"/>
      <c r="G67" s="398"/>
      <c r="H67" s="398"/>
      <c r="I67" s="398"/>
      <c r="J67" s="398"/>
      <c r="K67" s="272"/>
    </row>
    <row r="68" spans="2:11" s="1" customFormat="1" ht="15" customHeight="1">
      <c r="B68" s="271"/>
      <c r="C68" s="276"/>
      <c r="D68" s="398" t="s">
        <v>734</v>
      </c>
      <c r="E68" s="398"/>
      <c r="F68" s="398"/>
      <c r="G68" s="398"/>
      <c r="H68" s="398"/>
      <c r="I68" s="398"/>
      <c r="J68" s="398"/>
      <c r="K68" s="272"/>
    </row>
    <row r="69" spans="2:11" s="1" customFormat="1" ht="15" customHeight="1">
      <c r="B69" s="271"/>
      <c r="C69" s="276"/>
      <c r="D69" s="398" t="s">
        <v>735</v>
      </c>
      <c r="E69" s="398"/>
      <c r="F69" s="398"/>
      <c r="G69" s="398"/>
      <c r="H69" s="398"/>
      <c r="I69" s="398"/>
      <c r="J69" s="398"/>
      <c r="K69" s="272"/>
    </row>
    <row r="70" spans="2:11" s="1" customFormat="1" ht="15" customHeight="1">
      <c r="B70" s="271"/>
      <c r="C70" s="276"/>
      <c r="D70" s="398" t="s">
        <v>736</v>
      </c>
      <c r="E70" s="398"/>
      <c r="F70" s="398"/>
      <c r="G70" s="398"/>
      <c r="H70" s="398"/>
      <c r="I70" s="398"/>
      <c r="J70" s="398"/>
      <c r="K70" s="272"/>
    </row>
    <row r="71" spans="2:11" s="1" customFormat="1" ht="12.75" customHeight="1">
      <c r="B71" s="280"/>
      <c r="C71" s="281"/>
      <c r="D71" s="281"/>
      <c r="E71" s="281"/>
      <c r="F71" s="281"/>
      <c r="G71" s="281"/>
      <c r="H71" s="281"/>
      <c r="I71" s="281"/>
      <c r="J71" s="281"/>
      <c r="K71" s="282"/>
    </row>
    <row r="72" spans="2:11" s="1" customFormat="1" ht="18.75" customHeight="1">
      <c r="B72" s="283"/>
      <c r="C72" s="283"/>
      <c r="D72" s="283"/>
      <c r="E72" s="283"/>
      <c r="F72" s="283"/>
      <c r="G72" s="283"/>
      <c r="H72" s="283"/>
      <c r="I72" s="283"/>
      <c r="J72" s="283"/>
      <c r="K72" s="284"/>
    </row>
    <row r="73" spans="2:11" s="1" customFormat="1" ht="18.75" customHeight="1">
      <c r="B73" s="284"/>
      <c r="C73" s="284"/>
      <c r="D73" s="284"/>
      <c r="E73" s="284"/>
      <c r="F73" s="284"/>
      <c r="G73" s="284"/>
      <c r="H73" s="284"/>
      <c r="I73" s="284"/>
      <c r="J73" s="284"/>
      <c r="K73" s="284"/>
    </row>
    <row r="74" spans="2:11" s="1" customFormat="1" ht="7.5" customHeight="1">
      <c r="B74" s="285"/>
      <c r="C74" s="286"/>
      <c r="D74" s="286"/>
      <c r="E74" s="286"/>
      <c r="F74" s="286"/>
      <c r="G74" s="286"/>
      <c r="H74" s="286"/>
      <c r="I74" s="286"/>
      <c r="J74" s="286"/>
      <c r="K74" s="287"/>
    </row>
    <row r="75" spans="2:11" s="1" customFormat="1" ht="45" customHeight="1">
      <c r="B75" s="288"/>
      <c r="C75" s="397" t="s">
        <v>737</v>
      </c>
      <c r="D75" s="397"/>
      <c r="E75" s="397"/>
      <c r="F75" s="397"/>
      <c r="G75" s="397"/>
      <c r="H75" s="397"/>
      <c r="I75" s="397"/>
      <c r="J75" s="397"/>
      <c r="K75" s="289"/>
    </row>
    <row r="76" spans="2:11" s="1" customFormat="1" ht="17.25" customHeight="1">
      <c r="B76" s="288"/>
      <c r="C76" s="290" t="s">
        <v>738</v>
      </c>
      <c r="D76" s="290"/>
      <c r="E76" s="290"/>
      <c r="F76" s="290" t="s">
        <v>739</v>
      </c>
      <c r="G76" s="291"/>
      <c r="H76" s="290" t="s">
        <v>55</v>
      </c>
      <c r="I76" s="290" t="s">
        <v>58</v>
      </c>
      <c r="J76" s="290" t="s">
        <v>740</v>
      </c>
      <c r="K76" s="289"/>
    </row>
    <row r="77" spans="2:11" s="1" customFormat="1" ht="17.25" customHeight="1">
      <c r="B77" s="288"/>
      <c r="C77" s="292" t="s">
        <v>741</v>
      </c>
      <c r="D77" s="292"/>
      <c r="E77" s="292"/>
      <c r="F77" s="293" t="s">
        <v>742</v>
      </c>
      <c r="G77" s="294"/>
      <c r="H77" s="292"/>
      <c r="I77" s="292"/>
      <c r="J77" s="292" t="s">
        <v>743</v>
      </c>
      <c r="K77" s="289"/>
    </row>
    <row r="78" spans="2:11" s="1" customFormat="1" ht="5.25" customHeight="1">
      <c r="B78" s="288"/>
      <c r="C78" s="295"/>
      <c r="D78" s="295"/>
      <c r="E78" s="295"/>
      <c r="F78" s="295"/>
      <c r="G78" s="296"/>
      <c r="H78" s="295"/>
      <c r="I78" s="295"/>
      <c r="J78" s="295"/>
      <c r="K78" s="289"/>
    </row>
    <row r="79" spans="2:11" s="1" customFormat="1" ht="15" customHeight="1">
      <c r="B79" s="288"/>
      <c r="C79" s="277" t="s">
        <v>54</v>
      </c>
      <c r="D79" s="295"/>
      <c r="E79" s="295"/>
      <c r="F79" s="297" t="s">
        <v>744</v>
      </c>
      <c r="G79" s="296"/>
      <c r="H79" s="277" t="s">
        <v>745</v>
      </c>
      <c r="I79" s="277" t="s">
        <v>746</v>
      </c>
      <c r="J79" s="277">
        <v>20</v>
      </c>
      <c r="K79" s="289"/>
    </row>
    <row r="80" spans="2:11" s="1" customFormat="1" ht="15" customHeight="1">
      <c r="B80" s="288"/>
      <c r="C80" s="277" t="s">
        <v>747</v>
      </c>
      <c r="D80" s="277"/>
      <c r="E80" s="277"/>
      <c r="F80" s="297" t="s">
        <v>744</v>
      </c>
      <c r="G80" s="296"/>
      <c r="H80" s="277" t="s">
        <v>748</v>
      </c>
      <c r="I80" s="277" t="s">
        <v>746</v>
      </c>
      <c r="J80" s="277">
        <v>120</v>
      </c>
      <c r="K80" s="289"/>
    </row>
    <row r="81" spans="2:11" s="1" customFormat="1" ht="15" customHeight="1">
      <c r="B81" s="298"/>
      <c r="C81" s="277" t="s">
        <v>749</v>
      </c>
      <c r="D81" s="277"/>
      <c r="E81" s="277"/>
      <c r="F81" s="297" t="s">
        <v>750</v>
      </c>
      <c r="G81" s="296"/>
      <c r="H81" s="277" t="s">
        <v>751</v>
      </c>
      <c r="I81" s="277" t="s">
        <v>746</v>
      </c>
      <c r="J81" s="277">
        <v>50</v>
      </c>
      <c r="K81" s="289"/>
    </row>
    <row r="82" spans="2:11" s="1" customFormat="1" ht="15" customHeight="1">
      <c r="B82" s="298"/>
      <c r="C82" s="277" t="s">
        <v>752</v>
      </c>
      <c r="D82" s="277"/>
      <c r="E82" s="277"/>
      <c r="F82" s="297" t="s">
        <v>744</v>
      </c>
      <c r="G82" s="296"/>
      <c r="H82" s="277" t="s">
        <v>753</v>
      </c>
      <c r="I82" s="277" t="s">
        <v>754</v>
      </c>
      <c r="J82" s="277"/>
      <c r="K82" s="289"/>
    </row>
    <row r="83" spans="2:11" s="1" customFormat="1" ht="15" customHeight="1">
      <c r="B83" s="298"/>
      <c r="C83" s="299" t="s">
        <v>755</v>
      </c>
      <c r="D83" s="299"/>
      <c r="E83" s="299"/>
      <c r="F83" s="300" t="s">
        <v>750</v>
      </c>
      <c r="G83" s="299"/>
      <c r="H83" s="299" t="s">
        <v>756</v>
      </c>
      <c r="I83" s="299" t="s">
        <v>746</v>
      </c>
      <c r="J83" s="299">
        <v>15</v>
      </c>
      <c r="K83" s="289"/>
    </row>
    <row r="84" spans="2:11" s="1" customFormat="1" ht="15" customHeight="1">
      <c r="B84" s="298"/>
      <c r="C84" s="299" t="s">
        <v>757</v>
      </c>
      <c r="D84" s="299"/>
      <c r="E84" s="299"/>
      <c r="F84" s="300" t="s">
        <v>750</v>
      </c>
      <c r="G84" s="299"/>
      <c r="H84" s="299" t="s">
        <v>758</v>
      </c>
      <c r="I84" s="299" t="s">
        <v>746</v>
      </c>
      <c r="J84" s="299">
        <v>15</v>
      </c>
      <c r="K84" s="289"/>
    </row>
    <row r="85" spans="2:11" s="1" customFormat="1" ht="15" customHeight="1">
      <c r="B85" s="298"/>
      <c r="C85" s="299" t="s">
        <v>759</v>
      </c>
      <c r="D85" s="299"/>
      <c r="E85" s="299"/>
      <c r="F85" s="300" t="s">
        <v>750</v>
      </c>
      <c r="G85" s="299"/>
      <c r="H85" s="299" t="s">
        <v>760</v>
      </c>
      <c r="I85" s="299" t="s">
        <v>746</v>
      </c>
      <c r="J85" s="299">
        <v>20</v>
      </c>
      <c r="K85" s="289"/>
    </row>
    <row r="86" spans="2:11" s="1" customFormat="1" ht="15" customHeight="1">
      <c r="B86" s="298"/>
      <c r="C86" s="299" t="s">
        <v>761</v>
      </c>
      <c r="D86" s="299"/>
      <c r="E86" s="299"/>
      <c r="F86" s="300" t="s">
        <v>750</v>
      </c>
      <c r="G86" s="299"/>
      <c r="H86" s="299" t="s">
        <v>762</v>
      </c>
      <c r="I86" s="299" t="s">
        <v>746</v>
      </c>
      <c r="J86" s="299">
        <v>20</v>
      </c>
      <c r="K86" s="289"/>
    </row>
    <row r="87" spans="2:11" s="1" customFormat="1" ht="15" customHeight="1">
      <c r="B87" s="298"/>
      <c r="C87" s="277" t="s">
        <v>763</v>
      </c>
      <c r="D87" s="277"/>
      <c r="E87" s="277"/>
      <c r="F87" s="297" t="s">
        <v>750</v>
      </c>
      <c r="G87" s="296"/>
      <c r="H87" s="277" t="s">
        <v>764</v>
      </c>
      <c r="I87" s="277" t="s">
        <v>746</v>
      </c>
      <c r="J87" s="277">
        <v>50</v>
      </c>
      <c r="K87" s="289"/>
    </row>
    <row r="88" spans="2:11" s="1" customFormat="1" ht="15" customHeight="1">
      <c r="B88" s="298"/>
      <c r="C88" s="277" t="s">
        <v>765</v>
      </c>
      <c r="D88" s="277"/>
      <c r="E88" s="277"/>
      <c r="F88" s="297" t="s">
        <v>750</v>
      </c>
      <c r="G88" s="296"/>
      <c r="H88" s="277" t="s">
        <v>766</v>
      </c>
      <c r="I88" s="277" t="s">
        <v>746</v>
      </c>
      <c r="J88" s="277">
        <v>20</v>
      </c>
      <c r="K88" s="289"/>
    </row>
    <row r="89" spans="2:11" s="1" customFormat="1" ht="15" customHeight="1">
      <c r="B89" s="298"/>
      <c r="C89" s="277" t="s">
        <v>767</v>
      </c>
      <c r="D89" s="277"/>
      <c r="E89" s="277"/>
      <c r="F89" s="297" t="s">
        <v>750</v>
      </c>
      <c r="G89" s="296"/>
      <c r="H89" s="277" t="s">
        <v>768</v>
      </c>
      <c r="I89" s="277" t="s">
        <v>746</v>
      </c>
      <c r="J89" s="277">
        <v>20</v>
      </c>
      <c r="K89" s="289"/>
    </row>
    <row r="90" spans="2:11" s="1" customFormat="1" ht="15" customHeight="1">
      <c r="B90" s="298"/>
      <c r="C90" s="277" t="s">
        <v>769</v>
      </c>
      <c r="D90" s="277"/>
      <c r="E90" s="277"/>
      <c r="F90" s="297" t="s">
        <v>750</v>
      </c>
      <c r="G90" s="296"/>
      <c r="H90" s="277" t="s">
        <v>770</v>
      </c>
      <c r="I90" s="277" t="s">
        <v>746</v>
      </c>
      <c r="J90" s="277">
        <v>50</v>
      </c>
      <c r="K90" s="289"/>
    </row>
    <row r="91" spans="2:11" s="1" customFormat="1" ht="15" customHeight="1">
      <c r="B91" s="298"/>
      <c r="C91" s="277" t="s">
        <v>771</v>
      </c>
      <c r="D91" s="277"/>
      <c r="E91" s="277"/>
      <c r="F91" s="297" t="s">
        <v>750</v>
      </c>
      <c r="G91" s="296"/>
      <c r="H91" s="277" t="s">
        <v>771</v>
      </c>
      <c r="I91" s="277" t="s">
        <v>746</v>
      </c>
      <c r="J91" s="277">
        <v>50</v>
      </c>
      <c r="K91" s="289"/>
    </row>
    <row r="92" spans="2:11" s="1" customFormat="1" ht="15" customHeight="1">
      <c r="B92" s="298"/>
      <c r="C92" s="277" t="s">
        <v>772</v>
      </c>
      <c r="D92" s="277"/>
      <c r="E92" s="277"/>
      <c r="F92" s="297" t="s">
        <v>750</v>
      </c>
      <c r="G92" s="296"/>
      <c r="H92" s="277" t="s">
        <v>773</v>
      </c>
      <c r="I92" s="277" t="s">
        <v>746</v>
      </c>
      <c r="J92" s="277">
        <v>255</v>
      </c>
      <c r="K92" s="289"/>
    </row>
    <row r="93" spans="2:11" s="1" customFormat="1" ht="15" customHeight="1">
      <c r="B93" s="298"/>
      <c r="C93" s="277" t="s">
        <v>774</v>
      </c>
      <c r="D93" s="277"/>
      <c r="E93" s="277"/>
      <c r="F93" s="297" t="s">
        <v>744</v>
      </c>
      <c r="G93" s="296"/>
      <c r="H93" s="277" t="s">
        <v>775</v>
      </c>
      <c r="I93" s="277" t="s">
        <v>776</v>
      </c>
      <c r="J93" s="277"/>
      <c r="K93" s="289"/>
    </row>
    <row r="94" spans="2:11" s="1" customFormat="1" ht="15" customHeight="1">
      <c r="B94" s="298"/>
      <c r="C94" s="277" t="s">
        <v>777</v>
      </c>
      <c r="D94" s="277"/>
      <c r="E94" s="277"/>
      <c r="F94" s="297" t="s">
        <v>744</v>
      </c>
      <c r="G94" s="296"/>
      <c r="H94" s="277" t="s">
        <v>778</v>
      </c>
      <c r="I94" s="277" t="s">
        <v>779</v>
      </c>
      <c r="J94" s="277"/>
      <c r="K94" s="289"/>
    </row>
    <row r="95" spans="2:11" s="1" customFormat="1" ht="15" customHeight="1">
      <c r="B95" s="298"/>
      <c r="C95" s="277" t="s">
        <v>780</v>
      </c>
      <c r="D95" s="277"/>
      <c r="E95" s="277"/>
      <c r="F95" s="297" t="s">
        <v>744</v>
      </c>
      <c r="G95" s="296"/>
      <c r="H95" s="277" t="s">
        <v>780</v>
      </c>
      <c r="I95" s="277" t="s">
        <v>779</v>
      </c>
      <c r="J95" s="277"/>
      <c r="K95" s="289"/>
    </row>
    <row r="96" spans="2:11" s="1" customFormat="1" ht="15" customHeight="1">
      <c r="B96" s="298"/>
      <c r="C96" s="277" t="s">
        <v>39</v>
      </c>
      <c r="D96" s="277"/>
      <c r="E96" s="277"/>
      <c r="F96" s="297" t="s">
        <v>744</v>
      </c>
      <c r="G96" s="296"/>
      <c r="H96" s="277" t="s">
        <v>781</v>
      </c>
      <c r="I96" s="277" t="s">
        <v>779</v>
      </c>
      <c r="J96" s="277"/>
      <c r="K96" s="289"/>
    </row>
    <row r="97" spans="2:11" s="1" customFormat="1" ht="15" customHeight="1">
      <c r="B97" s="298"/>
      <c r="C97" s="277" t="s">
        <v>49</v>
      </c>
      <c r="D97" s="277"/>
      <c r="E97" s="277"/>
      <c r="F97" s="297" t="s">
        <v>744</v>
      </c>
      <c r="G97" s="296"/>
      <c r="H97" s="277" t="s">
        <v>782</v>
      </c>
      <c r="I97" s="277" t="s">
        <v>779</v>
      </c>
      <c r="J97" s="277"/>
      <c r="K97" s="289"/>
    </row>
    <row r="98" spans="2:11" s="1" customFormat="1" ht="15" customHeight="1">
      <c r="B98" s="301"/>
      <c r="C98" s="302"/>
      <c r="D98" s="302"/>
      <c r="E98" s="302"/>
      <c r="F98" s="302"/>
      <c r="G98" s="302"/>
      <c r="H98" s="302"/>
      <c r="I98" s="302"/>
      <c r="J98" s="302"/>
      <c r="K98" s="303"/>
    </row>
    <row r="99" spans="2:11" s="1" customFormat="1" ht="18.75" customHeight="1">
      <c r="B99" s="304"/>
      <c r="C99" s="305"/>
      <c r="D99" s="305"/>
      <c r="E99" s="305"/>
      <c r="F99" s="305"/>
      <c r="G99" s="305"/>
      <c r="H99" s="305"/>
      <c r="I99" s="305"/>
      <c r="J99" s="305"/>
      <c r="K99" s="304"/>
    </row>
    <row r="100" spans="2:11" s="1" customFormat="1" ht="18.75" customHeight="1">
      <c r="B100" s="284"/>
      <c r="C100" s="284"/>
      <c r="D100" s="284"/>
      <c r="E100" s="284"/>
      <c r="F100" s="284"/>
      <c r="G100" s="284"/>
      <c r="H100" s="284"/>
      <c r="I100" s="284"/>
      <c r="J100" s="284"/>
      <c r="K100" s="284"/>
    </row>
    <row r="101" spans="2:11" s="1" customFormat="1" ht="7.5" customHeight="1">
      <c r="B101" s="285"/>
      <c r="C101" s="286"/>
      <c r="D101" s="286"/>
      <c r="E101" s="286"/>
      <c r="F101" s="286"/>
      <c r="G101" s="286"/>
      <c r="H101" s="286"/>
      <c r="I101" s="286"/>
      <c r="J101" s="286"/>
      <c r="K101" s="287"/>
    </row>
    <row r="102" spans="2:11" s="1" customFormat="1" ht="45" customHeight="1">
      <c r="B102" s="288"/>
      <c r="C102" s="397" t="s">
        <v>783</v>
      </c>
      <c r="D102" s="397"/>
      <c r="E102" s="397"/>
      <c r="F102" s="397"/>
      <c r="G102" s="397"/>
      <c r="H102" s="397"/>
      <c r="I102" s="397"/>
      <c r="J102" s="397"/>
      <c r="K102" s="289"/>
    </row>
    <row r="103" spans="2:11" s="1" customFormat="1" ht="17.25" customHeight="1">
      <c r="B103" s="288"/>
      <c r="C103" s="290" t="s">
        <v>738</v>
      </c>
      <c r="D103" s="290"/>
      <c r="E103" s="290"/>
      <c r="F103" s="290" t="s">
        <v>739</v>
      </c>
      <c r="G103" s="291"/>
      <c r="H103" s="290" t="s">
        <v>55</v>
      </c>
      <c r="I103" s="290" t="s">
        <v>58</v>
      </c>
      <c r="J103" s="290" t="s">
        <v>740</v>
      </c>
      <c r="K103" s="289"/>
    </row>
    <row r="104" spans="2:11" s="1" customFormat="1" ht="17.25" customHeight="1">
      <c r="B104" s="288"/>
      <c r="C104" s="292" t="s">
        <v>741</v>
      </c>
      <c r="D104" s="292"/>
      <c r="E104" s="292"/>
      <c r="F104" s="293" t="s">
        <v>742</v>
      </c>
      <c r="G104" s="294"/>
      <c r="H104" s="292"/>
      <c r="I104" s="292"/>
      <c r="J104" s="292" t="s">
        <v>743</v>
      </c>
      <c r="K104" s="289"/>
    </row>
    <row r="105" spans="2:11" s="1" customFormat="1" ht="5.25" customHeight="1">
      <c r="B105" s="288"/>
      <c r="C105" s="290"/>
      <c r="D105" s="290"/>
      <c r="E105" s="290"/>
      <c r="F105" s="290"/>
      <c r="G105" s="306"/>
      <c r="H105" s="290"/>
      <c r="I105" s="290"/>
      <c r="J105" s="290"/>
      <c r="K105" s="289"/>
    </row>
    <row r="106" spans="2:11" s="1" customFormat="1" ht="15" customHeight="1">
      <c r="B106" s="288"/>
      <c r="C106" s="277" t="s">
        <v>54</v>
      </c>
      <c r="D106" s="295"/>
      <c r="E106" s="295"/>
      <c r="F106" s="297" t="s">
        <v>744</v>
      </c>
      <c r="G106" s="306"/>
      <c r="H106" s="277" t="s">
        <v>784</v>
      </c>
      <c r="I106" s="277" t="s">
        <v>746</v>
      </c>
      <c r="J106" s="277">
        <v>20</v>
      </c>
      <c r="K106" s="289"/>
    </row>
    <row r="107" spans="2:11" s="1" customFormat="1" ht="15" customHeight="1">
      <c r="B107" s="288"/>
      <c r="C107" s="277" t="s">
        <v>747</v>
      </c>
      <c r="D107" s="277"/>
      <c r="E107" s="277"/>
      <c r="F107" s="297" t="s">
        <v>744</v>
      </c>
      <c r="G107" s="277"/>
      <c r="H107" s="277" t="s">
        <v>784</v>
      </c>
      <c r="I107" s="277" t="s">
        <v>746</v>
      </c>
      <c r="J107" s="277">
        <v>120</v>
      </c>
      <c r="K107" s="289"/>
    </row>
    <row r="108" spans="2:11" s="1" customFormat="1" ht="15" customHeight="1">
      <c r="B108" s="298"/>
      <c r="C108" s="277" t="s">
        <v>749</v>
      </c>
      <c r="D108" s="277"/>
      <c r="E108" s="277"/>
      <c r="F108" s="297" t="s">
        <v>750</v>
      </c>
      <c r="G108" s="277"/>
      <c r="H108" s="277" t="s">
        <v>784</v>
      </c>
      <c r="I108" s="277" t="s">
        <v>746</v>
      </c>
      <c r="J108" s="277">
        <v>50</v>
      </c>
      <c r="K108" s="289"/>
    </row>
    <row r="109" spans="2:11" s="1" customFormat="1" ht="15" customHeight="1">
      <c r="B109" s="298"/>
      <c r="C109" s="277" t="s">
        <v>752</v>
      </c>
      <c r="D109" s="277"/>
      <c r="E109" s="277"/>
      <c r="F109" s="297" t="s">
        <v>744</v>
      </c>
      <c r="G109" s="277"/>
      <c r="H109" s="277" t="s">
        <v>784</v>
      </c>
      <c r="I109" s="277" t="s">
        <v>754</v>
      </c>
      <c r="J109" s="277"/>
      <c r="K109" s="289"/>
    </row>
    <row r="110" spans="2:11" s="1" customFormat="1" ht="15" customHeight="1">
      <c r="B110" s="298"/>
      <c r="C110" s="277" t="s">
        <v>763</v>
      </c>
      <c r="D110" s="277"/>
      <c r="E110" s="277"/>
      <c r="F110" s="297" t="s">
        <v>750</v>
      </c>
      <c r="G110" s="277"/>
      <c r="H110" s="277" t="s">
        <v>784</v>
      </c>
      <c r="I110" s="277" t="s">
        <v>746</v>
      </c>
      <c r="J110" s="277">
        <v>50</v>
      </c>
      <c r="K110" s="289"/>
    </row>
    <row r="111" spans="2:11" s="1" customFormat="1" ht="15" customHeight="1">
      <c r="B111" s="298"/>
      <c r="C111" s="277" t="s">
        <v>771</v>
      </c>
      <c r="D111" s="277"/>
      <c r="E111" s="277"/>
      <c r="F111" s="297" t="s">
        <v>750</v>
      </c>
      <c r="G111" s="277"/>
      <c r="H111" s="277" t="s">
        <v>784</v>
      </c>
      <c r="I111" s="277" t="s">
        <v>746</v>
      </c>
      <c r="J111" s="277">
        <v>50</v>
      </c>
      <c r="K111" s="289"/>
    </row>
    <row r="112" spans="2:11" s="1" customFormat="1" ht="15" customHeight="1">
      <c r="B112" s="298"/>
      <c r="C112" s="277" t="s">
        <v>769</v>
      </c>
      <c r="D112" s="277"/>
      <c r="E112" s="277"/>
      <c r="F112" s="297" t="s">
        <v>750</v>
      </c>
      <c r="G112" s="277"/>
      <c r="H112" s="277" t="s">
        <v>784</v>
      </c>
      <c r="I112" s="277" t="s">
        <v>746</v>
      </c>
      <c r="J112" s="277">
        <v>50</v>
      </c>
      <c r="K112" s="289"/>
    </row>
    <row r="113" spans="2:11" s="1" customFormat="1" ht="15" customHeight="1">
      <c r="B113" s="298"/>
      <c r="C113" s="277" t="s">
        <v>54</v>
      </c>
      <c r="D113" s="277"/>
      <c r="E113" s="277"/>
      <c r="F113" s="297" t="s">
        <v>744</v>
      </c>
      <c r="G113" s="277"/>
      <c r="H113" s="277" t="s">
        <v>785</v>
      </c>
      <c r="I113" s="277" t="s">
        <v>746</v>
      </c>
      <c r="J113" s="277">
        <v>20</v>
      </c>
      <c r="K113" s="289"/>
    </row>
    <row r="114" spans="2:11" s="1" customFormat="1" ht="15" customHeight="1">
      <c r="B114" s="298"/>
      <c r="C114" s="277" t="s">
        <v>786</v>
      </c>
      <c r="D114" s="277"/>
      <c r="E114" s="277"/>
      <c r="F114" s="297" t="s">
        <v>744</v>
      </c>
      <c r="G114" s="277"/>
      <c r="H114" s="277" t="s">
        <v>787</v>
      </c>
      <c r="I114" s="277" t="s">
        <v>746</v>
      </c>
      <c r="J114" s="277">
        <v>120</v>
      </c>
      <c r="K114" s="289"/>
    </row>
    <row r="115" spans="2:11" s="1" customFormat="1" ht="15" customHeight="1">
      <c r="B115" s="298"/>
      <c r="C115" s="277" t="s">
        <v>39</v>
      </c>
      <c r="D115" s="277"/>
      <c r="E115" s="277"/>
      <c r="F115" s="297" t="s">
        <v>744</v>
      </c>
      <c r="G115" s="277"/>
      <c r="H115" s="277" t="s">
        <v>788</v>
      </c>
      <c r="I115" s="277" t="s">
        <v>779</v>
      </c>
      <c r="J115" s="277"/>
      <c r="K115" s="289"/>
    </row>
    <row r="116" spans="2:11" s="1" customFormat="1" ht="15" customHeight="1">
      <c r="B116" s="298"/>
      <c r="C116" s="277" t="s">
        <v>49</v>
      </c>
      <c r="D116" s="277"/>
      <c r="E116" s="277"/>
      <c r="F116" s="297" t="s">
        <v>744</v>
      </c>
      <c r="G116" s="277"/>
      <c r="H116" s="277" t="s">
        <v>789</v>
      </c>
      <c r="I116" s="277" t="s">
        <v>779</v>
      </c>
      <c r="J116" s="277"/>
      <c r="K116" s="289"/>
    </row>
    <row r="117" spans="2:11" s="1" customFormat="1" ht="15" customHeight="1">
      <c r="B117" s="298"/>
      <c r="C117" s="277" t="s">
        <v>58</v>
      </c>
      <c r="D117" s="277"/>
      <c r="E117" s="277"/>
      <c r="F117" s="297" t="s">
        <v>744</v>
      </c>
      <c r="G117" s="277"/>
      <c r="H117" s="277" t="s">
        <v>790</v>
      </c>
      <c r="I117" s="277" t="s">
        <v>791</v>
      </c>
      <c r="J117" s="277"/>
      <c r="K117" s="289"/>
    </row>
    <row r="118" spans="2:11" s="1" customFormat="1" ht="15" customHeight="1">
      <c r="B118" s="301"/>
      <c r="C118" s="307"/>
      <c r="D118" s="307"/>
      <c r="E118" s="307"/>
      <c r="F118" s="307"/>
      <c r="G118" s="307"/>
      <c r="H118" s="307"/>
      <c r="I118" s="307"/>
      <c r="J118" s="307"/>
      <c r="K118" s="303"/>
    </row>
    <row r="119" spans="2:11" s="1" customFormat="1" ht="18.75" customHeight="1">
      <c r="B119" s="308"/>
      <c r="C119" s="274"/>
      <c r="D119" s="274"/>
      <c r="E119" s="274"/>
      <c r="F119" s="309"/>
      <c r="G119" s="274"/>
      <c r="H119" s="274"/>
      <c r="I119" s="274"/>
      <c r="J119" s="274"/>
      <c r="K119" s="308"/>
    </row>
    <row r="120" spans="2:11" s="1" customFormat="1" ht="18.75" customHeight="1">
      <c r="B120" s="284"/>
      <c r="C120" s="284"/>
      <c r="D120" s="284"/>
      <c r="E120" s="284"/>
      <c r="F120" s="284"/>
      <c r="G120" s="284"/>
      <c r="H120" s="284"/>
      <c r="I120" s="284"/>
      <c r="J120" s="284"/>
      <c r="K120" s="284"/>
    </row>
    <row r="121" spans="2:11" s="1" customFormat="1" ht="7.5" customHeight="1">
      <c r="B121" s="310"/>
      <c r="C121" s="311"/>
      <c r="D121" s="311"/>
      <c r="E121" s="311"/>
      <c r="F121" s="311"/>
      <c r="G121" s="311"/>
      <c r="H121" s="311"/>
      <c r="I121" s="311"/>
      <c r="J121" s="311"/>
      <c r="K121" s="312"/>
    </row>
    <row r="122" spans="2:11" s="1" customFormat="1" ht="45" customHeight="1">
      <c r="B122" s="313"/>
      <c r="C122" s="396" t="s">
        <v>792</v>
      </c>
      <c r="D122" s="396"/>
      <c r="E122" s="396"/>
      <c r="F122" s="396"/>
      <c r="G122" s="396"/>
      <c r="H122" s="396"/>
      <c r="I122" s="396"/>
      <c r="J122" s="396"/>
      <c r="K122" s="314"/>
    </row>
    <row r="123" spans="2:11" s="1" customFormat="1" ht="17.25" customHeight="1">
      <c r="B123" s="315"/>
      <c r="C123" s="290" t="s">
        <v>738</v>
      </c>
      <c r="D123" s="290"/>
      <c r="E123" s="290"/>
      <c r="F123" s="290" t="s">
        <v>739</v>
      </c>
      <c r="G123" s="291"/>
      <c r="H123" s="290" t="s">
        <v>55</v>
      </c>
      <c r="I123" s="290" t="s">
        <v>58</v>
      </c>
      <c r="J123" s="290" t="s">
        <v>740</v>
      </c>
      <c r="K123" s="316"/>
    </row>
    <row r="124" spans="2:11" s="1" customFormat="1" ht="17.25" customHeight="1">
      <c r="B124" s="315"/>
      <c r="C124" s="292" t="s">
        <v>741</v>
      </c>
      <c r="D124" s="292"/>
      <c r="E124" s="292"/>
      <c r="F124" s="293" t="s">
        <v>742</v>
      </c>
      <c r="G124" s="294"/>
      <c r="H124" s="292"/>
      <c r="I124" s="292"/>
      <c r="J124" s="292" t="s">
        <v>743</v>
      </c>
      <c r="K124" s="316"/>
    </row>
    <row r="125" spans="2:11" s="1" customFormat="1" ht="5.25" customHeight="1">
      <c r="B125" s="317"/>
      <c r="C125" s="295"/>
      <c r="D125" s="295"/>
      <c r="E125" s="295"/>
      <c r="F125" s="295"/>
      <c r="G125" s="277"/>
      <c r="H125" s="295"/>
      <c r="I125" s="295"/>
      <c r="J125" s="295"/>
      <c r="K125" s="318"/>
    </row>
    <row r="126" spans="2:11" s="1" customFormat="1" ht="15" customHeight="1">
      <c r="B126" s="317"/>
      <c r="C126" s="277" t="s">
        <v>747</v>
      </c>
      <c r="D126" s="295"/>
      <c r="E126" s="295"/>
      <c r="F126" s="297" t="s">
        <v>744</v>
      </c>
      <c r="G126" s="277"/>
      <c r="H126" s="277" t="s">
        <v>784</v>
      </c>
      <c r="I126" s="277" t="s">
        <v>746</v>
      </c>
      <c r="J126" s="277">
        <v>120</v>
      </c>
      <c r="K126" s="319"/>
    </row>
    <row r="127" spans="2:11" s="1" customFormat="1" ht="15" customHeight="1">
      <c r="B127" s="317"/>
      <c r="C127" s="277" t="s">
        <v>793</v>
      </c>
      <c r="D127" s="277"/>
      <c r="E127" s="277"/>
      <c r="F127" s="297" t="s">
        <v>744</v>
      </c>
      <c r="G127" s="277"/>
      <c r="H127" s="277" t="s">
        <v>794</v>
      </c>
      <c r="I127" s="277" t="s">
        <v>746</v>
      </c>
      <c r="J127" s="277" t="s">
        <v>795</v>
      </c>
      <c r="K127" s="319"/>
    </row>
    <row r="128" spans="2:11" s="1" customFormat="1" ht="15" customHeight="1">
      <c r="B128" s="317"/>
      <c r="C128" s="277" t="s">
        <v>692</v>
      </c>
      <c r="D128" s="277"/>
      <c r="E128" s="277"/>
      <c r="F128" s="297" t="s">
        <v>744</v>
      </c>
      <c r="G128" s="277"/>
      <c r="H128" s="277" t="s">
        <v>796</v>
      </c>
      <c r="I128" s="277" t="s">
        <v>746</v>
      </c>
      <c r="J128" s="277" t="s">
        <v>795</v>
      </c>
      <c r="K128" s="319"/>
    </row>
    <row r="129" spans="2:11" s="1" customFormat="1" ht="15" customHeight="1">
      <c r="B129" s="317"/>
      <c r="C129" s="277" t="s">
        <v>755</v>
      </c>
      <c r="D129" s="277"/>
      <c r="E129" s="277"/>
      <c r="F129" s="297" t="s">
        <v>750</v>
      </c>
      <c r="G129" s="277"/>
      <c r="H129" s="277" t="s">
        <v>756</v>
      </c>
      <c r="I129" s="277" t="s">
        <v>746</v>
      </c>
      <c r="J129" s="277">
        <v>15</v>
      </c>
      <c r="K129" s="319"/>
    </row>
    <row r="130" spans="2:11" s="1" customFormat="1" ht="15" customHeight="1">
      <c r="B130" s="317"/>
      <c r="C130" s="299" t="s">
        <v>757</v>
      </c>
      <c r="D130" s="299"/>
      <c r="E130" s="299"/>
      <c r="F130" s="300" t="s">
        <v>750</v>
      </c>
      <c r="G130" s="299"/>
      <c r="H130" s="299" t="s">
        <v>758</v>
      </c>
      <c r="I130" s="299" t="s">
        <v>746</v>
      </c>
      <c r="J130" s="299">
        <v>15</v>
      </c>
      <c r="K130" s="319"/>
    </row>
    <row r="131" spans="2:11" s="1" customFormat="1" ht="15" customHeight="1">
      <c r="B131" s="317"/>
      <c r="C131" s="299" t="s">
        <v>759</v>
      </c>
      <c r="D131" s="299"/>
      <c r="E131" s="299"/>
      <c r="F131" s="300" t="s">
        <v>750</v>
      </c>
      <c r="G131" s="299"/>
      <c r="H131" s="299" t="s">
        <v>760</v>
      </c>
      <c r="I131" s="299" t="s">
        <v>746</v>
      </c>
      <c r="J131" s="299">
        <v>20</v>
      </c>
      <c r="K131" s="319"/>
    </row>
    <row r="132" spans="2:11" s="1" customFormat="1" ht="15" customHeight="1">
      <c r="B132" s="317"/>
      <c r="C132" s="299" t="s">
        <v>761</v>
      </c>
      <c r="D132" s="299"/>
      <c r="E132" s="299"/>
      <c r="F132" s="300" t="s">
        <v>750</v>
      </c>
      <c r="G132" s="299"/>
      <c r="H132" s="299" t="s">
        <v>762</v>
      </c>
      <c r="I132" s="299" t="s">
        <v>746</v>
      </c>
      <c r="J132" s="299">
        <v>20</v>
      </c>
      <c r="K132" s="319"/>
    </row>
    <row r="133" spans="2:11" s="1" customFormat="1" ht="15" customHeight="1">
      <c r="B133" s="317"/>
      <c r="C133" s="277" t="s">
        <v>749</v>
      </c>
      <c r="D133" s="277"/>
      <c r="E133" s="277"/>
      <c r="F133" s="297" t="s">
        <v>750</v>
      </c>
      <c r="G133" s="277"/>
      <c r="H133" s="277" t="s">
        <v>784</v>
      </c>
      <c r="I133" s="277" t="s">
        <v>746</v>
      </c>
      <c r="J133" s="277">
        <v>50</v>
      </c>
      <c r="K133" s="319"/>
    </row>
    <row r="134" spans="2:11" s="1" customFormat="1" ht="15" customHeight="1">
      <c r="B134" s="317"/>
      <c r="C134" s="277" t="s">
        <v>763</v>
      </c>
      <c r="D134" s="277"/>
      <c r="E134" s="277"/>
      <c r="F134" s="297" t="s">
        <v>750</v>
      </c>
      <c r="G134" s="277"/>
      <c r="H134" s="277" t="s">
        <v>784</v>
      </c>
      <c r="I134" s="277" t="s">
        <v>746</v>
      </c>
      <c r="J134" s="277">
        <v>50</v>
      </c>
      <c r="K134" s="319"/>
    </row>
    <row r="135" spans="2:11" s="1" customFormat="1" ht="15" customHeight="1">
      <c r="B135" s="317"/>
      <c r="C135" s="277" t="s">
        <v>769</v>
      </c>
      <c r="D135" s="277"/>
      <c r="E135" s="277"/>
      <c r="F135" s="297" t="s">
        <v>750</v>
      </c>
      <c r="G135" s="277"/>
      <c r="H135" s="277" t="s">
        <v>784</v>
      </c>
      <c r="I135" s="277" t="s">
        <v>746</v>
      </c>
      <c r="J135" s="277">
        <v>50</v>
      </c>
      <c r="K135" s="319"/>
    </row>
    <row r="136" spans="2:11" s="1" customFormat="1" ht="15" customHeight="1">
      <c r="B136" s="317"/>
      <c r="C136" s="277" t="s">
        <v>771</v>
      </c>
      <c r="D136" s="277"/>
      <c r="E136" s="277"/>
      <c r="F136" s="297" t="s">
        <v>750</v>
      </c>
      <c r="G136" s="277"/>
      <c r="H136" s="277" t="s">
        <v>784</v>
      </c>
      <c r="I136" s="277" t="s">
        <v>746</v>
      </c>
      <c r="J136" s="277">
        <v>50</v>
      </c>
      <c r="K136" s="319"/>
    </row>
    <row r="137" spans="2:11" s="1" customFormat="1" ht="15" customHeight="1">
      <c r="B137" s="317"/>
      <c r="C137" s="277" t="s">
        <v>772</v>
      </c>
      <c r="D137" s="277"/>
      <c r="E137" s="277"/>
      <c r="F137" s="297" t="s">
        <v>750</v>
      </c>
      <c r="G137" s="277"/>
      <c r="H137" s="277" t="s">
        <v>797</v>
      </c>
      <c r="I137" s="277" t="s">
        <v>746</v>
      </c>
      <c r="J137" s="277">
        <v>255</v>
      </c>
      <c r="K137" s="319"/>
    </row>
    <row r="138" spans="2:11" s="1" customFormat="1" ht="15" customHeight="1">
      <c r="B138" s="317"/>
      <c r="C138" s="277" t="s">
        <v>774</v>
      </c>
      <c r="D138" s="277"/>
      <c r="E138" s="277"/>
      <c r="F138" s="297" t="s">
        <v>744</v>
      </c>
      <c r="G138" s="277"/>
      <c r="H138" s="277" t="s">
        <v>798</v>
      </c>
      <c r="I138" s="277" t="s">
        <v>776</v>
      </c>
      <c r="J138" s="277"/>
      <c r="K138" s="319"/>
    </row>
    <row r="139" spans="2:11" s="1" customFormat="1" ht="15" customHeight="1">
      <c r="B139" s="317"/>
      <c r="C139" s="277" t="s">
        <v>777</v>
      </c>
      <c r="D139" s="277"/>
      <c r="E139" s="277"/>
      <c r="F139" s="297" t="s">
        <v>744</v>
      </c>
      <c r="G139" s="277"/>
      <c r="H139" s="277" t="s">
        <v>799</v>
      </c>
      <c r="I139" s="277" t="s">
        <v>779</v>
      </c>
      <c r="J139" s="277"/>
      <c r="K139" s="319"/>
    </row>
    <row r="140" spans="2:11" s="1" customFormat="1" ht="15" customHeight="1">
      <c r="B140" s="317"/>
      <c r="C140" s="277" t="s">
        <v>780</v>
      </c>
      <c r="D140" s="277"/>
      <c r="E140" s="277"/>
      <c r="F140" s="297" t="s">
        <v>744</v>
      </c>
      <c r="G140" s="277"/>
      <c r="H140" s="277" t="s">
        <v>780</v>
      </c>
      <c r="I140" s="277" t="s">
        <v>779</v>
      </c>
      <c r="J140" s="277"/>
      <c r="K140" s="319"/>
    </row>
    <row r="141" spans="2:11" s="1" customFormat="1" ht="15" customHeight="1">
      <c r="B141" s="317"/>
      <c r="C141" s="277" t="s">
        <v>39</v>
      </c>
      <c r="D141" s="277"/>
      <c r="E141" s="277"/>
      <c r="F141" s="297" t="s">
        <v>744</v>
      </c>
      <c r="G141" s="277"/>
      <c r="H141" s="277" t="s">
        <v>800</v>
      </c>
      <c r="I141" s="277" t="s">
        <v>779</v>
      </c>
      <c r="J141" s="277"/>
      <c r="K141" s="319"/>
    </row>
    <row r="142" spans="2:11" s="1" customFormat="1" ht="15" customHeight="1">
      <c r="B142" s="317"/>
      <c r="C142" s="277" t="s">
        <v>801</v>
      </c>
      <c r="D142" s="277"/>
      <c r="E142" s="277"/>
      <c r="F142" s="297" t="s">
        <v>744</v>
      </c>
      <c r="G142" s="277"/>
      <c r="H142" s="277" t="s">
        <v>802</v>
      </c>
      <c r="I142" s="277" t="s">
        <v>779</v>
      </c>
      <c r="J142" s="277"/>
      <c r="K142" s="319"/>
    </row>
    <row r="143" spans="2:11" s="1" customFormat="1" ht="15" customHeight="1">
      <c r="B143" s="320"/>
      <c r="C143" s="321"/>
      <c r="D143" s="321"/>
      <c r="E143" s="321"/>
      <c r="F143" s="321"/>
      <c r="G143" s="321"/>
      <c r="H143" s="321"/>
      <c r="I143" s="321"/>
      <c r="J143" s="321"/>
      <c r="K143" s="322"/>
    </row>
    <row r="144" spans="2:11" s="1" customFormat="1" ht="18.75" customHeight="1">
      <c r="B144" s="274"/>
      <c r="C144" s="274"/>
      <c r="D144" s="274"/>
      <c r="E144" s="274"/>
      <c r="F144" s="309"/>
      <c r="G144" s="274"/>
      <c r="H144" s="274"/>
      <c r="I144" s="274"/>
      <c r="J144" s="274"/>
      <c r="K144" s="274"/>
    </row>
    <row r="145" spans="2:11" s="1" customFormat="1" ht="18.75" customHeight="1">
      <c r="B145" s="284"/>
      <c r="C145" s="284"/>
      <c r="D145" s="284"/>
      <c r="E145" s="284"/>
      <c r="F145" s="284"/>
      <c r="G145" s="284"/>
      <c r="H145" s="284"/>
      <c r="I145" s="284"/>
      <c r="J145" s="284"/>
      <c r="K145" s="284"/>
    </row>
    <row r="146" spans="2:11" s="1" customFormat="1" ht="7.5" customHeight="1">
      <c r="B146" s="285"/>
      <c r="C146" s="286"/>
      <c r="D146" s="286"/>
      <c r="E146" s="286"/>
      <c r="F146" s="286"/>
      <c r="G146" s="286"/>
      <c r="H146" s="286"/>
      <c r="I146" s="286"/>
      <c r="J146" s="286"/>
      <c r="K146" s="287"/>
    </row>
    <row r="147" spans="2:11" s="1" customFormat="1" ht="45" customHeight="1">
      <c r="B147" s="288"/>
      <c r="C147" s="397" t="s">
        <v>803</v>
      </c>
      <c r="D147" s="397"/>
      <c r="E147" s="397"/>
      <c r="F147" s="397"/>
      <c r="G147" s="397"/>
      <c r="H147" s="397"/>
      <c r="I147" s="397"/>
      <c r="J147" s="397"/>
      <c r="K147" s="289"/>
    </row>
    <row r="148" spans="2:11" s="1" customFormat="1" ht="17.25" customHeight="1">
      <c r="B148" s="288"/>
      <c r="C148" s="290" t="s">
        <v>738</v>
      </c>
      <c r="D148" s="290"/>
      <c r="E148" s="290"/>
      <c r="F148" s="290" t="s">
        <v>739</v>
      </c>
      <c r="G148" s="291"/>
      <c r="H148" s="290" t="s">
        <v>55</v>
      </c>
      <c r="I148" s="290" t="s">
        <v>58</v>
      </c>
      <c r="J148" s="290" t="s">
        <v>740</v>
      </c>
      <c r="K148" s="289"/>
    </row>
    <row r="149" spans="2:11" s="1" customFormat="1" ht="17.25" customHeight="1">
      <c r="B149" s="288"/>
      <c r="C149" s="292" t="s">
        <v>741</v>
      </c>
      <c r="D149" s="292"/>
      <c r="E149" s="292"/>
      <c r="F149" s="293" t="s">
        <v>742</v>
      </c>
      <c r="G149" s="294"/>
      <c r="H149" s="292"/>
      <c r="I149" s="292"/>
      <c r="J149" s="292" t="s">
        <v>743</v>
      </c>
      <c r="K149" s="289"/>
    </row>
    <row r="150" spans="2:11" s="1" customFormat="1" ht="5.25" customHeight="1">
      <c r="B150" s="298"/>
      <c r="C150" s="295"/>
      <c r="D150" s="295"/>
      <c r="E150" s="295"/>
      <c r="F150" s="295"/>
      <c r="G150" s="296"/>
      <c r="H150" s="295"/>
      <c r="I150" s="295"/>
      <c r="J150" s="295"/>
      <c r="K150" s="319"/>
    </row>
    <row r="151" spans="2:11" s="1" customFormat="1" ht="15" customHeight="1">
      <c r="B151" s="298"/>
      <c r="C151" s="323" t="s">
        <v>747</v>
      </c>
      <c r="D151" s="277"/>
      <c r="E151" s="277"/>
      <c r="F151" s="324" t="s">
        <v>744</v>
      </c>
      <c r="G151" s="277"/>
      <c r="H151" s="323" t="s">
        <v>784</v>
      </c>
      <c r="I151" s="323" t="s">
        <v>746</v>
      </c>
      <c r="J151" s="323">
        <v>120</v>
      </c>
      <c r="K151" s="319"/>
    </row>
    <row r="152" spans="2:11" s="1" customFormat="1" ht="15" customHeight="1">
      <c r="B152" s="298"/>
      <c r="C152" s="323" t="s">
        <v>793</v>
      </c>
      <c r="D152" s="277"/>
      <c r="E152" s="277"/>
      <c r="F152" s="324" t="s">
        <v>744</v>
      </c>
      <c r="G152" s="277"/>
      <c r="H152" s="323" t="s">
        <v>804</v>
      </c>
      <c r="I152" s="323" t="s">
        <v>746</v>
      </c>
      <c r="J152" s="323" t="s">
        <v>795</v>
      </c>
      <c r="K152" s="319"/>
    </row>
    <row r="153" spans="2:11" s="1" customFormat="1" ht="15" customHeight="1">
      <c r="B153" s="298"/>
      <c r="C153" s="323" t="s">
        <v>692</v>
      </c>
      <c r="D153" s="277"/>
      <c r="E153" s="277"/>
      <c r="F153" s="324" t="s">
        <v>744</v>
      </c>
      <c r="G153" s="277"/>
      <c r="H153" s="323" t="s">
        <v>805</v>
      </c>
      <c r="I153" s="323" t="s">
        <v>746</v>
      </c>
      <c r="J153" s="323" t="s">
        <v>795</v>
      </c>
      <c r="K153" s="319"/>
    </row>
    <row r="154" spans="2:11" s="1" customFormat="1" ht="15" customHeight="1">
      <c r="B154" s="298"/>
      <c r="C154" s="323" t="s">
        <v>749</v>
      </c>
      <c r="D154" s="277"/>
      <c r="E154" s="277"/>
      <c r="F154" s="324" t="s">
        <v>750</v>
      </c>
      <c r="G154" s="277"/>
      <c r="H154" s="323" t="s">
        <v>784</v>
      </c>
      <c r="I154" s="323" t="s">
        <v>746</v>
      </c>
      <c r="J154" s="323">
        <v>50</v>
      </c>
      <c r="K154" s="319"/>
    </row>
    <row r="155" spans="2:11" s="1" customFormat="1" ht="15" customHeight="1">
      <c r="B155" s="298"/>
      <c r="C155" s="323" t="s">
        <v>752</v>
      </c>
      <c r="D155" s="277"/>
      <c r="E155" s="277"/>
      <c r="F155" s="324" t="s">
        <v>744</v>
      </c>
      <c r="G155" s="277"/>
      <c r="H155" s="323" t="s">
        <v>784</v>
      </c>
      <c r="I155" s="323" t="s">
        <v>754</v>
      </c>
      <c r="J155" s="323"/>
      <c r="K155" s="319"/>
    </row>
    <row r="156" spans="2:11" s="1" customFormat="1" ht="15" customHeight="1">
      <c r="B156" s="298"/>
      <c r="C156" s="323" t="s">
        <v>763</v>
      </c>
      <c r="D156" s="277"/>
      <c r="E156" s="277"/>
      <c r="F156" s="324" t="s">
        <v>750</v>
      </c>
      <c r="G156" s="277"/>
      <c r="H156" s="323" t="s">
        <v>784</v>
      </c>
      <c r="I156" s="323" t="s">
        <v>746</v>
      </c>
      <c r="J156" s="323">
        <v>50</v>
      </c>
      <c r="K156" s="319"/>
    </row>
    <row r="157" spans="2:11" s="1" customFormat="1" ht="15" customHeight="1">
      <c r="B157" s="298"/>
      <c r="C157" s="323" t="s">
        <v>771</v>
      </c>
      <c r="D157" s="277"/>
      <c r="E157" s="277"/>
      <c r="F157" s="324" t="s">
        <v>750</v>
      </c>
      <c r="G157" s="277"/>
      <c r="H157" s="323" t="s">
        <v>784</v>
      </c>
      <c r="I157" s="323" t="s">
        <v>746</v>
      </c>
      <c r="J157" s="323">
        <v>50</v>
      </c>
      <c r="K157" s="319"/>
    </row>
    <row r="158" spans="2:11" s="1" customFormat="1" ht="15" customHeight="1">
      <c r="B158" s="298"/>
      <c r="C158" s="323" t="s">
        <v>769</v>
      </c>
      <c r="D158" s="277"/>
      <c r="E158" s="277"/>
      <c r="F158" s="324" t="s">
        <v>750</v>
      </c>
      <c r="G158" s="277"/>
      <c r="H158" s="323" t="s">
        <v>784</v>
      </c>
      <c r="I158" s="323" t="s">
        <v>746</v>
      </c>
      <c r="J158" s="323">
        <v>50</v>
      </c>
      <c r="K158" s="319"/>
    </row>
    <row r="159" spans="2:11" s="1" customFormat="1" ht="15" customHeight="1">
      <c r="B159" s="298"/>
      <c r="C159" s="323" t="s">
        <v>91</v>
      </c>
      <c r="D159" s="277"/>
      <c r="E159" s="277"/>
      <c r="F159" s="324" t="s">
        <v>744</v>
      </c>
      <c r="G159" s="277"/>
      <c r="H159" s="323" t="s">
        <v>806</v>
      </c>
      <c r="I159" s="323" t="s">
        <v>746</v>
      </c>
      <c r="J159" s="323" t="s">
        <v>807</v>
      </c>
      <c r="K159" s="319"/>
    </row>
    <row r="160" spans="2:11" s="1" customFormat="1" ht="15" customHeight="1">
      <c r="B160" s="298"/>
      <c r="C160" s="323" t="s">
        <v>808</v>
      </c>
      <c r="D160" s="277"/>
      <c r="E160" s="277"/>
      <c r="F160" s="324" t="s">
        <v>744</v>
      </c>
      <c r="G160" s="277"/>
      <c r="H160" s="323" t="s">
        <v>809</v>
      </c>
      <c r="I160" s="323" t="s">
        <v>779</v>
      </c>
      <c r="J160" s="323"/>
      <c r="K160" s="319"/>
    </row>
    <row r="161" spans="2:11" s="1" customFormat="1" ht="15" customHeight="1">
      <c r="B161" s="325"/>
      <c r="C161" s="307"/>
      <c r="D161" s="307"/>
      <c r="E161" s="307"/>
      <c r="F161" s="307"/>
      <c r="G161" s="307"/>
      <c r="H161" s="307"/>
      <c r="I161" s="307"/>
      <c r="J161" s="307"/>
      <c r="K161" s="326"/>
    </row>
    <row r="162" spans="2:11" s="1" customFormat="1" ht="18.75" customHeight="1">
      <c r="B162" s="274"/>
      <c r="C162" s="277"/>
      <c r="D162" s="277"/>
      <c r="E162" s="277"/>
      <c r="F162" s="297"/>
      <c r="G162" s="277"/>
      <c r="H162" s="277"/>
      <c r="I162" s="277"/>
      <c r="J162" s="277"/>
      <c r="K162" s="274"/>
    </row>
    <row r="163" spans="2:11" s="1" customFormat="1" ht="18.75" customHeight="1">
      <c r="B163" s="284"/>
      <c r="C163" s="284"/>
      <c r="D163" s="284"/>
      <c r="E163" s="284"/>
      <c r="F163" s="284"/>
      <c r="G163" s="284"/>
      <c r="H163" s="284"/>
      <c r="I163" s="284"/>
      <c r="J163" s="284"/>
      <c r="K163" s="284"/>
    </row>
    <row r="164" spans="2:11" s="1" customFormat="1" ht="7.5" customHeight="1">
      <c r="B164" s="266"/>
      <c r="C164" s="267"/>
      <c r="D164" s="267"/>
      <c r="E164" s="267"/>
      <c r="F164" s="267"/>
      <c r="G164" s="267"/>
      <c r="H164" s="267"/>
      <c r="I164" s="267"/>
      <c r="J164" s="267"/>
      <c r="K164" s="268"/>
    </row>
    <row r="165" spans="2:11" s="1" customFormat="1" ht="45" customHeight="1">
      <c r="B165" s="269"/>
      <c r="C165" s="396" t="s">
        <v>810</v>
      </c>
      <c r="D165" s="396"/>
      <c r="E165" s="396"/>
      <c r="F165" s="396"/>
      <c r="G165" s="396"/>
      <c r="H165" s="396"/>
      <c r="I165" s="396"/>
      <c r="J165" s="396"/>
      <c r="K165" s="270"/>
    </row>
    <row r="166" spans="2:11" s="1" customFormat="1" ht="17.25" customHeight="1">
      <c r="B166" s="269"/>
      <c r="C166" s="290" t="s">
        <v>738</v>
      </c>
      <c r="D166" s="290"/>
      <c r="E166" s="290"/>
      <c r="F166" s="290" t="s">
        <v>739</v>
      </c>
      <c r="G166" s="327"/>
      <c r="H166" s="328" t="s">
        <v>55</v>
      </c>
      <c r="I166" s="328" t="s">
        <v>58</v>
      </c>
      <c r="J166" s="290" t="s">
        <v>740</v>
      </c>
      <c r="K166" s="270"/>
    </row>
    <row r="167" spans="2:11" s="1" customFormat="1" ht="17.25" customHeight="1">
      <c r="B167" s="271"/>
      <c r="C167" s="292" t="s">
        <v>741</v>
      </c>
      <c r="D167" s="292"/>
      <c r="E167" s="292"/>
      <c r="F167" s="293" t="s">
        <v>742</v>
      </c>
      <c r="G167" s="329"/>
      <c r="H167" s="330"/>
      <c r="I167" s="330"/>
      <c r="J167" s="292" t="s">
        <v>743</v>
      </c>
      <c r="K167" s="272"/>
    </row>
    <row r="168" spans="2:11" s="1" customFormat="1" ht="5.25" customHeight="1">
      <c r="B168" s="298"/>
      <c r="C168" s="295"/>
      <c r="D168" s="295"/>
      <c r="E168" s="295"/>
      <c r="F168" s="295"/>
      <c r="G168" s="296"/>
      <c r="H168" s="295"/>
      <c r="I168" s="295"/>
      <c r="J168" s="295"/>
      <c r="K168" s="319"/>
    </row>
    <row r="169" spans="2:11" s="1" customFormat="1" ht="15" customHeight="1">
      <c r="B169" s="298"/>
      <c r="C169" s="277" t="s">
        <v>747</v>
      </c>
      <c r="D169" s="277"/>
      <c r="E169" s="277"/>
      <c r="F169" s="297" t="s">
        <v>744</v>
      </c>
      <c r="G169" s="277"/>
      <c r="H169" s="277" t="s">
        <v>784</v>
      </c>
      <c r="I169" s="277" t="s">
        <v>746</v>
      </c>
      <c r="J169" s="277">
        <v>120</v>
      </c>
      <c r="K169" s="319"/>
    </row>
    <row r="170" spans="2:11" s="1" customFormat="1" ht="15" customHeight="1">
      <c r="B170" s="298"/>
      <c r="C170" s="277" t="s">
        <v>793</v>
      </c>
      <c r="D170" s="277"/>
      <c r="E170" s="277"/>
      <c r="F170" s="297" t="s">
        <v>744</v>
      </c>
      <c r="G170" s="277"/>
      <c r="H170" s="277" t="s">
        <v>794</v>
      </c>
      <c r="I170" s="277" t="s">
        <v>746</v>
      </c>
      <c r="J170" s="277" t="s">
        <v>795</v>
      </c>
      <c r="K170" s="319"/>
    </row>
    <row r="171" spans="2:11" s="1" customFormat="1" ht="15" customHeight="1">
      <c r="B171" s="298"/>
      <c r="C171" s="277" t="s">
        <v>692</v>
      </c>
      <c r="D171" s="277"/>
      <c r="E171" s="277"/>
      <c r="F171" s="297" t="s">
        <v>744</v>
      </c>
      <c r="G171" s="277"/>
      <c r="H171" s="277" t="s">
        <v>811</v>
      </c>
      <c r="I171" s="277" t="s">
        <v>746</v>
      </c>
      <c r="J171" s="277" t="s">
        <v>795</v>
      </c>
      <c r="K171" s="319"/>
    </row>
    <row r="172" spans="2:11" s="1" customFormat="1" ht="15" customHeight="1">
      <c r="B172" s="298"/>
      <c r="C172" s="277" t="s">
        <v>749</v>
      </c>
      <c r="D172" s="277"/>
      <c r="E172" s="277"/>
      <c r="F172" s="297" t="s">
        <v>750</v>
      </c>
      <c r="G172" s="277"/>
      <c r="H172" s="277" t="s">
        <v>811</v>
      </c>
      <c r="I172" s="277" t="s">
        <v>746</v>
      </c>
      <c r="J172" s="277">
        <v>50</v>
      </c>
      <c r="K172" s="319"/>
    </row>
    <row r="173" spans="2:11" s="1" customFormat="1" ht="15" customHeight="1">
      <c r="B173" s="298"/>
      <c r="C173" s="277" t="s">
        <v>752</v>
      </c>
      <c r="D173" s="277"/>
      <c r="E173" s="277"/>
      <c r="F173" s="297" t="s">
        <v>744</v>
      </c>
      <c r="G173" s="277"/>
      <c r="H173" s="277" t="s">
        <v>811</v>
      </c>
      <c r="I173" s="277" t="s">
        <v>754</v>
      </c>
      <c r="J173" s="277"/>
      <c r="K173" s="319"/>
    </row>
    <row r="174" spans="2:11" s="1" customFormat="1" ht="15" customHeight="1">
      <c r="B174" s="298"/>
      <c r="C174" s="277" t="s">
        <v>763</v>
      </c>
      <c r="D174" s="277"/>
      <c r="E174" s="277"/>
      <c r="F174" s="297" t="s">
        <v>750</v>
      </c>
      <c r="G174" s="277"/>
      <c r="H174" s="277" t="s">
        <v>811</v>
      </c>
      <c r="I174" s="277" t="s">
        <v>746</v>
      </c>
      <c r="J174" s="277">
        <v>50</v>
      </c>
      <c r="K174" s="319"/>
    </row>
    <row r="175" spans="2:11" s="1" customFormat="1" ht="15" customHeight="1">
      <c r="B175" s="298"/>
      <c r="C175" s="277" t="s">
        <v>771</v>
      </c>
      <c r="D175" s="277"/>
      <c r="E175" s="277"/>
      <c r="F175" s="297" t="s">
        <v>750</v>
      </c>
      <c r="G175" s="277"/>
      <c r="H175" s="277" t="s">
        <v>811</v>
      </c>
      <c r="I175" s="277" t="s">
        <v>746</v>
      </c>
      <c r="J175" s="277">
        <v>50</v>
      </c>
      <c r="K175" s="319"/>
    </row>
    <row r="176" spans="2:11" s="1" customFormat="1" ht="15" customHeight="1">
      <c r="B176" s="298"/>
      <c r="C176" s="277" t="s">
        <v>769</v>
      </c>
      <c r="D176" s="277"/>
      <c r="E176" s="277"/>
      <c r="F176" s="297" t="s">
        <v>750</v>
      </c>
      <c r="G176" s="277"/>
      <c r="H176" s="277" t="s">
        <v>811</v>
      </c>
      <c r="I176" s="277" t="s">
        <v>746</v>
      </c>
      <c r="J176" s="277">
        <v>50</v>
      </c>
      <c r="K176" s="319"/>
    </row>
    <row r="177" spans="2:11" s="1" customFormat="1" ht="15" customHeight="1">
      <c r="B177" s="298"/>
      <c r="C177" s="277" t="s">
        <v>104</v>
      </c>
      <c r="D177" s="277"/>
      <c r="E177" s="277"/>
      <c r="F177" s="297" t="s">
        <v>744</v>
      </c>
      <c r="G177" s="277"/>
      <c r="H177" s="277" t="s">
        <v>812</v>
      </c>
      <c r="I177" s="277" t="s">
        <v>813</v>
      </c>
      <c r="J177" s="277"/>
      <c r="K177" s="319"/>
    </row>
    <row r="178" spans="2:11" s="1" customFormat="1" ht="15" customHeight="1">
      <c r="B178" s="298"/>
      <c r="C178" s="277" t="s">
        <v>58</v>
      </c>
      <c r="D178" s="277"/>
      <c r="E178" s="277"/>
      <c r="F178" s="297" t="s">
        <v>744</v>
      </c>
      <c r="G178" s="277"/>
      <c r="H178" s="277" t="s">
        <v>814</v>
      </c>
      <c r="I178" s="277" t="s">
        <v>815</v>
      </c>
      <c r="J178" s="277">
        <v>1</v>
      </c>
      <c r="K178" s="319"/>
    </row>
    <row r="179" spans="2:11" s="1" customFormat="1" ht="15" customHeight="1">
      <c r="B179" s="298"/>
      <c r="C179" s="277" t="s">
        <v>54</v>
      </c>
      <c r="D179" s="277"/>
      <c r="E179" s="277"/>
      <c r="F179" s="297" t="s">
        <v>744</v>
      </c>
      <c r="G179" s="277"/>
      <c r="H179" s="277" t="s">
        <v>816</v>
      </c>
      <c r="I179" s="277" t="s">
        <v>746</v>
      </c>
      <c r="J179" s="277">
        <v>20</v>
      </c>
      <c r="K179" s="319"/>
    </row>
    <row r="180" spans="2:11" s="1" customFormat="1" ht="15" customHeight="1">
      <c r="B180" s="298"/>
      <c r="C180" s="277" t="s">
        <v>55</v>
      </c>
      <c r="D180" s="277"/>
      <c r="E180" s="277"/>
      <c r="F180" s="297" t="s">
        <v>744</v>
      </c>
      <c r="G180" s="277"/>
      <c r="H180" s="277" t="s">
        <v>817</v>
      </c>
      <c r="I180" s="277" t="s">
        <v>746</v>
      </c>
      <c r="J180" s="277">
        <v>255</v>
      </c>
      <c r="K180" s="319"/>
    </row>
    <row r="181" spans="2:11" s="1" customFormat="1" ht="15" customHeight="1">
      <c r="B181" s="298"/>
      <c r="C181" s="277" t="s">
        <v>105</v>
      </c>
      <c r="D181" s="277"/>
      <c r="E181" s="277"/>
      <c r="F181" s="297" t="s">
        <v>744</v>
      </c>
      <c r="G181" s="277"/>
      <c r="H181" s="277" t="s">
        <v>708</v>
      </c>
      <c r="I181" s="277" t="s">
        <v>746</v>
      </c>
      <c r="J181" s="277">
        <v>10</v>
      </c>
      <c r="K181" s="319"/>
    </row>
    <row r="182" spans="2:11" s="1" customFormat="1" ht="15" customHeight="1">
      <c r="B182" s="298"/>
      <c r="C182" s="277" t="s">
        <v>106</v>
      </c>
      <c r="D182" s="277"/>
      <c r="E182" s="277"/>
      <c r="F182" s="297" t="s">
        <v>744</v>
      </c>
      <c r="G182" s="277"/>
      <c r="H182" s="277" t="s">
        <v>818</v>
      </c>
      <c r="I182" s="277" t="s">
        <v>779</v>
      </c>
      <c r="J182" s="277"/>
      <c r="K182" s="319"/>
    </row>
    <row r="183" spans="2:11" s="1" customFormat="1" ht="15" customHeight="1">
      <c r="B183" s="298"/>
      <c r="C183" s="277" t="s">
        <v>819</v>
      </c>
      <c r="D183" s="277"/>
      <c r="E183" s="277"/>
      <c r="F183" s="297" t="s">
        <v>744</v>
      </c>
      <c r="G183" s="277"/>
      <c r="H183" s="277" t="s">
        <v>820</v>
      </c>
      <c r="I183" s="277" t="s">
        <v>779</v>
      </c>
      <c r="J183" s="277"/>
      <c r="K183" s="319"/>
    </row>
    <row r="184" spans="2:11" s="1" customFormat="1" ht="15" customHeight="1">
      <c r="B184" s="298"/>
      <c r="C184" s="277" t="s">
        <v>808</v>
      </c>
      <c r="D184" s="277"/>
      <c r="E184" s="277"/>
      <c r="F184" s="297" t="s">
        <v>744</v>
      </c>
      <c r="G184" s="277"/>
      <c r="H184" s="277" t="s">
        <v>821</v>
      </c>
      <c r="I184" s="277" t="s">
        <v>779</v>
      </c>
      <c r="J184" s="277"/>
      <c r="K184" s="319"/>
    </row>
    <row r="185" spans="2:11" s="1" customFormat="1" ht="15" customHeight="1">
      <c r="B185" s="298"/>
      <c r="C185" s="277" t="s">
        <v>108</v>
      </c>
      <c r="D185" s="277"/>
      <c r="E185" s="277"/>
      <c r="F185" s="297" t="s">
        <v>750</v>
      </c>
      <c r="G185" s="277"/>
      <c r="H185" s="277" t="s">
        <v>822</v>
      </c>
      <c r="I185" s="277" t="s">
        <v>746</v>
      </c>
      <c r="J185" s="277">
        <v>50</v>
      </c>
      <c r="K185" s="319"/>
    </row>
    <row r="186" spans="2:11" s="1" customFormat="1" ht="15" customHeight="1">
      <c r="B186" s="298"/>
      <c r="C186" s="277" t="s">
        <v>823</v>
      </c>
      <c r="D186" s="277"/>
      <c r="E186" s="277"/>
      <c r="F186" s="297" t="s">
        <v>750</v>
      </c>
      <c r="G186" s="277"/>
      <c r="H186" s="277" t="s">
        <v>824</v>
      </c>
      <c r="I186" s="277" t="s">
        <v>825</v>
      </c>
      <c r="J186" s="277"/>
      <c r="K186" s="319"/>
    </row>
    <row r="187" spans="2:11" s="1" customFormat="1" ht="15" customHeight="1">
      <c r="B187" s="298"/>
      <c r="C187" s="277" t="s">
        <v>826</v>
      </c>
      <c r="D187" s="277"/>
      <c r="E187" s="277"/>
      <c r="F187" s="297" t="s">
        <v>750</v>
      </c>
      <c r="G187" s="277"/>
      <c r="H187" s="277" t="s">
        <v>827</v>
      </c>
      <c r="I187" s="277" t="s">
        <v>825</v>
      </c>
      <c r="J187" s="277"/>
      <c r="K187" s="319"/>
    </row>
    <row r="188" spans="2:11" s="1" customFormat="1" ht="15" customHeight="1">
      <c r="B188" s="298"/>
      <c r="C188" s="277" t="s">
        <v>828</v>
      </c>
      <c r="D188" s="277"/>
      <c r="E188" s="277"/>
      <c r="F188" s="297" t="s">
        <v>750</v>
      </c>
      <c r="G188" s="277"/>
      <c r="H188" s="277" t="s">
        <v>829</v>
      </c>
      <c r="I188" s="277" t="s">
        <v>825</v>
      </c>
      <c r="J188" s="277"/>
      <c r="K188" s="319"/>
    </row>
    <row r="189" spans="2:11" s="1" customFormat="1" ht="15" customHeight="1">
      <c r="B189" s="298"/>
      <c r="C189" s="331" t="s">
        <v>830</v>
      </c>
      <c r="D189" s="277"/>
      <c r="E189" s="277"/>
      <c r="F189" s="297" t="s">
        <v>750</v>
      </c>
      <c r="G189" s="277"/>
      <c r="H189" s="277" t="s">
        <v>831</v>
      </c>
      <c r="I189" s="277" t="s">
        <v>832</v>
      </c>
      <c r="J189" s="332" t="s">
        <v>833</v>
      </c>
      <c r="K189" s="319"/>
    </row>
    <row r="190" spans="2:11" s="1" customFormat="1" ht="15" customHeight="1">
      <c r="B190" s="298"/>
      <c r="C190" s="283" t="s">
        <v>43</v>
      </c>
      <c r="D190" s="277"/>
      <c r="E190" s="277"/>
      <c r="F190" s="297" t="s">
        <v>744</v>
      </c>
      <c r="G190" s="277"/>
      <c r="H190" s="274" t="s">
        <v>834</v>
      </c>
      <c r="I190" s="277" t="s">
        <v>835</v>
      </c>
      <c r="J190" s="277"/>
      <c r="K190" s="319"/>
    </row>
    <row r="191" spans="2:11" s="1" customFormat="1" ht="15" customHeight="1">
      <c r="B191" s="298"/>
      <c r="C191" s="283" t="s">
        <v>836</v>
      </c>
      <c r="D191" s="277"/>
      <c r="E191" s="277"/>
      <c r="F191" s="297" t="s">
        <v>744</v>
      </c>
      <c r="G191" s="277"/>
      <c r="H191" s="277" t="s">
        <v>837</v>
      </c>
      <c r="I191" s="277" t="s">
        <v>779</v>
      </c>
      <c r="J191" s="277"/>
      <c r="K191" s="319"/>
    </row>
    <row r="192" spans="2:11" s="1" customFormat="1" ht="15" customHeight="1">
      <c r="B192" s="298"/>
      <c r="C192" s="283" t="s">
        <v>838</v>
      </c>
      <c r="D192" s="277"/>
      <c r="E192" s="277"/>
      <c r="F192" s="297" t="s">
        <v>744</v>
      </c>
      <c r="G192" s="277"/>
      <c r="H192" s="277" t="s">
        <v>839</v>
      </c>
      <c r="I192" s="277" t="s">
        <v>779</v>
      </c>
      <c r="J192" s="277"/>
      <c r="K192" s="319"/>
    </row>
    <row r="193" spans="2:11" s="1" customFormat="1" ht="15" customHeight="1">
      <c r="B193" s="298"/>
      <c r="C193" s="283" t="s">
        <v>840</v>
      </c>
      <c r="D193" s="277"/>
      <c r="E193" s="277"/>
      <c r="F193" s="297" t="s">
        <v>750</v>
      </c>
      <c r="G193" s="277"/>
      <c r="H193" s="277" t="s">
        <v>841</v>
      </c>
      <c r="I193" s="277" t="s">
        <v>779</v>
      </c>
      <c r="J193" s="277"/>
      <c r="K193" s="319"/>
    </row>
    <row r="194" spans="2:11" s="1" customFormat="1" ht="15" customHeight="1">
      <c r="B194" s="325"/>
      <c r="C194" s="333"/>
      <c r="D194" s="307"/>
      <c r="E194" s="307"/>
      <c r="F194" s="307"/>
      <c r="G194" s="307"/>
      <c r="H194" s="307"/>
      <c r="I194" s="307"/>
      <c r="J194" s="307"/>
      <c r="K194" s="326"/>
    </row>
    <row r="195" spans="2:11" s="1" customFormat="1" ht="18.75" customHeight="1">
      <c r="B195" s="274"/>
      <c r="C195" s="277"/>
      <c r="D195" s="277"/>
      <c r="E195" s="277"/>
      <c r="F195" s="297"/>
      <c r="G195" s="277"/>
      <c r="H195" s="277"/>
      <c r="I195" s="277"/>
      <c r="J195" s="277"/>
      <c r="K195" s="274"/>
    </row>
    <row r="196" spans="2:11" s="1" customFormat="1" ht="18.75" customHeight="1">
      <c r="B196" s="274"/>
      <c r="C196" s="277"/>
      <c r="D196" s="277"/>
      <c r="E196" s="277"/>
      <c r="F196" s="297"/>
      <c r="G196" s="277"/>
      <c r="H196" s="277"/>
      <c r="I196" s="277"/>
      <c r="J196" s="277"/>
      <c r="K196" s="274"/>
    </row>
    <row r="197" spans="2:11" s="1" customFormat="1" ht="18.75" customHeight="1">
      <c r="B197" s="284"/>
      <c r="C197" s="284"/>
      <c r="D197" s="284"/>
      <c r="E197" s="284"/>
      <c r="F197" s="284"/>
      <c r="G197" s="284"/>
      <c r="H197" s="284"/>
      <c r="I197" s="284"/>
      <c r="J197" s="284"/>
      <c r="K197" s="284"/>
    </row>
    <row r="198" spans="2:11" s="1" customFormat="1" ht="13.5">
      <c r="B198" s="266"/>
      <c r="C198" s="267"/>
      <c r="D198" s="267"/>
      <c r="E198" s="267"/>
      <c r="F198" s="267"/>
      <c r="G198" s="267"/>
      <c r="H198" s="267"/>
      <c r="I198" s="267"/>
      <c r="J198" s="267"/>
      <c r="K198" s="268"/>
    </row>
    <row r="199" spans="2:11" s="1" customFormat="1" ht="21">
      <c r="B199" s="269"/>
      <c r="C199" s="396" t="s">
        <v>842</v>
      </c>
      <c r="D199" s="396"/>
      <c r="E199" s="396"/>
      <c r="F199" s="396"/>
      <c r="G199" s="396"/>
      <c r="H199" s="396"/>
      <c r="I199" s="396"/>
      <c r="J199" s="396"/>
      <c r="K199" s="270"/>
    </row>
    <row r="200" spans="2:11" s="1" customFormat="1" ht="25.5" customHeight="1">
      <c r="B200" s="269"/>
      <c r="C200" s="334" t="s">
        <v>843</v>
      </c>
      <c r="D200" s="334"/>
      <c r="E200" s="334"/>
      <c r="F200" s="334" t="s">
        <v>844</v>
      </c>
      <c r="G200" s="335"/>
      <c r="H200" s="395" t="s">
        <v>845</v>
      </c>
      <c r="I200" s="395"/>
      <c r="J200" s="395"/>
      <c r="K200" s="270"/>
    </row>
    <row r="201" spans="2:11" s="1" customFormat="1" ht="5.25" customHeight="1">
      <c r="B201" s="298"/>
      <c r="C201" s="295"/>
      <c r="D201" s="295"/>
      <c r="E201" s="295"/>
      <c r="F201" s="295"/>
      <c r="G201" s="277"/>
      <c r="H201" s="295"/>
      <c r="I201" s="295"/>
      <c r="J201" s="295"/>
      <c r="K201" s="319"/>
    </row>
    <row r="202" spans="2:11" s="1" customFormat="1" ht="15" customHeight="1">
      <c r="B202" s="298"/>
      <c r="C202" s="277" t="s">
        <v>835</v>
      </c>
      <c r="D202" s="277"/>
      <c r="E202" s="277"/>
      <c r="F202" s="297" t="s">
        <v>44</v>
      </c>
      <c r="G202" s="277"/>
      <c r="H202" s="394" t="s">
        <v>846</v>
      </c>
      <c r="I202" s="394"/>
      <c r="J202" s="394"/>
      <c r="K202" s="319"/>
    </row>
    <row r="203" spans="2:11" s="1" customFormat="1" ht="15" customHeight="1">
      <c r="B203" s="298"/>
      <c r="C203" s="304"/>
      <c r="D203" s="277"/>
      <c r="E203" s="277"/>
      <c r="F203" s="297" t="s">
        <v>45</v>
      </c>
      <c r="G203" s="277"/>
      <c r="H203" s="394" t="s">
        <v>847</v>
      </c>
      <c r="I203" s="394"/>
      <c r="J203" s="394"/>
      <c r="K203" s="319"/>
    </row>
    <row r="204" spans="2:11" s="1" customFormat="1" ht="15" customHeight="1">
      <c r="B204" s="298"/>
      <c r="C204" s="304"/>
      <c r="D204" s="277"/>
      <c r="E204" s="277"/>
      <c r="F204" s="297" t="s">
        <v>48</v>
      </c>
      <c r="G204" s="277"/>
      <c r="H204" s="394" t="s">
        <v>848</v>
      </c>
      <c r="I204" s="394"/>
      <c r="J204" s="394"/>
      <c r="K204" s="319"/>
    </row>
    <row r="205" spans="2:11" s="1" customFormat="1" ht="15" customHeight="1">
      <c r="B205" s="298"/>
      <c r="C205" s="277"/>
      <c r="D205" s="277"/>
      <c r="E205" s="277"/>
      <c r="F205" s="297" t="s">
        <v>46</v>
      </c>
      <c r="G205" s="277"/>
      <c r="H205" s="394" t="s">
        <v>849</v>
      </c>
      <c r="I205" s="394"/>
      <c r="J205" s="394"/>
      <c r="K205" s="319"/>
    </row>
    <row r="206" spans="2:11" s="1" customFormat="1" ht="15" customHeight="1">
      <c r="B206" s="298"/>
      <c r="C206" s="277"/>
      <c r="D206" s="277"/>
      <c r="E206" s="277"/>
      <c r="F206" s="297" t="s">
        <v>47</v>
      </c>
      <c r="G206" s="277"/>
      <c r="H206" s="394" t="s">
        <v>850</v>
      </c>
      <c r="I206" s="394"/>
      <c r="J206" s="394"/>
      <c r="K206" s="319"/>
    </row>
    <row r="207" spans="2:11" s="1" customFormat="1" ht="15" customHeight="1">
      <c r="B207" s="298"/>
      <c r="C207" s="277"/>
      <c r="D207" s="277"/>
      <c r="E207" s="277"/>
      <c r="F207" s="297"/>
      <c r="G207" s="277"/>
      <c r="H207" s="277"/>
      <c r="I207" s="277"/>
      <c r="J207" s="277"/>
      <c r="K207" s="319"/>
    </row>
    <row r="208" spans="2:11" s="1" customFormat="1" ht="15" customHeight="1">
      <c r="B208" s="298"/>
      <c r="C208" s="277" t="s">
        <v>791</v>
      </c>
      <c r="D208" s="277"/>
      <c r="E208" s="277"/>
      <c r="F208" s="297" t="s">
        <v>80</v>
      </c>
      <c r="G208" s="277"/>
      <c r="H208" s="394" t="s">
        <v>851</v>
      </c>
      <c r="I208" s="394"/>
      <c r="J208" s="394"/>
      <c r="K208" s="319"/>
    </row>
    <row r="209" spans="2:11" s="1" customFormat="1" ht="15" customHeight="1">
      <c r="B209" s="298"/>
      <c r="C209" s="304"/>
      <c r="D209" s="277"/>
      <c r="E209" s="277"/>
      <c r="F209" s="297" t="s">
        <v>688</v>
      </c>
      <c r="G209" s="277"/>
      <c r="H209" s="394" t="s">
        <v>689</v>
      </c>
      <c r="I209" s="394"/>
      <c r="J209" s="394"/>
      <c r="K209" s="319"/>
    </row>
    <row r="210" spans="2:11" s="1" customFormat="1" ht="15" customHeight="1">
      <c r="B210" s="298"/>
      <c r="C210" s="277"/>
      <c r="D210" s="277"/>
      <c r="E210" s="277"/>
      <c r="F210" s="297" t="s">
        <v>686</v>
      </c>
      <c r="G210" s="277"/>
      <c r="H210" s="394" t="s">
        <v>852</v>
      </c>
      <c r="I210" s="394"/>
      <c r="J210" s="394"/>
      <c r="K210" s="319"/>
    </row>
    <row r="211" spans="2:11" s="1" customFormat="1" ht="15" customHeight="1">
      <c r="B211" s="336"/>
      <c r="C211" s="304"/>
      <c r="D211" s="304"/>
      <c r="E211" s="304"/>
      <c r="F211" s="297" t="s">
        <v>84</v>
      </c>
      <c r="G211" s="283"/>
      <c r="H211" s="393" t="s">
        <v>85</v>
      </c>
      <c r="I211" s="393"/>
      <c r="J211" s="393"/>
      <c r="K211" s="337"/>
    </row>
    <row r="212" spans="2:11" s="1" customFormat="1" ht="15" customHeight="1">
      <c r="B212" s="336"/>
      <c r="C212" s="304"/>
      <c r="D212" s="304"/>
      <c r="E212" s="304"/>
      <c r="F212" s="297" t="s">
        <v>690</v>
      </c>
      <c r="G212" s="283"/>
      <c r="H212" s="393" t="s">
        <v>665</v>
      </c>
      <c r="I212" s="393"/>
      <c r="J212" s="393"/>
      <c r="K212" s="337"/>
    </row>
    <row r="213" spans="2:11" s="1" customFormat="1" ht="15" customHeight="1">
      <c r="B213" s="336"/>
      <c r="C213" s="304"/>
      <c r="D213" s="304"/>
      <c r="E213" s="304"/>
      <c r="F213" s="338"/>
      <c r="G213" s="283"/>
      <c r="H213" s="339"/>
      <c r="I213" s="339"/>
      <c r="J213" s="339"/>
      <c r="K213" s="337"/>
    </row>
    <row r="214" spans="2:11" s="1" customFormat="1" ht="15" customHeight="1">
      <c r="B214" s="336"/>
      <c r="C214" s="277" t="s">
        <v>815</v>
      </c>
      <c r="D214" s="304"/>
      <c r="E214" s="304"/>
      <c r="F214" s="297">
        <v>1</v>
      </c>
      <c r="G214" s="283"/>
      <c r="H214" s="393" t="s">
        <v>853</v>
      </c>
      <c r="I214" s="393"/>
      <c r="J214" s="393"/>
      <c r="K214" s="337"/>
    </row>
    <row r="215" spans="2:11" s="1" customFormat="1" ht="15" customHeight="1">
      <c r="B215" s="336"/>
      <c r="C215" s="304"/>
      <c r="D215" s="304"/>
      <c r="E215" s="304"/>
      <c r="F215" s="297">
        <v>2</v>
      </c>
      <c r="G215" s="283"/>
      <c r="H215" s="393" t="s">
        <v>854</v>
      </c>
      <c r="I215" s="393"/>
      <c r="J215" s="393"/>
      <c r="K215" s="337"/>
    </row>
    <row r="216" spans="2:11" s="1" customFormat="1" ht="15" customHeight="1">
      <c r="B216" s="336"/>
      <c r="C216" s="304"/>
      <c r="D216" s="304"/>
      <c r="E216" s="304"/>
      <c r="F216" s="297">
        <v>3</v>
      </c>
      <c r="G216" s="283"/>
      <c r="H216" s="393" t="s">
        <v>855</v>
      </c>
      <c r="I216" s="393"/>
      <c r="J216" s="393"/>
      <c r="K216" s="337"/>
    </row>
    <row r="217" spans="2:11" s="1" customFormat="1" ht="15" customHeight="1">
      <c r="B217" s="336"/>
      <c r="C217" s="304"/>
      <c r="D217" s="304"/>
      <c r="E217" s="304"/>
      <c r="F217" s="297">
        <v>4</v>
      </c>
      <c r="G217" s="283"/>
      <c r="H217" s="393" t="s">
        <v>856</v>
      </c>
      <c r="I217" s="393"/>
      <c r="J217" s="393"/>
      <c r="K217" s="337"/>
    </row>
    <row r="218" spans="2:11" s="1" customFormat="1" ht="12.75" customHeight="1">
      <c r="B218" s="340"/>
      <c r="C218" s="341"/>
      <c r="D218" s="341"/>
      <c r="E218" s="341"/>
      <c r="F218" s="341"/>
      <c r="G218" s="341"/>
      <c r="H218" s="341"/>
      <c r="I218" s="341"/>
      <c r="J218" s="341"/>
      <c r="K218" s="34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Oprava vodní nádrže</vt:lpstr>
      <vt:lpstr>VON - Vedlejší a ostatní ...</vt:lpstr>
      <vt:lpstr>Pokyny pro vyplnění</vt:lpstr>
      <vt:lpstr>'01 - Oprava vodní nádrže'!Názvy_tisku</vt:lpstr>
      <vt:lpstr>'Rekapitulace stavby'!Názvy_tisku</vt:lpstr>
      <vt:lpstr>'VON - Vedlejší a ostatní ...'!Názvy_tisku</vt:lpstr>
      <vt:lpstr>'01 - Oprava vodní nádrže'!Oblast_tisku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LAPTOP-D\Daniela</dc:creator>
  <cp:lastModifiedBy>Mareš, Miroslav</cp:lastModifiedBy>
  <dcterms:created xsi:type="dcterms:W3CDTF">2019-10-04T12:40:34Z</dcterms:created>
  <dcterms:modified xsi:type="dcterms:W3CDTF">2020-07-02T07:27:54Z</dcterms:modified>
</cp:coreProperties>
</file>