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bookViews>
    <workbookView xWindow="28680" yWindow="63721" windowWidth="29040" windowHeight="15840" activeTab="0"/>
  </bookViews>
  <sheets>
    <sheet name="Rekapitulace stavby" sheetId="1" r:id="rId1"/>
    <sheet name="00 - VRN" sheetId="2" r:id="rId2"/>
    <sheet name="01 - Broučci - Herna" sheetId="3" r:id="rId3"/>
    <sheet name="02 - Broučci - Ložnice" sheetId="4" r:id="rId4"/>
    <sheet name="03 - Berušky - Ložnice" sheetId="5" r:id="rId5"/>
    <sheet name="04 - Berušky - Zádveří" sheetId="6" r:id="rId6"/>
    <sheet name="05 - Malý školáci - Ložnice" sheetId="7" r:id="rId7"/>
    <sheet name="06 - Malý školáci - Zádveří" sheetId="8" r:id="rId8"/>
    <sheet name="Pokyny pro vyplnění" sheetId="9" r:id="rId9"/>
  </sheets>
  <definedNames>
    <definedName name="_xlnm._FilterDatabase" localSheetId="1" hidden="1">'00 - VRN'!$C$80:$K$84</definedName>
    <definedName name="_xlnm._FilterDatabase" localSheetId="2" hidden="1">'01 - Broučci - Herna'!$C$84:$K$135</definedName>
    <definedName name="_xlnm._FilterDatabase" localSheetId="3" hidden="1">'02 - Broučci - Ložnice'!$C$84:$K$125</definedName>
    <definedName name="_xlnm._FilterDatabase" localSheetId="4" hidden="1">'03 - Berušky - Ložnice'!$C$84:$K$125</definedName>
    <definedName name="_xlnm._FilterDatabase" localSheetId="5" hidden="1">'04 - Berušky - Zádveří'!$C$83:$K$102</definedName>
    <definedName name="_xlnm._FilterDatabase" localSheetId="6" hidden="1">'05 - Malý školáci - Ložnice'!$C$84:$K$126</definedName>
    <definedName name="_xlnm._FilterDatabase" localSheetId="7" hidden="1">'06 - Malý školáci - Zádveří'!$C$83:$K$102</definedName>
    <definedName name="_xlnm.Print_Area" localSheetId="1">'00 - VRN'!$C$4:$J$39,'00 - VRN'!$C$45:$J$62,'00 - VRN'!$C$68:$K$84</definedName>
    <definedName name="_xlnm.Print_Area" localSheetId="2">'01 - Broučci - Herna'!$C$4:$J$39,'01 - Broučci - Herna'!$C$45:$J$66,'01 - Broučci - Herna'!$C$72:$K$135</definedName>
    <definedName name="_xlnm.Print_Area" localSheetId="3">'02 - Broučci - Ložnice'!$C$4:$J$39,'02 - Broučci - Ložnice'!$C$45:$J$66,'02 - Broučci - Ložnice'!$C$72:$K$125</definedName>
    <definedName name="_xlnm.Print_Area" localSheetId="4">'03 - Berušky - Ložnice'!$C$4:$J$39,'03 - Berušky - Ložnice'!$C$45:$J$66,'03 - Berušky - Ložnice'!$C$72:$K$125</definedName>
    <definedName name="_xlnm.Print_Area" localSheetId="5">'04 - Berušky - Zádveří'!$C$4:$J$39,'04 - Berušky - Zádveří'!$C$45:$J$65,'04 - Berušky - Zádveří'!$C$71:$K$102</definedName>
    <definedName name="_xlnm.Print_Area" localSheetId="6">'05 - Malý školáci - Ložnice'!$C$4:$J$39,'05 - Malý školáci - Ložnice'!$C$45:$J$66,'05 - Malý školáci - Ložnice'!$C$72:$K$126</definedName>
    <definedName name="_xlnm.Print_Area" localSheetId="7">'06 - Malý školáci - Zádveří'!$C$4:$J$39,'06 - Malý školáci - Zádveří'!$C$45:$J$65,'06 - Malý školáci - Zádveří'!$C$71:$K$102</definedName>
    <definedName name="_xlnm.Print_Area" localSheetId="8">'Pokyny pro vyplnění'!$B$2:$K$71,'Pokyny pro vyplnění'!$B$74:$K$118,'Pokyny pro vyplnění'!$B$121:$K$190,'Pokyny pro vyplnění'!$B$198:$K$218</definedName>
    <definedName name="_xlnm.Print_Area" localSheetId="0">'Rekapitulace stavby'!$D$4:$AO$36,'Rekapitulace stavby'!$C$42:$AQ$62</definedName>
    <definedName name="_xlnm.Print_Titles" localSheetId="0">'Rekapitulace stavby'!$52:$52</definedName>
    <definedName name="_xlnm.Print_Titles" localSheetId="1">'00 - VRN'!$80:$80</definedName>
    <definedName name="_xlnm.Print_Titles" localSheetId="2">'01 - Broučci - Herna'!$84:$84</definedName>
    <definedName name="_xlnm.Print_Titles" localSheetId="3">'02 - Broučci - Ložnice'!$84:$84</definedName>
    <definedName name="_xlnm.Print_Titles" localSheetId="4">'03 - Berušky - Ložnice'!$84:$84</definedName>
    <definedName name="_xlnm.Print_Titles" localSheetId="5">'04 - Berušky - Zádveří'!$83:$83</definedName>
    <definedName name="_xlnm.Print_Titles" localSheetId="6">'05 - Malý školáci - Ložnice'!$84:$84</definedName>
    <definedName name="_xlnm.Print_Titles" localSheetId="7">'06 - Malý školáci - Zádveří'!$83:$83</definedName>
  </definedNames>
  <calcPr calcId="191029"/>
  <extLst/>
</workbook>
</file>

<file path=xl/sharedStrings.xml><?xml version="1.0" encoding="utf-8"?>
<sst xmlns="http://schemas.openxmlformats.org/spreadsheetml/2006/main" count="3437" uniqueCount="569">
  <si>
    <t>Export Komplet</t>
  </si>
  <si>
    <t>VZ</t>
  </si>
  <si>
    <t>2.0</t>
  </si>
  <si>
    <t>ZAMOK</t>
  </si>
  <si>
    <t>False</t>
  </si>
  <si>
    <t>{4feeb3cd-8e80-404e-bc9f-f08db58614d5}</t>
  </si>
  <si>
    <t>0,01</t>
  </si>
  <si>
    <t>21</t>
  </si>
  <si>
    <t>15</t>
  </si>
  <si>
    <t>REKAPITULACE STAVBY</t>
  </si>
  <si>
    <t>v ---  níže se nacházejí doplnkové a pomocné údaje k sestavám  --- v</t>
  </si>
  <si>
    <t>Návod na vyplnění</t>
  </si>
  <si>
    <t>0,001</t>
  </si>
  <si>
    <t>Kód:</t>
  </si>
  <si>
    <t>00</t>
  </si>
  <si>
    <t>Měnit lze pouze buňky se žlutým podbarvením!
1) v Rekapitulaci stavby vyplňte údaje o Uchazeči (přenesou se do ostatních sestav i v jiných listech)
2) na vybraných listech vyplňte v sestavě Soupis prací ceny u položek</t>
  </si>
  <si>
    <t>Stavba:</t>
  </si>
  <si>
    <t>MŠ Karla Havlíčka Borovského 1527 - oprava podlah tříd</t>
  </si>
  <si>
    <t>KSO:</t>
  </si>
  <si>
    <t/>
  </si>
  <si>
    <t>CC-CZ:</t>
  </si>
  <si>
    <t>Místo:</t>
  </si>
  <si>
    <t>Sokolov, Karla Havlíčka Borovského 1527</t>
  </si>
  <si>
    <t>Datum:</t>
  </si>
  <si>
    <t>16. 3. 2020</t>
  </si>
  <si>
    <t>Zadavatel:</t>
  </si>
  <si>
    <t>IČ:</t>
  </si>
  <si>
    <t>Město Sokolov</t>
  </si>
  <si>
    <t>DIČ:</t>
  </si>
  <si>
    <t>Uchazeč:</t>
  </si>
  <si>
    <t>Vyplň údaj</t>
  </si>
  <si>
    <t>Projektant:</t>
  </si>
  <si>
    <t xml:space="preserve"> </t>
  </si>
  <si>
    <t>True</t>
  </si>
  <si>
    <t>Zpracovatel:</t>
  </si>
  <si>
    <t>Michal kubelka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</si>
  <si>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</si>
  <si>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</si>
  <si>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</si>
  <si>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</si>
  <si>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</si>
  <si>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</si>
  <si>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</si>
  <si>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</si>
  <si>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</si>
  <si>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</si>
  <si>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</si>
  <si>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</si>
  <si>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</si>
  <si>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</si>
  <si>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</si>
  <si>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</si>
  <si>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</si>
  <si>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</si>
  <si>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</si>
  <si>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</si>
  <si>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</si>
  <si>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</si>
  <si>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</si>
  <si>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</si>
  <si>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</si>
  <si>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</si>
  <si>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</si>
  <si>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</si>
  <si>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</si>
  <si>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</si>
  <si>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</si>
  <si>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</si>
  <si>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</si>
  <si>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</si>
  <si>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</si>
  <si>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</si>
  <si>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</si>
  <si>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</si>
  <si>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</si>
  <si>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</si>
  <si>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</si>
  <si>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VRN</t>
  </si>
  <si>
    <t>STA</t>
  </si>
  <si>
    <t>1</t>
  </si>
  <si>
    <t>{d3b77d9c-c40b-4227-b1d4-a729946ff8ad}</t>
  </si>
  <si>
    <t>2</t>
  </si>
  <si>
    <t>01</t>
  </si>
  <si>
    <t>Broučci - Herna</t>
  </si>
  <si>
    <t>{73294131-7b3f-4fe2-94b1-09d8af683795}</t>
  </si>
  <si>
    <t>02</t>
  </si>
  <si>
    <t>Broučci - Ložnice</t>
  </si>
  <si>
    <t>{c819eaf2-4217-4481-b126-8e82ffc07005}</t>
  </si>
  <si>
    <t>03</t>
  </si>
  <si>
    <t>Berušky - Ložnice</t>
  </si>
  <si>
    <t>{9bcbf830-d786-4174-bfcf-5713c7f8ddb0}</t>
  </si>
  <si>
    <t>04</t>
  </si>
  <si>
    <t>Berušky - Zádveří</t>
  </si>
  <si>
    <t>{95ccea5f-c3c3-4492-9bc0-0d4b65379f85}</t>
  </si>
  <si>
    <t>05</t>
  </si>
  <si>
    <t>Malý školáci - Ložnice</t>
  </si>
  <si>
    <t>{2ba76a1f-a92a-4978-983c-c6d4443e3ba3}</t>
  </si>
  <si>
    <t>06</t>
  </si>
  <si>
    <t>Malý školáci - Zádveří</t>
  </si>
  <si>
    <t>{890e68e0-5abe-4bae-b9b4-2884f28007fc}</t>
  </si>
  <si>
    <t>KRYCÍ LIST SOUPISU PRACÍ</t>
  </si>
  <si>
    <t>Objekt:</t>
  </si>
  <si>
    <t>00 - VRN</t>
  </si>
  <si>
    <t>REKAPITULACE ČLENĚNÍ SOUPISU PRACÍ</t>
  </si>
  <si>
    <t>Kód dílu - Popis</t>
  </si>
  <si>
    <t>Cena celkem [CZK]</t>
  </si>
  <si>
    <t>-1</t>
  </si>
  <si>
    <t>VRN - Vedlejší rozpočtové náklady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</si>
  <si>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</si>
  <si>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</si>
  <si>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</si>
  <si>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</si>
  <si>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</si>
  <si>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</si>
  <si>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</si>
  <si>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</si>
  <si>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</si>
  <si>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</si>
  <si>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</si>
  <si>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</si>
  <si>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</si>
  <si>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</si>
  <si>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Vedlejší rozpočtové náklady</t>
  </si>
  <si>
    <t>5</t>
  </si>
  <si>
    <t>ROZPOCET</t>
  </si>
  <si>
    <t>VRN9</t>
  </si>
  <si>
    <t>Ostatní náklady</t>
  </si>
  <si>
    <t>K</t>
  </si>
  <si>
    <t>094002000</t>
  </si>
  <si>
    <t>Ostatní náklady související s výstavbou - náklady dle uvážení zhotovitele - např. mimostaveništní doprava, inženýrská činnost, doprava zaměstnanců apod...</t>
  </si>
  <si>
    <t>soubor</t>
  </si>
  <si>
    <t>CS ÚRS 2020 01</t>
  </si>
  <si>
    <t>1024</t>
  </si>
  <si>
    <t>-1058742809</t>
  </si>
  <si>
    <t>01 - Broučci - Herna</t>
  </si>
  <si>
    <t>HSV - Práce a dodávky HSV</t>
  </si>
  <si>
    <t xml:space="preserve">    9 - Ostatní konstrukce a práce, bourání</t>
  </si>
  <si>
    <t xml:space="preserve">    997 - Přesun sutě</t>
  </si>
  <si>
    <t>PSV - Práce a dodávky PSV</t>
  </si>
  <si>
    <t xml:space="preserve">    766 - Konstrukce truhlářské</t>
  </si>
  <si>
    <t xml:space="preserve">    776 - Podlahy povlakové</t>
  </si>
  <si>
    <t>HSV</t>
  </si>
  <si>
    <t>Práce a dodávky HSV</t>
  </si>
  <si>
    <t>9</t>
  </si>
  <si>
    <t>Ostatní konstrukce a práce, bourání</t>
  </si>
  <si>
    <t>952901111</t>
  </si>
  <si>
    <t>Vyčištění budov nebo objektů před předáním do užívání budov bytové nebo občanské výstavby, světlé výšky podlaží do 4 m</t>
  </si>
  <si>
    <t>m2</t>
  </si>
  <si>
    <t>4</t>
  </si>
  <si>
    <t>2013284720</t>
  </si>
  <si>
    <t>PSC</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</si>
  <si>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</si>
  <si>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997</t>
  </si>
  <si>
    <t>Přesun sutě</t>
  </si>
  <si>
    <t>997013211</t>
  </si>
  <si>
    <t>Vnitrostaveništní doprava suti a vybouraných hmot vodorovně do 50 m svisle ručně pro budovy a haly výšky do 6 m</t>
  </si>
  <si>
    <t>t</t>
  </si>
  <si>
    <t>-2100710268</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</si>
  <si>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</si>
  <si>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t>
  </si>
  <si>
    <t>997002611</t>
  </si>
  <si>
    <t>Nakládání suti a vybouraných hmot na dopravní prostředek pro vodorovné přemístění</t>
  </si>
  <si>
    <t>-600512640</t>
  </si>
  <si>
    <t xml:space="preserve">Poznámka k souboru cen:
1. Cena platí i pro překládání při lomené dopravě.
2. Cenu nelze použít při dopravě po železnici, po vodě nebo ručně.
</t>
  </si>
  <si>
    <t>997013501</t>
  </si>
  <si>
    <t>Odvoz suti a vybouraných hmot na skládku nebo meziskládku se složením, na vzdálenost do 1 km</t>
  </si>
  <si>
    <t>1140546869</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</si>
  <si>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</si>
  <si>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</si>
  <si>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</si>
  <si>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2038208941</t>
  </si>
  <si>
    <t>VV</t>
  </si>
  <si>
    <t>0,106*5</t>
  </si>
  <si>
    <t>6</t>
  </si>
  <si>
    <t>997013631</t>
  </si>
  <si>
    <t>Poplatek za uložení stavebního odpadu na skládce (skládkovné) směsného stavebního a demoličního zatříděného do Katalogu odpadů pod kódem 17 09 04</t>
  </si>
  <si>
    <t>-1953425424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</si>
  <si>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</si>
  <si>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PSV</t>
  </si>
  <si>
    <t>Práce a dodávky PSV</t>
  </si>
  <si>
    <t>766</t>
  </si>
  <si>
    <t>Konstrukce truhlářské</t>
  </si>
  <si>
    <t>7</t>
  </si>
  <si>
    <t>766662811</t>
  </si>
  <si>
    <t>Demontáž dveřních prahů u dveří jednokřídlových</t>
  </si>
  <si>
    <t>kus</t>
  </si>
  <si>
    <t>16</t>
  </si>
  <si>
    <t>764886881</t>
  </si>
  <si>
    <t>8</t>
  </si>
  <si>
    <t>766695212</t>
  </si>
  <si>
    <t>Montáž ostatních truhlářských konstrukcí prahů dveří jednokřídlových, šířky do 100 mm</t>
  </si>
  <si>
    <t>2003290254</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</si>
  <si>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</si>
  <si>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M</t>
  </si>
  <si>
    <t>61187112</t>
  </si>
  <si>
    <t>práh dveřní dřevěný dubový tl 20mm dl 620mm š 70mm</t>
  </si>
  <si>
    <t>32</t>
  </si>
  <si>
    <t>563100296</t>
  </si>
  <si>
    <t>10</t>
  </si>
  <si>
    <t>61187152</t>
  </si>
  <si>
    <t>práh dveřní dřevěný dubový tl 20mm dl 820mm š 70mm</t>
  </si>
  <si>
    <t>-222887100</t>
  </si>
  <si>
    <t>11</t>
  </si>
  <si>
    <t>766-x1</t>
  </si>
  <si>
    <t>Demontáž dřevěného krytu radiátoru, uschování a zpětná montáž</t>
  </si>
  <si>
    <t>1777593387</t>
  </si>
  <si>
    <t>12</t>
  </si>
  <si>
    <t>998766201</t>
  </si>
  <si>
    <t>Přesun hmot pro konstrukce truhlářské stanovený procentní sazbou (%) z ceny vodorovná dopravní vzdálenost do 50 m v objektech výšky do 6 m</t>
  </si>
  <si>
    <t>%</t>
  </si>
  <si>
    <t>1938148399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</si>
  <si>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</si>
  <si>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776</t>
  </si>
  <si>
    <t>Podlahy povlakové</t>
  </si>
  <si>
    <t>13</t>
  </si>
  <si>
    <t>776201811</t>
  </si>
  <si>
    <t>Demontáž lepených povlakových podlah bez podložky ručně</t>
  </si>
  <si>
    <t>1074065812</t>
  </si>
  <si>
    <t>7,05*5,02</t>
  </si>
  <si>
    <t>(1,19*0,35)*6</t>
  </si>
  <si>
    <t>Součet</t>
  </si>
  <si>
    <t>14</t>
  </si>
  <si>
    <t>776410811</t>
  </si>
  <si>
    <t>Odstranění soklíků a lišt pryžových nebo plastových</t>
  </si>
  <si>
    <t>m</t>
  </si>
  <si>
    <t>-1933348431</t>
  </si>
  <si>
    <t>7,05+7,05+5,02+5,02+0,35+0,35+0,35+0,35+0,35+0,35+0,35+0,35+0,35+0,35+0,35+0,35-1,23-0,8-0,8-0,6</t>
  </si>
  <si>
    <t>776111116</t>
  </si>
  <si>
    <t>Odstranění zbytků lepidla z podkladu povlakových podlah broušením</t>
  </si>
  <si>
    <t>1414937827</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</si>
  <si>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</si>
  <si>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776111311</t>
  </si>
  <si>
    <t>Příprava podkladu vysátí podlah</t>
  </si>
  <si>
    <t>2022578610</t>
  </si>
  <si>
    <t>17</t>
  </si>
  <si>
    <t>776121111</t>
  </si>
  <si>
    <t>Příprava podkladu penetrace vodou ředitelná na savý podklad (válečkováním) ředěná v poměru 1:3 podlah</t>
  </si>
  <si>
    <t>-1921745071</t>
  </si>
  <si>
    <t>18</t>
  </si>
  <si>
    <t>776221111</t>
  </si>
  <si>
    <t>Lepení pásů z PVC standardním lepidlem</t>
  </si>
  <si>
    <t>-647680499</t>
  </si>
  <si>
    <t>19</t>
  </si>
  <si>
    <t>28411012</t>
  </si>
  <si>
    <t>PVC heterogenní protiskluzná tl 2,00mm,  nášlapná vrstva 0,70mm, třída zátěže 34/43, otlak do 0,05mm, R10, hořlavost Bfl S1 - výběr dle investora</t>
  </si>
  <si>
    <t>1360942647</t>
  </si>
  <si>
    <t>37,89*1,15 'Přepočtené koeficientem množství</t>
  </si>
  <si>
    <t>20</t>
  </si>
  <si>
    <t>776411111</t>
  </si>
  <si>
    <t>Montáž obvodových soklíků výšky do 80 mm</t>
  </si>
  <si>
    <t>-928226726</t>
  </si>
  <si>
    <t>28411003</t>
  </si>
  <si>
    <t>lišta soklová PVC 30x30mm</t>
  </si>
  <si>
    <t>-1732226262</t>
  </si>
  <si>
    <t>24,91*1,05 'Přepočtené koeficientem množství</t>
  </si>
  <si>
    <t>22</t>
  </si>
  <si>
    <t>776421312</t>
  </si>
  <si>
    <t>Montáž lišt přechodových šroubovaných</t>
  </si>
  <si>
    <t>-1095614655</t>
  </si>
  <si>
    <t>1,23+0,8</t>
  </si>
  <si>
    <t>23</t>
  </si>
  <si>
    <t>55343120</t>
  </si>
  <si>
    <t>profil přechodový Al vrtaný 30mm stříbro</t>
  </si>
  <si>
    <t>-1546036683</t>
  </si>
  <si>
    <t>24</t>
  </si>
  <si>
    <t>998776201</t>
  </si>
  <si>
    <t>Přesun hmot pro podlahy povlakové stanovený procentní sazbou (%) z ceny vodorovná dopravní vzdálenost do 50 m v objektech výšky do 6 m</t>
  </si>
  <si>
    <t>-853762386</t>
  </si>
  <si>
    <t>02 - Broučci - Ložnice</t>
  </si>
  <si>
    <t>107599290</t>
  </si>
  <si>
    <t>997013111</t>
  </si>
  <si>
    <t>Vnitrostaveništní doprava suti a vybouraných hmot vodorovně do 50 m svisle s použitím mechanizace pro budovy a haly výšky do 6 m</t>
  </si>
  <si>
    <t>-1119573892</t>
  </si>
  <si>
    <t>272152359</t>
  </si>
  <si>
    <t>1746656643</t>
  </si>
  <si>
    <t>542097003</t>
  </si>
  <si>
    <t>0,074*5</t>
  </si>
  <si>
    <t>1465423399</t>
  </si>
  <si>
    <t>130210510</t>
  </si>
  <si>
    <t>-66329738</t>
  </si>
  <si>
    <t>Demontáž povlakových podlahovin lepených ručně bez podložky</t>
  </si>
  <si>
    <t>1987459663</t>
  </si>
  <si>
    <t>7,25*3,9</t>
  </si>
  <si>
    <t>(1,19*0,35)*3</t>
  </si>
  <si>
    <t>Příprava podkladu broušení podlah stávajícího podkladu pro odstranění lepidla (po starých krytinách)</t>
  </si>
  <si>
    <t>-92554403</t>
  </si>
  <si>
    <t>-68363177</t>
  </si>
  <si>
    <t>749998977</t>
  </si>
  <si>
    <t>776211111</t>
  </si>
  <si>
    <t>Montáž textilních podlahovin lepením pásů standardních</t>
  </si>
  <si>
    <t>1926040619</t>
  </si>
  <si>
    <t xml:space="preserve">Poznámka k souboru cen:
1. V cenách 776 21-2111 a 776 21-2121 montáž volným položením jsou započteny i náklady na dodávku pásky.
</t>
  </si>
  <si>
    <t>69751012</t>
  </si>
  <si>
    <t>koberec rolovaný, smyčka, zátěž 23/32,nízký vlas, vhodný do mateřské školy - výběr dle investora</t>
  </si>
  <si>
    <t>1323816544</t>
  </si>
  <si>
    <t>29,525*1,15 'Přepočtené koeficientem množství</t>
  </si>
  <si>
    <t>2137825064</t>
  </si>
  <si>
    <t>1633855709</t>
  </si>
  <si>
    <t>620037399</t>
  </si>
  <si>
    <t>03 - Berušky - Ložnice</t>
  </si>
  <si>
    <t>-1502573012</t>
  </si>
  <si>
    <t>462535743</t>
  </si>
  <si>
    <t>193480766</t>
  </si>
  <si>
    <t>1820781833</t>
  </si>
  <si>
    <t>-1616258299</t>
  </si>
  <si>
    <t>0,075*5</t>
  </si>
  <si>
    <t>846072205</t>
  </si>
  <si>
    <t>760900857</t>
  </si>
  <si>
    <t>1367007457</t>
  </si>
  <si>
    <t>-612038439</t>
  </si>
  <si>
    <t>8,35*3,4</t>
  </si>
  <si>
    <t>(1,7*0,32)*3</t>
  </si>
  <si>
    <t>-1427070156</t>
  </si>
  <si>
    <t>-104439045</t>
  </si>
  <si>
    <t>-2133669150</t>
  </si>
  <si>
    <t>615160394</t>
  </si>
  <si>
    <t>-554089745</t>
  </si>
  <si>
    <t>30,022*1,15 'Přepočtené koeficientem množství</t>
  </si>
  <si>
    <t>1807034952</t>
  </si>
  <si>
    <t>-39556608</t>
  </si>
  <si>
    <t>-1384204520</t>
  </si>
  <si>
    <t>04 - Berušky - Zádveří</t>
  </si>
  <si>
    <t xml:space="preserve">    998 - Přesun hmot</t>
  </si>
  <si>
    <t xml:space="preserve">    783 - Dokončovací práce - nátěry</t>
  </si>
  <si>
    <t>1099945692</t>
  </si>
  <si>
    <t>998</t>
  </si>
  <si>
    <t>Přesun hmot</t>
  </si>
  <si>
    <t>998018001</t>
  </si>
  <si>
    <t>Přesun hmot pro budovy občanské výstavby, bydlení, výrobu a služby ruční - bez užití mechanizace vodorovná dopravní vzdálenost do 100 m pro budovy s jakoukoliv nosnou konstrukcí výšky do 6 m</t>
  </si>
  <si>
    <t>-1896282548</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</si>
  <si>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</si>
  <si>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783</t>
  </si>
  <si>
    <t>Dokončovací práce - nátěry</t>
  </si>
  <si>
    <t>783906851</t>
  </si>
  <si>
    <t>Odstranění nátěrů z betonových podlah obroušením</t>
  </si>
  <si>
    <t>-1730140303</t>
  </si>
  <si>
    <t>2,73*1,65</t>
  </si>
  <si>
    <t>1,43*0,17</t>
  </si>
  <si>
    <t>(2,73+2,73+1,65+1,65-1,43-1,1)*0,05</t>
  </si>
  <si>
    <t>783901453</t>
  </si>
  <si>
    <t>Příprava podkladu betonových podlah před provedením nátěru vysátím</t>
  </si>
  <si>
    <t>74987057</t>
  </si>
  <si>
    <t>783932171</t>
  </si>
  <si>
    <t>Vyrovnání podkladu betonových podlah celoplošně, tloušťky do 3 mm modifikovanou cementovou stěrkou - pouze vyrovnání výtluků a prasklin</t>
  </si>
  <si>
    <t>-1238987105</t>
  </si>
  <si>
    <t>783933151</t>
  </si>
  <si>
    <t>Penetrační nátěr betonových podlah hladkých (z pohledového nebo gletovaného betonu, stěrky apod.) epoxidový</t>
  </si>
  <si>
    <t>-1293626445</t>
  </si>
  <si>
    <t>783937161</t>
  </si>
  <si>
    <t>Krycí (uzavírací) nátěr betonových podlah dvojnásobný epoxidový vodou ředitelný - protiskluzný!</t>
  </si>
  <si>
    <t>-560541818</t>
  </si>
  <si>
    <t>05 - Malý školáci - Ložnice</t>
  </si>
  <si>
    <t>-1687725038</t>
  </si>
  <si>
    <t>-1905763220</t>
  </si>
  <si>
    <t>-1976905620</t>
  </si>
  <si>
    <t>1117610807</t>
  </si>
  <si>
    <t>34386015</t>
  </si>
  <si>
    <t>-218039916</t>
  </si>
  <si>
    <t>1881155224</t>
  </si>
  <si>
    <t>-32187475</t>
  </si>
  <si>
    <t>548990760</t>
  </si>
  <si>
    <t>8,35*3,34</t>
  </si>
  <si>
    <t>1,01*0,25</t>
  </si>
  <si>
    <t>1674726433</t>
  </si>
  <si>
    <t>-511241665</t>
  </si>
  <si>
    <t>986941788</t>
  </si>
  <si>
    <t>-8809213</t>
  </si>
  <si>
    <t>-466738405</t>
  </si>
  <si>
    <t>29,774*1,15 'Přepočtené koeficientem množství</t>
  </si>
  <si>
    <t>2051128781</t>
  </si>
  <si>
    <t>850529281</t>
  </si>
  <si>
    <t>-1870356216</t>
  </si>
  <si>
    <t>06 - Malý školáci - Zádveří</t>
  </si>
  <si>
    <t>2143323973</t>
  </si>
  <si>
    <t>1770618704</t>
  </si>
  <si>
    <t>-2135227527</t>
  </si>
  <si>
    <t>2,72*1,57</t>
  </si>
  <si>
    <t>1,44*0,11</t>
  </si>
  <si>
    <t>(2,72+2,72+1,57+1,57-1,1-1,44)*0,05</t>
  </si>
  <si>
    <t>79577149</t>
  </si>
  <si>
    <t>865692643</t>
  </si>
  <si>
    <t>-233675878</t>
  </si>
  <si>
    <t>-2137687491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</si>
  <si>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</si>
  <si>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</si>
  <si>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</si>
  <si>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</si>
  <si>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</si>
  <si>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</si>
  <si>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</si>
  <si>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</si>
  <si>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</si>
  <si>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</si>
  <si>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</si>
  <si>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</si>
  <si>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</si>
  <si>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</si>
  <si>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</si>
  <si>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</si>
  <si>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</si>
  <si>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</si>
  <si>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</si>
  <si>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</si>
  <si>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</si>
  <si>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</si>
  <si>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</si>
  <si>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</si>
  <si>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</si>
  <si>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</si>
  <si>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</si>
  <si>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</si>
  <si>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</si>
  <si>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</si>
  <si>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</si>
  <si>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</si>
  <si>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</si>
  <si>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</si>
  <si>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</si>
  <si>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</si>
  <si>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</si>
  <si>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</si>
  <si>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</si>
  <si>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</si>
  <si>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</si>
  <si>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</si>
  <si>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</si>
  <si>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</si>
  <si>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</si>
  <si>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</si>
  <si>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</si>
  <si>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</si>
  <si>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</si>
  <si>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</si>
  <si>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</si>
  <si>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</si>
  <si>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</si>
  <si>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</si>
  <si>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</si>
  <si>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</si>
  <si>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</si>
  <si>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</si>
  <si>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</si>
  <si>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</si>
  <si>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</si>
  <si>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</si>
  <si>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</si>
  <si>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</si>
  <si>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</si>
  <si>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</si>
  <si>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</si>
  <si>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</si>
  <si>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</si>
  <si>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</si>
  <si>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</si>
  <si>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</si>
  <si>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</si>
  <si>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</si>
  <si>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</si>
  <si>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</si>
  <si>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</si>
  <si>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</si>
  <si>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</si>
  <si>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</si>
  <si>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</si>
  <si>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</si>
  <si>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</si>
  <si>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</si>
  <si>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</si>
  <si>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</si>
  <si>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</si>
  <si>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</si>
  <si>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</si>
  <si>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</si>
  <si>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</si>
  <si>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</si>
  <si>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</si>
  <si>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</si>
  <si>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</si>
  <si>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</si>
  <si>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</si>
  <si>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</si>
  <si>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</si>
  <si>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</si>
  <si>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</si>
  <si>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</si>
  <si>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</si>
  <si>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</si>
  <si>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</si>
  <si>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</si>
  <si>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</si>
  <si>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</si>
  <si>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</si>
  <si>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</si>
  <si>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</si>
  <si>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</si>
  <si>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</si>
  <si>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</si>
  <si>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</si>
  <si>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</si>
  <si>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</si>
  <si>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</si>
  <si>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</si>
  <si>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</si>
  <si>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</si>
  <si>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</si>
  <si>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</si>
  <si>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</si>
  <si>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</si>
  <si>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</si>
  <si>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</si>
  <si>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</si>
  <si>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</si>
  <si>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</si>
  <si>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</si>
  <si>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</si>
  <si>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</si>
  <si>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</si>
  <si>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</si>
  <si>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</si>
  <si>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</si>
  <si>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</si>
  <si>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</si>
  <si>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</si>
  <si>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</si>
  <si>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</si>
  <si>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</si>
  <si>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</si>
  <si>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</si>
  <si>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</si>
  <si>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</si>
  <si>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</si>
  <si>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</si>
  <si>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</si>
  <si>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</si>
  <si>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</si>
  <si>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</si>
  <si>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</si>
  <si>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</si>
  <si>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</si>
  <si>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</si>
  <si>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</si>
  <si>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</si>
  <si>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</si>
  <si>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</si>
  <si>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</si>
  <si>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</si>
  <si>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</si>
  <si>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</si>
  <si>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</si>
  <si>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</si>
  <si>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</si>
  <si>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</si>
  <si>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</si>
  <si>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</si>
  <si>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</si>
  <si>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</si>
  <si>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</si>
  <si>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</si>
  <si>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</si>
  <si>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</si>
  <si>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</si>
  <si>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</si>
  <si>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</si>
  <si>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</si>
  <si>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</si>
  <si>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</si>
  <si>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</si>
  <si>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</si>
  <si>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www.stavebnikalkulace.cz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</si>
</sst>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8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167" fontId="21" fillId="2" borderId="22" xfId="0" applyNumberFormat="1" applyFont="1" applyFill="1" applyBorder="1" applyAlignment="1" applyProtection="1">
      <alignment vertical="center"/>
      <protection locked="0"/>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7" fillId="0" borderId="23"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vertical="center" wrapText="1"/>
    </xf>
    <xf numFmtId="0" fontId="37" fillId="0" borderId="28" xfId="0" applyFont="1" applyBorder="1" applyAlignment="1">
      <alignment vertical="center" wrapText="1"/>
    </xf>
    <xf numFmtId="0" fontId="41" fillId="0" borderId="29" xfId="0" applyFont="1" applyBorder="1" applyAlignment="1">
      <alignment vertical="center" wrapText="1"/>
    </xf>
    <xf numFmtId="0" fontId="37" fillId="0" borderId="30"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37" fillId="0" borderId="28" xfId="0" applyFont="1" applyBorder="1" applyAlignment="1">
      <alignment horizontal="left" vertical="center"/>
    </xf>
    <xf numFmtId="0" fontId="41" fillId="0" borderId="29"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9"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alignment/>
    </xf>
    <xf numFmtId="0" fontId="37" fillId="0" borderId="26" xfId="0" applyFont="1" applyBorder="1" applyAlignment="1">
      <alignment vertical="top"/>
    </xf>
    <xf numFmtId="0" fontId="37" fillId="0" borderId="27" xfId="0" applyFont="1" applyBorder="1" applyAlignment="1">
      <alignment vertical="top"/>
    </xf>
    <xf numFmtId="0" fontId="37" fillId="0" borderId="0" xfId="0" applyFont="1" applyBorder="1" applyAlignment="1">
      <alignment horizontal="center" vertical="center"/>
    </xf>
    <xf numFmtId="0" fontId="37" fillId="0" borderId="0" xfId="0" applyFont="1" applyBorder="1" applyAlignment="1">
      <alignment horizontal="left" vertical="top"/>
    </xf>
    <xf numFmtId="0" fontId="37" fillId="0" borderId="28" xfId="0" applyFont="1" applyBorder="1" applyAlignment="1">
      <alignment vertical="top"/>
    </xf>
    <xf numFmtId="0" fontId="37" fillId="0" borderId="29" xfId="0" applyFont="1" applyBorder="1" applyAlignment="1">
      <alignment vertical="top"/>
    </xf>
    <xf numFmtId="0" fontId="37" fillId="0" borderId="30" xfId="0" applyFont="1" applyBorder="1" applyAlignment="1">
      <alignment vertical="top"/>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right" vertical="center"/>
      <protection/>
    </xf>
    <xf numFmtId="0" fontId="21" fillId="4" borderId="7" xfId="0" applyFont="1" applyFill="1" applyBorder="1" applyAlignment="1" applyProtection="1">
      <alignment horizontal="center" vertical="center"/>
      <protection/>
    </xf>
    <xf numFmtId="0" fontId="26" fillId="0" borderId="0" xfId="0" applyFont="1" applyAlignment="1" applyProtection="1">
      <alignment horizontal="left" vertical="center" wrapText="1"/>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8" fillId="0" borderId="0" xfId="0" applyFont="1" applyBorder="1" applyAlignment="1">
      <alignment horizontal="center" vertical="center"/>
    </xf>
    <xf numFmtId="0" fontId="38" fillId="0" borderId="0" xfId="0" applyFont="1" applyBorder="1" applyAlignment="1">
      <alignment horizontal="center" vertical="center" wrapText="1"/>
    </xf>
    <xf numFmtId="0" fontId="39" fillId="0" borderId="29" xfId="0" applyFont="1" applyBorder="1" applyAlignment="1">
      <alignment horizontal="left"/>
    </xf>
    <xf numFmtId="0" fontId="40" fillId="0" borderId="0" xfId="0" applyFont="1" applyBorder="1" applyAlignment="1">
      <alignment horizontal="left" vertical="center"/>
    </xf>
    <xf numFmtId="0" fontId="40" fillId="0" borderId="0" xfId="0" applyFont="1" applyBorder="1" applyAlignment="1">
      <alignment horizontal="left" vertical="top"/>
    </xf>
    <xf numFmtId="0" fontId="40" fillId="0" borderId="0" xfId="0" applyFont="1" applyBorder="1" applyAlignment="1">
      <alignment horizontal="left" vertical="center" wrapText="1"/>
    </xf>
    <xf numFmtId="0" fontId="39" fillId="0" borderId="29" xfId="0" applyFont="1" applyBorder="1" applyAlignment="1">
      <alignment horizontal="left" wrapText="1"/>
    </xf>
    <xf numFmtId="49" fontId="40" fillId="0" borderId="0" xfId="0" applyNumberFormat="1" applyFont="1" applyBorder="1" applyAlignment="1">
      <alignment horizontal="left" vertical="center" wrapText="1"/>
    </xf>
    <xf numFmtId="0" fontId="44" fillId="0" borderId="0" xfId="20" applyAlignment="1" applyProtection="1">
      <alignment horizontal="left" vertical="center"/>
      <protection/>
    </xf>
    <xf numFmtId="0" fontId="44" fillId="0" borderId="0" xfId="20" applyAlignment="1" applyProtection="1">
      <alignment vertical="center" wrapText="1"/>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vebnikalkulace.cz/" TargetMode="External" /><Relationship Id="rId2" Type="http://schemas.openxmlformats.org/officeDocument/2006/relationships/hyperlink" Target="http://www.stavebnikalkulace.cz/"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3"/>
  <sheetViews>
    <sheetView showGridLines="0" tabSelected="1" workbookViewId="0" topLeftCell="A1">
      <selection activeCell="AM51" sqref="AM51"/>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362"/>
      <c r="AS2" s="362"/>
      <c r="AT2" s="362"/>
      <c r="AU2" s="362"/>
      <c r="AV2" s="362"/>
      <c r="AW2" s="362"/>
      <c r="AX2" s="362"/>
      <c r="AY2" s="362"/>
      <c r="AZ2" s="362"/>
      <c r="BA2" s="362"/>
      <c r="BB2" s="362"/>
      <c r="BC2" s="362"/>
      <c r="BD2" s="362"/>
      <c r="BE2" s="362"/>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346" t="s">
        <v>14</v>
      </c>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22"/>
      <c r="AQ5" s="22"/>
      <c r="AR5" s="20"/>
      <c r="BE5" s="343" t="s">
        <v>15</v>
      </c>
      <c r="BS5" s="17" t="s">
        <v>6</v>
      </c>
    </row>
    <row r="6" spans="2:71" s="1" customFormat="1" ht="36.95" customHeight="1">
      <c r="B6" s="21"/>
      <c r="C6" s="22"/>
      <c r="D6" s="28" t="s">
        <v>16</v>
      </c>
      <c r="E6" s="22"/>
      <c r="F6" s="22"/>
      <c r="G6" s="22"/>
      <c r="H6" s="22"/>
      <c r="I6" s="22"/>
      <c r="J6" s="22"/>
      <c r="K6" s="348" t="s">
        <v>17</v>
      </c>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22"/>
      <c r="AQ6" s="22"/>
      <c r="AR6" s="20"/>
      <c r="BE6" s="344"/>
      <c r="BS6" s="17" t="s">
        <v>6</v>
      </c>
    </row>
    <row r="7" spans="2:71" s="1" customFormat="1"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19</v>
      </c>
      <c r="AO7" s="22"/>
      <c r="AP7" s="22"/>
      <c r="AQ7" s="22"/>
      <c r="AR7" s="20"/>
      <c r="BE7" s="344"/>
      <c r="BS7" s="17" t="s">
        <v>6</v>
      </c>
    </row>
    <row r="8" spans="2:71" s="1" customFormat="1" ht="12" customHeight="1">
      <c r="B8" s="21"/>
      <c r="C8" s="22"/>
      <c r="D8" s="29"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30" t="s">
        <v>24</v>
      </c>
      <c r="AO8" s="22"/>
      <c r="AP8" s="22"/>
      <c r="AQ8" s="22"/>
      <c r="AR8" s="20"/>
      <c r="BE8" s="344"/>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44"/>
      <c r="BS9" s="17" t="s">
        <v>6</v>
      </c>
    </row>
    <row r="10" spans="2:71" s="1" customFormat="1" ht="12" customHeight="1">
      <c r="B10" s="21"/>
      <c r="C10" s="22"/>
      <c r="D10" s="29"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26</v>
      </c>
      <c r="AL10" s="22"/>
      <c r="AM10" s="22"/>
      <c r="AN10" s="27" t="s">
        <v>19</v>
      </c>
      <c r="AO10" s="22"/>
      <c r="AP10" s="22"/>
      <c r="AQ10" s="22"/>
      <c r="AR10" s="20"/>
      <c r="BE10" s="344"/>
      <c r="BS10" s="17" t="s">
        <v>6</v>
      </c>
    </row>
    <row r="11" spans="2:71" s="1" customFormat="1" ht="18.4"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28</v>
      </c>
      <c r="AL11" s="22"/>
      <c r="AM11" s="22"/>
      <c r="AN11" s="27" t="s">
        <v>19</v>
      </c>
      <c r="AO11" s="22"/>
      <c r="AP11" s="22"/>
      <c r="AQ11" s="22"/>
      <c r="AR11" s="20"/>
      <c r="BE11" s="344"/>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44"/>
      <c r="BS12" s="17" t="s">
        <v>6</v>
      </c>
    </row>
    <row r="13" spans="2:71" s="1" customFormat="1" ht="12" customHeight="1">
      <c r="B13" s="21"/>
      <c r="C13" s="22"/>
      <c r="D13" s="29"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26</v>
      </c>
      <c r="AL13" s="22"/>
      <c r="AM13" s="22"/>
      <c r="AN13" s="31" t="s">
        <v>30</v>
      </c>
      <c r="AO13" s="22"/>
      <c r="AP13" s="22"/>
      <c r="AQ13" s="22"/>
      <c r="AR13" s="20"/>
      <c r="BE13" s="344"/>
      <c r="BS13" s="17" t="s">
        <v>6</v>
      </c>
    </row>
    <row r="14" spans="2:71" ht="12.75">
      <c r="B14" s="21"/>
      <c r="C14" s="22"/>
      <c r="D14" s="22"/>
      <c r="E14" s="349" t="s">
        <v>30</v>
      </c>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29" t="s">
        <v>28</v>
      </c>
      <c r="AL14" s="22"/>
      <c r="AM14" s="22"/>
      <c r="AN14" s="31" t="s">
        <v>30</v>
      </c>
      <c r="AO14" s="22"/>
      <c r="AP14" s="22"/>
      <c r="AQ14" s="22"/>
      <c r="AR14" s="20"/>
      <c r="BE14" s="344"/>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44"/>
      <c r="BS15" s="17" t="s">
        <v>4</v>
      </c>
    </row>
    <row r="16" spans="2:71" s="1" customFormat="1" ht="12" customHeight="1">
      <c r="B16" s="21"/>
      <c r="C16" s="22"/>
      <c r="D16" s="29"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26</v>
      </c>
      <c r="AL16" s="22"/>
      <c r="AM16" s="22"/>
      <c r="AN16" s="27" t="s">
        <v>19</v>
      </c>
      <c r="AO16" s="22"/>
      <c r="AP16" s="22"/>
      <c r="AQ16" s="22"/>
      <c r="AR16" s="20"/>
      <c r="BE16" s="344"/>
      <c r="BS16" s="17" t="s">
        <v>4</v>
      </c>
    </row>
    <row r="17" spans="2:71" s="1" customFormat="1" ht="18.4"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28</v>
      </c>
      <c r="AL17" s="22"/>
      <c r="AM17" s="22"/>
      <c r="AN17" s="27" t="s">
        <v>19</v>
      </c>
      <c r="AO17" s="22"/>
      <c r="AP17" s="22"/>
      <c r="AQ17" s="22"/>
      <c r="AR17" s="20"/>
      <c r="BE17" s="344"/>
      <c r="BS17" s="17" t="s">
        <v>33</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44"/>
      <c r="BS18" s="17" t="s">
        <v>6</v>
      </c>
    </row>
    <row r="19" spans="2:71" s="1" customFormat="1" ht="12" customHeight="1">
      <c r="B19" s="21"/>
      <c r="C19" s="22"/>
      <c r="D19" s="29"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26</v>
      </c>
      <c r="AL19" s="22"/>
      <c r="AM19" s="22"/>
      <c r="AN19" s="27" t="s">
        <v>19</v>
      </c>
      <c r="AO19" s="22"/>
      <c r="AP19" s="22"/>
      <c r="AQ19" s="22"/>
      <c r="AR19" s="20"/>
      <c r="BE19" s="344"/>
      <c r="BS19" s="17" t="s">
        <v>6</v>
      </c>
    </row>
    <row r="20" spans="2:71" s="1" customFormat="1" ht="18.4" customHeight="1">
      <c r="B20" s="21"/>
      <c r="C20" s="22"/>
      <c r="D20" s="22"/>
      <c r="E20" s="381" t="s">
        <v>568</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28</v>
      </c>
      <c r="AL20" s="22"/>
      <c r="AM20" s="22"/>
      <c r="AN20" s="27" t="s">
        <v>19</v>
      </c>
      <c r="AO20" s="22"/>
      <c r="AP20" s="22"/>
      <c r="AQ20" s="22"/>
      <c r="AR20" s="20"/>
      <c r="BE20" s="344"/>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44"/>
    </row>
    <row r="22" spans="2:57" s="1" customFormat="1" ht="12" customHeight="1">
      <c r="B22" s="21"/>
      <c r="C22" s="22"/>
      <c r="D22" s="29"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44"/>
    </row>
    <row r="23" spans="2:57" s="1" customFormat="1" ht="47.25" customHeight="1">
      <c r="B23" s="21"/>
      <c r="C23" s="22"/>
      <c r="D23" s="22"/>
      <c r="E23" s="351" t="s">
        <v>37</v>
      </c>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22"/>
      <c r="AP23" s="22"/>
      <c r="AQ23" s="22"/>
      <c r="AR23" s="20"/>
      <c r="BE23" s="344"/>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44"/>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44"/>
    </row>
    <row r="26" spans="1:57" s="2" customFormat="1" ht="25.9" customHeight="1">
      <c r="A26" s="34"/>
      <c r="B26" s="35"/>
      <c r="C26" s="36"/>
      <c r="D26" s="37" t="s">
        <v>38</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52">
        <f>ROUND(AG54,2)</f>
        <v>0</v>
      </c>
      <c r="AL26" s="353"/>
      <c r="AM26" s="353"/>
      <c r="AN26" s="353"/>
      <c r="AO26" s="353"/>
      <c r="AP26" s="36"/>
      <c r="AQ26" s="36"/>
      <c r="AR26" s="39"/>
      <c r="BE26" s="344"/>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44"/>
    </row>
    <row r="28" spans="1:57" s="2" customFormat="1" ht="12.75">
      <c r="A28" s="34"/>
      <c r="B28" s="35"/>
      <c r="C28" s="36"/>
      <c r="D28" s="36"/>
      <c r="E28" s="36"/>
      <c r="F28" s="36"/>
      <c r="G28" s="36"/>
      <c r="H28" s="36"/>
      <c r="I28" s="36"/>
      <c r="J28" s="36"/>
      <c r="K28" s="36"/>
      <c r="L28" s="354" t="s">
        <v>39</v>
      </c>
      <c r="M28" s="354"/>
      <c r="N28" s="354"/>
      <c r="O28" s="354"/>
      <c r="P28" s="354"/>
      <c r="Q28" s="36"/>
      <c r="R28" s="36"/>
      <c r="S28" s="36"/>
      <c r="T28" s="36"/>
      <c r="U28" s="36"/>
      <c r="V28" s="36"/>
      <c r="W28" s="354" t="s">
        <v>40</v>
      </c>
      <c r="X28" s="354"/>
      <c r="Y28" s="354"/>
      <c r="Z28" s="354"/>
      <c r="AA28" s="354"/>
      <c r="AB28" s="354"/>
      <c r="AC28" s="354"/>
      <c r="AD28" s="354"/>
      <c r="AE28" s="354"/>
      <c r="AF28" s="36"/>
      <c r="AG28" s="36"/>
      <c r="AH28" s="36"/>
      <c r="AI28" s="36"/>
      <c r="AJ28" s="36"/>
      <c r="AK28" s="354" t="s">
        <v>41</v>
      </c>
      <c r="AL28" s="354"/>
      <c r="AM28" s="354"/>
      <c r="AN28" s="354"/>
      <c r="AO28" s="354"/>
      <c r="AP28" s="36"/>
      <c r="AQ28" s="36"/>
      <c r="AR28" s="39"/>
      <c r="BE28" s="344"/>
    </row>
    <row r="29" spans="2:57" s="3" customFormat="1" ht="14.45" customHeight="1">
      <c r="B29" s="40"/>
      <c r="C29" s="41"/>
      <c r="D29" s="29" t="s">
        <v>42</v>
      </c>
      <c r="E29" s="41"/>
      <c r="F29" s="29" t="s">
        <v>43</v>
      </c>
      <c r="G29" s="41"/>
      <c r="H29" s="41"/>
      <c r="I29" s="41"/>
      <c r="J29" s="41"/>
      <c r="K29" s="41"/>
      <c r="L29" s="357">
        <v>0.21</v>
      </c>
      <c r="M29" s="356"/>
      <c r="N29" s="356"/>
      <c r="O29" s="356"/>
      <c r="P29" s="356"/>
      <c r="Q29" s="41"/>
      <c r="R29" s="41"/>
      <c r="S29" s="41"/>
      <c r="T29" s="41"/>
      <c r="U29" s="41"/>
      <c r="V29" s="41"/>
      <c r="W29" s="355">
        <f>ROUND(AZ54,2)</f>
        <v>0</v>
      </c>
      <c r="X29" s="356"/>
      <c r="Y29" s="356"/>
      <c r="Z29" s="356"/>
      <c r="AA29" s="356"/>
      <c r="AB29" s="356"/>
      <c r="AC29" s="356"/>
      <c r="AD29" s="356"/>
      <c r="AE29" s="356"/>
      <c r="AF29" s="41"/>
      <c r="AG29" s="41"/>
      <c r="AH29" s="41"/>
      <c r="AI29" s="41"/>
      <c r="AJ29" s="41"/>
      <c r="AK29" s="355">
        <f>ROUND(AV54,2)</f>
        <v>0</v>
      </c>
      <c r="AL29" s="356"/>
      <c r="AM29" s="356"/>
      <c r="AN29" s="356"/>
      <c r="AO29" s="356"/>
      <c r="AP29" s="41"/>
      <c r="AQ29" s="41"/>
      <c r="AR29" s="42"/>
      <c r="BE29" s="345"/>
    </row>
    <row r="30" spans="2:57" s="3" customFormat="1" ht="14.45" customHeight="1">
      <c r="B30" s="40"/>
      <c r="C30" s="41"/>
      <c r="D30" s="41"/>
      <c r="E30" s="41"/>
      <c r="F30" s="29" t="s">
        <v>44</v>
      </c>
      <c r="G30" s="41"/>
      <c r="H30" s="41"/>
      <c r="I30" s="41"/>
      <c r="J30" s="41"/>
      <c r="K30" s="41"/>
      <c r="L30" s="357">
        <v>0.15</v>
      </c>
      <c r="M30" s="356"/>
      <c r="N30" s="356"/>
      <c r="O30" s="356"/>
      <c r="P30" s="356"/>
      <c r="Q30" s="41"/>
      <c r="R30" s="41"/>
      <c r="S30" s="41"/>
      <c r="T30" s="41"/>
      <c r="U30" s="41"/>
      <c r="V30" s="41"/>
      <c r="W30" s="355">
        <f>ROUND(BA54,2)</f>
        <v>0</v>
      </c>
      <c r="X30" s="356"/>
      <c r="Y30" s="356"/>
      <c r="Z30" s="356"/>
      <c r="AA30" s="356"/>
      <c r="AB30" s="356"/>
      <c r="AC30" s="356"/>
      <c r="AD30" s="356"/>
      <c r="AE30" s="356"/>
      <c r="AF30" s="41"/>
      <c r="AG30" s="41"/>
      <c r="AH30" s="41"/>
      <c r="AI30" s="41"/>
      <c r="AJ30" s="41"/>
      <c r="AK30" s="355">
        <f>ROUND(AW54,2)</f>
        <v>0</v>
      </c>
      <c r="AL30" s="356"/>
      <c r="AM30" s="356"/>
      <c r="AN30" s="356"/>
      <c r="AO30" s="356"/>
      <c r="AP30" s="41"/>
      <c r="AQ30" s="41"/>
      <c r="AR30" s="42"/>
      <c r="BE30" s="345"/>
    </row>
    <row r="31" spans="2:57" s="3" customFormat="1" ht="14.45" customHeight="1" hidden="1">
      <c r="B31" s="40"/>
      <c r="C31" s="41"/>
      <c r="D31" s="41"/>
      <c r="E31" s="41"/>
      <c r="F31" s="29" t="s">
        <v>45</v>
      </c>
      <c r="G31" s="41"/>
      <c r="H31" s="41"/>
      <c r="I31" s="41"/>
      <c r="J31" s="41"/>
      <c r="K31" s="41"/>
      <c r="L31" s="357">
        <v>0.21</v>
      </c>
      <c r="M31" s="356"/>
      <c r="N31" s="356"/>
      <c r="O31" s="356"/>
      <c r="P31" s="356"/>
      <c r="Q31" s="41"/>
      <c r="R31" s="41"/>
      <c r="S31" s="41"/>
      <c r="T31" s="41"/>
      <c r="U31" s="41"/>
      <c r="V31" s="41"/>
      <c r="W31" s="355">
        <f>ROUND(BB54,2)</f>
        <v>0</v>
      </c>
      <c r="X31" s="356"/>
      <c r="Y31" s="356"/>
      <c r="Z31" s="356"/>
      <c r="AA31" s="356"/>
      <c r="AB31" s="356"/>
      <c r="AC31" s="356"/>
      <c r="AD31" s="356"/>
      <c r="AE31" s="356"/>
      <c r="AF31" s="41"/>
      <c r="AG31" s="41"/>
      <c r="AH31" s="41"/>
      <c r="AI31" s="41"/>
      <c r="AJ31" s="41"/>
      <c r="AK31" s="355">
        <v>0</v>
      </c>
      <c r="AL31" s="356"/>
      <c r="AM31" s="356"/>
      <c r="AN31" s="356"/>
      <c r="AO31" s="356"/>
      <c r="AP31" s="41"/>
      <c r="AQ31" s="41"/>
      <c r="AR31" s="42"/>
      <c r="BE31" s="345"/>
    </row>
    <row r="32" spans="2:57" s="3" customFormat="1" ht="14.45" customHeight="1" hidden="1">
      <c r="B32" s="40"/>
      <c r="C32" s="41"/>
      <c r="D32" s="41"/>
      <c r="E32" s="41"/>
      <c r="F32" s="29" t="s">
        <v>46</v>
      </c>
      <c r="G32" s="41"/>
      <c r="H32" s="41"/>
      <c r="I32" s="41"/>
      <c r="J32" s="41"/>
      <c r="K32" s="41"/>
      <c r="L32" s="357">
        <v>0.15</v>
      </c>
      <c r="M32" s="356"/>
      <c r="N32" s="356"/>
      <c r="O32" s="356"/>
      <c r="P32" s="356"/>
      <c r="Q32" s="41"/>
      <c r="R32" s="41"/>
      <c r="S32" s="41"/>
      <c r="T32" s="41"/>
      <c r="U32" s="41"/>
      <c r="V32" s="41"/>
      <c r="W32" s="355">
        <f>ROUND(BC54,2)</f>
        <v>0</v>
      </c>
      <c r="X32" s="356"/>
      <c r="Y32" s="356"/>
      <c r="Z32" s="356"/>
      <c r="AA32" s="356"/>
      <c r="AB32" s="356"/>
      <c r="AC32" s="356"/>
      <c r="AD32" s="356"/>
      <c r="AE32" s="356"/>
      <c r="AF32" s="41"/>
      <c r="AG32" s="41"/>
      <c r="AH32" s="41"/>
      <c r="AI32" s="41"/>
      <c r="AJ32" s="41"/>
      <c r="AK32" s="355">
        <v>0</v>
      </c>
      <c r="AL32" s="356"/>
      <c r="AM32" s="356"/>
      <c r="AN32" s="356"/>
      <c r="AO32" s="356"/>
      <c r="AP32" s="41"/>
      <c r="AQ32" s="41"/>
      <c r="AR32" s="42"/>
      <c r="BE32" s="345"/>
    </row>
    <row r="33" spans="2:44" s="3" customFormat="1" ht="14.45" customHeight="1" hidden="1">
      <c r="B33" s="40"/>
      <c r="C33" s="41"/>
      <c r="D33" s="41"/>
      <c r="E33" s="41"/>
      <c r="F33" s="29" t="s">
        <v>47</v>
      </c>
      <c r="G33" s="41"/>
      <c r="H33" s="41"/>
      <c r="I33" s="41"/>
      <c r="J33" s="41"/>
      <c r="K33" s="41"/>
      <c r="L33" s="357">
        <v>0</v>
      </c>
      <c r="M33" s="356"/>
      <c r="N33" s="356"/>
      <c r="O33" s="356"/>
      <c r="P33" s="356"/>
      <c r="Q33" s="41"/>
      <c r="R33" s="41"/>
      <c r="S33" s="41"/>
      <c r="T33" s="41"/>
      <c r="U33" s="41"/>
      <c r="V33" s="41"/>
      <c r="W33" s="355">
        <f>ROUND(BD54,2)</f>
        <v>0</v>
      </c>
      <c r="X33" s="356"/>
      <c r="Y33" s="356"/>
      <c r="Z33" s="356"/>
      <c r="AA33" s="356"/>
      <c r="AB33" s="356"/>
      <c r="AC33" s="356"/>
      <c r="AD33" s="356"/>
      <c r="AE33" s="356"/>
      <c r="AF33" s="41"/>
      <c r="AG33" s="41"/>
      <c r="AH33" s="41"/>
      <c r="AI33" s="41"/>
      <c r="AJ33" s="41"/>
      <c r="AK33" s="355">
        <v>0</v>
      </c>
      <c r="AL33" s="356"/>
      <c r="AM33" s="356"/>
      <c r="AN33" s="356"/>
      <c r="AO33" s="356"/>
      <c r="AP33" s="41"/>
      <c r="AQ33" s="41"/>
      <c r="AR33" s="42"/>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34"/>
    </row>
    <row r="35" spans="1:57" s="2" customFormat="1" ht="25.9" customHeight="1">
      <c r="A35" s="34"/>
      <c r="B35" s="35"/>
      <c r="C35" s="43"/>
      <c r="D35" s="44" t="s">
        <v>48</v>
      </c>
      <c r="E35" s="45"/>
      <c r="F35" s="45"/>
      <c r="G35" s="45"/>
      <c r="H35" s="45"/>
      <c r="I35" s="45"/>
      <c r="J35" s="45"/>
      <c r="K35" s="45"/>
      <c r="L35" s="45"/>
      <c r="M35" s="45"/>
      <c r="N35" s="45"/>
      <c r="O35" s="45"/>
      <c r="P35" s="45"/>
      <c r="Q35" s="45"/>
      <c r="R35" s="45"/>
      <c r="S35" s="45"/>
      <c r="T35" s="46" t="s">
        <v>49</v>
      </c>
      <c r="U35" s="45"/>
      <c r="V35" s="45"/>
      <c r="W35" s="45"/>
      <c r="X35" s="361" t="s">
        <v>50</v>
      </c>
      <c r="Y35" s="359"/>
      <c r="Z35" s="359"/>
      <c r="AA35" s="359"/>
      <c r="AB35" s="359"/>
      <c r="AC35" s="45"/>
      <c r="AD35" s="45"/>
      <c r="AE35" s="45"/>
      <c r="AF35" s="45"/>
      <c r="AG35" s="45"/>
      <c r="AH35" s="45"/>
      <c r="AI35" s="45"/>
      <c r="AJ35" s="45"/>
      <c r="AK35" s="358">
        <f>SUM(AK26:AK33)</f>
        <v>0</v>
      </c>
      <c r="AL35" s="359"/>
      <c r="AM35" s="359"/>
      <c r="AN35" s="359"/>
      <c r="AO35" s="360"/>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6.95" customHeight="1">
      <c r="A37" s="34"/>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c r="BE37" s="34"/>
    </row>
    <row r="41" spans="1:57" s="2" customFormat="1" ht="6.95" customHeight="1">
      <c r="A41" s="34"/>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c r="BE41" s="34"/>
    </row>
    <row r="42" spans="1:57" s="2" customFormat="1" ht="24.95" customHeight="1">
      <c r="A42" s="34"/>
      <c r="B42" s="35"/>
      <c r="C42" s="23" t="s">
        <v>51</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c r="BE42" s="34"/>
    </row>
    <row r="43" spans="1:57" s="2" customFormat="1" ht="6.95" customHeight="1">
      <c r="A43" s="34"/>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c r="BE43" s="34"/>
    </row>
    <row r="44" spans="2:44" s="4" customFormat="1" ht="12" customHeight="1">
      <c r="B44" s="51"/>
      <c r="C44" s="29" t="s">
        <v>13</v>
      </c>
      <c r="D44" s="52"/>
      <c r="E44" s="52"/>
      <c r="F44" s="52"/>
      <c r="G44" s="52"/>
      <c r="H44" s="52"/>
      <c r="I44" s="52"/>
      <c r="J44" s="52"/>
      <c r="K44" s="52"/>
      <c r="L44" s="52" t="str">
        <f>K5</f>
        <v>00</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2:44" s="5" customFormat="1" ht="36.95" customHeight="1">
      <c r="B45" s="54"/>
      <c r="C45" s="55" t="s">
        <v>16</v>
      </c>
      <c r="D45" s="56"/>
      <c r="E45" s="56"/>
      <c r="F45" s="56"/>
      <c r="G45" s="56"/>
      <c r="H45" s="56"/>
      <c r="I45" s="56"/>
      <c r="J45" s="56"/>
      <c r="K45" s="56"/>
      <c r="L45" s="323" t="str">
        <f>K6</f>
        <v>MŠ Karla Havlíčka Borovského 1527 - oprava podlah tříd</v>
      </c>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56"/>
      <c r="AQ45" s="56"/>
      <c r="AR45" s="57"/>
    </row>
    <row r="46" spans="1:57" s="2" customFormat="1" ht="6.95" customHeight="1">
      <c r="A46" s="34"/>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c r="BE46" s="34"/>
    </row>
    <row r="47" spans="1:57" s="2" customFormat="1" ht="12" customHeight="1">
      <c r="A47" s="34"/>
      <c r="B47" s="35"/>
      <c r="C47" s="29" t="s">
        <v>21</v>
      </c>
      <c r="D47" s="36"/>
      <c r="E47" s="36"/>
      <c r="F47" s="36"/>
      <c r="G47" s="36"/>
      <c r="H47" s="36"/>
      <c r="I47" s="36"/>
      <c r="J47" s="36"/>
      <c r="K47" s="36"/>
      <c r="L47" s="58" t="str">
        <f>IF(K8="","",K8)</f>
        <v>Sokolov, Karla Havlíčka Borovského 1527</v>
      </c>
      <c r="M47" s="36"/>
      <c r="N47" s="36"/>
      <c r="O47" s="36"/>
      <c r="P47" s="36"/>
      <c r="Q47" s="36"/>
      <c r="R47" s="36"/>
      <c r="S47" s="36"/>
      <c r="T47" s="36"/>
      <c r="U47" s="36"/>
      <c r="V47" s="36"/>
      <c r="W47" s="36"/>
      <c r="X47" s="36"/>
      <c r="Y47" s="36"/>
      <c r="Z47" s="36"/>
      <c r="AA47" s="36"/>
      <c r="AB47" s="36"/>
      <c r="AC47" s="36"/>
      <c r="AD47" s="36"/>
      <c r="AE47" s="36"/>
      <c r="AF47" s="36"/>
      <c r="AG47" s="36"/>
      <c r="AH47" s="36"/>
      <c r="AI47" s="29" t="s">
        <v>23</v>
      </c>
      <c r="AJ47" s="36"/>
      <c r="AK47" s="36"/>
      <c r="AL47" s="36"/>
      <c r="AM47" s="325" t="str">
        <f>IF(AN8="","",AN8)</f>
        <v>16. 3. 2020</v>
      </c>
      <c r="AN47" s="325"/>
      <c r="AO47" s="36"/>
      <c r="AP47" s="36"/>
      <c r="AQ47" s="36"/>
      <c r="AR47" s="39"/>
      <c r="BE47" s="34"/>
    </row>
    <row r="48" spans="1:57" s="2" customFormat="1" ht="6.95" customHeight="1">
      <c r="A48" s="34"/>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c r="BE48" s="34"/>
    </row>
    <row r="49" spans="1:57" s="2" customFormat="1" ht="15.2" customHeight="1">
      <c r="A49" s="34"/>
      <c r="B49" s="35"/>
      <c r="C49" s="29" t="s">
        <v>25</v>
      </c>
      <c r="D49" s="36"/>
      <c r="E49" s="36"/>
      <c r="F49" s="36"/>
      <c r="G49" s="36"/>
      <c r="H49" s="36"/>
      <c r="I49" s="36"/>
      <c r="J49" s="36"/>
      <c r="K49" s="36"/>
      <c r="L49" s="52" t="str">
        <f>IF(E11="","",E11)</f>
        <v>Město Sokolov</v>
      </c>
      <c r="M49" s="36"/>
      <c r="N49" s="36"/>
      <c r="O49" s="36"/>
      <c r="P49" s="36"/>
      <c r="Q49" s="36"/>
      <c r="R49" s="36"/>
      <c r="S49" s="36"/>
      <c r="T49" s="36"/>
      <c r="U49" s="36"/>
      <c r="V49" s="36"/>
      <c r="W49" s="36"/>
      <c r="X49" s="36"/>
      <c r="Y49" s="36"/>
      <c r="Z49" s="36"/>
      <c r="AA49" s="36"/>
      <c r="AB49" s="36"/>
      <c r="AC49" s="36"/>
      <c r="AD49" s="36"/>
      <c r="AE49" s="36"/>
      <c r="AF49" s="36"/>
      <c r="AG49" s="36"/>
      <c r="AH49" s="36"/>
      <c r="AI49" s="29" t="s">
        <v>31</v>
      </c>
      <c r="AJ49" s="36"/>
      <c r="AK49" s="36"/>
      <c r="AL49" s="36"/>
      <c r="AM49" s="326" t="str">
        <f>IF(E17="","",E17)</f>
        <v xml:space="preserve"> </v>
      </c>
      <c r="AN49" s="327"/>
      <c r="AO49" s="327"/>
      <c r="AP49" s="327"/>
      <c r="AQ49" s="36"/>
      <c r="AR49" s="39"/>
      <c r="AS49" s="328" t="s">
        <v>52</v>
      </c>
      <c r="AT49" s="329"/>
      <c r="AU49" s="60"/>
      <c r="AV49" s="60"/>
      <c r="AW49" s="60"/>
      <c r="AX49" s="60"/>
      <c r="AY49" s="60"/>
      <c r="AZ49" s="60"/>
      <c r="BA49" s="60"/>
      <c r="BB49" s="60"/>
      <c r="BC49" s="60"/>
      <c r="BD49" s="61"/>
      <c r="BE49" s="34"/>
    </row>
    <row r="50" spans="1:57" s="2" customFormat="1" ht="15.2" customHeight="1">
      <c r="A50" s="34"/>
      <c r="B50" s="35"/>
      <c r="C50" s="29" t="s">
        <v>29</v>
      </c>
      <c r="D50" s="36"/>
      <c r="E50" s="36"/>
      <c r="F50" s="36"/>
      <c r="G50" s="36"/>
      <c r="H50" s="36"/>
      <c r="I50" s="36"/>
      <c r="J50" s="36"/>
      <c r="K50" s="36"/>
      <c r="L50" s="52"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34</v>
      </c>
      <c r="AJ50" s="36"/>
      <c r="AK50" s="36"/>
      <c r="AL50" s="36"/>
      <c r="AM50" s="382" t="s">
        <v>568</v>
      </c>
      <c r="AN50" s="327"/>
      <c r="AO50" s="327"/>
      <c r="AP50" s="327"/>
      <c r="AQ50" s="36"/>
      <c r="AR50" s="39"/>
      <c r="AS50" s="330"/>
      <c r="AT50" s="331"/>
      <c r="AU50" s="62"/>
      <c r="AV50" s="62"/>
      <c r="AW50" s="62"/>
      <c r="AX50" s="62"/>
      <c r="AY50" s="62"/>
      <c r="AZ50" s="62"/>
      <c r="BA50" s="62"/>
      <c r="BB50" s="62"/>
      <c r="BC50" s="62"/>
      <c r="BD50" s="63"/>
      <c r="BE50" s="34"/>
    </row>
    <row r="51" spans="1:57" s="2" customFormat="1" ht="10.9" customHeight="1">
      <c r="A51" s="34"/>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32"/>
      <c r="AT51" s="333"/>
      <c r="AU51" s="64"/>
      <c r="AV51" s="64"/>
      <c r="AW51" s="64"/>
      <c r="AX51" s="64"/>
      <c r="AY51" s="64"/>
      <c r="AZ51" s="64"/>
      <c r="BA51" s="64"/>
      <c r="BB51" s="64"/>
      <c r="BC51" s="64"/>
      <c r="BD51" s="65"/>
      <c r="BE51" s="34"/>
    </row>
    <row r="52" spans="1:57" s="2" customFormat="1" ht="29.25" customHeight="1">
      <c r="A52" s="34"/>
      <c r="B52" s="35"/>
      <c r="C52" s="334" t="s">
        <v>53</v>
      </c>
      <c r="D52" s="335"/>
      <c r="E52" s="335"/>
      <c r="F52" s="335"/>
      <c r="G52" s="335"/>
      <c r="H52" s="66"/>
      <c r="I52" s="337" t="s">
        <v>54</v>
      </c>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6" t="s">
        <v>55</v>
      </c>
      <c r="AH52" s="335"/>
      <c r="AI52" s="335"/>
      <c r="AJ52" s="335"/>
      <c r="AK52" s="335"/>
      <c r="AL52" s="335"/>
      <c r="AM52" s="335"/>
      <c r="AN52" s="337" t="s">
        <v>56</v>
      </c>
      <c r="AO52" s="335"/>
      <c r="AP52" s="335"/>
      <c r="AQ52" s="67" t="s">
        <v>57</v>
      </c>
      <c r="AR52" s="39"/>
      <c r="AS52" s="68" t="s">
        <v>58</v>
      </c>
      <c r="AT52" s="69" t="s">
        <v>59</v>
      </c>
      <c r="AU52" s="69" t="s">
        <v>60</v>
      </c>
      <c r="AV52" s="69" t="s">
        <v>61</v>
      </c>
      <c r="AW52" s="69" t="s">
        <v>62</v>
      </c>
      <c r="AX52" s="69" t="s">
        <v>63</v>
      </c>
      <c r="AY52" s="69" t="s">
        <v>64</v>
      </c>
      <c r="AZ52" s="69" t="s">
        <v>65</v>
      </c>
      <c r="BA52" s="69" t="s">
        <v>66</v>
      </c>
      <c r="BB52" s="69" t="s">
        <v>67</v>
      </c>
      <c r="BC52" s="69" t="s">
        <v>68</v>
      </c>
      <c r="BD52" s="70" t="s">
        <v>69</v>
      </c>
      <c r="BE52" s="34"/>
    </row>
    <row r="53" spans="1:57" s="2" customFormat="1" ht="10.9" customHeight="1">
      <c r="A53" s="3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1"/>
      <c r="AT53" s="72"/>
      <c r="AU53" s="72"/>
      <c r="AV53" s="72"/>
      <c r="AW53" s="72"/>
      <c r="AX53" s="72"/>
      <c r="AY53" s="72"/>
      <c r="AZ53" s="72"/>
      <c r="BA53" s="72"/>
      <c r="BB53" s="72"/>
      <c r="BC53" s="72"/>
      <c r="BD53" s="73"/>
      <c r="BE53" s="34"/>
    </row>
    <row r="54" spans="2:90" s="6" customFormat="1" ht="32.45" customHeight="1">
      <c r="B54" s="74"/>
      <c r="C54" s="75" t="s">
        <v>70</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341">
        <f>ROUND(SUM(AG55:AG61),2)</f>
        <v>0</v>
      </c>
      <c r="AH54" s="341"/>
      <c r="AI54" s="341"/>
      <c r="AJ54" s="341"/>
      <c r="AK54" s="341"/>
      <c r="AL54" s="341"/>
      <c r="AM54" s="341"/>
      <c r="AN54" s="342">
        <f aca="true" t="shared" si="0" ref="AN54:AN61">SUM(AG54,AT54)</f>
        <v>0</v>
      </c>
      <c r="AO54" s="342"/>
      <c r="AP54" s="342"/>
      <c r="AQ54" s="78" t="s">
        <v>19</v>
      </c>
      <c r="AR54" s="79"/>
      <c r="AS54" s="80">
        <f>ROUND(SUM(AS55:AS61),2)</f>
        <v>0</v>
      </c>
      <c r="AT54" s="81">
        <f aca="true" t="shared" si="1" ref="AT54:AT61">ROUND(SUM(AV54:AW54),2)</f>
        <v>0</v>
      </c>
      <c r="AU54" s="82">
        <f>ROUND(SUM(AU55:AU61),5)</f>
        <v>0</v>
      </c>
      <c r="AV54" s="81">
        <f>ROUND(AZ54*L29,2)</f>
        <v>0</v>
      </c>
      <c r="AW54" s="81">
        <f>ROUND(BA54*L30,2)</f>
        <v>0</v>
      </c>
      <c r="AX54" s="81">
        <f>ROUND(BB54*L29,2)</f>
        <v>0</v>
      </c>
      <c r="AY54" s="81">
        <f>ROUND(BC54*L30,2)</f>
        <v>0</v>
      </c>
      <c r="AZ54" s="81">
        <f>ROUND(SUM(AZ55:AZ61),2)</f>
        <v>0</v>
      </c>
      <c r="BA54" s="81">
        <f>ROUND(SUM(BA55:BA61),2)</f>
        <v>0</v>
      </c>
      <c r="BB54" s="81">
        <f>ROUND(SUM(BB55:BB61),2)</f>
        <v>0</v>
      </c>
      <c r="BC54" s="81">
        <f>ROUND(SUM(BC55:BC61),2)</f>
        <v>0</v>
      </c>
      <c r="BD54" s="83">
        <f>ROUND(SUM(BD55:BD61),2)</f>
        <v>0</v>
      </c>
      <c r="BS54" s="84" t="s">
        <v>71</v>
      </c>
      <c r="BT54" s="84" t="s">
        <v>72</v>
      </c>
      <c r="BU54" s="85" t="s">
        <v>73</v>
      </c>
      <c r="BV54" s="84" t="s">
        <v>74</v>
      </c>
      <c r="BW54" s="84" t="s">
        <v>5</v>
      </c>
      <c r="BX54" s="84" t="s">
        <v>75</v>
      </c>
      <c r="CL54" s="84" t="s">
        <v>19</v>
      </c>
    </row>
    <row r="55" spans="1:91" s="7" customFormat="1" ht="16.5" customHeight="1">
      <c r="A55" s="86" t="s">
        <v>76</v>
      </c>
      <c r="B55" s="87"/>
      <c r="C55" s="88"/>
      <c r="D55" s="338" t="s">
        <v>14</v>
      </c>
      <c r="E55" s="338"/>
      <c r="F55" s="338"/>
      <c r="G55" s="338"/>
      <c r="H55" s="338"/>
      <c r="I55" s="89"/>
      <c r="J55" s="338" t="s">
        <v>77</v>
      </c>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9">
        <f>'00 - VRN'!J30</f>
        <v>0</v>
      </c>
      <c r="AH55" s="340"/>
      <c r="AI55" s="340"/>
      <c r="AJ55" s="340"/>
      <c r="AK55" s="340"/>
      <c r="AL55" s="340"/>
      <c r="AM55" s="340"/>
      <c r="AN55" s="339">
        <f t="shared" si="0"/>
        <v>0</v>
      </c>
      <c r="AO55" s="340"/>
      <c r="AP55" s="340"/>
      <c r="AQ55" s="90" t="s">
        <v>78</v>
      </c>
      <c r="AR55" s="91"/>
      <c r="AS55" s="92">
        <v>0</v>
      </c>
      <c r="AT55" s="93">
        <f t="shared" si="1"/>
        <v>0</v>
      </c>
      <c r="AU55" s="94">
        <f>'00 - VRN'!P81</f>
        <v>0</v>
      </c>
      <c r="AV55" s="93">
        <f>'00 - VRN'!J33</f>
        <v>0</v>
      </c>
      <c r="AW55" s="93">
        <f>'00 - VRN'!J34</f>
        <v>0</v>
      </c>
      <c r="AX55" s="93">
        <f>'00 - VRN'!J35</f>
        <v>0</v>
      </c>
      <c r="AY55" s="93">
        <f>'00 - VRN'!J36</f>
        <v>0</v>
      </c>
      <c r="AZ55" s="93">
        <f>'00 - VRN'!F33</f>
        <v>0</v>
      </c>
      <c r="BA55" s="93">
        <f>'00 - VRN'!F34</f>
        <v>0</v>
      </c>
      <c r="BB55" s="93">
        <f>'00 - VRN'!F35</f>
        <v>0</v>
      </c>
      <c r="BC55" s="93">
        <f>'00 - VRN'!F36</f>
        <v>0</v>
      </c>
      <c r="BD55" s="95">
        <f>'00 - VRN'!F37</f>
        <v>0</v>
      </c>
      <c r="BT55" s="96" t="s">
        <v>79</v>
      </c>
      <c r="BV55" s="96" t="s">
        <v>74</v>
      </c>
      <c r="BW55" s="96" t="s">
        <v>80</v>
      </c>
      <c r="BX55" s="96" t="s">
        <v>5</v>
      </c>
      <c r="CL55" s="96" t="s">
        <v>19</v>
      </c>
      <c r="CM55" s="96" t="s">
        <v>81</v>
      </c>
    </row>
    <row r="56" spans="1:91" s="7" customFormat="1" ht="16.5" customHeight="1">
      <c r="A56" s="86" t="s">
        <v>76</v>
      </c>
      <c r="B56" s="87"/>
      <c r="C56" s="88"/>
      <c r="D56" s="338" t="s">
        <v>82</v>
      </c>
      <c r="E56" s="338"/>
      <c r="F56" s="338"/>
      <c r="G56" s="338"/>
      <c r="H56" s="338"/>
      <c r="I56" s="89"/>
      <c r="J56" s="338" t="s">
        <v>83</v>
      </c>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9">
        <f>'01 - Broučci - Herna'!J30</f>
        <v>0</v>
      </c>
      <c r="AH56" s="340"/>
      <c r="AI56" s="340"/>
      <c r="AJ56" s="340"/>
      <c r="AK56" s="340"/>
      <c r="AL56" s="340"/>
      <c r="AM56" s="340"/>
      <c r="AN56" s="339">
        <f t="shared" si="0"/>
        <v>0</v>
      </c>
      <c r="AO56" s="340"/>
      <c r="AP56" s="340"/>
      <c r="AQ56" s="90" t="s">
        <v>78</v>
      </c>
      <c r="AR56" s="91"/>
      <c r="AS56" s="92">
        <v>0</v>
      </c>
      <c r="AT56" s="93">
        <f t="shared" si="1"/>
        <v>0</v>
      </c>
      <c r="AU56" s="94">
        <f>'01 - Broučci - Herna'!P85</f>
        <v>0</v>
      </c>
      <c r="AV56" s="93">
        <f>'01 - Broučci - Herna'!J33</f>
        <v>0</v>
      </c>
      <c r="AW56" s="93">
        <f>'01 - Broučci - Herna'!J34</f>
        <v>0</v>
      </c>
      <c r="AX56" s="93">
        <f>'01 - Broučci - Herna'!J35</f>
        <v>0</v>
      </c>
      <c r="AY56" s="93">
        <f>'01 - Broučci - Herna'!J36</f>
        <v>0</v>
      </c>
      <c r="AZ56" s="93">
        <f>'01 - Broučci - Herna'!F33</f>
        <v>0</v>
      </c>
      <c r="BA56" s="93">
        <f>'01 - Broučci - Herna'!F34</f>
        <v>0</v>
      </c>
      <c r="BB56" s="93">
        <f>'01 - Broučci - Herna'!F35</f>
        <v>0</v>
      </c>
      <c r="BC56" s="93">
        <f>'01 - Broučci - Herna'!F36</f>
        <v>0</v>
      </c>
      <c r="BD56" s="95">
        <f>'01 - Broučci - Herna'!F37</f>
        <v>0</v>
      </c>
      <c r="BT56" s="96" t="s">
        <v>79</v>
      </c>
      <c r="BV56" s="96" t="s">
        <v>74</v>
      </c>
      <c r="BW56" s="96" t="s">
        <v>84</v>
      </c>
      <c r="BX56" s="96" t="s">
        <v>5</v>
      </c>
      <c r="CL56" s="96" t="s">
        <v>19</v>
      </c>
      <c r="CM56" s="96" t="s">
        <v>81</v>
      </c>
    </row>
    <row r="57" spans="1:91" s="7" customFormat="1" ht="16.5" customHeight="1">
      <c r="A57" s="86" t="s">
        <v>76</v>
      </c>
      <c r="B57" s="87"/>
      <c r="C57" s="88"/>
      <c r="D57" s="338" t="s">
        <v>85</v>
      </c>
      <c r="E57" s="338"/>
      <c r="F57" s="338"/>
      <c r="G57" s="338"/>
      <c r="H57" s="338"/>
      <c r="I57" s="89"/>
      <c r="J57" s="338" t="s">
        <v>86</v>
      </c>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9">
        <f>'02 - Broučci - Ložnice'!J30</f>
        <v>0</v>
      </c>
      <c r="AH57" s="340"/>
      <c r="AI57" s="340"/>
      <c r="AJ57" s="340"/>
      <c r="AK57" s="340"/>
      <c r="AL57" s="340"/>
      <c r="AM57" s="340"/>
      <c r="AN57" s="339">
        <f t="shared" si="0"/>
        <v>0</v>
      </c>
      <c r="AO57" s="340"/>
      <c r="AP57" s="340"/>
      <c r="AQ57" s="90" t="s">
        <v>78</v>
      </c>
      <c r="AR57" s="91"/>
      <c r="AS57" s="92">
        <v>0</v>
      </c>
      <c r="AT57" s="93">
        <f t="shared" si="1"/>
        <v>0</v>
      </c>
      <c r="AU57" s="94">
        <f>'02 - Broučci - Ložnice'!P85</f>
        <v>0</v>
      </c>
      <c r="AV57" s="93">
        <f>'02 - Broučci - Ložnice'!J33</f>
        <v>0</v>
      </c>
      <c r="AW57" s="93">
        <f>'02 - Broučci - Ložnice'!J34</f>
        <v>0</v>
      </c>
      <c r="AX57" s="93">
        <f>'02 - Broučci - Ložnice'!J35</f>
        <v>0</v>
      </c>
      <c r="AY57" s="93">
        <f>'02 - Broučci - Ložnice'!J36</f>
        <v>0</v>
      </c>
      <c r="AZ57" s="93">
        <f>'02 - Broučci - Ložnice'!F33</f>
        <v>0</v>
      </c>
      <c r="BA57" s="93">
        <f>'02 - Broučci - Ložnice'!F34</f>
        <v>0</v>
      </c>
      <c r="BB57" s="93">
        <f>'02 - Broučci - Ložnice'!F35</f>
        <v>0</v>
      </c>
      <c r="BC57" s="93">
        <f>'02 - Broučci - Ložnice'!F36</f>
        <v>0</v>
      </c>
      <c r="BD57" s="95">
        <f>'02 - Broučci - Ložnice'!F37</f>
        <v>0</v>
      </c>
      <c r="BT57" s="96" t="s">
        <v>79</v>
      </c>
      <c r="BV57" s="96" t="s">
        <v>74</v>
      </c>
      <c r="BW57" s="96" t="s">
        <v>87</v>
      </c>
      <c r="BX57" s="96" t="s">
        <v>5</v>
      </c>
      <c r="CL57" s="96" t="s">
        <v>19</v>
      </c>
      <c r="CM57" s="96" t="s">
        <v>81</v>
      </c>
    </row>
    <row r="58" spans="1:91" s="7" customFormat="1" ht="16.5" customHeight="1">
      <c r="A58" s="86" t="s">
        <v>76</v>
      </c>
      <c r="B58" s="87"/>
      <c r="C58" s="88"/>
      <c r="D58" s="338" t="s">
        <v>88</v>
      </c>
      <c r="E58" s="338"/>
      <c r="F58" s="338"/>
      <c r="G58" s="338"/>
      <c r="H58" s="338"/>
      <c r="I58" s="89"/>
      <c r="J58" s="338" t="s">
        <v>89</v>
      </c>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9">
        <f>'03 - Berušky - Ložnice'!J30</f>
        <v>0</v>
      </c>
      <c r="AH58" s="340"/>
      <c r="AI58" s="340"/>
      <c r="AJ58" s="340"/>
      <c r="AK58" s="340"/>
      <c r="AL58" s="340"/>
      <c r="AM58" s="340"/>
      <c r="AN58" s="339">
        <f t="shared" si="0"/>
        <v>0</v>
      </c>
      <c r="AO58" s="340"/>
      <c r="AP58" s="340"/>
      <c r="AQ58" s="90" t="s">
        <v>78</v>
      </c>
      <c r="AR58" s="91"/>
      <c r="AS58" s="92">
        <v>0</v>
      </c>
      <c r="AT58" s="93">
        <f t="shared" si="1"/>
        <v>0</v>
      </c>
      <c r="AU58" s="94">
        <f>'03 - Berušky - Ložnice'!P85</f>
        <v>0</v>
      </c>
      <c r="AV58" s="93">
        <f>'03 - Berušky - Ložnice'!J33</f>
        <v>0</v>
      </c>
      <c r="AW58" s="93">
        <f>'03 - Berušky - Ložnice'!J34</f>
        <v>0</v>
      </c>
      <c r="AX58" s="93">
        <f>'03 - Berušky - Ložnice'!J35</f>
        <v>0</v>
      </c>
      <c r="AY58" s="93">
        <f>'03 - Berušky - Ložnice'!J36</f>
        <v>0</v>
      </c>
      <c r="AZ58" s="93">
        <f>'03 - Berušky - Ložnice'!F33</f>
        <v>0</v>
      </c>
      <c r="BA58" s="93">
        <f>'03 - Berušky - Ložnice'!F34</f>
        <v>0</v>
      </c>
      <c r="BB58" s="93">
        <f>'03 - Berušky - Ložnice'!F35</f>
        <v>0</v>
      </c>
      <c r="BC58" s="93">
        <f>'03 - Berušky - Ložnice'!F36</f>
        <v>0</v>
      </c>
      <c r="BD58" s="95">
        <f>'03 - Berušky - Ložnice'!F37</f>
        <v>0</v>
      </c>
      <c r="BT58" s="96" t="s">
        <v>79</v>
      </c>
      <c r="BV58" s="96" t="s">
        <v>74</v>
      </c>
      <c r="BW58" s="96" t="s">
        <v>90</v>
      </c>
      <c r="BX58" s="96" t="s">
        <v>5</v>
      </c>
      <c r="CL58" s="96" t="s">
        <v>19</v>
      </c>
      <c r="CM58" s="96" t="s">
        <v>81</v>
      </c>
    </row>
    <row r="59" spans="1:91" s="7" customFormat="1" ht="16.5" customHeight="1">
      <c r="A59" s="86" t="s">
        <v>76</v>
      </c>
      <c r="B59" s="87"/>
      <c r="C59" s="88"/>
      <c r="D59" s="338" t="s">
        <v>91</v>
      </c>
      <c r="E59" s="338"/>
      <c r="F59" s="338"/>
      <c r="G59" s="338"/>
      <c r="H59" s="338"/>
      <c r="I59" s="89"/>
      <c r="J59" s="338" t="s">
        <v>92</v>
      </c>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9">
        <f>'04 - Berušky - Zádveří'!J30</f>
        <v>0</v>
      </c>
      <c r="AH59" s="340"/>
      <c r="AI59" s="340"/>
      <c r="AJ59" s="340"/>
      <c r="AK59" s="340"/>
      <c r="AL59" s="340"/>
      <c r="AM59" s="340"/>
      <c r="AN59" s="339">
        <f t="shared" si="0"/>
        <v>0</v>
      </c>
      <c r="AO59" s="340"/>
      <c r="AP59" s="340"/>
      <c r="AQ59" s="90" t="s">
        <v>78</v>
      </c>
      <c r="AR59" s="91"/>
      <c r="AS59" s="92">
        <v>0</v>
      </c>
      <c r="AT59" s="93">
        <f t="shared" si="1"/>
        <v>0</v>
      </c>
      <c r="AU59" s="94">
        <f>'04 - Berušky - Zádveří'!P84</f>
        <v>0</v>
      </c>
      <c r="AV59" s="93">
        <f>'04 - Berušky - Zádveří'!J33</f>
        <v>0</v>
      </c>
      <c r="AW59" s="93">
        <f>'04 - Berušky - Zádveří'!J34</f>
        <v>0</v>
      </c>
      <c r="AX59" s="93">
        <f>'04 - Berušky - Zádveří'!J35</f>
        <v>0</v>
      </c>
      <c r="AY59" s="93">
        <f>'04 - Berušky - Zádveří'!J36</f>
        <v>0</v>
      </c>
      <c r="AZ59" s="93">
        <f>'04 - Berušky - Zádveří'!F33</f>
        <v>0</v>
      </c>
      <c r="BA59" s="93">
        <f>'04 - Berušky - Zádveří'!F34</f>
        <v>0</v>
      </c>
      <c r="BB59" s="93">
        <f>'04 - Berušky - Zádveří'!F35</f>
        <v>0</v>
      </c>
      <c r="BC59" s="93">
        <f>'04 - Berušky - Zádveří'!F36</f>
        <v>0</v>
      </c>
      <c r="BD59" s="95">
        <f>'04 - Berušky - Zádveří'!F37</f>
        <v>0</v>
      </c>
      <c r="BT59" s="96" t="s">
        <v>79</v>
      </c>
      <c r="BV59" s="96" t="s">
        <v>74</v>
      </c>
      <c r="BW59" s="96" t="s">
        <v>93</v>
      </c>
      <c r="BX59" s="96" t="s">
        <v>5</v>
      </c>
      <c r="CL59" s="96" t="s">
        <v>19</v>
      </c>
      <c r="CM59" s="96" t="s">
        <v>81</v>
      </c>
    </row>
    <row r="60" spans="1:91" s="7" customFormat="1" ht="16.5" customHeight="1">
      <c r="A60" s="86" t="s">
        <v>76</v>
      </c>
      <c r="B60" s="87"/>
      <c r="C60" s="88"/>
      <c r="D60" s="338" t="s">
        <v>94</v>
      </c>
      <c r="E60" s="338"/>
      <c r="F60" s="338"/>
      <c r="G60" s="338"/>
      <c r="H60" s="338"/>
      <c r="I60" s="89"/>
      <c r="J60" s="338" t="s">
        <v>95</v>
      </c>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9">
        <f>'05 - Malý školáci - Ložnice'!J30</f>
        <v>0</v>
      </c>
      <c r="AH60" s="340"/>
      <c r="AI60" s="340"/>
      <c r="AJ60" s="340"/>
      <c r="AK60" s="340"/>
      <c r="AL60" s="340"/>
      <c r="AM60" s="340"/>
      <c r="AN60" s="339">
        <f t="shared" si="0"/>
        <v>0</v>
      </c>
      <c r="AO60" s="340"/>
      <c r="AP60" s="340"/>
      <c r="AQ60" s="90" t="s">
        <v>78</v>
      </c>
      <c r="AR60" s="91"/>
      <c r="AS60" s="92">
        <v>0</v>
      </c>
      <c r="AT60" s="93">
        <f t="shared" si="1"/>
        <v>0</v>
      </c>
      <c r="AU60" s="94">
        <f>'05 - Malý školáci - Ložnice'!P85</f>
        <v>0</v>
      </c>
      <c r="AV60" s="93">
        <f>'05 - Malý školáci - Ložnice'!J33</f>
        <v>0</v>
      </c>
      <c r="AW60" s="93">
        <f>'05 - Malý školáci - Ložnice'!J34</f>
        <v>0</v>
      </c>
      <c r="AX60" s="93">
        <f>'05 - Malý školáci - Ložnice'!J35</f>
        <v>0</v>
      </c>
      <c r="AY60" s="93">
        <f>'05 - Malý školáci - Ložnice'!J36</f>
        <v>0</v>
      </c>
      <c r="AZ60" s="93">
        <f>'05 - Malý školáci - Ložnice'!F33</f>
        <v>0</v>
      </c>
      <c r="BA60" s="93">
        <f>'05 - Malý školáci - Ložnice'!F34</f>
        <v>0</v>
      </c>
      <c r="BB60" s="93">
        <f>'05 - Malý školáci - Ložnice'!F35</f>
        <v>0</v>
      </c>
      <c r="BC60" s="93">
        <f>'05 - Malý školáci - Ložnice'!F36</f>
        <v>0</v>
      </c>
      <c r="BD60" s="95">
        <f>'05 - Malý školáci - Ložnice'!F37</f>
        <v>0</v>
      </c>
      <c r="BT60" s="96" t="s">
        <v>79</v>
      </c>
      <c r="BV60" s="96" t="s">
        <v>74</v>
      </c>
      <c r="BW60" s="96" t="s">
        <v>96</v>
      </c>
      <c r="BX60" s="96" t="s">
        <v>5</v>
      </c>
      <c r="CL60" s="96" t="s">
        <v>19</v>
      </c>
      <c r="CM60" s="96" t="s">
        <v>81</v>
      </c>
    </row>
    <row r="61" spans="1:91" s="7" customFormat="1" ht="16.5" customHeight="1">
      <c r="A61" s="86" t="s">
        <v>76</v>
      </c>
      <c r="B61" s="87"/>
      <c r="C61" s="88"/>
      <c r="D61" s="338" t="s">
        <v>97</v>
      </c>
      <c r="E61" s="338"/>
      <c r="F61" s="338"/>
      <c r="G61" s="338"/>
      <c r="H61" s="338"/>
      <c r="I61" s="89"/>
      <c r="J61" s="338" t="s">
        <v>98</v>
      </c>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9">
        <f>'06 - Malý školáci - Zádveří'!J30</f>
        <v>0</v>
      </c>
      <c r="AH61" s="340"/>
      <c r="AI61" s="340"/>
      <c r="AJ61" s="340"/>
      <c r="AK61" s="340"/>
      <c r="AL61" s="340"/>
      <c r="AM61" s="340"/>
      <c r="AN61" s="339">
        <f t="shared" si="0"/>
        <v>0</v>
      </c>
      <c r="AO61" s="340"/>
      <c r="AP61" s="340"/>
      <c r="AQ61" s="90" t="s">
        <v>78</v>
      </c>
      <c r="AR61" s="91"/>
      <c r="AS61" s="97">
        <v>0</v>
      </c>
      <c r="AT61" s="98">
        <f t="shared" si="1"/>
        <v>0</v>
      </c>
      <c r="AU61" s="99">
        <f>'06 - Malý školáci - Zádveří'!P84</f>
        <v>0</v>
      </c>
      <c r="AV61" s="98">
        <f>'06 - Malý školáci - Zádveří'!J33</f>
        <v>0</v>
      </c>
      <c r="AW61" s="98">
        <f>'06 - Malý školáci - Zádveří'!J34</f>
        <v>0</v>
      </c>
      <c r="AX61" s="98">
        <f>'06 - Malý školáci - Zádveří'!J35</f>
        <v>0</v>
      </c>
      <c r="AY61" s="98">
        <f>'06 - Malý školáci - Zádveří'!J36</f>
        <v>0</v>
      </c>
      <c r="AZ61" s="98">
        <f>'06 - Malý školáci - Zádveří'!F33</f>
        <v>0</v>
      </c>
      <c r="BA61" s="98">
        <f>'06 - Malý školáci - Zádveří'!F34</f>
        <v>0</v>
      </c>
      <c r="BB61" s="98">
        <f>'06 - Malý školáci - Zádveří'!F35</f>
        <v>0</v>
      </c>
      <c r="BC61" s="98">
        <f>'06 - Malý školáci - Zádveří'!F36</f>
        <v>0</v>
      </c>
      <c r="BD61" s="100">
        <f>'06 - Malý školáci - Zádveří'!F37</f>
        <v>0</v>
      </c>
      <c r="BT61" s="96" t="s">
        <v>79</v>
      </c>
      <c r="BV61" s="96" t="s">
        <v>74</v>
      </c>
      <c r="BW61" s="96" t="s">
        <v>99</v>
      </c>
      <c r="BX61" s="96" t="s">
        <v>5</v>
      </c>
      <c r="CL61" s="96" t="s">
        <v>19</v>
      </c>
      <c r="CM61" s="96" t="s">
        <v>81</v>
      </c>
    </row>
    <row r="62" spans="1:57" s="2" customFormat="1" ht="30" customHeight="1">
      <c r="A62" s="34"/>
      <c r="B62" s="35"/>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9"/>
      <c r="AS62" s="34"/>
      <c r="AT62" s="34"/>
      <c r="AU62" s="34"/>
      <c r="AV62" s="34"/>
      <c r="AW62" s="34"/>
      <c r="AX62" s="34"/>
      <c r="AY62" s="34"/>
      <c r="AZ62" s="34"/>
      <c r="BA62" s="34"/>
      <c r="BB62" s="34"/>
      <c r="BC62" s="34"/>
      <c r="BD62" s="34"/>
      <c r="BE62" s="34"/>
    </row>
    <row r="63" spans="1:57" s="2" customFormat="1" ht="6.95" customHeight="1">
      <c r="A63" s="34"/>
      <c r="B63" s="47"/>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39"/>
      <c r="AS63" s="34"/>
      <c r="AT63" s="34"/>
      <c r="AU63" s="34"/>
      <c r="AV63" s="34"/>
      <c r="AW63" s="34"/>
      <c r="AX63" s="34"/>
      <c r="AY63" s="34"/>
      <c r="AZ63" s="34"/>
      <c r="BA63" s="34"/>
      <c r="BB63" s="34"/>
      <c r="BC63" s="34"/>
      <c r="BD63" s="34"/>
      <c r="BE63" s="34"/>
    </row>
  </sheetData>
  <sheetProtection algorithmName="SHA-512" hashValue="CgP5P00TBE2o6WF5SVckjEtz1PML3RRB31P/p+fhdczDa036zWeZ7vyQP9cwXxpzGtdlaaBfSWr3vONdIqpABg==" saltValue="heCa2a2hKUTN3GdF3EAoYA==" spinCount="100000" sheet="1" objects="1" scenarios="1" formatColumns="0" formatRows="0"/>
  <mergeCells count="66">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AG54:AM54"/>
    <mergeCell ref="AN54:AP54"/>
    <mergeCell ref="L45:AO45"/>
    <mergeCell ref="AM47:AN47"/>
    <mergeCell ref="AM49:AP49"/>
    <mergeCell ref="AS49:AT51"/>
    <mergeCell ref="AM50:AP50"/>
  </mergeCells>
  <hyperlinks>
    <hyperlink ref="A55" location="'00 - VRN'!C2" display="/"/>
    <hyperlink ref="A56" location="'01 - Broučci - Herna'!C2" display="/"/>
    <hyperlink ref="A57" location="'02 - Broučci - Ložnice'!C2" display="/"/>
    <hyperlink ref="A58" location="'03 - Berušky - Ložnice'!C2" display="/"/>
    <hyperlink ref="A59" location="'04 - Berušky - Zádveří'!C2" display="/"/>
    <hyperlink ref="A60" location="'05 - Malý školáci - Ložnice'!C2" display="/"/>
    <hyperlink ref="A61" location="'06 - Malý školáci - Zádveří'!C2" display="/"/>
    <hyperlink ref="E20" r:id="rId1" display="http://www.stavebnikalkulace.cz/"/>
    <hyperlink ref="AM50" r:id="rId2" display="http://www.stavebnikalkulace.cz/"/>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8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1"/>
      <c r="L2" s="362"/>
      <c r="M2" s="362"/>
      <c r="N2" s="362"/>
      <c r="O2" s="362"/>
      <c r="P2" s="362"/>
      <c r="Q2" s="362"/>
      <c r="R2" s="362"/>
      <c r="S2" s="362"/>
      <c r="T2" s="362"/>
      <c r="U2" s="362"/>
      <c r="V2" s="362"/>
      <c r="AT2" s="17" t="s">
        <v>80</v>
      </c>
    </row>
    <row r="3" spans="2:46" s="1" customFormat="1" ht="6.95" customHeight="1">
      <c r="B3" s="102"/>
      <c r="C3" s="103"/>
      <c r="D3" s="103"/>
      <c r="E3" s="103"/>
      <c r="F3" s="103"/>
      <c r="G3" s="103"/>
      <c r="H3" s="103"/>
      <c r="I3" s="104"/>
      <c r="J3" s="103"/>
      <c r="K3" s="103"/>
      <c r="L3" s="20"/>
      <c r="AT3" s="17" t="s">
        <v>81</v>
      </c>
    </row>
    <row r="4" spans="2:46" s="1" customFormat="1" ht="24.95" customHeight="1">
      <c r="B4" s="20"/>
      <c r="D4" s="105" t="s">
        <v>100</v>
      </c>
      <c r="I4" s="101"/>
      <c r="L4" s="20"/>
      <c r="M4" s="106" t="s">
        <v>10</v>
      </c>
      <c r="AT4" s="17" t="s">
        <v>4</v>
      </c>
    </row>
    <row r="5" spans="2:12" s="1" customFormat="1" ht="6.95" customHeight="1">
      <c r="B5" s="20"/>
      <c r="I5" s="101"/>
      <c r="L5" s="20"/>
    </row>
    <row r="6" spans="2:12" s="1" customFormat="1" ht="12" customHeight="1">
      <c r="B6" s="20"/>
      <c r="D6" s="107" t="s">
        <v>16</v>
      </c>
      <c r="I6" s="101"/>
      <c r="L6" s="20"/>
    </row>
    <row r="7" spans="2:12" s="1" customFormat="1" ht="16.5" customHeight="1">
      <c r="B7" s="20"/>
      <c r="E7" s="363" t="str">
        <f>'Rekapitulace stavby'!K6</f>
        <v>MŠ Karla Havlíčka Borovského 1527 - oprava podlah tříd</v>
      </c>
      <c r="F7" s="364"/>
      <c r="G7" s="364"/>
      <c r="H7" s="364"/>
      <c r="I7" s="101"/>
      <c r="L7" s="20"/>
    </row>
    <row r="8" spans="1:31" s="2" customFormat="1" ht="12" customHeight="1">
      <c r="A8" s="34"/>
      <c r="B8" s="39"/>
      <c r="C8" s="34"/>
      <c r="D8" s="107" t="s">
        <v>101</v>
      </c>
      <c r="E8" s="34"/>
      <c r="F8" s="34"/>
      <c r="G8" s="34"/>
      <c r="H8" s="34"/>
      <c r="I8" s="108"/>
      <c r="J8" s="34"/>
      <c r="K8" s="34"/>
      <c r="L8" s="109"/>
      <c r="S8" s="34"/>
      <c r="T8" s="34"/>
      <c r="U8" s="34"/>
      <c r="V8" s="34"/>
      <c r="W8" s="34"/>
      <c r="X8" s="34"/>
      <c r="Y8" s="34"/>
      <c r="Z8" s="34"/>
      <c r="AA8" s="34"/>
      <c r="AB8" s="34"/>
      <c r="AC8" s="34"/>
      <c r="AD8" s="34"/>
      <c r="AE8" s="34"/>
    </row>
    <row r="9" spans="1:31" s="2" customFormat="1" ht="16.5" customHeight="1">
      <c r="A9" s="34"/>
      <c r="B9" s="39"/>
      <c r="C9" s="34"/>
      <c r="D9" s="34"/>
      <c r="E9" s="365" t="s">
        <v>102</v>
      </c>
      <c r="F9" s="366"/>
      <c r="G9" s="366"/>
      <c r="H9" s="366"/>
      <c r="I9" s="108"/>
      <c r="J9" s="34"/>
      <c r="K9" s="34"/>
      <c r="L9" s="109"/>
      <c r="S9" s="34"/>
      <c r="T9" s="34"/>
      <c r="U9" s="34"/>
      <c r="V9" s="34"/>
      <c r="W9" s="34"/>
      <c r="X9" s="34"/>
      <c r="Y9" s="34"/>
      <c r="Z9" s="34"/>
      <c r="AA9" s="34"/>
      <c r="AB9" s="34"/>
      <c r="AC9" s="34"/>
      <c r="AD9" s="34"/>
      <c r="AE9" s="34"/>
    </row>
    <row r="10" spans="1:31" s="2" customFormat="1" ht="11.25">
      <c r="A10" s="34"/>
      <c r="B10" s="39"/>
      <c r="C10" s="34"/>
      <c r="D10" s="34"/>
      <c r="E10" s="34"/>
      <c r="F10" s="34"/>
      <c r="G10" s="34"/>
      <c r="H10" s="34"/>
      <c r="I10" s="108"/>
      <c r="J10" s="34"/>
      <c r="K10" s="34"/>
      <c r="L10" s="109"/>
      <c r="S10" s="34"/>
      <c r="T10" s="34"/>
      <c r="U10" s="34"/>
      <c r="V10" s="34"/>
      <c r="W10" s="34"/>
      <c r="X10" s="34"/>
      <c r="Y10" s="34"/>
      <c r="Z10" s="34"/>
      <c r="AA10" s="34"/>
      <c r="AB10" s="34"/>
      <c r="AC10" s="34"/>
      <c r="AD10" s="34"/>
      <c r="AE10" s="34"/>
    </row>
    <row r="11" spans="1:31" s="2" customFormat="1" ht="12" customHeight="1">
      <c r="A11" s="34"/>
      <c r="B11" s="39"/>
      <c r="C11" s="34"/>
      <c r="D11" s="107" t="s">
        <v>18</v>
      </c>
      <c r="E11" s="34"/>
      <c r="F11" s="110" t="s">
        <v>19</v>
      </c>
      <c r="G11" s="34"/>
      <c r="H11" s="34"/>
      <c r="I11" s="111" t="s">
        <v>20</v>
      </c>
      <c r="J11" s="110" t="s">
        <v>19</v>
      </c>
      <c r="K11" s="34"/>
      <c r="L11" s="109"/>
      <c r="S11" s="34"/>
      <c r="T11" s="34"/>
      <c r="U11" s="34"/>
      <c r="V11" s="34"/>
      <c r="W11" s="34"/>
      <c r="X11" s="34"/>
      <c r="Y11" s="34"/>
      <c r="Z11" s="34"/>
      <c r="AA11" s="34"/>
      <c r="AB11" s="34"/>
      <c r="AC11" s="34"/>
      <c r="AD11" s="34"/>
      <c r="AE11" s="34"/>
    </row>
    <row r="12" spans="1:31" s="2" customFormat="1" ht="12" customHeight="1">
      <c r="A12" s="34"/>
      <c r="B12" s="39"/>
      <c r="C12" s="34"/>
      <c r="D12" s="107" t="s">
        <v>21</v>
      </c>
      <c r="E12" s="34"/>
      <c r="F12" s="110" t="s">
        <v>22</v>
      </c>
      <c r="G12" s="34"/>
      <c r="H12" s="34"/>
      <c r="I12" s="111" t="s">
        <v>23</v>
      </c>
      <c r="J12" s="112" t="str">
        <f>'Rekapitulace stavby'!AN8</f>
        <v>16. 3. 2020</v>
      </c>
      <c r="K12" s="34"/>
      <c r="L12" s="109"/>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08"/>
      <c r="J13" s="34"/>
      <c r="K13" s="34"/>
      <c r="L13" s="109"/>
      <c r="S13" s="34"/>
      <c r="T13" s="34"/>
      <c r="U13" s="34"/>
      <c r="V13" s="34"/>
      <c r="W13" s="34"/>
      <c r="X13" s="34"/>
      <c r="Y13" s="34"/>
      <c r="Z13" s="34"/>
      <c r="AA13" s="34"/>
      <c r="AB13" s="34"/>
      <c r="AC13" s="34"/>
      <c r="AD13" s="34"/>
      <c r="AE13" s="34"/>
    </row>
    <row r="14" spans="1:31" s="2" customFormat="1" ht="12" customHeight="1">
      <c r="A14" s="34"/>
      <c r="B14" s="39"/>
      <c r="C14" s="34"/>
      <c r="D14" s="107" t="s">
        <v>25</v>
      </c>
      <c r="E14" s="34"/>
      <c r="F14" s="34"/>
      <c r="G14" s="34"/>
      <c r="H14" s="34"/>
      <c r="I14" s="111" t="s">
        <v>26</v>
      </c>
      <c r="J14" s="110" t="s">
        <v>19</v>
      </c>
      <c r="K14" s="34"/>
      <c r="L14" s="109"/>
      <c r="S14" s="34"/>
      <c r="T14" s="34"/>
      <c r="U14" s="34"/>
      <c r="V14" s="34"/>
      <c r="W14" s="34"/>
      <c r="X14" s="34"/>
      <c r="Y14" s="34"/>
      <c r="Z14" s="34"/>
      <c r="AA14" s="34"/>
      <c r="AB14" s="34"/>
      <c r="AC14" s="34"/>
      <c r="AD14" s="34"/>
      <c r="AE14" s="34"/>
    </row>
    <row r="15" spans="1:31" s="2" customFormat="1" ht="18" customHeight="1">
      <c r="A15" s="34"/>
      <c r="B15" s="39"/>
      <c r="C15" s="34"/>
      <c r="D15" s="34"/>
      <c r="E15" s="110" t="s">
        <v>27</v>
      </c>
      <c r="F15" s="34"/>
      <c r="G15" s="34"/>
      <c r="H15" s="34"/>
      <c r="I15" s="111" t="s">
        <v>28</v>
      </c>
      <c r="J15" s="110" t="s">
        <v>19</v>
      </c>
      <c r="K15" s="34"/>
      <c r="L15" s="109"/>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08"/>
      <c r="J16" s="34"/>
      <c r="K16" s="34"/>
      <c r="L16" s="109"/>
      <c r="S16" s="34"/>
      <c r="T16" s="34"/>
      <c r="U16" s="34"/>
      <c r="V16" s="34"/>
      <c r="W16" s="34"/>
      <c r="X16" s="34"/>
      <c r="Y16" s="34"/>
      <c r="Z16" s="34"/>
      <c r="AA16" s="34"/>
      <c r="AB16" s="34"/>
      <c r="AC16" s="34"/>
      <c r="AD16" s="34"/>
      <c r="AE16" s="34"/>
    </row>
    <row r="17" spans="1:31" s="2" customFormat="1" ht="12" customHeight="1">
      <c r="A17" s="34"/>
      <c r="B17" s="39"/>
      <c r="C17" s="34"/>
      <c r="D17" s="107" t="s">
        <v>29</v>
      </c>
      <c r="E17" s="34"/>
      <c r="F17" s="34"/>
      <c r="G17" s="34"/>
      <c r="H17" s="34"/>
      <c r="I17" s="111" t="s">
        <v>26</v>
      </c>
      <c r="J17" s="30" t="str">
        <f>'Rekapitulace stavby'!AN13</f>
        <v>Vyplň údaj</v>
      </c>
      <c r="K17" s="34"/>
      <c r="L17" s="109"/>
      <c r="S17" s="34"/>
      <c r="T17" s="34"/>
      <c r="U17" s="34"/>
      <c r="V17" s="34"/>
      <c r="W17" s="34"/>
      <c r="X17" s="34"/>
      <c r="Y17" s="34"/>
      <c r="Z17" s="34"/>
      <c r="AA17" s="34"/>
      <c r="AB17" s="34"/>
      <c r="AC17" s="34"/>
      <c r="AD17" s="34"/>
      <c r="AE17" s="34"/>
    </row>
    <row r="18" spans="1:31" s="2" customFormat="1" ht="18" customHeight="1">
      <c r="A18" s="34"/>
      <c r="B18" s="39"/>
      <c r="C18" s="34"/>
      <c r="D18" s="34"/>
      <c r="E18" s="367" t="str">
        <f>'Rekapitulace stavby'!E14</f>
        <v>Vyplň údaj</v>
      </c>
      <c r="F18" s="368"/>
      <c r="G18" s="368"/>
      <c r="H18" s="368"/>
      <c r="I18" s="111" t="s">
        <v>28</v>
      </c>
      <c r="J18" s="30" t="str">
        <f>'Rekapitulace stavby'!AN14</f>
        <v>Vyplň údaj</v>
      </c>
      <c r="K18" s="34"/>
      <c r="L18" s="109"/>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08"/>
      <c r="J19" s="34"/>
      <c r="K19" s="34"/>
      <c r="L19" s="109"/>
      <c r="S19" s="34"/>
      <c r="T19" s="34"/>
      <c r="U19" s="34"/>
      <c r="V19" s="34"/>
      <c r="W19" s="34"/>
      <c r="X19" s="34"/>
      <c r="Y19" s="34"/>
      <c r="Z19" s="34"/>
      <c r="AA19" s="34"/>
      <c r="AB19" s="34"/>
      <c r="AC19" s="34"/>
      <c r="AD19" s="34"/>
      <c r="AE19" s="34"/>
    </row>
    <row r="20" spans="1:31" s="2" customFormat="1" ht="12" customHeight="1">
      <c r="A20" s="34"/>
      <c r="B20" s="39"/>
      <c r="C20" s="34"/>
      <c r="D20" s="107" t="s">
        <v>31</v>
      </c>
      <c r="E20" s="34"/>
      <c r="F20" s="34"/>
      <c r="G20" s="34"/>
      <c r="H20" s="34"/>
      <c r="I20" s="111" t="s">
        <v>26</v>
      </c>
      <c r="J20" s="110" t="str">
        <f>IF('Rekapitulace stavby'!AN16="","",'Rekapitulace stavby'!AN16)</f>
        <v/>
      </c>
      <c r="K20" s="34"/>
      <c r="L20" s="109"/>
      <c r="S20" s="34"/>
      <c r="T20" s="34"/>
      <c r="U20" s="34"/>
      <c r="V20" s="34"/>
      <c r="W20" s="34"/>
      <c r="X20" s="34"/>
      <c r="Y20" s="34"/>
      <c r="Z20" s="34"/>
      <c r="AA20" s="34"/>
      <c r="AB20" s="34"/>
      <c r="AC20" s="34"/>
      <c r="AD20" s="34"/>
      <c r="AE20" s="34"/>
    </row>
    <row r="21" spans="1:31" s="2" customFormat="1" ht="18" customHeight="1">
      <c r="A21" s="34"/>
      <c r="B21" s="39"/>
      <c r="C21" s="34"/>
      <c r="D21" s="34"/>
      <c r="E21" s="110" t="str">
        <f>IF('Rekapitulace stavby'!E17="","",'Rekapitulace stavby'!E17)</f>
        <v xml:space="preserve"> </v>
      </c>
      <c r="F21" s="34"/>
      <c r="G21" s="34"/>
      <c r="H21" s="34"/>
      <c r="I21" s="111" t="s">
        <v>28</v>
      </c>
      <c r="J21" s="110" t="str">
        <f>IF('Rekapitulace stavby'!AN17="","",'Rekapitulace stavby'!AN17)</f>
        <v/>
      </c>
      <c r="K21" s="34"/>
      <c r="L21" s="109"/>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08"/>
      <c r="J22" s="34"/>
      <c r="K22" s="34"/>
      <c r="L22" s="109"/>
      <c r="S22" s="34"/>
      <c r="T22" s="34"/>
      <c r="U22" s="34"/>
      <c r="V22" s="34"/>
      <c r="W22" s="34"/>
      <c r="X22" s="34"/>
      <c r="Y22" s="34"/>
      <c r="Z22" s="34"/>
      <c r="AA22" s="34"/>
      <c r="AB22" s="34"/>
      <c r="AC22" s="34"/>
      <c r="AD22" s="34"/>
      <c r="AE22" s="34"/>
    </row>
    <row r="23" spans="1:31" s="2" customFormat="1" ht="12" customHeight="1">
      <c r="A23" s="34"/>
      <c r="B23" s="39"/>
      <c r="C23" s="34"/>
      <c r="D23" s="107" t="s">
        <v>34</v>
      </c>
      <c r="E23" s="34"/>
      <c r="F23" s="34"/>
      <c r="G23" s="34"/>
      <c r="H23" s="34"/>
      <c r="I23" s="111" t="s">
        <v>26</v>
      </c>
      <c r="J23" s="110" t="s">
        <v>19</v>
      </c>
      <c r="K23" s="34"/>
      <c r="L23" s="109"/>
      <c r="S23" s="34"/>
      <c r="T23" s="34"/>
      <c r="U23" s="34"/>
      <c r="V23" s="34"/>
      <c r="W23" s="34"/>
      <c r="X23" s="34"/>
      <c r="Y23" s="34"/>
      <c r="Z23" s="34"/>
      <c r="AA23" s="34"/>
      <c r="AB23" s="34"/>
      <c r="AC23" s="34"/>
      <c r="AD23" s="34"/>
      <c r="AE23" s="34"/>
    </row>
    <row r="24" spans="1:31" s="2" customFormat="1" ht="18" customHeight="1">
      <c r="A24" s="34"/>
      <c r="B24" s="39"/>
      <c r="C24" s="34"/>
      <c r="D24" s="34"/>
      <c r="E24" s="110" t="s">
        <v>35</v>
      </c>
      <c r="F24" s="34"/>
      <c r="G24" s="34"/>
      <c r="H24" s="34"/>
      <c r="I24" s="111" t="s">
        <v>28</v>
      </c>
      <c r="J24" s="110" t="s">
        <v>19</v>
      </c>
      <c r="K24" s="34"/>
      <c r="L24" s="109"/>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08"/>
      <c r="J25" s="34"/>
      <c r="K25" s="34"/>
      <c r="L25" s="109"/>
      <c r="S25" s="34"/>
      <c r="T25" s="34"/>
      <c r="U25" s="34"/>
      <c r="V25" s="34"/>
      <c r="W25" s="34"/>
      <c r="X25" s="34"/>
      <c r="Y25" s="34"/>
      <c r="Z25" s="34"/>
      <c r="AA25" s="34"/>
      <c r="AB25" s="34"/>
      <c r="AC25" s="34"/>
      <c r="AD25" s="34"/>
      <c r="AE25" s="34"/>
    </row>
    <row r="26" spans="1:31" s="2" customFormat="1" ht="12" customHeight="1">
      <c r="A26" s="34"/>
      <c r="B26" s="39"/>
      <c r="C26" s="34"/>
      <c r="D26" s="107" t="s">
        <v>36</v>
      </c>
      <c r="E26" s="34"/>
      <c r="F26" s="34"/>
      <c r="G26" s="34"/>
      <c r="H26" s="34"/>
      <c r="I26" s="108"/>
      <c r="J26" s="34"/>
      <c r="K26" s="34"/>
      <c r="L26" s="109"/>
      <c r="S26" s="34"/>
      <c r="T26" s="34"/>
      <c r="U26" s="34"/>
      <c r="V26" s="34"/>
      <c r="W26" s="34"/>
      <c r="X26" s="34"/>
      <c r="Y26" s="34"/>
      <c r="Z26" s="34"/>
      <c r="AA26" s="34"/>
      <c r="AB26" s="34"/>
      <c r="AC26" s="34"/>
      <c r="AD26" s="34"/>
      <c r="AE26" s="34"/>
    </row>
    <row r="27" spans="1:31" s="8" customFormat="1" ht="16.5" customHeight="1">
      <c r="A27" s="113"/>
      <c r="B27" s="114"/>
      <c r="C27" s="113"/>
      <c r="D27" s="113"/>
      <c r="E27" s="369" t="s">
        <v>19</v>
      </c>
      <c r="F27" s="369"/>
      <c r="G27" s="369"/>
      <c r="H27" s="369"/>
      <c r="I27" s="115"/>
      <c r="J27" s="113"/>
      <c r="K27" s="113"/>
      <c r="L27" s="116"/>
      <c r="S27" s="113"/>
      <c r="T27" s="113"/>
      <c r="U27" s="113"/>
      <c r="V27" s="113"/>
      <c r="W27" s="113"/>
      <c r="X27" s="113"/>
      <c r="Y27" s="113"/>
      <c r="Z27" s="113"/>
      <c r="AA27" s="113"/>
      <c r="AB27" s="113"/>
      <c r="AC27" s="113"/>
      <c r="AD27" s="113"/>
      <c r="AE27" s="113"/>
    </row>
    <row r="28" spans="1:31" s="2" customFormat="1" ht="6.95" customHeight="1">
      <c r="A28" s="34"/>
      <c r="B28" s="39"/>
      <c r="C28" s="34"/>
      <c r="D28" s="34"/>
      <c r="E28" s="34"/>
      <c r="F28" s="34"/>
      <c r="G28" s="34"/>
      <c r="H28" s="34"/>
      <c r="I28" s="108"/>
      <c r="J28" s="34"/>
      <c r="K28" s="34"/>
      <c r="L28" s="109"/>
      <c r="S28" s="34"/>
      <c r="T28" s="34"/>
      <c r="U28" s="34"/>
      <c r="V28" s="34"/>
      <c r="W28" s="34"/>
      <c r="X28" s="34"/>
      <c r="Y28" s="34"/>
      <c r="Z28" s="34"/>
      <c r="AA28" s="34"/>
      <c r="AB28" s="34"/>
      <c r="AC28" s="34"/>
      <c r="AD28" s="34"/>
      <c r="AE28" s="34"/>
    </row>
    <row r="29" spans="1:31" s="2" customFormat="1" ht="6.95" customHeight="1">
      <c r="A29" s="34"/>
      <c r="B29" s="39"/>
      <c r="C29" s="34"/>
      <c r="D29" s="117"/>
      <c r="E29" s="117"/>
      <c r="F29" s="117"/>
      <c r="G29" s="117"/>
      <c r="H29" s="117"/>
      <c r="I29" s="118"/>
      <c r="J29" s="117"/>
      <c r="K29" s="117"/>
      <c r="L29" s="109"/>
      <c r="S29" s="34"/>
      <c r="T29" s="34"/>
      <c r="U29" s="34"/>
      <c r="V29" s="34"/>
      <c r="W29" s="34"/>
      <c r="X29" s="34"/>
      <c r="Y29" s="34"/>
      <c r="Z29" s="34"/>
      <c r="AA29" s="34"/>
      <c r="AB29" s="34"/>
      <c r="AC29" s="34"/>
      <c r="AD29" s="34"/>
      <c r="AE29" s="34"/>
    </row>
    <row r="30" spans="1:31" s="2" customFormat="1" ht="25.35" customHeight="1">
      <c r="A30" s="34"/>
      <c r="B30" s="39"/>
      <c r="C30" s="34"/>
      <c r="D30" s="119" t="s">
        <v>38</v>
      </c>
      <c r="E30" s="34"/>
      <c r="F30" s="34"/>
      <c r="G30" s="34"/>
      <c r="H30" s="34"/>
      <c r="I30" s="108"/>
      <c r="J30" s="120">
        <f>ROUND(J81,2)</f>
        <v>0</v>
      </c>
      <c r="K30" s="34"/>
      <c r="L30" s="109"/>
      <c r="S30" s="34"/>
      <c r="T30" s="34"/>
      <c r="U30" s="34"/>
      <c r="V30" s="34"/>
      <c r="W30" s="34"/>
      <c r="X30" s="34"/>
      <c r="Y30" s="34"/>
      <c r="Z30" s="34"/>
      <c r="AA30" s="34"/>
      <c r="AB30" s="34"/>
      <c r="AC30" s="34"/>
      <c r="AD30" s="34"/>
      <c r="AE30" s="34"/>
    </row>
    <row r="31" spans="1:31" s="2" customFormat="1" ht="6.95" customHeight="1">
      <c r="A31" s="34"/>
      <c r="B31" s="39"/>
      <c r="C31" s="34"/>
      <c r="D31" s="117"/>
      <c r="E31" s="117"/>
      <c r="F31" s="117"/>
      <c r="G31" s="117"/>
      <c r="H31" s="117"/>
      <c r="I31" s="118"/>
      <c r="J31" s="117"/>
      <c r="K31" s="117"/>
      <c r="L31" s="109"/>
      <c r="S31" s="34"/>
      <c r="T31" s="34"/>
      <c r="U31" s="34"/>
      <c r="V31" s="34"/>
      <c r="W31" s="34"/>
      <c r="X31" s="34"/>
      <c r="Y31" s="34"/>
      <c r="Z31" s="34"/>
      <c r="AA31" s="34"/>
      <c r="AB31" s="34"/>
      <c r="AC31" s="34"/>
      <c r="AD31" s="34"/>
      <c r="AE31" s="34"/>
    </row>
    <row r="32" spans="1:31" s="2" customFormat="1" ht="14.45" customHeight="1">
      <c r="A32" s="34"/>
      <c r="B32" s="39"/>
      <c r="C32" s="34"/>
      <c r="D32" s="34"/>
      <c r="E32" s="34"/>
      <c r="F32" s="121" t="s">
        <v>40</v>
      </c>
      <c r="G32" s="34"/>
      <c r="H32" s="34"/>
      <c r="I32" s="122" t="s">
        <v>39</v>
      </c>
      <c r="J32" s="121" t="s">
        <v>41</v>
      </c>
      <c r="K32" s="34"/>
      <c r="L32" s="109"/>
      <c r="S32" s="34"/>
      <c r="T32" s="34"/>
      <c r="U32" s="34"/>
      <c r="V32" s="34"/>
      <c r="W32" s="34"/>
      <c r="X32" s="34"/>
      <c r="Y32" s="34"/>
      <c r="Z32" s="34"/>
      <c r="AA32" s="34"/>
      <c r="AB32" s="34"/>
      <c r="AC32" s="34"/>
      <c r="AD32" s="34"/>
      <c r="AE32" s="34"/>
    </row>
    <row r="33" spans="1:31" s="2" customFormat="1" ht="14.45" customHeight="1">
      <c r="A33" s="34"/>
      <c r="B33" s="39"/>
      <c r="C33" s="34"/>
      <c r="D33" s="123" t="s">
        <v>42</v>
      </c>
      <c r="E33" s="107" t="s">
        <v>43</v>
      </c>
      <c r="F33" s="124">
        <f>ROUND((SUM(BE81:BE84)),2)</f>
        <v>0</v>
      </c>
      <c r="G33" s="34"/>
      <c r="H33" s="34"/>
      <c r="I33" s="125">
        <v>0.21</v>
      </c>
      <c r="J33" s="124">
        <f>ROUND(((SUM(BE81:BE84))*I33),2)</f>
        <v>0</v>
      </c>
      <c r="K33" s="34"/>
      <c r="L33" s="109"/>
      <c r="S33" s="34"/>
      <c r="T33" s="34"/>
      <c r="U33" s="34"/>
      <c r="V33" s="34"/>
      <c r="W33" s="34"/>
      <c r="X33" s="34"/>
      <c r="Y33" s="34"/>
      <c r="Z33" s="34"/>
      <c r="AA33" s="34"/>
      <c r="AB33" s="34"/>
      <c r="AC33" s="34"/>
      <c r="AD33" s="34"/>
      <c r="AE33" s="34"/>
    </row>
    <row r="34" spans="1:31" s="2" customFormat="1" ht="14.45" customHeight="1">
      <c r="A34" s="34"/>
      <c r="B34" s="39"/>
      <c r="C34" s="34"/>
      <c r="D34" s="34"/>
      <c r="E34" s="107" t="s">
        <v>44</v>
      </c>
      <c r="F34" s="124">
        <f>ROUND((SUM(BF81:BF84)),2)</f>
        <v>0</v>
      </c>
      <c r="G34" s="34"/>
      <c r="H34" s="34"/>
      <c r="I34" s="125">
        <v>0.15</v>
      </c>
      <c r="J34" s="124">
        <f>ROUND(((SUM(BF81:BF84))*I34),2)</f>
        <v>0</v>
      </c>
      <c r="K34" s="34"/>
      <c r="L34" s="109"/>
      <c r="S34" s="34"/>
      <c r="T34" s="34"/>
      <c r="U34" s="34"/>
      <c r="V34" s="34"/>
      <c r="W34" s="34"/>
      <c r="X34" s="34"/>
      <c r="Y34" s="34"/>
      <c r="Z34" s="34"/>
      <c r="AA34" s="34"/>
      <c r="AB34" s="34"/>
      <c r="AC34" s="34"/>
      <c r="AD34" s="34"/>
      <c r="AE34" s="34"/>
    </row>
    <row r="35" spans="1:31" s="2" customFormat="1" ht="14.45" customHeight="1" hidden="1">
      <c r="A35" s="34"/>
      <c r="B35" s="39"/>
      <c r="C35" s="34"/>
      <c r="D35" s="34"/>
      <c r="E35" s="107" t="s">
        <v>45</v>
      </c>
      <c r="F35" s="124">
        <f>ROUND((SUM(BG81:BG84)),2)</f>
        <v>0</v>
      </c>
      <c r="G35" s="34"/>
      <c r="H35" s="34"/>
      <c r="I35" s="125">
        <v>0.21</v>
      </c>
      <c r="J35" s="124">
        <f>0</f>
        <v>0</v>
      </c>
      <c r="K35" s="34"/>
      <c r="L35" s="109"/>
      <c r="S35" s="34"/>
      <c r="T35" s="34"/>
      <c r="U35" s="34"/>
      <c r="V35" s="34"/>
      <c r="W35" s="34"/>
      <c r="X35" s="34"/>
      <c r="Y35" s="34"/>
      <c r="Z35" s="34"/>
      <c r="AA35" s="34"/>
      <c r="AB35" s="34"/>
      <c r="AC35" s="34"/>
      <c r="AD35" s="34"/>
      <c r="AE35" s="34"/>
    </row>
    <row r="36" spans="1:31" s="2" customFormat="1" ht="14.45" customHeight="1" hidden="1">
      <c r="A36" s="34"/>
      <c r="B36" s="39"/>
      <c r="C36" s="34"/>
      <c r="D36" s="34"/>
      <c r="E36" s="107" t="s">
        <v>46</v>
      </c>
      <c r="F36" s="124">
        <f>ROUND((SUM(BH81:BH84)),2)</f>
        <v>0</v>
      </c>
      <c r="G36" s="34"/>
      <c r="H36" s="34"/>
      <c r="I36" s="125">
        <v>0.15</v>
      </c>
      <c r="J36" s="124">
        <f>0</f>
        <v>0</v>
      </c>
      <c r="K36" s="34"/>
      <c r="L36" s="109"/>
      <c r="S36" s="34"/>
      <c r="T36" s="34"/>
      <c r="U36" s="34"/>
      <c r="V36" s="34"/>
      <c r="W36" s="34"/>
      <c r="X36" s="34"/>
      <c r="Y36" s="34"/>
      <c r="Z36" s="34"/>
      <c r="AA36" s="34"/>
      <c r="AB36" s="34"/>
      <c r="AC36" s="34"/>
      <c r="AD36" s="34"/>
      <c r="AE36" s="34"/>
    </row>
    <row r="37" spans="1:31" s="2" customFormat="1" ht="14.45" customHeight="1" hidden="1">
      <c r="A37" s="34"/>
      <c r="B37" s="39"/>
      <c r="C37" s="34"/>
      <c r="D37" s="34"/>
      <c r="E37" s="107" t="s">
        <v>47</v>
      </c>
      <c r="F37" s="124">
        <f>ROUND((SUM(BI81:BI84)),2)</f>
        <v>0</v>
      </c>
      <c r="G37" s="34"/>
      <c r="H37" s="34"/>
      <c r="I37" s="125">
        <v>0</v>
      </c>
      <c r="J37" s="124">
        <f>0</f>
        <v>0</v>
      </c>
      <c r="K37" s="34"/>
      <c r="L37" s="109"/>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08"/>
      <c r="J38" s="34"/>
      <c r="K38" s="34"/>
      <c r="L38" s="109"/>
      <c r="S38" s="34"/>
      <c r="T38" s="34"/>
      <c r="U38" s="34"/>
      <c r="V38" s="34"/>
      <c r="W38" s="34"/>
      <c r="X38" s="34"/>
      <c r="Y38" s="34"/>
      <c r="Z38" s="34"/>
      <c r="AA38" s="34"/>
      <c r="AB38" s="34"/>
      <c r="AC38" s="34"/>
      <c r="AD38" s="34"/>
      <c r="AE38" s="34"/>
    </row>
    <row r="39" spans="1:31" s="2" customFormat="1" ht="25.35" customHeight="1">
      <c r="A39" s="34"/>
      <c r="B39" s="39"/>
      <c r="C39" s="126"/>
      <c r="D39" s="127" t="s">
        <v>48</v>
      </c>
      <c r="E39" s="128"/>
      <c r="F39" s="128"/>
      <c r="G39" s="129" t="s">
        <v>49</v>
      </c>
      <c r="H39" s="130" t="s">
        <v>50</v>
      </c>
      <c r="I39" s="131"/>
      <c r="J39" s="132">
        <f>SUM(J30:J37)</f>
        <v>0</v>
      </c>
      <c r="K39" s="133"/>
      <c r="L39" s="109"/>
      <c r="S39" s="34"/>
      <c r="T39" s="34"/>
      <c r="U39" s="34"/>
      <c r="V39" s="34"/>
      <c r="W39" s="34"/>
      <c r="X39" s="34"/>
      <c r="Y39" s="34"/>
      <c r="Z39" s="34"/>
      <c r="AA39" s="34"/>
      <c r="AB39" s="34"/>
      <c r="AC39" s="34"/>
      <c r="AD39" s="34"/>
      <c r="AE39" s="34"/>
    </row>
    <row r="40" spans="1:31" s="2" customFormat="1" ht="14.45" customHeight="1">
      <c r="A40" s="34"/>
      <c r="B40" s="134"/>
      <c r="C40" s="135"/>
      <c r="D40" s="135"/>
      <c r="E40" s="135"/>
      <c r="F40" s="135"/>
      <c r="G40" s="135"/>
      <c r="H40" s="135"/>
      <c r="I40" s="136"/>
      <c r="J40" s="135"/>
      <c r="K40" s="135"/>
      <c r="L40" s="109"/>
      <c r="S40" s="34"/>
      <c r="T40" s="34"/>
      <c r="U40" s="34"/>
      <c r="V40" s="34"/>
      <c r="W40" s="34"/>
      <c r="X40" s="34"/>
      <c r="Y40" s="34"/>
      <c r="Z40" s="34"/>
      <c r="AA40" s="34"/>
      <c r="AB40" s="34"/>
      <c r="AC40" s="34"/>
      <c r="AD40" s="34"/>
      <c r="AE40" s="34"/>
    </row>
    <row r="44" spans="1:31" s="2" customFormat="1" ht="6.95" customHeight="1">
      <c r="A44" s="34"/>
      <c r="B44" s="137"/>
      <c r="C44" s="138"/>
      <c r="D44" s="138"/>
      <c r="E44" s="138"/>
      <c r="F44" s="138"/>
      <c r="G44" s="138"/>
      <c r="H44" s="138"/>
      <c r="I44" s="139"/>
      <c r="J44" s="138"/>
      <c r="K44" s="138"/>
      <c r="L44" s="109"/>
      <c r="S44" s="34"/>
      <c r="T44" s="34"/>
      <c r="U44" s="34"/>
      <c r="V44" s="34"/>
      <c r="W44" s="34"/>
      <c r="X44" s="34"/>
      <c r="Y44" s="34"/>
      <c r="Z44" s="34"/>
      <c r="AA44" s="34"/>
      <c r="AB44" s="34"/>
      <c r="AC44" s="34"/>
      <c r="AD44" s="34"/>
      <c r="AE44" s="34"/>
    </row>
    <row r="45" spans="1:31" s="2" customFormat="1" ht="24.95" customHeight="1">
      <c r="A45" s="34"/>
      <c r="B45" s="35"/>
      <c r="C45" s="23" t="s">
        <v>103</v>
      </c>
      <c r="D45" s="36"/>
      <c r="E45" s="36"/>
      <c r="F45" s="36"/>
      <c r="G45" s="36"/>
      <c r="H45" s="36"/>
      <c r="I45" s="108"/>
      <c r="J45" s="36"/>
      <c r="K45" s="36"/>
      <c r="L45" s="109"/>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108"/>
      <c r="J46" s="36"/>
      <c r="K46" s="36"/>
      <c r="L46" s="109"/>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108"/>
      <c r="J47" s="36"/>
      <c r="K47" s="36"/>
      <c r="L47" s="109"/>
      <c r="S47" s="34"/>
      <c r="T47" s="34"/>
      <c r="U47" s="34"/>
      <c r="V47" s="34"/>
      <c r="W47" s="34"/>
      <c r="X47" s="34"/>
      <c r="Y47" s="34"/>
      <c r="Z47" s="34"/>
      <c r="AA47" s="34"/>
      <c r="AB47" s="34"/>
      <c r="AC47" s="34"/>
      <c r="AD47" s="34"/>
      <c r="AE47" s="34"/>
    </row>
    <row r="48" spans="1:31" s="2" customFormat="1" ht="16.5" customHeight="1">
      <c r="A48" s="34"/>
      <c r="B48" s="35"/>
      <c r="C48" s="36"/>
      <c r="D48" s="36"/>
      <c r="E48" s="370" t="str">
        <f>E7</f>
        <v>MŠ Karla Havlíčka Borovského 1527 - oprava podlah tříd</v>
      </c>
      <c r="F48" s="371"/>
      <c r="G48" s="371"/>
      <c r="H48" s="371"/>
      <c r="I48" s="108"/>
      <c r="J48" s="36"/>
      <c r="K48" s="36"/>
      <c r="L48" s="109"/>
      <c r="S48" s="34"/>
      <c r="T48" s="34"/>
      <c r="U48" s="34"/>
      <c r="V48" s="34"/>
      <c r="W48" s="34"/>
      <c r="X48" s="34"/>
      <c r="Y48" s="34"/>
      <c r="Z48" s="34"/>
      <c r="AA48" s="34"/>
      <c r="AB48" s="34"/>
      <c r="AC48" s="34"/>
      <c r="AD48" s="34"/>
      <c r="AE48" s="34"/>
    </row>
    <row r="49" spans="1:31" s="2" customFormat="1" ht="12" customHeight="1">
      <c r="A49" s="34"/>
      <c r="B49" s="35"/>
      <c r="C49" s="29" t="s">
        <v>101</v>
      </c>
      <c r="D49" s="36"/>
      <c r="E49" s="36"/>
      <c r="F49" s="36"/>
      <c r="G49" s="36"/>
      <c r="H49" s="36"/>
      <c r="I49" s="108"/>
      <c r="J49" s="36"/>
      <c r="K49" s="36"/>
      <c r="L49" s="109"/>
      <c r="S49" s="34"/>
      <c r="T49" s="34"/>
      <c r="U49" s="34"/>
      <c r="V49" s="34"/>
      <c r="W49" s="34"/>
      <c r="X49" s="34"/>
      <c r="Y49" s="34"/>
      <c r="Z49" s="34"/>
      <c r="AA49" s="34"/>
      <c r="AB49" s="34"/>
      <c r="AC49" s="34"/>
      <c r="AD49" s="34"/>
      <c r="AE49" s="34"/>
    </row>
    <row r="50" spans="1:31" s="2" customFormat="1" ht="16.5" customHeight="1">
      <c r="A50" s="34"/>
      <c r="B50" s="35"/>
      <c r="C50" s="36"/>
      <c r="D50" s="36"/>
      <c r="E50" s="323" t="str">
        <f>E9</f>
        <v>00 - VRN</v>
      </c>
      <c r="F50" s="372"/>
      <c r="G50" s="372"/>
      <c r="H50" s="372"/>
      <c r="I50" s="108"/>
      <c r="J50" s="36"/>
      <c r="K50" s="36"/>
      <c r="L50" s="109"/>
      <c r="S50" s="34"/>
      <c r="T50" s="34"/>
      <c r="U50" s="34"/>
      <c r="V50" s="34"/>
      <c r="W50" s="34"/>
      <c r="X50" s="34"/>
      <c r="Y50" s="34"/>
      <c r="Z50" s="34"/>
      <c r="AA50" s="34"/>
      <c r="AB50" s="34"/>
      <c r="AC50" s="34"/>
      <c r="AD50" s="34"/>
      <c r="AE50" s="34"/>
    </row>
    <row r="51" spans="1:31" s="2" customFormat="1" ht="6.95" customHeight="1">
      <c r="A51" s="34"/>
      <c r="B51" s="35"/>
      <c r="C51" s="36"/>
      <c r="D51" s="36"/>
      <c r="E51" s="36"/>
      <c r="F51" s="36"/>
      <c r="G51" s="36"/>
      <c r="H51" s="36"/>
      <c r="I51" s="108"/>
      <c r="J51" s="36"/>
      <c r="K51" s="36"/>
      <c r="L51" s="109"/>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Sokolov, Karla Havlíčka Borovského 1527</v>
      </c>
      <c r="G52" s="36"/>
      <c r="H52" s="36"/>
      <c r="I52" s="111" t="s">
        <v>23</v>
      </c>
      <c r="J52" s="59" t="str">
        <f>IF(J12="","",J12)</f>
        <v>16. 3. 2020</v>
      </c>
      <c r="K52" s="36"/>
      <c r="L52" s="109"/>
      <c r="S52" s="34"/>
      <c r="T52" s="34"/>
      <c r="U52" s="34"/>
      <c r="V52" s="34"/>
      <c r="W52" s="34"/>
      <c r="X52" s="34"/>
      <c r="Y52" s="34"/>
      <c r="Z52" s="34"/>
      <c r="AA52" s="34"/>
      <c r="AB52" s="34"/>
      <c r="AC52" s="34"/>
      <c r="AD52" s="34"/>
      <c r="AE52" s="34"/>
    </row>
    <row r="53" spans="1:31" s="2" customFormat="1" ht="6.95" customHeight="1">
      <c r="A53" s="34"/>
      <c r="B53" s="35"/>
      <c r="C53" s="36"/>
      <c r="D53" s="36"/>
      <c r="E53" s="36"/>
      <c r="F53" s="36"/>
      <c r="G53" s="36"/>
      <c r="H53" s="36"/>
      <c r="I53" s="108"/>
      <c r="J53" s="36"/>
      <c r="K53" s="36"/>
      <c r="L53" s="109"/>
      <c r="S53" s="34"/>
      <c r="T53" s="34"/>
      <c r="U53" s="34"/>
      <c r="V53" s="34"/>
      <c r="W53" s="34"/>
      <c r="X53" s="34"/>
      <c r="Y53" s="34"/>
      <c r="Z53" s="34"/>
      <c r="AA53" s="34"/>
      <c r="AB53" s="34"/>
      <c r="AC53" s="34"/>
      <c r="AD53" s="34"/>
      <c r="AE53" s="34"/>
    </row>
    <row r="54" spans="1:31" s="2" customFormat="1" ht="15.2" customHeight="1">
      <c r="A54" s="34"/>
      <c r="B54" s="35"/>
      <c r="C54" s="29" t="s">
        <v>25</v>
      </c>
      <c r="D54" s="36"/>
      <c r="E54" s="36"/>
      <c r="F54" s="27" t="str">
        <f>E15</f>
        <v>Město Sokolov</v>
      </c>
      <c r="G54" s="36"/>
      <c r="H54" s="36"/>
      <c r="I54" s="111" t="s">
        <v>31</v>
      </c>
      <c r="J54" s="32" t="str">
        <f>E21</f>
        <v xml:space="preserve"> </v>
      </c>
      <c r="K54" s="36"/>
      <c r="L54" s="109"/>
      <c r="S54" s="34"/>
      <c r="T54" s="34"/>
      <c r="U54" s="34"/>
      <c r="V54" s="34"/>
      <c r="W54" s="34"/>
      <c r="X54" s="34"/>
      <c r="Y54" s="34"/>
      <c r="Z54" s="34"/>
      <c r="AA54" s="34"/>
      <c r="AB54" s="34"/>
      <c r="AC54" s="34"/>
      <c r="AD54" s="34"/>
      <c r="AE54" s="34"/>
    </row>
    <row r="55" spans="1:31" s="2" customFormat="1" ht="15.2" customHeight="1">
      <c r="A55" s="34"/>
      <c r="B55" s="35"/>
      <c r="C55" s="29" t="s">
        <v>29</v>
      </c>
      <c r="D55" s="36"/>
      <c r="E55" s="36"/>
      <c r="F55" s="27" t="str">
        <f>IF(E18="","",E18)</f>
        <v>Vyplň údaj</v>
      </c>
      <c r="G55" s="36"/>
      <c r="H55" s="36"/>
      <c r="I55" s="111" t="s">
        <v>34</v>
      </c>
      <c r="J55" s="32" t="str">
        <f>E24</f>
        <v>Michal kubelka</v>
      </c>
      <c r="K55" s="36"/>
      <c r="L55" s="109"/>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108"/>
      <c r="J56" s="36"/>
      <c r="K56" s="36"/>
      <c r="L56" s="109"/>
      <c r="S56" s="34"/>
      <c r="T56" s="34"/>
      <c r="U56" s="34"/>
      <c r="V56" s="34"/>
      <c r="W56" s="34"/>
      <c r="X56" s="34"/>
      <c r="Y56" s="34"/>
      <c r="Z56" s="34"/>
      <c r="AA56" s="34"/>
      <c r="AB56" s="34"/>
      <c r="AC56" s="34"/>
      <c r="AD56" s="34"/>
      <c r="AE56" s="34"/>
    </row>
    <row r="57" spans="1:31" s="2" customFormat="1" ht="29.25" customHeight="1">
      <c r="A57" s="34"/>
      <c r="B57" s="35"/>
      <c r="C57" s="140" t="s">
        <v>104</v>
      </c>
      <c r="D57" s="141"/>
      <c r="E57" s="141"/>
      <c r="F57" s="141"/>
      <c r="G57" s="141"/>
      <c r="H57" s="141"/>
      <c r="I57" s="142"/>
      <c r="J57" s="143" t="s">
        <v>105</v>
      </c>
      <c r="K57" s="141"/>
      <c r="L57" s="109"/>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108"/>
      <c r="J58" s="36"/>
      <c r="K58" s="36"/>
      <c r="L58" s="109"/>
      <c r="S58" s="34"/>
      <c r="T58" s="34"/>
      <c r="U58" s="34"/>
      <c r="V58" s="34"/>
      <c r="W58" s="34"/>
      <c r="X58" s="34"/>
      <c r="Y58" s="34"/>
      <c r="Z58" s="34"/>
      <c r="AA58" s="34"/>
      <c r="AB58" s="34"/>
      <c r="AC58" s="34"/>
      <c r="AD58" s="34"/>
      <c r="AE58" s="34"/>
    </row>
    <row r="59" spans="1:47" s="2" customFormat="1" ht="22.9" customHeight="1">
      <c r="A59" s="34"/>
      <c r="B59" s="35"/>
      <c r="C59" s="144" t="s">
        <v>70</v>
      </c>
      <c r="D59" s="36"/>
      <c r="E59" s="36"/>
      <c r="F59" s="36"/>
      <c r="G59" s="36"/>
      <c r="H59" s="36"/>
      <c r="I59" s="108"/>
      <c r="J59" s="77">
        <f>J81</f>
        <v>0</v>
      </c>
      <c r="K59" s="36"/>
      <c r="L59" s="109"/>
      <c r="S59" s="34"/>
      <c r="T59" s="34"/>
      <c r="U59" s="34"/>
      <c r="V59" s="34"/>
      <c r="W59" s="34"/>
      <c r="X59" s="34"/>
      <c r="Y59" s="34"/>
      <c r="Z59" s="34"/>
      <c r="AA59" s="34"/>
      <c r="AB59" s="34"/>
      <c r="AC59" s="34"/>
      <c r="AD59" s="34"/>
      <c r="AE59" s="34"/>
      <c r="AU59" s="17" t="s">
        <v>106</v>
      </c>
    </row>
    <row r="60" spans="2:12" s="9" customFormat="1" ht="24.95" customHeight="1">
      <c r="B60" s="145"/>
      <c r="C60" s="146"/>
      <c r="D60" s="147" t="s">
        <v>107</v>
      </c>
      <c r="E60" s="148"/>
      <c r="F60" s="148"/>
      <c r="G60" s="148"/>
      <c r="H60" s="148"/>
      <c r="I60" s="149"/>
      <c r="J60" s="150">
        <f>J82</f>
        <v>0</v>
      </c>
      <c r="K60" s="146"/>
      <c r="L60" s="151"/>
    </row>
    <row r="61" spans="2:12" s="10" customFormat="1" ht="19.9" customHeight="1">
      <c r="B61" s="152"/>
      <c r="C61" s="153"/>
      <c r="D61" s="154" t="s">
        <v>108</v>
      </c>
      <c r="E61" s="155"/>
      <c r="F61" s="155"/>
      <c r="G61" s="155"/>
      <c r="H61" s="155"/>
      <c r="I61" s="156"/>
      <c r="J61" s="157">
        <f>J83</f>
        <v>0</v>
      </c>
      <c r="K61" s="153"/>
      <c r="L61" s="158"/>
    </row>
    <row r="62" spans="1:31" s="2" customFormat="1" ht="21.75" customHeight="1">
      <c r="A62" s="34"/>
      <c r="B62" s="35"/>
      <c r="C62" s="36"/>
      <c r="D62" s="36"/>
      <c r="E62" s="36"/>
      <c r="F62" s="36"/>
      <c r="G62" s="36"/>
      <c r="H62" s="36"/>
      <c r="I62" s="108"/>
      <c r="J62" s="36"/>
      <c r="K62" s="36"/>
      <c r="L62" s="109"/>
      <c r="S62" s="34"/>
      <c r="T62" s="34"/>
      <c r="U62" s="34"/>
      <c r="V62" s="34"/>
      <c r="W62" s="34"/>
      <c r="X62" s="34"/>
      <c r="Y62" s="34"/>
      <c r="Z62" s="34"/>
      <c r="AA62" s="34"/>
      <c r="AB62" s="34"/>
      <c r="AC62" s="34"/>
      <c r="AD62" s="34"/>
      <c r="AE62" s="34"/>
    </row>
    <row r="63" spans="1:31" s="2" customFormat="1" ht="6.95" customHeight="1">
      <c r="A63" s="34"/>
      <c r="B63" s="47"/>
      <c r="C63" s="48"/>
      <c r="D63" s="48"/>
      <c r="E63" s="48"/>
      <c r="F63" s="48"/>
      <c r="G63" s="48"/>
      <c r="H63" s="48"/>
      <c r="I63" s="136"/>
      <c r="J63" s="48"/>
      <c r="K63" s="48"/>
      <c r="L63" s="109"/>
      <c r="S63" s="34"/>
      <c r="T63" s="34"/>
      <c r="U63" s="34"/>
      <c r="V63" s="34"/>
      <c r="W63" s="34"/>
      <c r="X63" s="34"/>
      <c r="Y63" s="34"/>
      <c r="Z63" s="34"/>
      <c r="AA63" s="34"/>
      <c r="AB63" s="34"/>
      <c r="AC63" s="34"/>
      <c r="AD63" s="34"/>
      <c r="AE63" s="34"/>
    </row>
    <row r="67" spans="1:31" s="2" customFormat="1" ht="6.95" customHeight="1">
      <c r="A67" s="34"/>
      <c r="B67" s="49"/>
      <c r="C67" s="50"/>
      <c r="D67" s="50"/>
      <c r="E67" s="50"/>
      <c r="F67" s="50"/>
      <c r="G67" s="50"/>
      <c r="H67" s="50"/>
      <c r="I67" s="139"/>
      <c r="J67" s="50"/>
      <c r="K67" s="50"/>
      <c r="L67" s="109"/>
      <c r="S67" s="34"/>
      <c r="T67" s="34"/>
      <c r="U67" s="34"/>
      <c r="V67" s="34"/>
      <c r="W67" s="34"/>
      <c r="X67" s="34"/>
      <c r="Y67" s="34"/>
      <c r="Z67" s="34"/>
      <c r="AA67" s="34"/>
      <c r="AB67" s="34"/>
      <c r="AC67" s="34"/>
      <c r="AD67" s="34"/>
      <c r="AE67" s="34"/>
    </row>
    <row r="68" spans="1:31" s="2" customFormat="1" ht="24.95" customHeight="1">
      <c r="A68" s="34"/>
      <c r="B68" s="35"/>
      <c r="C68" s="23" t="s">
        <v>109</v>
      </c>
      <c r="D68" s="36"/>
      <c r="E68" s="36"/>
      <c r="F68" s="36"/>
      <c r="G68" s="36"/>
      <c r="H68" s="36"/>
      <c r="I68" s="108"/>
      <c r="J68" s="36"/>
      <c r="K68" s="36"/>
      <c r="L68" s="109"/>
      <c r="S68" s="34"/>
      <c r="T68" s="34"/>
      <c r="U68" s="34"/>
      <c r="V68" s="34"/>
      <c r="W68" s="34"/>
      <c r="X68" s="34"/>
      <c r="Y68" s="34"/>
      <c r="Z68" s="34"/>
      <c r="AA68" s="34"/>
      <c r="AB68" s="34"/>
      <c r="AC68" s="34"/>
      <c r="AD68" s="34"/>
      <c r="AE68" s="34"/>
    </row>
    <row r="69" spans="1:31" s="2" customFormat="1" ht="6.95" customHeight="1">
      <c r="A69" s="34"/>
      <c r="B69" s="35"/>
      <c r="C69" s="36"/>
      <c r="D69" s="36"/>
      <c r="E69" s="36"/>
      <c r="F69" s="36"/>
      <c r="G69" s="36"/>
      <c r="H69" s="36"/>
      <c r="I69" s="108"/>
      <c r="J69" s="36"/>
      <c r="K69" s="36"/>
      <c r="L69" s="109"/>
      <c r="S69" s="34"/>
      <c r="T69" s="34"/>
      <c r="U69" s="34"/>
      <c r="V69" s="34"/>
      <c r="W69" s="34"/>
      <c r="X69" s="34"/>
      <c r="Y69" s="34"/>
      <c r="Z69" s="34"/>
      <c r="AA69" s="34"/>
      <c r="AB69" s="34"/>
      <c r="AC69" s="34"/>
      <c r="AD69" s="34"/>
      <c r="AE69" s="34"/>
    </row>
    <row r="70" spans="1:31" s="2" customFormat="1" ht="12" customHeight="1">
      <c r="A70" s="34"/>
      <c r="B70" s="35"/>
      <c r="C70" s="29" t="s">
        <v>16</v>
      </c>
      <c r="D70" s="36"/>
      <c r="E70" s="36"/>
      <c r="F70" s="36"/>
      <c r="G70" s="36"/>
      <c r="H70" s="36"/>
      <c r="I70" s="108"/>
      <c r="J70" s="36"/>
      <c r="K70" s="36"/>
      <c r="L70" s="109"/>
      <c r="S70" s="34"/>
      <c r="T70" s="34"/>
      <c r="U70" s="34"/>
      <c r="V70" s="34"/>
      <c r="W70" s="34"/>
      <c r="X70" s="34"/>
      <c r="Y70" s="34"/>
      <c r="Z70" s="34"/>
      <c r="AA70" s="34"/>
      <c r="AB70" s="34"/>
      <c r="AC70" s="34"/>
      <c r="AD70" s="34"/>
      <c r="AE70" s="34"/>
    </row>
    <row r="71" spans="1:31" s="2" customFormat="1" ht="16.5" customHeight="1">
      <c r="A71" s="34"/>
      <c r="B71" s="35"/>
      <c r="C71" s="36"/>
      <c r="D71" s="36"/>
      <c r="E71" s="370" t="str">
        <f>E7</f>
        <v>MŠ Karla Havlíčka Borovského 1527 - oprava podlah tříd</v>
      </c>
      <c r="F71" s="371"/>
      <c r="G71" s="371"/>
      <c r="H71" s="371"/>
      <c r="I71" s="108"/>
      <c r="J71" s="36"/>
      <c r="K71" s="36"/>
      <c r="L71" s="109"/>
      <c r="S71" s="34"/>
      <c r="T71" s="34"/>
      <c r="U71" s="34"/>
      <c r="V71" s="34"/>
      <c r="W71" s="34"/>
      <c r="X71" s="34"/>
      <c r="Y71" s="34"/>
      <c r="Z71" s="34"/>
      <c r="AA71" s="34"/>
      <c r="AB71" s="34"/>
      <c r="AC71" s="34"/>
      <c r="AD71" s="34"/>
      <c r="AE71" s="34"/>
    </row>
    <row r="72" spans="1:31" s="2" customFormat="1" ht="12" customHeight="1">
      <c r="A72" s="34"/>
      <c r="B72" s="35"/>
      <c r="C72" s="29" t="s">
        <v>101</v>
      </c>
      <c r="D72" s="36"/>
      <c r="E72" s="36"/>
      <c r="F72" s="36"/>
      <c r="G72" s="36"/>
      <c r="H72" s="36"/>
      <c r="I72" s="108"/>
      <c r="J72" s="36"/>
      <c r="K72" s="36"/>
      <c r="L72" s="109"/>
      <c r="S72" s="34"/>
      <c r="T72" s="34"/>
      <c r="U72" s="34"/>
      <c r="V72" s="34"/>
      <c r="W72" s="34"/>
      <c r="X72" s="34"/>
      <c r="Y72" s="34"/>
      <c r="Z72" s="34"/>
      <c r="AA72" s="34"/>
      <c r="AB72" s="34"/>
      <c r="AC72" s="34"/>
      <c r="AD72" s="34"/>
      <c r="AE72" s="34"/>
    </row>
    <row r="73" spans="1:31" s="2" customFormat="1" ht="16.5" customHeight="1">
      <c r="A73" s="34"/>
      <c r="B73" s="35"/>
      <c r="C73" s="36"/>
      <c r="D73" s="36"/>
      <c r="E73" s="323" t="str">
        <f>E9</f>
        <v>00 - VRN</v>
      </c>
      <c r="F73" s="372"/>
      <c r="G73" s="372"/>
      <c r="H73" s="372"/>
      <c r="I73" s="108"/>
      <c r="J73" s="36"/>
      <c r="K73" s="36"/>
      <c r="L73" s="109"/>
      <c r="S73" s="34"/>
      <c r="T73" s="34"/>
      <c r="U73" s="34"/>
      <c r="V73" s="34"/>
      <c r="W73" s="34"/>
      <c r="X73" s="34"/>
      <c r="Y73" s="34"/>
      <c r="Z73" s="34"/>
      <c r="AA73" s="34"/>
      <c r="AB73" s="34"/>
      <c r="AC73" s="34"/>
      <c r="AD73" s="34"/>
      <c r="AE73" s="34"/>
    </row>
    <row r="74" spans="1:31" s="2" customFormat="1" ht="6.95" customHeight="1">
      <c r="A74" s="34"/>
      <c r="B74" s="35"/>
      <c r="C74" s="36"/>
      <c r="D74" s="36"/>
      <c r="E74" s="36"/>
      <c r="F74" s="36"/>
      <c r="G74" s="36"/>
      <c r="H74" s="36"/>
      <c r="I74" s="108"/>
      <c r="J74" s="36"/>
      <c r="K74" s="36"/>
      <c r="L74" s="109"/>
      <c r="S74" s="34"/>
      <c r="T74" s="34"/>
      <c r="U74" s="34"/>
      <c r="V74" s="34"/>
      <c r="W74" s="34"/>
      <c r="X74" s="34"/>
      <c r="Y74" s="34"/>
      <c r="Z74" s="34"/>
      <c r="AA74" s="34"/>
      <c r="AB74" s="34"/>
      <c r="AC74" s="34"/>
      <c r="AD74" s="34"/>
      <c r="AE74" s="34"/>
    </row>
    <row r="75" spans="1:31" s="2" customFormat="1" ht="12" customHeight="1">
      <c r="A75" s="34"/>
      <c r="B75" s="35"/>
      <c r="C75" s="29" t="s">
        <v>21</v>
      </c>
      <c r="D75" s="36"/>
      <c r="E75" s="36"/>
      <c r="F75" s="27" t="str">
        <f>F12</f>
        <v>Sokolov, Karla Havlíčka Borovského 1527</v>
      </c>
      <c r="G75" s="36"/>
      <c r="H75" s="36"/>
      <c r="I75" s="111" t="s">
        <v>23</v>
      </c>
      <c r="J75" s="59" t="str">
        <f>IF(J12="","",J12)</f>
        <v>16. 3. 2020</v>
      </c>
      <c r="K75" s="36"/>
      <c r="L75" s="109"/>
      <c r="S75" s="34"/>
      <c r="T75" s="34"/>
      <c r="U75" s="34"/>
      <c r="V75" s="34"/>
      <c r="W75" s="34"/>
      <c r="X75" s="34"/>
      <c r="Y75" s="34"/>
      <c r="Z75" s="34"/>
      <c r="AA75" s="34"/>
      <c r="AB75" s="34"/>
      <c r="AC75" s="34"/>
      <c r="AD75" s="34"/>
      <c r="AE75" s="34"/>
    </row>
    <row r="76" spans="1:31" s="2" customFormat="1" ht="6.95" customHeight="1">
      <c r="A76" s="34"/>
      <c r="B76" s="35"/>
      <c r="C76" s="36"/>
      <c r="D76" s="36"/>
      <c r="E76" s="36"/>
      <c r="F76" s="36"/>
      <c r="G76" s="36"/>
      <c r="H76" s="36"/>
      <c r="I76" s="108"/>
      <c r="J76" s="36"/>
      <c r="K76" s="36"/>
      <c r="L76" s="109"/>
      <c r="S76" s="34"/>
      <c r="T76" s="34"/>
      <c r="U76" s="34"/>
      <c r="V76" s="34"/>
      <c r="W76" s="34"/>
      <c r="X76" s="34"/>
      <c r="Y76" s="34"/>
      <c r="Z76" s="34"/>
      <c r="AA76" s="34"/>
      <c r="AB76" s="34"/>
      <c r="AC76" s="34"/>
      <c r="AD76" s="34"/>
      <c r="AE76" s="34"/>
    </row>
    <row r="77" spans="1:31" s="2" customFormat="1" ht="15.2" customHeight="1">
      <c r="A77" s="34"/>
      <c r="B77" s="35"/>
      <c r="C77" s="29" t="s">
        <v>25</v>
      </c>
      <c r="D77" s="36"/>
      <c r="E77" s="36"/>
      <c r="F77" s="27" t="str">
        <f>E15</f>
        <v>Město Sokolov</v>
      </c>
      <c r="G77" s="36"/>
      <c r="H77" s="36"/>
      <c r="I77" s="111" t="s">
        <v>31</v>
      </c>
      <c r="J77" s="32" t="str">
        <f>E21</f>
        <v xml:space="preserve"> </v>
      </c>
      <c r="K77" s="36"/>
      <c r="L77" s="109"/>
      <c r="S77" s="34"/>
      <c r="T77" s="34"/>
      <c r="U77" s="34"/>
      <c r="V77" s="34"/>
      <c r="W77" s="34"/>
      <c r="X77" s="34"/>
      <c r="Y77" s="34"/>
      <c r="Z77" s="34"/>
      <c r="AA77" s="34"/>
      <c r="AB77" s="34"/>
      <c r="AC77" s="34"/>
      <c r="AD77" s="34"/>
      <c r="AE77" s="34"/>
    </row>
    <row r="78" spans="1:31" s="2" customFormat="1" ht="15.2" customHeight="1">
      <c r="A78" s="34"/>
      <c r="B78" s="35"/>
      <c r="C78" s="29" t="s">
        <v>29</v>
      </c>
      <c r="D78" s="36"/>
      <c r="E78" s="36"/>
      <c r="F78" s="27" t="str">
        <f>IF(E18="","",E18)</f>
        <v>Vyplň údaj</v>
      </c>
      <c r="G78" s="36"/>
      <c r="H78" s="36"/>
      <c r="I78" s="111" t="s">
        <v>34</v>
      </c>
      <c r="J78" s="32" t="str">
        <f>E24</f>
        <v>Michal kubelka</v>
      </c>
      <c r="K78" s="36"/>
      <c r="L78" s="109"/>
      <c r="S78" s="34"/>
      <c r="T78" s="34"/>
      <c r="U78" s="34"/>
      <c r="V78" s="34"/>
      <c r="W78" s="34"/>
      <c r="X78" s="34"/>
      <c r="Y78" s="34"/>
      <c r="Z78" s="34"/>
      <c r="AA78" s="34"/>
      <c r="AB78" s="34"/>
      <c r="AC78" s="34"/>
      <c r="AD78" s="34"/>
      <c r="AE78" s="34"/>
    </row>
    <row r="79" spans="1:31" s="2" customFormat="1" ht="10.35" customHeight="1">
      <c r="A79" s="34"/>
      <c r="B79" s="35"/>
      <c r="C79" s="36"/>
      <c r="D79" s="36"/>
      <c r="E79" s="36"/>
      <c r="F79" s="36"/>
      <c r="G79" s="36"/>
      <c r="H79" s="36"/>
      <c r="I79" s="108"/>
      <c r="J79" s="36"/>
      <c r="K79" s="36"/>
      <c r="L79" s="109"/>
      <c r="S79" s="34"/>
      <c r="T79" s="34"/>
      <c r="U79" s="34"/>
      <c r="V79" s="34"/>
      <c r="W79" s="34"/>
      <c r="X79" s="34"/>
      <c r="Y79" s="34"/>
      <c r="Z79" s="34"/>
      <c r="AA79" s="34"/>
      <c r="AB79" s="34"/>
      <c r="AC79" s="34"/>
      <c r="AD79" s="34"/>
      <c r="AE79" s="34"/>
    </row>
    <row r="80" spans="1:31" s="11" customFormat="1" ht="29.25" customHeight="1">
      <c r="A80" s="159"/>
      <c r="B80" s="160"/>
      <c r="C80" s="161" t="s">
        <v>110</v>
      </c>
      <c r="D80" s="162" t="s">
        <v>57</v>
      </c>
      <c r="E80" s="162" t="s">
        <v>53</v>
      </c>
      <c r="F80" s="162" t="s">
        <v>54</v>
      </c>
      <c r="G80" s="162" t="s">
        <v>111</v>
      </c>
      <c r="H80" s="162" t="s">
        <v>112</v>
      </c>
      <c r="I80" s="163" t="s">
        <v>113</v>
      </c>
      <c r="J80" s="162" t="s">
        <v>105</v>
      </c>
      <c r="K80" s="164" t="s">
        <v>114</v>
      </c>
      <c r="L80" s="165"/>
      <c r="M80" s="68" t="s">
        <v>19</v>
      </c>
      <c r="N80" s="69" t="s">
        <v>42</v>
      </c>
      <c r="O80" s="69" t="s">
        <v>115</v>
      </c>
      <c r="P80" s="69" t="s">
        <v>116</v>
      </c>
      <c r="Q80" s="69" t="s">
        <v>117</v>
      </c>
      <c r="R80" s="69" t="s">
        <v>118</v>
      </c>
      <c r="S80" s="69" t="s">
        <v>119</v>
      </c>
      <c r="T80" s="70" t="s">
        <v>120</v>
      </c>
      <c r="U80" s="159"/>
      <c r="V80" s="159"/>
      <c r="W80" s="159"/>
      <c r="X80" s="159"/>
      <c r="Y80" s="159"/>
      <c r="Z80" s="159"/>
      <c r="AA80" s="159"/>
      <c r="AB80" s="159"/>
      <c r="AC80" s="159"/>
      <c r="AD80" s="159"/>
      <c r="AE80" s="159"/>
    </row>
    <row r="81" spans="1:63" s="2" customFormat="1" ht="22.9" customHeight="1">
      <c r="A81" s="34"/>
      <c r="B81" s="35"/>
      <c r="C81" s="75" t="s">
        <v>121</v>
      </c>
      <c r="D81" s="36"/>
      <c r="E81" s="36"/>
      <c r="F81" s="36"/>
      <c r="G81" s="36"/>
      <c r="H81" s="36"/>
      <c r="I81" s="108"/>
      <c r="J81" s="166">
        <f>BK81</f>
        <v>0</v>
      </c>
      <c r="K81" s="36"/>
      <c r="L81" s="39"/>
      <c r="M81" s="71"/>
      <c r="N81" s="167"/>
      <c r="O81" s="72"/>
      <c r="P81" s="168">
        <f>P82</f>
        <v>0</v>
      </c>
      <c r="Q81" s="72"/>
      <c r="R81" s="168">
        <f>R82</f>
        <v>0</v>
      </c>
      <c r="S81" s="72"/>
      <c r="T81" s="169">
        <f>T82</f>
        <v>0</v>
      </c>
      <c r="U81" s="34"/>
      <c r="V81" s="34"/>
      <c r="W81" s="34"/>
      <c r="X81" s="34"/>
      <c r="Y81" s="34"/>
      <c r="Z81" s="34"/>
      <c r="AA81" s="34"/>
      <c r="AB81" s="34"/>
      <c r="AC81" s="34"/>
      <c r="AD81" s="34"/>
      <c r="AE81" s="34"/>
      <c r="AT81" s="17" t="s">
        <v>71</v>
      </c>
      <c r="AU81" s="17" t="s">
        <v>106</v>
      </c>
      <c r="BK81" s="170">
        <f>BK82</f>
        <v>0</v>
      </c>
    </row>
    <row r="82" spans="2:63" s="12" customFormat="1" ht="25.9" customHeight="1">
      <c r="B82" s="171"/>
      <c r="C82" s="172"/>
      <c r="D82" s="173" t="s">
        <v>71</v>
      </c>
      <c r="E82" s="174" t="s">
        <v>77</v>
      </c>
      <c r="F82" s="174" t="s">
        <v>122</v>
      </c>
      <c r="G82" s="172"/>
      <c r="H82" s="172"/>
      <c r="I82" s="175"/>
      <c r="J82" s="176">
        <f>BK82</f>
        <v>0</v>
      </c>
      <c r="K82" s="172"/>
      <c r="L82" s="177"/>
      <c r="M82" s="178"/>
      <c r="N82" s="179"/>
      <c r="O82" s="179"/>
      <c r="P82" s="180">
        <f>P83</f>
        <v>0</v>
      </c>
      <c r="Q82" s="179"/>
      <c r="R82" s="180">
        <f>R83</f>
        <v>0</v>
      </c>
      <c r="S82" s="179"/>
      <c r="T82" s="181">
        <f>T83</f>
        <v>0</v>
      </c>
      <c r="AR82" s="182" t="s">
        <v>123</v>
      </c>
      <c r="AT82" s="183" t="s">
        <v>71</v>
      </c>
      <c r="AU82" s="183" t="s">
        <v>72</v>
      </c>
      <c r="AY82" s="182" t="s">
        <v>124</v>
      </c>
      <c r="BK82" s="184">
        <f>BK83</f>
        <v>0</v>
      </c>
    </row>
    <row r="83" spans="2:63" s="12" customFormat="1" ht="22.9" customHeight="1">
      <c r="B83" s="171"/>
      <c r="C83" s="172"/>
      <c r="D83" s="173" t="s">
        <v>71</v>
      </c>
      <c r="E83" s="185" t="s">
        <v>125</v>
      </c>
      <c r="F83" s="185" t="s">
        <v>126</v>
      </c>
      <c r="G83" s="172"/>
      <c r="H83" s="172"/>
      <c r="I83" s="175"/>
      <c r="J83" s="186">
        <f>BK83</f>
        <v>0</v>
      </c>
      <c r="K83" s="172"/>
      <c r="L83" s="177"/>
      <c r="M83" s="178"/>
      <c r="N83" s="179"/>
      <c r="O83" s="179"/>
      <c r="P83" s="180">
        <f>P84</f>
        <v>0</v>
      </c>
      <c r="Q83" s="179"/>
      <c r="R83" s="180">
        <f>R84</f>
        <v>0</v>
      </c>
      <c r="S83" s="179"/>
      <c r="T83" s="181">
        <f>T84</f>
        <v>0</v>
      </c>
      <c r="AR83" s="182" t="s">
        <v>123</v>
      </c>
      <c r="AT83" s="183" t="s">
        <v>71</v>
      </c>
      <c r="AU83" s="183" t="s">
        <v>79</v>
      </c>
      <c r="AY83" s="182" t="s">
        <v>124</v>
      </c>
      <c r="BK83" s="184">
        <f>BK84</f>
        <v>0</v>
      </c>
    </row>
    <row r="84" spans="1:65" s="2" customFormat="1" ht="21.75" customHeight="1">
      <c r="A84" s="34"/>
      <c r="B84" s="35"/>
      <c r="C84" s="187" t="s">
        <v>79</v>
      </c>
      <c r="D84" s="187" t="s">
        <v>127</v>
      </c>
      <c r="E84" s="188" t="s">
        <v>128</v>
      </c>
      <c r="F84" s="189" t="s">
        <v>129</v>
      </c>
      <c r="G84" s="190" t="s">
        <v>130</v>
      </c>
      <c r="H84" s="191">
        <v>1</v>
      </c>
      <c r="I84" s="192"/>
      <c r="J84" s="193">
        <f>ROUND(I84*H84,2)</f>
        <v>0</v>
      </c>
      <c r="K84" s="189" t="s">
        <v>131</v>
      </c>
      <c r="L84" s="39"/>
      <c r="M84" s="194" t="s">
        <v>19</v>
      </c>
      <c r="N84" s="195" t="s">
        <v>43</v>
      </c>
      <c r="O84" s="196"/>
      <c r="P84" s="197">
        <f>O84*H84</f>
        <v>0</v>
      </c>
      <c r="Q84" s="197">
        <v>0</v>
      </c>
      <c r="R84" s="197">
        <f>Q84*H84</f>
        <v>0</v>
      </c>
      <c r="S84" s="197">
        <v>0</v>
      </c>
      <c r="T84" s="198">
        <f>S84*H84</f>
        <v>0</v>
      </c>
      <c r="U84" s="34"/>
      <c r="V84" s="34"/>
      <c r="W84" s="34"/>
      <c r="X84" s="34"/>
      <c r="Y84" s="34"/>
      <c r="Z84" s="34"/>
      <c r="AA84" s="34"/>
      <c r="AB84" s="34"/>
      <c r="AC84" s="34"/>
      <c r="AD84" s="34"/>
      <c r="AE84" s="34"/>
      <c r="AR84" s="199" t="s">
        <v>132</v>
      </c>
      <c r="AT84" s="199" t="s">
        <v>127</v>
      </c>
      <c r="AU84" s="199" t="s">
        <v>81</v>
      </c>
      <c r="AY84" s="17" t="s">
        <v>124</v>
      </c>
      <c r="BE84" s="200">
        <f>IF(N84="základní",J84,0)</f>
        <v>0</v>
      </c>
      <c r="BF84" s="200">
        <f>IF(N84="snížená",J84,0)</f>
        <v>0</v>
      </c>
      <c r="BG84" s="200">
        <f>IF(N84="zákl. přenesená",J84,0)</f>
        <v>0</v>
      </c>
      <c r="BH84" s="200">
        <f>IF(N84="sníž. přenesená",J84,0)</f>
        <v>0</v>
      </c>
      <c r="BI84" s="200">
        <f>IF(N84="nulová",J84,0)</f>
        <v>0</v>
      </c>
      <c r="BJ84" s="17" t="s">
        <v>79</v>
      </c>
      <c r="BK84" s="200">
        <f>ROUND(I84*H84,2)</f>
        <v>0</v>
      </c>
      <c r="BL84" s="17" t="s">
        <v>132</v>
      </c>
      <c r="BM84" s="199" t="s">
        <v>133</v>
      </c>
    </row>
    <row r="85" spans="1:31" s="2" customFormat="1" ht="6.95" customHeight="1">
      <c r="A85" s="34"/>
      <c r="B85" s="47"/>
      <c r="C85" s="48"/>
      <c r="D85" s="48"/>
      <c r="E85" s="48"/>
      <c r="F85" s="48"/>
      <c r="G85" s="48"/>
      <c r="H85" s="48"/>
      <c r="I85" s="136"/>
      <c r="J85" s="48"/>
      <c r="K85" s="48"/>
      <c r="L85" s="39"/>
      <c r="M85" s="34"/>
      <c r="O85" s="34"/>
      <c r="P85" s="34"/>
      <c r="Q85" s="34"/>
      <c r="R85" s="34"/>
      <c r="S85" s="34"/>
      <c r="T85" s="34"/>
      <c r="U85" s="34"/>
      <c r="V85" s="34"/>
      <c r="W85" s="34"/>
      <c r="X85" s="34"/>
      <c r="Y85" s="34"/>
      <c r="Z85" s="34"/>
      <c r="AA85" s="34"/>
      <c r="AB85" s="34"/>
      <c r="AC85" s="34"/>
      <c r="AD85" s="34"/>
      <c r="AE85" s="34"/>
    </row>
  </sheetData>
  <sheetProtection algorithmName="SHA-512" hashValue="+j2FXd86RP7O4+lMUjY1GRBPRdeRl4eCFPwdA5r2W/YtrkWcvoKNuZ3wzw4BnMLVCZnhlNKdHjT6b/WuT8XMrw==" saltValue="w0PREiZ1YybH887cnDcHeiLZdve5Y2PuEqNs/ic4eLVkV3p/BT7gbJD3+FIafQor0t4zUeZNy/zdX77LUK9ujw==" spinCount="100000" sheet="1" objects="1" scenarios="1" formatColumns="0" formatRows="0" autoFilter="0"/>
  <autoFilter ref="C80:K84"/>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3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1"/>
      <c r="L2" s="362"/>
      <c r="M2" s="362"/>
      <c r="N2" s="362"/>
      <c r="O2" s="362"/>
      <c r="P2" s="362"/>
      <c r="Q2" s="362"/>
      <c r="R2" s="362"/>
      <c r="S2" s="362"/>
      <c r="T2" s="362"/>
      <c r="U2" s="362"/>
      <c r="V2" s="362"/>
      <c r="AT2" s="17" t="s">
        <v>84</v>
      </c>
    </row>
    <row r="3" spans="2:46" s="1" customFormat="1" ht="6.95" customHeight="1">
      <c r="B3" s="102"/>
      <c r="C3" s="103"/>
      <c r="D3" s="103"/>
      <c r="E3" s="103"/>
      <c r="F3" s="103"/>
      <c r="G3" s="103"/>
      <c r="H3" s="103"/>
      <c r="I3" s="104"/>
      <c r="J3" s="103"/>
      <c r="K3" s="103"/>
      <c r="L3" s="20"/>
      <c r="AT3" s="17" t="s">
        <v>81</v>
      </c>
    </row>
    <row r="4" spans="2:46" s="1" customFormat="1" ht="24.95" customHeight="1">
      <c r="B4" s="20"/>
      <c r="D4" s="105" t="s">
        <v>100</v>
      </c>
      <c r="I4" s="101"/>
      <c r="L4" s="20"/>
      <c r="M4" s="106" t="s">
        <v>10</v>
      </c>
      <c r="AT4" s="17" t="s">
        <v>4</v>
      </c>
    </row>
    <row r="5" spans="2:12" s="1" customFormat="1" ht="6.95" customHeight="1">
      <c r="B5" s="20"/>
      <c r="I5" s="101"/>
      <c r="L5" s="20"/>
    </row>
    <row r="6" spans="2:12" s="1" customFormat="1" ht="12" customHeight="1">
      <c r="B6" s="20"/>
      <c r="D6" s="107" t="s">
        <v>16</v>
      </c>
      <c r="I6" s="101"/>
      <c r="L6" s="20"/>
    </row>
    <row r="7" spans="2:12" s="1" customFormat="1" ht="16.5" customHeight="1">
      <c r="B7" s="20"/>
      <c r="E7" s="363" t="str">
        <f>'Rekapitulace stavby'!K6</f>
        <v>MŠ Karla Havlíčka Borovského 1527 - oprava podlah tříd</v>
      </c>
      <c r="F7" s="364"/>
      <c r="G7" s="364"/>
      <c r="H7" s="364"/>
      <c r="I7" s="101"/>
      <c r="L7" s="20"/>
    </row>
    <row r="8" spans="1:31" s="2" customFormat="1" ht="12" customHeight="1">
      <c r="A8" s="34"/>
      <c r="B8" s="39"/>
      <c r="C8" s="34"/>
      <c r="D8" s="107" t="s">
        <v>101</v>
      </c>
      <c r="E8" s="34"/>
      <c r="F8" s="34"/>
      <c r="G8" s="34"/>
      <c r="H8" s="34"/>
      <c r="I8" s="108"/>
      <c r="J8" s="34"/>
      <c r="K8" s="34"/>
      <c r="L8" s="109"/>
      <c r="S8" s="34"/>
      <c r="T8" s="34"/>
      <c r="U8" s="34"/>
      <c r="V8" s="34"/>
      <c r="W8" s="34"/>
      <c r="X8" s="34"/>
      <c r="Y8" s="34"/>
      <c r="Z8" s="34"/>
      <c r="AA8" s="34"/>
      <c r="AB8" s="34"/>
      <c r="AC8" s="34"/>
      <c r="AD8" s="34"/>
      <c r="AE8" s="34"/>
    </row>
    <row r="9" spans="1:31" s="2" customFormat="1" ht="16.5" customHeight="1">
      <c r="A9" s="34"/>
      <c r="B9" s="39"/>
      <c r="C9" s="34"/>
      <c r="D9" s="34"/>
      <c r="E9" s="365" t="s">
        <v>134</v>
      </c>
      <c r="F9" s="366"/>
      <c r="G9" s="366"/>
      <c r="H9" s="366"/>
      <c r="I9" s="108"/>
      <c r="J9" s="34"/>
      <c r="K9" s="34"/>
      <c r="L9" s="109"/>
      <c r="S9" s="34"/>
      <c r="T9" s="34"/>
      <c r="U9" s="34"/>
      <c r="V9" s="34"/>
      <c r="W9" s="34"/>
      <c r="X9" s="34"/>
      <c r="Y9" s="34"/>
      <c r="Z9" s="34"/>
      <c r="AA9" s="34"/>
      <c r="AB9" s="34"/>
      <c r="AC9" s="34"/>
      <c r="AD9" s="34"/>
      <c r="AE9" s="34"/>
    </row>
    <row r="10" spans="1:31" s="2" customFormat="1" ht="11.25">
      <c r="A10" s="34"/>
      <c r="B10" s="39"/>
      <c r="C10" s="34"/>
      <c r="D10" s="34"/>
      <c r="E10" s="34"/>
      <c r="F10" s="34"/>
      <c r="G10" s="34"/>
      <c r="H10" s="34"/>
      <c r="I10" s="108"/>
      <c r="J10" s="34"/>
      <c r="K10" s="34"/>
      <c r="L10" s="109"/>
      <c r="S10" s="34"/>
      <c r="T10" s="34"/>
      <c r="U10" s="34"/>
      <c r="V10" s="34"/>
      <c r="W10" s="34"/>
      <c r="X10" s="34"/>
      <c r="Y10" s="34"/>
      <c r="Z10" s="34"/>
      <c r="AA10" s="34"/>
      <c r="AB10" s="34"/>
      <c r="AC10" s="34"/>
      <c r="AD10" s="34"/>
      <c r="AE10" s="34"/>
    </row>
    <row r="11" spans="1:31" s="2" customFormat="1" ht="12" customHeight="1">
      <c r="A11" s="34"/>
      <c r="B11" s="39"/>
      <c r="C11" s="34"/>
      <c r="D11" s="107" t="s">
        <v>18</v>
      </c>
      <c r="E11" s="34"/>
      <c r="F11" s="110" t="s">
        <v>19</v>
      </c>
      <c r="G11" s="34"/>
      <c r="H11" s="34"/>
      <c r="I11" s="111" t="s">
        <v>20</v>
      </c>
      <c r="J11" s="110" t="s">
        <v>19</v>
      </c>
      <c r="K11" s="34"/>
      <c r="L11" s="109"/>
      <c r="S11" s="34"/>
      <c r="T11" s="34"/>
      <c r="U11" s="34"/>
      <c r="V11" s="34"/>
      <c r="W11" s="34"/>
      <c r="X11" s="34"/>
      <c r="Y11" s="34"/>
      <c r="Z11" s="34"/>
      <c r="AA11" s="34"/>
      <c r="AB11" s="34"/>
      <c r="AC11" s="34"/>
      <c r="AD11" s="34"/>
      <c r="AE11" s="34"/>
    </row>
    <row r="12" spans="1:31" s="2" customFormat="1" ht="12" customHeight="1">
      <c r="A12" s="34"/>
      <c r="B12" s="39"/>
      <c r="C12" s="34"/>
      <c r="D12" s="107" t="s">
        <v>21</v>
      </c>
      <c r="E12" s="34"/>
      <c r="F12" s="110" t="s">
        <v>22</v>
      </c>
      <c r="G12" s="34"/>
      <c r="H12" s="34"/>
      <c r="I12" s="111" t="s">
        <v>23</v>
      </c>
      <c r="J12" s="112" t="str">
        <f>'Rekapitulace stavby'!AN8</f>
        <v>16. 3. 2020</v>
      </c>
      <c r="K12" s="34"/>
      <c r="L12" s="109"/>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08"/>
      <c r="J13" s="34"/>
      <c r="K13" s="34"/>
      <c r="L13" s="109"/>
      <c r="S13" s="34"/>
      <c r="T13" s="34"/>
      <c r="U13" s="34"/>
      <c r="V13" s="34"/>
      <c r="W13" s="34"/>
      <c r="X13" s="34"/>
      <c r="Y13" s="34"/>
      <c r="Z13" s="34"/>
      <c r="AA13" s="34"/>
      <c r="AB13" s="34"/>
      <c r="AC13" s="34"/>
      <c r="AD13" s="34"/>
      <c r="AE13" s="34"/>
    </row>
    <row r="14" spans="1:31" s="2" customFormat="1" ht="12" customHeight="1">
      <c r="A14" s="34"/>
      <c r="B14" s="39"/>
      <c r="C14" s="34"/>
      <c r="D14" s="107" t="s">
        <v>25</v>
      </c>
      <c r="E14" s="34"/>
      <c r="F14" s="34"/>
      <c r="G14" s="34"/>
      <c r="H14" s="34"/>
      <c r="I14" s="111" t="s">
        <v>26</v>
      </c>
      <c r="J14" s="110" t="s">
        <v>19</v>
      </c>
      <c r="K14" s="34"/>
      <c r="L14" s="109"/>
      <c r="S14" s="34"/>
      <c r="T14" s="34"/>
      <c r="U14" s="34"/>
      <c r="V14" s="34"/>
      <c r="W14" s="34"/>
      <c r="X14" s="34"/>
      <c r="Y14" s="34"/>
      <c r="Z14" s="34"/>
      <c r="AA14" s="34"/>
      <c r="AB14" s="34"/>
      <c r="AC14" s="34"/>
      <c r="AD14" s="34"/>
      <c r="AE14" s="34"/>
    </row>
    <row r="15" spans="1:31" s="2" customFormat="1" ht="18" customHeight="1">
      <c r="A15" s="34"/>
      <c r="B15" s="39"/>
      <c r="C15" s="34"/>
      <c r="D15" s="34"/>
      <c r="E15" s="110" t="s">
        <v>27</v>
      </c>
      <c r="F15" s="34"/>
      <c r="G15" s="34"/>
      <c r="H15" s="34"/>
      <c r="I15" s="111" t="s">
        <v>28</v>
      </c>
      <c r="J15" s="110" t="s">
        <v>19</v>
      </c>
      <c r="K15" s="34"/>
      <c r="L15" s="109"/>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08"/>
      <c r="J16" s="34"/>
      <c r="K16" s="34"/>
      <c r="L16" s="109"/>
      <c r="S16" s="34"/>
      <c r="T16" s="34"/>
      <c r="U16" s="34"/>
      <c r="V16" s="34"/>
      <c r="W16" s="34"/>
      <c r="X16" s="34"/>
      <c r="Y16" s="34"/>
      <c r="Z16" s="34"/>
      <c r="AA16" s="34"/>
      <c r="AB16" s="34"/>
      <c r="AC16" s="34"/>
      <c r="AD16" s="34"/>
      <c r="AE16" s="34"/>
    </row>
    <row r="17" spans="1:31" s="2" customFormat="1" ht="12" customHeight="1">
      <c r="A17" s="34"/>
      <c r="B17" s="39"/>
      <c r="C17" s="34"/>
      <c r="D17" s="107" t="s">
        <v>29</v>
      </c>
      <c r="E17" s="34"/>
      <c r="F17" s="34"/>
      <c r="G17" s="34"/>
      <c r="H17" s="34"/>
      <c r="I17" s="111" t="s">
        <v>26</v>
      </c>
      <c r="J17" s="30" t="str">
        <f>'Rekapitulace stavby'!AN13</f>
        <v>Vyplň údaj</v>
      </c>
      <c r="K17" s="34"/>
      <c r="L17" s="109"/>
      <c r="S17" s="34"/>
      <c r="T17" s="34"/>
      <c r="U17" s="34"/>
      <c r="V17" s="34"/>
      <c r="W17" s="34"/>
      <c r="X17" s="34"/>
      <c r="Y17" s="34"/>
      <c r="Z17" s="34"/>
      <c r="AA17" s="34"/>
      <c r="AB17" s="34"/>
      <c r="AC17" s="34"/>
      <c r="AD17" s="34"/>
      <c r="AE17" s="34"/>
    </row>
    <row r="18" spans="1:31" s="2" customFormat="1" ht="18" customHeight="1">
      <c r="A18" s="34"/>
      <c r="B18" s="39"/>
      <c r="C18" s="34"/>
      <c r="D18" s="34"/>
      <c r="E18" s="367" t="str">
        <f>'Rekapitulace stavby'!E14</f>
        <v>Vyplň údaj</v>
      </c>
      <c r="F18" s="368"/>
      <c r="G18" s="368"/>
      <c r="H18" s="368"/>
      <c r="I18" s="111" t="s">
        <v>28</v>
      </c>
      <c r="J18" s="30" t="str">
        <f>'Rekapitulace stavby'!AN14</f>
        <v>Vyplň údaj</v>
      </c>
      <c r="K18" s="34"/>
      <c r="L18" s="109"/>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08"/>
      <c r="J19" s="34"/>
      <c r="K19" s="34"/>
      <c r="L19" s="109"/>
      <c r="S19" s="34"/>
      <c r="T19" s="34"/>
      <c r="U19" s="34"/>
      <c r="V19" s="34"/>
      <c r="W19" s="34"/>
      <c r="X19" s="34"/>
      <c r="Y19" s="34"/>
      <c r="Z19" s="34"/>
      <c r="AA19" s="34"/>
      <c r="AB19" s="34"/>
      <c r="AC19" s="34"/>
      <c r="AD19" s="34"/>
      <c r="AE19" s="34"/>
    </row>
    <row r="20" spans="1:31" s="2" customFormat="1" ht="12" customHeight="1">
      <c r="A20" s="34"/>
      <c r="B20" s="39"/>
      <c r="C20" s="34"/>
      <c r="D20" s="107" t="s">
        <v>31</v>
      </c>
      <c r="E20" s="34"/>
      <c r="F20" s="34"/>
      <c r="G20" s="34"/>
      <c r="H20" s="34"/>
      <c r="I20" s="111" t="s">
        <v>26</v>
      </c>
      <c r="J20" s="110" t="str">
        <f>IF('Rekapitulace stavby'!AN16="","",'Rekapitulace stavby'!AN16)</f>
        <v/>
      </c>
      <c r="K20" s="34"/>
      <c r="L20" s="109"/>
      <c r="S20" s="34"/>
      <c r="T20" s="34"/>
      <c r="U20" s="34"/>
      <c r="V20" s="34"/>
      <c r="W20" s="34"/>
      <c r="X20" s="34"/>
      <c r="Y20" s="34"/>
      <c r="Z20" s="34"/>
      <c r="AA20" s="34"/>
      <c r="AB20" s="34"/>
      <c r="AC20" s="34"/>
      <c r="AD20" s="34"/>
      <c r="AE20" s="34"/>
    </row>
    <row r="21" spans="1:31" s="2" customFormat="1" ht="18" customHeight="1">
      <c r="A21" s="34"/>
      <c r="B21" s="39"/>
      <c r="C21" s="34"/>
      <c r="D21" s="34"/>
      <c r="E21" s="110" t="str">
        <f>IF('Rekapitulace stavby'!E17="","",'Rekapitulace stavby'!E17)</f>
        <v xml:space="preserve"> </v>
      </c>
      <c r="F21" s="34"/>
      <c r="G21" s="34"/>
      <c r="H21" s="34"/>
      <c r="I21" s="111" t="s">
        <v>28</v>
      </c>
      <c r="J21" s="110" t="str">
        <f>IF('Rekapitulace stavby'!AN17="","",'Rekapitulace stavby'!AN17)</f>
        <v/>
      </c>
      <c r="K21" s="34"/>
      <c r="L21" s="109"/>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08"/>
      <c r="J22" s="34"/>
      <c r="K22" s="34"/>
      <c r="L22" s="109"/>
      <c r="S22" s="34"/>
      <c r="T22" s="34"/>
      <c r="U22" s="34"/>
      <c r="V22" s="34"/>
      <c r="W22" s="34"/>
      <c r="X22" s="34"/>
      <c r="Y22" s="34"/>
      <c r="Z22" s="34"/>
      <c r="AA22" s="34"/>
      <c r="AB22" s="34"/>
      <c r="AC22" s="34"/>
      <c r="AD22" s="34"/>
      <c r="AE22" s="34"/>
    </row>
    <row r="23" spans="1:31" s="2" customFormat="1" ht="12" customHeight="1">
      <c r="A23" s="34"/>
      <c r="B23" s="39"/>
      <c r="C23" s="34"/>
      <c r="D23" s="107" t="s">
        <v>34</v>
      </c>
      <c r="E23" s="34"/>
      <c r="F23" s="34"/>
      <c r="G23" s="34"/>
      <c r="H23" s="34"/>
      <c r="I23" s="111" t="s">
        <v>26</v>
      </c>
      <c r="J23" s="110" t="s">
        <v>19</v>
      </c>
      <c r="K23" s="34"/>
      <c r="L23" s="109"/>
      <c r="S23" s="34"/>
      <c r="T23" s="34"/>
      <c r="U23" s="34"/>
      <c r="V23" s="34"/>
      <c r="W23" s="34"/>
      <c r="X23" s="34"/>
      <c r="Y23" s="34"/>
      <c r="Z23" s="34"/>
      <c r="AA23" s="34"/>
      <c r="AB23" s="34"/>
      <c r="AC23" s="34"/>
      <c r="AD23" s="34"/>
      <c r="AE23" s="34"/>
    </row>
    <row r="24" spans="1:31" s="2" customFormat="1" ht="18" customHeight="1">
      <c r="A24" s="34"/>
      <c r="B24" s="39"/>
      <c r="C24" s="34"/>
      <c r="D24" s="34"/>
      <c r="E24" s="110" t="s">
        <v>35</v>
      </c>
      <c r="F24" s="34"/>
      <c r="G24" s="34"/>
      <c r="H24" s="34"/>
      <c r="I24" s="111" t="s">
        <v>28</v>
      </c>
      <c r="J24" s="110" t="s">
        <v>19</v>
      </c>
      <c r="K24" s="34"/>
      <c r="L24" s="109"/>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08"/>
      <c r="J25" s="34"/>
      <c r="K25" s="34"/>
      <c r="L25" s="109"/>
      <c r="S25" s="34"/>
      <c r="T25" s="34"/>
      <c r="U25" s="34"/>
      <c r="V25" s="34"/>
      <c r="W25" s="34"/>
      <c r="X25" s="34"/>
      <c r="Y25" s="34"/>
      <c r="Z25" s="34"/>
      <c r="AA25" s="34"/>
      <c r="AB25" s="34"/>
      <c r="AC25" s="34"/>
      <c r="AD25" s="34"/>
      <c r="AE25" s="34"/>
    </row>
    <row r="26" spans="1:31" s="2" customFormat="1" ht="12" customHeight="1">
      <c r="A26" s="34"/>
      <c r="B26" s="39"/>
      <c r="C26" s="34"/>
      <c r="D26" s="107" t="s">
        <v>36</v>
      </c>
      <c r="E26" s="34"/>
      <c r="F26" s="34"/>
      <c r="G26" s="34"/>
      <c r="H26" s="34"/>
      <c r="I26" s="108"/>
      <c r="J26" s="34"/>
      <c r="K26" s="34"/>
      <c r="L26" s="109"/>
      <c r="S26" s="34"/>
      <c r="T26" s="34"/>
      <c r="U26" s="34"/>
      <c r="V26" s="34"/>
      <c r="W26" s="34"/>
      <c r="X26" s="34"/>
      <c r="Y26" s="34"/>
      <c r="Z26" s="34"/>
      <c r="AA26" s="34"/>
      <c r="AB26" s="34"/>
      <c r="AC26" s="34"/>
      <c r="AD26" s="34"/>
      <c r="AE26" s="34"/>
    </row>
    <row r="27" spans="1:31" s="8" customFormat="1" ht="16.5" customHeight="1">
      <c r="A27" s="113"/>
      <c r="B27" s="114"/>
      <c r="C27" s="113"/>
      <c r="D27" s="113"/>
      <c r="E27" s="369" t="s">
        <v>19</v>
      </c>
      <c r="F27" s="369"/>
      <c r="G27" s="369"/>
      <c r="H27" s="369"/>
      <c r="I27" s="115"/>
      <c r="J27" s="113"/>
      <c r="K27" s="113"/>
      <c r="L27" s="116"/>
      <c r="S27" s="113"/>
      <c r="T27" s="113"/>
      <c r="U27" s="113"/>
      <c r="V27" s="113"/>
      <c r="W27" s="113"/>
      <c r="X27" s="113"/>
      <c r="Y27" s="113"/>
      <c r="Z27" s="113"/>
      <c r="AA27" s="113"/>
      <c r="AB27" s="113"/>
      <c r="AC27" s="113"/>
      <c r="AD27" s="113"/>
      <c r="AE27" s="113"/>
    </row>
    <row r="28" spans="1:31" s="2" customFormat="1" ht="6.95" customHeight="1">
      <c r="A28" s="34"/>
      <c r="B28" s="39"/>
      <c r="C28" s="34"/>
      <c r="D28" s="34"/>
      <c r="E28" s="34"/>
      <c r="F28" s="34"/>
      <c r="G28" s="34"/>
      <c r="H28" s="34"/>
      <c r="I28" s="108"/>
      <c r="J28" s="34"/>
      <c r="K28" s="34"/>
      <c r="L28" s="109"/>
      <c r="S28" s="34"/>
      <c r="T28" s="34"/>
      <c r="U28" s="34"/>
      <c r="V28" s="34"/>
      <c r="W28" s="34"/>
      <c r="X28" s="34"/>
      <c r="Y28" s="34"/>
      <c r="Z28" s="34"/>
      <c r="AA28" s="34"/>
      <c r="AB28" s="34"/>
      <c r="AC28" s="34"/>
      <c r="AD28" s="34"/>
      <c r="AE28" s="34"/>
    </row>
    <row r="29" spans="1:31" s="2" customFormat="1" ht="6.95" customHeight="1">
      <c r="A29" s="34"/>
      <c r="B29" s="39"/>
      <c r="C29" s="34"/>
      <c r="D29" s="117"/>
      <c r="E29" s="117"/>
      <c r="F29" s="117"/>
      <c r="G29" s="117"/>
      <c r="H29" s="117"/>
      <c r="I29" s="118"/>
      <c r="J29" s="117"/>
      <c r="K29" s="117"/>
      <c r="L29" s="109"/>
      <c r="S29" s="34"/>
      <c r="T29" s="34"/>
      <c r="U29" s="34"/>
      <c r="V29" s="34"/>
      <c r="W29" s="34"/>
      <c r="X29" s="34"/>
      <c r="Y29" s="34"/>
      <c r="Z29" s="34"/>
      <c r="AA29" s="34"/>
      <c r="AB29" s="34"/>
      <c r="AC29" s="34"/>
      <c r="AD29" s="34"/>
      <c r="AE29" s="34"/>
    </row>
    <row r="30" spans="1:31" s="2" customFormat="1" ht="25.35" customHeight="1">
      <c r="A30" s="34"/>
      <c r="B30" s="39"/>
      <c r="C30" s="34"/>
      <c r="D30" s="119" t="s">
        <v>38</v>
      </c>
      <c r="E30" s="34"/>
      <c r="F30" s="34"/>
      <c r="G30" s="34"/>
      <c r="H30" s="34"/>
      <c r="I30" s="108"/>
      <c r="J30" s="120">
        <f>ROUND(J85,2)</f>
        <v>0</v>
      </c>
      <c r="K30" s="34"/>
      <c r="L30" s="109"/>
      <c r="S30" s="34"/>
      <c r="T30" s="34"/>
      <c r="U30" s="34"/>
      <c r="V30" s="34"/>
      <c r="W30" s="34"/>
      <c r="X30" s="34"/>
      <c r="Y30" s="34"/>
      <c r="Z30" s="34"/>
      <c r="AA30" s="34"/>
      <c r="AB30" s="34"/>
      <c r="AC30" s="34"/>
      <c r="AD30" s="34"/>
      <c r="AE30" s="34"/>
    </row>
    <row r="31" spans="1:31" s="2" customFormat="1" ht="6.95" customHeight="1">
      <c r="A31" s="34"/>
      <c r="B31" s="39"/>
      <c r="C31" s="34"/>
      <c r="D31" s="117"/>
      <c r="E31" s="117"/>
      <c r="F31" s="117"/>
      <c r="G31" s="117"/>
      <c r="H31" s="117"/>
      <c r="I31" s="118"/>
      <c r="J31" s="117"/>
      <c r="K31" s="117"/>
      <c r="L31" s="109"/>
      <c r="S31" s="34"/>
      <c r="T31" s="34"/>
      <c r="U31" s="34"/>
      <c r="V31" s="34"/>
      <c r="W31" s="34"/>
      <c r="X31" s="34"/>
      <c r="Y31" s="34"/>
      <c r="Z31" s="34"/>
      <c r="AA31" s="34"/>
      <c r="AB31" s="34"/>
      <c r="AC31" s="34"/>
      <c r="AD31" s="34"/>
      <c r="AE31" s="34"/>
    </row>
    <row r="32" spans="1:31" s="2" customFormat="1" ht="14.45" customHeight="1">
      <c r="A32" s="34"/>
      <c r="B32" s="39"/>
      <c r="C32" s="34"/>
      <c r="D32" s="34"/>
      <c r="E32" s="34"/>
      <c r="F32" s="121" t="s">
        <v>40</v>
      </c>
      <c r="G32" s="34"/>
      <c r="H32" s="34"/>
      <c r="I32" s="122" t="s">
        <v>39</v>
      </c>
      <c r="J32" s="121" t="s">
        <v>41</v>
      </c>
      <c r="K32" s="34"/>
      <c r="L32" s="109"/>
      <c r="S32" s="34"/>
      <c r="T32" s="34"/>
      <c r="U32" s="34"/>
      <c r="V32" s="34"/>
      <c r="W32" s="34"/>
      <c r="X32" s="34"/>
      <c r="Y32" s="34"/>
      <c r="Z32" s="34"/>
      <c r="AA32" s="34"/>
      <c r="AB32" s="34"/>
      <c r="AC32" s="34"/>
      <c r="AD32" s="34"/>
      <c r="AE32" s="34"/>
    </row>
    <row r="33" spans="1:31" s="2" customFormat="1" ht="14.45" customHeight="1">
      <c r="A33" s="34"/>
      <c r="B33" s="39"/>
      <c r="C33" s="34"/>
      <c r="D33" s="123" t="s">
        <v>42</v>
      </c>
      <c r="E33" s="107" t="s">
        <v>43</v>
      </c>
      <c r="F33" s="124">
        <f>ROUND((SUM(BE85:BE135)),2)</f>
        <v>0</v>
      </c>
      <c r="G33" s="34"/>
      <c r="H33" s="34"/>
      <c r="I33" s="125">
        <v>0.21</v>
      </c>
      <c r="J33" s="124">
        <f>ROUND(((SUM(BE85:BE135))*I33),2)</f>
        <v>0</v>
      </c>
      <c r="K33" s="34"/>
      <c r="L33" s="109"/>
      <c r="S33" s="34"/>
      <c r="T33" s="34"/>
      <c r="U33" s="34"/>
      <c r="V33" s="34"/>
      <c r="W33" s="34"/>
      <c r="X33" s="34"/>
      <c r="Y33" s="34"/>
      <c r="Z33" s="34"/>
      <c r="AA33" s="34"/>
      <c r="AB33" s="34"/>
      <c r="AC33" s="34"/>
      <c r="AD33" s="34"/>
      <c r="AE33" s="34"/>
    </row>
    <row r="34" spans="1:31" s="2" customFormat="1" ht="14.45" customHeight="1">
      <c r="A34" s="34"/>
      <c r="B34" s="39"/>
      <c r="C34" s="34"/>
      <c r="D34" s="34"/>
      <c r="E34" s="107" t="s">
        <v>44</v>
      </c>
      <c r="F34" s="124">
        <f>ROUND((SUM(BF85:BF135)),2)</f>
        <v>0</v>
      </c>
      <c r="G34" s="34"/>
      <c r="H34" s="34"/>
      <c r="I34" s="125">
        <v>0.15</v>
      </c>
      <c r="J34" s="124">
        <f>ROUND(((SUM(BF85:BF135))*I34),2)</f>
        <v>0</v>
      </c>
      <c r="K34" s="34"/>
      <c r="L34" s="109"/>
      <c r="S34" s="34"/>
      <c r="T34" s="34"/>
      <c r="U34" s="34"/>
      <c r="V34" s="34"/>
      <c r="W34" s="34"/>
      <c r="X34" s="34"/>
      <c r="Y34" s="34"/>
      <c r="Z34" s="34"/>
      <c r="AA34" s="34"/>
      <c r="AB34" s="34"/>
      <c r="AC34" s="34"/>
      <c r="AD34" s="34"/>
      <c r="AE34" s="34"/>
    </row>
    <row r="35" spans="1:31" s="2" customFormat="1" ht="14.45" customHeight="1" hidden="1">
      <c r="A35" s="34"/>
      <c r="B35" s="39"/>
      <c r="C35" s="34"/>
      <c r="D35" s="34"/>
      <c r="E35" s="107" t="s">
        <v>45</v>
      </c>
      <c r="F35" s="124">
        <f>ROUND((SUM(BG85:BG135)),2)</f>
        <v>0</v>
      </c>
      <c r="G35" s="34"/>
      <c r="H35" s="34"/>
      <c r="I35" s="125">
        <v>0.21</v>
      </c>
      <c r="J35" s="124">
        <f>0</f>
        <v>0</v>
      </c>
      <c r="K35" s="34"/>
      <c r="L35" s="109"/>
      <c r="S35" s="34"/>
      <c r="T35" s="34"/>
      <c r="U35" s="34"/>
      <c r="V35" s="34"/>
      <c r="W35" s="34"/>
      <c r="X35" s="34"/>
      <c r="Y35" s="34"/>
      <c r="Z35" s="34"/>
      <c r="AA35" s="34"/>
      <c r="AB35" s="34"/>
      <c r="AC35" s="34"/>
      <c r="AD35" s="34"/>
      <c r="AE35" s="34"/>
    </row>
    <row r="36" spans="1:31" s="2" customFormat="1" ht="14.45" customHeight="1" hidden="1">
      <c r="A36" s="34"/>
      <c r="B36" s="39"/>
      <c r="C36" s="34"/>
      <c r="D36" s="34"/>
      <c r="E36" s="107" t="s">
        <v>46</v>
      </c>
      <c r="F36" s="124">
        <f>ROUND((SUM(BH85:BH135)),2)</f>
        <v>0</v>
      </c>
      <c r="G36" s="34"/>
      <c r="H36" s="34"/>
      <c r="I36" s="125">
        <v>0.15</v>
      </c>
      <c r="J36" s="124">
        <f>0</f>
        <v>0</v>
      </c>
      <c r="K36" s="34"/>
      <c r="L36" s="109"/>
      <c r="S36" s="34"/>
      <c r="T36" s="34"/>
      <c r="U36" s="34"/>
      <c r="V36" s="34"/>
      <c r="W36" s="34"/>
      <c r="X36" s="34"/>
      <c r="Y36" s="34"/>
      <c r="Z36" s="34"/>
      <c r="AA36" s="34"/>
      <c r="AB36" s="34"/>
      <c r="AC36" s="34"/>
      <c r="AD36" s="34"/>
      <c r="AE36" s="34"/>
    </row>
    <row r="37" spans="1:31" s="2" customFormat="1" ht="14.45" customHeight="1" hidden="1">
      <c r="A37" s="34"/>
      <c r="B37" s="39"/>
      <c r="C37" s="34"/>
      <c r="D37" s="34"/>
      <c r="E37" s="107" t="s">
        <v>47</v>
      </c>
      <c r="F37" s="124">
        <f>ROUND((SUM(BI85:BI135)),2)</f>
        <v>0</v>
      </c>
      <c r="G37" s="34"/>
      <c r="H37" s="34"/>
      <c r="I37" s="125">
        <v>0</v>
      </c>
      <c r="J37" s="124">
        <f>0</f>
        <v>0</v>
      </c>
      <c r="K37" s="34"/>
      <c r="L37" s="109"/>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08"/>
      <c r="J38" s="34"/>
      <c r="K38" s="34"/>
      <c r="L38" s="109"/>
      <c r="S38" s="34"/>
      <c r="T38" s="34"/>
      <c r="U38" s="34"/>
      <c r="V38" s="34"/>
      <c r="W38" s="34"/>
      <c r="X38" s="34"/>
      <c r="Y38" s="34"/>
      <c r="Z38" s="34"/>
      <c r="AA38" s="34"/>
      <c r="AB38" s="34"/>
      <c r="AC38" s="34"/>
      <c r="AD38" s="34"/>
      <c r="AE38" s="34"/>
    </row>
    <row r="39" spans="1:31" s="2" customFormat="1" ht="25.35" customHeight="1">
      <c r="A39" s="34"/>
      <c r="B39" s="39"/>
      <c r="C39" s="126"/>
      <c r="D39" s="127" t="s">
        <v>48</v>
      </c>
      <c r="E39" s="128"/>
      <c r="F39" s="128"/>
      <c r="G39" s="129" t="s">
        <v>49</v>
      </c>
      <c r="H39" s="130" t="s">
        <v>50</v>
      </c>
      <c r="I39" s="131"/>
      <c r="J39" s="132">
        <f>SUM(J30:J37)</f>
        <v>0</v>
      </c>
      <c r="K39" s="133"/>
      <c r="L39" s="109"/>
      <c r="S39" s="34"/>
      <c r="T39" s="34"/>
      <c r="U39" s="34"/>
      <c r="V39" s="34"/>
      <c r="W39" s="34"/>
      <c r="X39" s="34"/>
      <c r="Y39" s="34"/>
      <c r="Z39" s="34"/>
      <c r="AA39" s="34"/>
      <c r="AB39" s="34"/>
      <c r="AC39" s="34"/>
      <c r="AD39" s="34"/>
      <c r="AE39" s="34"/>
    </row>
    <row r="40" spans="1:31" s="2" customFormat="1" ht="14.45" customHeight="1">
      <c r="A40" s="34"/>
      <c r="B40" s="134"/>
      <c r="C40" s="135"/>
      <c r="D40" s="135"/>
      <c r="E40" s="135"/>
      <c r="F40" s="135"/>
      <c r="G40" s="135"/>
      <c r="H40" s="135"/>
      <c r="I40" s="136"/>
      <c r="J40" s="135"/>
      <c r="K40" s="135"/>
      <c r="L40" s="109"/>
      <c r="S40" s="34"/>
      <c r="T40" s="34"/>
      <c r="U40" s="34"/>
      <c r="V40" s="34"/>
      <c r="W40" s="34"/>
      <c r="X40" s="34"/>
      <c r="Y40" s="34"/>
      <c r="Z40" s="34"/>
      <c r="AA40" s="34"/>
      <c r="AB40" s="34"/>
      <c r="AC40" s="34"/>
      <c r="AD40" s="34"/>
      <c r="AE40" s="34"/>
    </row>
    <row r="44" spans="1:31" s="2" customFormat="1" ht="6.95" customHeight="1">
      <c r="A44" s="34"/>
      <c r="B44" s="137"/>
      <c r="C44" s="138"/>
      <c r="D44" s="138"/>
      <c r="E44" s="138"/>
      <c r="F44" s="138"/>
      <c r="G44" s="138"/>
      <c r="H44" s="138"/>
      <c r="I44" s="139"/>
      <c r="J44" s="138"/>
      <c r="K44" s="138"/>
      <c r="L44" s="109"/>
      <c r="S44" s="34"/>
      <c r="T44" s="34"/>
      <c r="U44" s="34"/>
      <c r="V44" s="34"/>
      <c r="W44" s="34"/>
      <c r="X44" s="34"/>
      <c r="Y44" s="34"/>
      <c r="Z44" s="34"/>
      <c r="AA44" s="34"/>
      <c r="AB44" s="34"/>
      <c r="AC44" s="34"/>
      <c r="AD44" s="34"/>
      <c r="AE44" s="34"/>
    </row>
    <row r="45" spans="1:31" s="2" customFormat="1" ht="24.95" customHeight="1">
      <c r="A45" s="34"/>
      <c r="B45" s="35"/>
      <c r="C45" s="23" t="s">
        <v>103</v>
      </c>
      <c r="D45" s="36"/>
      <c r="E45" s="36"/>
      <c r="F45" s="36"/>
      <c r="G45" s="36"/>
      <c r="H45" s="36"/>
      <c r="I45" s="108"/>
      <c r="J45" s="36"/>
      <c r="K45" s="36"/>
      <c r="L45" s="109"/>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108"/>
      <c r="J46" s="36"/>
      <c r="K46" s="36"/>
      <c r="L46" s="109"/>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108"/>
      <c r="J47" s="36"/>
      <c r="K47" s="36"/>
      <c r="L47" s="109"/>
      <c r="S47" s="34"/>
      <c r="T47" s="34"/>
      <c r="U47" s="34"/>
      <c r="V47" s="34"/>
      <c r="W47" s="34"/>
      <c r="X47" s="34"/>
      <c r="Y47" s="34"/>
      <c r="Z47" s="34"/>
      <c r="AA47" s="34"/>
      <c r="AB47" s="34"/>
      <c r="AC47" s="34"/>
      <c r="AD47" s="34"/>
      <c r="AE47" s="34"/>
    </row>
    <row r="48" spans="1:31" s="2" customFormat="1" ht="16.5" customHeight="1">
      <c r="A48" s="34"/>
      <c r="B48" s="35"/>
      <c r="C48" s="36"/>
      <c r="D48" s="36"/>
      <c r="E48" s="370" t="str">
        <f>E7</f>
        <v>MŠ Karla Havlíčka Borovského 1527 - oprava podlah tříd</v>
      </c>
      <c r="F48" s="371"/>
      <c r="G48" s="371"/>
      <c r="H48" s="371"/>
      <c r="I48" s="108"/>
      <c r="J48" s="36"/>
      <c r="K48" s="36"/>
      <c r="L48" s="109"/>
      <c r="S48" s="34"/>
      <c r="T48" s="34"/>
      <c r="U48" s="34"/>
      <c r="V48" s="34"/>
      <c r="W48" s="34"/>
      <c r="X48" s="34"/>
      <c r="Y48" s="34"/>
      <c r="Z48" s="34"/>
      <c r="AA48" s="34"/>
      <c r="AB48" s="34"/>
      <c r="AC48" s="34"/>
      <c r="AD48" s="34"/>
      <c r="AE48" s="34"/>
    </row>
    <row r="49" spans="1:31" s="2" customFormat="1" ht="12" customHeight="1">
      <c r="A49" s="34"/>
      <c r="B49" s="35"/>
      <c r="C49" s="29" t="s">
        <v>101</v>
      </c>
      <c r="D49" s="36"/>
      <c r="E49" s="36"/>
      <c r="F49" s="36"/>
      <c r="G49" s="36"/>
      <c r="H49" s="36"/>
      <c r="I49" s="108"/>
      <c r="J49" s="36"/>
      <c r="K49" s="36"/>
      <c r="L49" s="109"/>
      <c r="S49" s="34"/>
      <c r="T49" s="34"/>
      <c r="U49" s="34"/>
      <c r="V49" s="34"/>
      <c r="W49" s="34"/>
      <c r="X49" s="34"/>
      <c r="Y49" s="34"/>
      <c r="Z49" s="34"/>
      <c r="AA49" s="34"/>
      <c r="AB49" s="34"/>
      <c r="AC49" s="34"/>
      <c r="AD49" s="34"/>
      <c r="AE49" s="34"/>
    </row>
    <row r="50" spans="1:31" s="2" customFormat="1" ht="16.5" customHeight="1">
      <c r="A50" s="34"/>
      <c r="B50" s="35"/>
      <c r="C50" s="36"/>
      <c r="D50" s="36"/>
      <c r="E50" s="323" t="str">
        <f>E9</f>
        <v>01 - Broučci - Herna</v>
      </c>
      <c r="F50" s="372"/>
      <c r="G50" s="372"/>
      <c r="H50" s="372"/>
      <c r="I50" s="108"/>
      <c r="J50" s="36"/>
      <c r="K50" s="36"/>
      <c r="L50" s="109"/>
      <c r="S50" s="34"/>
      <c r="T50" s="34"/>
      <c r="U50" s="34"/>
      <c r="V50" s="34"/>
      <c r="W50" s="34"/>
      <c r="X50" s="34"/>
      <c r="Y50" s="34"/>
      <c r="Z50" s="34"/>
      <c r="AA50" s="34"/>
      <c r="AB50" s="34"/>
      <c r="AC50" s="34"/>
      <c r="AD50" s="34"/>
      <c r="AE50" s="34"/>
    </row>
    <row r="51" spans="1:31" s="2" customFormat="1" ht="6.95" customHeight="1">
      <c r="A51" s="34"/>
      <c r="B51" s="35"/>
      <c r="C51" s="36"/>
      <c r="D51" s="36"/>
      <c r="E51" s="36"/>
      <c r="F51" s="36"/>
      <c r="G51" s="36"/>
      <c r="H51" s="36"/>
      <c r="I51" s="108"/>
      <c r="J51" s="36"/>
      <c r="K51" s="36"/>
      <c r="L51" s="109"/>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Sokolov, Karla Havlíčka Borovského 1527</v>
      </c>
      <c r="G52" s="36"/>
      <c r="H52" s="36"/>
      <c r="I52" s="111" t="s">
        <v>23</v>
      </c>
      <c r="J52" s="59" t="str">
        <f>IF(J12="","",J12)</f>
        <v>16. 3. 2020</v>
      </c>
      <c r="K52" s="36"/>
      <c r="L52" s="109"/>
      <c r="S52" s="34"/>
      <c r="T52" s="34"/>
      <c r="U52" s="34"/>
      <c r="V52" s="34"/>
      <c r="W52" s="34"/>
      <c r="X52" s="34"/>
      <c r="Y52" s="34"/>
      <c r="Z52" s="34"/>
      <c r="AA52" s="34"/>
      <c r="AB52" s="34"/>
      <c r="AC52" s="34"/>
      <c r="AD52" s="34"/>
      <c r="AE52" s="34"/>
    </row>
    <row r="53" spans="1:31" s="2" customFormat="1" ht="6.95" customHeight="1">
      <c r="A53" s="34"/>
      <c r="B53" s="35"/>
      <c r="C53" s="36"/>
      <c r="D53" s="36"/>
      <c r="E53" s="36"/>
      <c r="F53" s="36"/>
      <c r="G53" s="36"/>
      <c r="H53" s="36"/>
      <c r="I53" s="108"/>
      <c r="J53" s="36"/>
      <c r="K53" s="36"/>
      <c r="L53" s="109"/>
      <c r="S53" s="34"/>
      <c r="T53" s="34"/>
      <c r="U53" s="34"/>
      <c r="V53" s="34"/>
      <c r="W53" s="34"/>
      <c r="X53" s="34"/>
      <c r="Y53" s="34"/>
      <c r="Z53" s="34"/>
      <c r="AA53" s="34"/>
      <c r="AB53" s="34"/>
      <c r="AC53" s="34"/>
      <c r="AD53" s="34"/>
      <c r="AE53" s="34"/>
    </row>
    <row r="54" spans="1:31" s="2" customFormat="1" ht="15.2" customHeight="1">
      <c r="A54" s="34"/>
      <c r="B54" s="35"/>
      <c r="C54" s="29" t="s">
        <v>25</v>
      </c>
      <c r="D54" s="36"/>
      <c r="E54" s="36"/>
      <c r="F54" s="27" t="str">
        <f>E15</f>
        <v>Město Sokolov</v>
      </c>
      <c r="G54" s="36"/>
      <c r="H54" s="36"/>
      <c r="I54" s="111" t="s">
        <v>31</v>
      </c>
      <c r="J54" s="32" t="str">
        <f>E21</f>
        <v xml:space="preserve"> </v>
      </c>
      <c r="K54" s="36"/>
      <c r="L54" s="109"/>
      <c r="S54" s="34"/>
      <c r="T54" s="34"/>
      <c r="U54" s="34"/>
      <c r="V54" s="34"/>
      <c r="W54" s="34"/>
      <c r="X54" s="34"/>
      <c r="Y54" s="34"/>
      <c r="Z54" s="34"/>
      <c r="AA54" s="34"/>
      <c r="AB54" s="34"/>
      <c r="AC54" s="34"/>
      <c r="AD54" s="34"/>
      <c r="AE54" s="34"/>
    </row>
    <row r="55" spans="1:31" s="2" customFormat="1" ht="15.2" customHeight="1">
      <c r="A55" s="34"/>
      <c r="B55" s="35"/>
      <c r="C55" s="29" t="s">
        <v>29</v>
      </c>
      <c r="D55" s="36"/>
      <c r="E55" s="36"/>
      <c r="F55" s="27" t="str">
        <f>IF(E18="","",E18)</f>
        <v>Vyplň údaj</v>
      </c>
      <c r="G55" s="36"/>
      <c r="H55" s="36"/>
      <c r="I55" s="111" t="s">
        <v>34</v>
      </c>
      <c r="J55" s="32" t="str">
        <f>E24</f>
        <v>Michal kubelka</v>
      </c>
      <c r="K55" s="36"/>
      <c r="L55" s="109"/>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108"/>
      <c r="J56" s="36"/>
      <c r="K56" s="36"/>
      <c r="L56" s="109"/>
      <c r="S56" s="34"/>
      <c r="T56" s="34"/>
      <c r="U56" s="34"/>
      <c r="V56" s="34"/>
      <c r="W56" s="34"/>
      <c r="X56" s="34"/>
      <c r="Y56" s="34"/>
      <c r="Z56" s="34"/>
      <c r="AA56" s="34"/>
      <c r="AB56" s="34"/>
      <c r="AC56" s="34"/>
      <c r="AD56" s="34"/>
      <c r="AE56" s="34"/>
    </row>
    <row r="57" spans="1:31" s="2" customFormat="1" ht="29.25" customHeight="1">
      <c r="A57" s="34"/>
      <c r="B57" s="35"/>
      <c r="C57" s="140" t="s">
        <v>104</v>
      </c>
      <c r="D57" s="141"/>
      <c r="E57" s="141"/>
      <c r="F57" s="141"/>
      <c r="G57" s="141"/>
      <c r="H57" s="141"/>
      <c r="I57" s="142"/>
      <c r="J57" s="143" t="s">
        <v>105</v>
      </c>
      <c r="K57" s="141"/>
      <c r="L57" s="109"/>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108"/>
      <c r="J58" s="36"/>
      <c r="K58" s="36"/>
      <c r="L58" s="109"/>
      <c r="S58" s="34"/>
      <c r="T58" s="34"/>
      <c r="U58" s="34"/>
      <c r="V58" s="34"/>
      <c r="W58" s="34"/>
      <c r="X58" s="34"/>
      <c r="Y58" s="34"/>
      <c r="Z58" s="34"/>
      <c r="AA58" s="34"/>
      <c r="AB58" s="34"/>
      <c r="AC58" s="34"/>
      <c r="AD58" s="34"/>
      <c r="AE58" s="34"/>
    </row>
    <row r="59" spans="1:47" s="2" customFormat="1" ht="22.9" customHeight="1">
      <c r="A59" s="34"/>
      <c r="B59" s="35"/>
      <c r="C59" s="144" t="s">
        <v>70</v>
      </c>
      <c r="D59" s="36"/>
      <c r="E59" s="36"/>
      <c r="F59" s="36"/>
      <c r="G59" s="36"/>
      <c r="H59" s="36"/>
      <c r="I59" s="108"/>
      <c r="J59" s="77">
        <f>J85</f>
        <v>0</v>
      </c>
      <c r="K59" s="36"/>
      <c r="L59" s="109"/>
      <c r="S59" s="34"/>
      <c r="T59" s="34"/>
      <c r="U59" s="34"/>
      <c r="V59" s="34"/>
      <c r="W59" s="34"/>
      <c r="X59" s="34"/>
      <c r="Y59" s="34"/>
      <c r="Z59" s="34"/>
      <c r="AA59" s="34"/>
      <c r="AB59" s="34"/>
      <c r="AC59" s="34"/>
      <c r="AD59" s="34"/>
      <c r="AE59" s="34"/>
      <c r="AU59" s="17" t="s">
        <v>106</v>
      </c>
    </row>
    <row r="60" spans="2:12" s="9" customFormat="1" ht="24.95" customHeight="1">
      <c r="B60" s="145"/>
      <c r="C60" s="146"/>
      <c r="D60" s="147" t="s">
        <v>135</v>
      </c>
      <c r="E60" s="148"/>
      <c r="F60" s="148"/>
      <c r="G60" s="148"/>
      <c r="H60" s="148"/>
      <c r="I60" s="149"/>
      <c r="J60" s="150">
        <f>J86</f>
        <v>0</v>
      </c>
      <c r="K60" s="146"/>
      <c r="L60" s="151"/>
    </row>
    <row r="61" spans="2:12" s="10" customFormat="1" ht="19.9" customHeight="1">
      <c r="B61" s="152"/>
      <c r="C61" s="153"/>
      <c r="D61" s="154" t="s">
        <v>136</v>
      </c>
      <c r="E61" s="155"/>
      <c r="F61" s="155"/>
      <c r="G61" s="155"/>
      <c r="H61" s="155"/>
      <c r="I61" s="156"/>
      <c r="J61" s="157">
        <f>J87</f>
        <v>0</v>
      </c>
      <c r="K61" s="153"/>
      <c r="L61" s="158"/>
    </row>
    <row r="62" spans="2:12" s="10" customFormat="1" ht="19.9" customHeight="1">
      <c r="B62" s="152"/>
      <c r="C62" s="153"/>
      <c r="D62" s="154" t="s">
        <v>137</v>
      </c>
      <c r="E62" s="155"/>
      <c r="F62" s="155"/>
      <c r="G62" s="155"/>
      <c r="H62" s="155"/>
      <c r="I62" s="156"/>
      <c r="J62" s="157">
        <f>J90</f>
        <v>0</v>
      </c>
      <c r="K62" s="153"/>
      <c r="L62" s="158"/>
    </row>
    <row r="63" spans="2:12" s="9" customFormat="1" ht="24.95" customHeight="1">
      <c r="B63" s="145"/>
      <c r="C63" s="146"/>
      <c r="D63" s="147" t="s">
        <v>138</v>
      </c>
      <c r="E63" s="148"/>
      <c r="F63" s="148"/>
      <c r="G63" s="148"/>
      <c r="H63" s="148"/>
      <c r="I63" s="149"/>
      <c r="J63" s="150">
        <f>J102</f>
        <v>0</v>
      </c>
      <c r="K63" s="146"/>
      <c r="L63" s="151"/>
    </row>
    <row r="64" spans="2:12" s="10" customFormat="1" ht="19.9" customHeight="1">
      <c r="B64" s="152"/>
      <c r="C64" s="153"/>
      <c r="D64" s="154" t="s">
        <v>139</v>
      </c>
      <c r="E64" s="155"/>
      <c r="F64" s="155"/>
      <c r="G64" s="155"/>
      <c r="H64" s="155"/>
      <c r="I64" s="156"/>
      <c r="J64" s="157">
        <f>J103</f>
        <v>0</v>
      </c>
      <c r="K64" s="153"/>
      <c r="L64" s="158"/>
    </row>
    <row r="65" spans="2:12" s="10" customFormat="1" ht="19.9" customHeight="1">
      <c r="B65" s="152"/>
      <c r="C65" s="153"/>
      <c r="D65" s="154" t="s">
        <v>140</v>
      </c>
      <c r="E65" s="155"/>
      <c r="F65" s="155"/>
      <c r="G65" s="155"/>
      <c r="H65" s="155"/>
      <c r="I65" s="156"/>
      <c r="J65" s="157">
        <f>J112</f>
        <v>0</v>
      </c>
      <c r="K65" s="153"/>
      <c r="L65" s="158"/>
    </row>
    <row r="66" spans="1:31" s="2" customFormat="1" ht="21.75" customHeight="1">
      <c r="A66" s="34"/>
      <c r="B66" s="35"/>
      <c r="C66" s="36"/>
      <c r="D66" s="36"/>
      <c r="E66" s="36"/>
      <c r="F66" s="36"/>
      <c r="G66" s="36"/>
      <c r="H66" s="36"/>
      <c r="I66" s="108"/>
      <c r="J66" s="36"/>
      <c r="K66" s="36"/>
      <c r="L66" s="109"/>
      <c r="S66" s="34"/>
      <c r="T66" s="34"/>
      <c r="U66" s="34"/>
      <c r="V66" s="34"/>
      <c r="W66" s="34"/>
      <c r="X66" s="34"/>
      <c r="Y66" s="34"/>
      <c r="Z66" s="34"/>
      <c r="AA66" s="34"/>
      <c r="AB66" s="34"/>
      <c r="AC66" s="34"/>
      <c r="AD66" s="34"/>
      <c r="AE66" s="34"/>
    </row>
    <row r="67" spans="1:31" s="2" customFormat="1" ht="6.95" customHeight="1">
      <c r="A67" s="34"/>
      <c r="B67" s="47"/>
      <c r="C67" s="48"/>
      <c r="D67" s="48"/>
      <c r="E67" s="48"/>
      <c r="F67" s="48"/>
      <c r="G67" s="48"/>
      <c r="H67" s="48"/>
      <c r="I67" s="136"/>
      <c r="J67" s="48"/>
      <c r="K67" s="48"/>
      <c r="L67" s="109"/>
      <c r="S67" s="34"/>
      <c r="T67" s="34"/>
      <c r="U67" s="34"/>
      <c r="V67" s="34"/>
      <c r="W67" s="34"/>
      <c r="X67" s="34"/>
      <c r="Y67" s="34"/>
      <c r="Z67" s="34"/>
      <c r="AA67" s="34"/>
      <c r="AB67" s="34"/>
      <c r="AC67" s="34"/>
      <c r="AD67" s="34"/>
      <c r="AE67" s="34"/>
    </row>
    <row r="71" spans="1:31" s="2" customFormat="1" ht="6.95" customHeight="1">
      <c r="A71" s="34"/>
      <c r="B71" s="49"/>
      <c r="C71" s="50"/>
      <c r="D71" s="50"/>
      <c r="E71" s="50"/>
      <c r="F71" s="50"/>
      <c r="G71" s="50"/>
      <c r="H71" s="50"/>
      <c r="I71" s="139"/>
      <c r="J71" s="50"/>
      <c r="K71" s="50"/>
      <c r="L71" s="109"/>
      <c r="S71" s="34"/>
      <c r="T71" s="34"/>
      <c r="U71" s="34"/>
      <c r="V71" s="34"/>
      <c r="W71" s="34"/>
      <c r="X71" s="34"/>
      <c r="Y71" s="34"/>
      <c r="Z71" s="34"/>
      <c r="AA71" s="34"/>
      <c r="AB71" s="34"/>
      <c r="AC71" s="34"/>
      <c r="AD71" s="34"/>
      <c r="AE71" s="34"/>
    </row>
    <row r="72" spans="1:31" s="2" customFormat="1" ht="24.95" customHeight="1">
      <c r="A72" s="34"/>
      <c r="B72" s="35"/>
      <c r="C72" s="23" t="s">
        <v>109</v>
      </c>
      <c r="D72" s="36"/>
      <c r="E72" s="36"/>
      <c r="F72" s="36"/>
      <c r="G72" s="36"/>
      <c r="H72" s="36"/>
      <c r="I72" s="108"/>
      <c r="J72" s="36"/>
      <c r="K72" s="36"/>
      <c r="L72" s="109"/>
      <c r="S72" s="34"/>
      <c r="T72" s="34"/>
      <c r="U72" s="34"/>
      <c r="V72" s="34"/>
      <c r="W72" s="34"/>
      <c r="X72" s="34"/>
      <c r="Y72" s="34"/>
      <c r="Z72" s="34"/>
      <c r="AA72" s="34"/>
      <c r="AB72" s="34"/>
      <c r="AC72" s="34"/>
      <c r="AD72" s="34"/>
      <c r="AE72" s="34"/>
    </row>
    <row r="73" spans="1:31" s="2" customFormat="1" ht="6.95" customHeight="1">
      <c r="A73" s="34"/>
      <c r="B73" s="35"/>
      <c r="C73" s="36"/>
      <c r="D73" s="36"/>
      <c r="E73" s="36"/>
      <c r="F73" s="36"/>
      <c r="G73" s="36"/>
      <c r="H73" s="36"/>
      <c r="I73" s="108"/>
      <c r="J73" s="36"/>
      <c r="K73" s="36"/>
      <c r="L73" s="109"/>
      <c r="S73" s="34"/>
      <c r="T73" s="34"/>
      <c r="U73" s="34"/>
      <c r="V73" s="34"/>
      <c r="W73" s="34"/>
      <c r="X73" s="34"/>
      <c r="Y73" s="34"/>
      <c r="Z73" s="34"/>
      <c r="AA73" s="34"/>
      <c r="AB73" s="34"/>
      <c r="AC73" s="34"/>
      <c r="AD73" s="34"/>
      <c r="AE73" s="34"/>
    </row>
    <row r="74" spans="1:31" s="2" customFormat="1" ht="12" customHeight="1">
      <c r="A74" s="34"/>
      <c r="B74" s="35"/>
      <c r="C74" s="29" t="s">
        <v>16</v>
      </c>
      <c r="D74" s="36"/>
      <c r="E74" s="36"/>
      <c r="F74" s="36"/>
      <c r="G74" s="36"/>
      <c r="H74" s="36"/>
      <c r="I74" s="108"/>
      <c r="J74" s="36"/>
      <c r="K74" s="36"/>
      <c r="L74" s="109"/>
      <c r="S74" s="34"/>
      <c r="T74" s="34"/>
      <c r="U74" s="34"/>
      <c r="V74" s="34"/>
      <c r="W74" s="34"/>
      <c r="X74" s="34"/>
      <c r="Y74" s="34"/>
      <c r="Z74" s="34"/>
      <c r="AA74" s="34"/>
      <c r="AB74" s="34"/>
      <c r="AC74" s="34"/>
      <c r="AD74" s="34"/>
      <c r="AE74" s="34"/>
    </row>
    <row r="75" spans="1:31" s="2" customFormat="1" ht="16.5" customHeight="1">
      <c r="A75" s="34"/>
      <c r="B75" s="35"/>
      <c r="C75" s="36"/>
      <c r="D75" s="36"/>
      <c r="E75" s="370" t="str">
        <f>E7</f>
        <v>MŠ Karla Havlíčka Borovského 1527 - oprava podlah tříd</v>
      </c>
      <c r="F75" s="371"/>
      <c r="G75" s="371"/>
      <c r="H75" s="371"/>
      <c r="I75" s="108"/>
      <c r="J75" s="36"/>
      <c r="K75" s="36"/>
      <c r="L75" s="109"/>
      <c r="S75" s="34"/>
      <c r="T75" s="34"/>
      <c r="U75" s="34"/>
      <c r="V75" s="34"/>
      <c r="W75" s="34"/>
      <c r="X75" s="34"/>
      <c r="Y75" s="34"/>
      <c r="Z75" s="34"/>
      <c r="AA75" s="34"/>
      <c r="AB75" s="34"/>
      <c r="AC75" s="34"/>
      <c r="AD75" s="34"/>
      <c r="AE75" s="34"/>
    </row>
    <row r="76" spans="1:31" s="2" customFormat="1" ht="12" customHeight="1">
      <c r="A76" s="34"/>
      <c r="B76" s="35"/>
      <c r="C76" s="29" t="s">
        <v>101</v>
      </c>
      <c r="D76" s="36"/>
      <c r="E76" s="36"/>
      <c r="F76" s="36"/>
      <c r="G76" s="36"/>
      <c r="H76" s="36"/>
      <c r="I76" s="108"/>
      <c r="J76" s="36"/>
      <c r="K76" s="36"/>
      <c r="L76" s="109"/>
      <c r="S76" s="34"/>
      <c r="T76" s="34"/>
      <c r="U76" s="34"/>
      <c r="V76" s="34"/>
      <c r="W76" s="34"/>
      <c r="X76" s="34"/>
      <c r="Y76" s="34"/>
      <c r="Z76" s="34"/>
      <c r="AA76" s="34"/>
      <c r="AB76" s="34"/>
      <c r="AC76" s="34"/>
      <c r="AD76" s="34"/>
      <c r="AE76" s="34"/>
    </row>
    <row r="77" spans="1:31" s="2" customFormat="1" ht="16.5" customHeight="1">
      <c r="A77" s="34"/>
      <c r="B77" s="35"/>
      <c r="C77" s="36"/>
      <c r="D77" s="36"/>
      <c r="E77" s="323" t="str">
        <f>E9</f>
        <v>01 - Broučci - Herna</v>
      </c>
      <c r="F77" s="372"/>
      <c r="G77" s="372"/>
      <c r="H77" s="372"/>
      <c r="I77" s="108"/>
      <c r="J77" s="36"/>
      <c r="K77" s="36"/>
      <c r="L77" s="109"/>
      <c r="S77" s="34"/>
      <c r="T77" s="34"/>
      <c r="U77" s="34"/>
      <c r="V77" s="34"/>
      <c r="W77" s="34"/>
      <c r="X77" s="34"/>
      <c r="Y77" s="34"/>
      <c r="Z77" s="34"/>
      <c r="AA77" s="34"/>
      <c r="AB77" s="34"/>
      <c r="AC77" s="34"/>
      <c r="AD77" s="34"/>
      <c r="AE77" s="34"/>
    </row>
    <row r="78" spans="1:31" s="2" customFormat="1" ht="6.95" customHeight="1">
      <c r="A78" s="34"/>
      <c r="B78" s="35"/>
      <c r="C78" s="36"/>
      <c r="D78" s="36"/>
      <c r="E78" s="36"/>
      <c r="F78" s="36"/>
      <c r="G78" s="36"/>
      <c r="H78" s="36"/>
      <c r="I78" s="108"/>
      <c r="J78" s="36"/>
      <c r="K78" s="36"/>
      <c r="L78" s="109"/>
      <c r="S78" s="34"/>
      <c r="T78" s="34"/>
      <c r="U78" s="34"/>
      <c r="V78" s="34"/>
      <c r="W78" s="34"/>
      <c r="X78" s="34"/>
      <c r="Y78" s="34"/>
      <c r="Z78" s="34"/>
      <c r="AA78" s="34"/>
      <c r="AB78" s="34"/>
      <c r="AC78" s="34"/>
      <c r="AD78" s="34"/>
      <c r="AE78" s="34"/>
    </row>
    <row r="79" spans="1:31" s="2" customFormat="1" ht="12" customHeight="1">
      <c r="A79" s="34"/>
      <c r="B79" s="35"/>
      <c r="C79" s="29" t="s">
        <v>21</v>
      </c>
      <c r="D79" s="36"/>
      <c r="E79" s="36"/>
      <c r="F79" s="27" t="str">
        <f>F12</f>
        <v>Sokolov, Karla Havlíčka Borovského 1527</v>
      </c>
      <c r="G79" s="36"/>
      <c r="H79" s="36"/>
      <c r="I79" s="111" t="s">
        <v>23</v>
      </c>
      <c r="J79" s="59" t="str">
        <f>IF(J12="","",J12)</f>
        <v>16. 3. 2020</v>
      </c>
      <c r="K79" s="36"/>
      <c r="L79" s="109"/>
      <c r="S79" s="34"/>
      <c r="T79" s="34"/>
      <c r="U79" s="34"/>
      <c r="V79" s="34"/>
      <c r="W79" s="34"/>
      <c r="X79" s="34"/>
      <c r="Y79" s="34"/>
      <c r="Z79" s="34"/>
      <c r="AA79" s="34"/>
      <c r="AB79" s="34"/>
      <c r="AC79" s="34"/>
      <c r="AD79" s="34"/>
      <c r="AE79" s="34"/>
    </row>
    <row r="80" spans="1:31" s="2" customFormat="1" ht="6.95" customHeight="1">
      <c r="A80" s="34"/>
      <c r="B80" s="35"/>
      <c r="C80" s="36"/>
      <c r="D80" s="36"/>
      <c r="E80" s="36"/>
      <c r="F80" s="36"/>
      <c r="G80" s="36"/>
      <c r="H80" s="36"/>
      <c r="I80" s="108"/>
      <c r="J80" s="36"/>
      <c r="K80" s="36"/>
      <c r="L80" s="109"/>
      <c r="S80" s="34"/>
      <c r="T80" s="34"/>
      <c r="U80" s="34"/>
      <c r="V80" s="34"/>
      <c r="W80" s="34"/>
      <c r="X80" s="34"/>
      <c r="Y80" s="34"/>
      <c r="Z80" s="34"/>
      <c r="AA80" s="34"/>
      <c r="AB80" s="34"/>
      <c r="AC80" s="34"/>
      <c r="AD80" s="34"/>
      <c r="AE80" s="34"/>
    </row>
    <row r="81" spans="1:31" s="2" customFormat="1" ht="15.2" customHeight="1">
      <c r="A81" s="34"/>
      <c r="B81" s="35"/>
      <c r="C81" s="29" t="s">
        <v>25</v>
      </c>
      <c r="D81" s="36"/>
      <c r="E81" s="36"/>
      <c r="F81" s="27" t="str">
        <f>E15</f>
        <v>Město Sokolov</v>
      </c>
      <c r="G81" s="36"/>
      <c r="H81" s="36"/>
      <c r="I81" s="111" t="s">
        <v>31</v>
      </c>
      <c r="J81" s="32" t="str">
        <f>E21</f>
        <v xml:space="preserve"> </v>
      </c>
      <c r="K81" s="36"/>
      <c r="L81" s="109"/>
      <c r="S81" s="34"/>
      <c r="T81" s="34"/>
      <c r="U81" s="34"/>
      <c r="V81" s="34"/>
      <c r="W81" s="34"/>
      <c r="X81" s="34"/>
      <c r="Y81" s="34"/>
      <c r="Z81" s="34"/>
      <c r="AA81" s="34"/>
      <c r="AB81" s="34"/>
      <c r="AC81" s="34"/>
      <c r="AD81" s="34"/>
      <c r="AE81" s="34"/>
    </row>
    <row r="82" spans="1:31" s="2" customFormat="1" ht="15.2" customHeight="1">
      <c r="A82" s="34"/>
      <c r="B82" s="35"/>
      <c r="C82" s="29" t="s">
        <v>29</v>
      </c>
      <c r="D82" s="36"/>
      <c r="E82" s="36"/>
      <c r="F82" s="27" t="str">
        <f>IF(E18="","",E18)</f>
        <v>Vyplň údaj</v>
      </c>
      <c r="G82" s="36"/>
      <c r="H82" s="36"/>
      <c r="I82" s="111" t="s">
        <v>34</v>
      </c>
      <c r="J82" s="32" t="str">
        <f>E24</f>
        <v>Michal kubelka</v>
      </c>
      <c r="K82" s="36"/>
      <c r="L82" s="109"/>
      <c r="S82" s="34"/>
      <c r="T82" s="34"/>
      <c r="U82" s="34"/>
      <c r="V82" s="34"/>
      <c r="W82" s="34"/>
      <c r="X82" s="34"/>
      <c r="Y82" s="34"/>
      <c r="Z82" s="34"/>
      <c r="AA82" s="34"/>
      <c r="AB82" s="34"/>
      <c r="AC82" s="34"/>
      <c r="AD82" s="34"/>
      <c r="AE82" s="34"/>
    </row>
    <row r="83" spans="1:31" s="2" customFormat="1" ht="10.35" customHeight="1">
      <c r="A83" s="34"/>
      <c r="B83" s="35"/>
      <c r="C83" s="36"/>
      <c r="D83" s="36"/>
      <c r="E83" s="36"/>
      <c r="F83" s="36"/>
      <c r="G83" s="36"/>
      <c r="H83" s="36"/>
      <c r="I83" s="108"/>
      <c r="J83" s="36"/>
      <c r="K83" s="36"/>
      <c r="L83" s="109"/>
      <c r="S83" s="34"/>
      <c r="T83" s="34"/>
      <c r="U83" s="34"/>
      <c r="V83" s="34"/>
      <c r="W83" s="34"/>
      <c r="X83" s="34"/>
      <c r="Y83" s="34"/>
      <c r="Z83" s="34"/>
      <c r="AA83" s="34"/>
      <c r="AB83" s="34"/>
      <c r="AC83" s="34"/>
      <c r="AD83" s="34"/>
      <c r="AE83" s="34"/>
    </row>
    <row r="84" spans="1:31" s="11" customFormat="1" ht="29.25" customHeight="1">
      <c r="A84" s="159"/>
      <c r="B84" s="160"/>
      <c r="C84" s="161" t="s">
        <v>110</v>
      </c>
      <c r="D84" s="162" t="s">
        <v>57</v>
      </c>
      <c r="E84" s="162" t="s">
        <v>53</v>
      </c>
      <c r="F84" s="162" t="s">
        <v>54</v>
      </c>
      <c r="G84" s="162" t="s">
        <v>111</v>
      </c>
      <c r="H84" s="162" t="s">
        <v>112</v>
      </c>
      <c r="I84" s="163" t="s">
        <v>113</v>
      </c>
      <c r="J84" s="162" t="s">
        <v>105</v>
      </c>
      <c r="K84" s="164" t="s">
        <v>114</v>
      </c>
      <c r="L84" s="165"/>
      <c r="M84" s="68" t="s">
        <v>19</v>
      </c>
      <c r="N84" s="69" t="s">
        <v>42</v>
      </c>
      <c r="O84" s="69" t="s">
        <v>115</v>
      </c>
      <c r="P84" s="69" t="s">
        <v>116</v>
      </c>
      <c r="Q84" s="69" t="s">
        <v>117</v>
      </c>
      <c r="R84" s="69" t="s">
        <v>118</v>
      </c>
      <c r="S84" s="69" t="s">
        <v>119</v>
      </c>
      <c r="T84" s="70" t="s">
        <v>120</v>
      </c>
      <c r="U84" s="159"/>
      <c r="V84" s="159"/>
      <c r="W84" s="159"/>
      <c r="X84" s="159"/>
      <c r="Y84" s="159"/>
      <c r="Z84" s="159"/>
      <c r="AA84" s="159"/>
      <c r="AB84" s="159"/>
      <c r="AC84" s="159"/>
      <c r="AD84" s="159"/>
      <c r="AE84" s="159"/>
    </row>
    <row r="85" spans="1:63" s="2" customFormat="1" ht="22.9" customHeight="1">
      <c r="A85" s="34"/>
      <c r="B85" s="35"/>
      <c r="C85" s="75" t="s">
        <v>121</v>
      </c>
      <c r="D85" s="36"/>
      <c r="E85" s="36"/>
      <c r="F85" s="36"/>
      <c r="G85" s="36"/>
      <c r="H85" s="36"/>
      <c r="I85" s="108"/>
      <c r="J85" s="166">
        <f>BK85</f>
        <v>0</v>
      </c>
      <c r="K85" s="36"/>
      <c r="L85" s="39"/>
      <c r="M85" s="71"/>
      <c r="N85" s="167"/>
      <c r="O85" s="72"/>
      <c r="P85" s="168">
        <f>P86+P102</f>
        <v>0</v>
      </c>
      <c r="Q85" s="72"/>
      <c r="R85" s="168">
        <f>R86+R102</f>
        <v>0.14167601999999999</v>
      </c>
      <c r="S85" s="72"/>
      <c r="T85" s="169">
        <f>T86+T102</f>
        <v>0.105798</v>
      </c>
      <c r="U85" s="34"/>
      <c r="V85" s="34"/>
      <c r="W85" s="34"/>
      <c r="X85" s="34"/>
      <c r="Y85" s="34"/>
      <c r="Z85" s="34"/>
      <c r="AA85" s="34"/>
      <c r="AB85" s="34"/>
      <c r="AC85" s="34"/>
      <c r="AD85" s="34"/>
      <c r="AE85" s="34"/>
      <c r="AT85" s="17" t="s">
        <v>71</v>
      </c>
      <c r="AU85" s="17" t="s">
        <v>106</v>
      </c>
      <c r="BK85" s="170">
        <f>BK86+BK102</f>
        <v>0</v>
      </c>
    </row>
    <row r="86" spans="2:63" s="12" customFormat="1" ht="25.9" customHeight="1">
      <c r="B86" s="171"/>
      <c r="C86" s="172"/>
      <c r="D86" s="173" t="s">
        <v>71</v>
      </c>
      <c r="E86" s="174" t="s">
        <v>141</v>
      </c>
      <c r="F86" s="174" t="s">
        <v>142</v>
      </c>
      <c r="G86" s="172"/>
      <c r="H86" s="172"/>
      <c r="I86" s="175"/>
      <c r="J86" s="176">
        <f>BK86</f>
        <v>0</v>
      </c>
      <c r="K86" s="172"/>
      <c r="L86" s="177"/>
      <c r="M86" s="178"/>
      <c r="N86" s="179"/>
      <c r="O86" s="179"/>
      <c r="P86" s="180">
        <f>P87+P90</f>
        <v>0</v>
      </c>
      <c r="Q86" s="179"/>
      <c r="R86" s="180">
        <f>R87+R90</f>
        <v>0.0015156000000000002</v>
      </c>
      <c r="S86" s="179"/>
      <c r="T86" s="181">
        <f>T87+T90</f>
        <v>0</v>
      </c>
      <c r="AR86" s="182" t="s">
        <v>79</v>
      </c>
      <c r="AT86" s="183" t="s">
        <v>71</v>
      </c>
      <c r="AU86" s="183" t="s">
        <v>72</v>
      </c>
      <c r="AY86" s="182" t="s">
        <v>124</v>
      </c>
      <c r="BK86" s="184">
        <f>BK87+BK90</f>
        <v>0</v>
      </c>
    </row>
    <row r="87" spans="2:63" s="12" customFormat="1" ht="22.9" customHeight="1">
      <c r="B87" s="171"/>
      <c r="C87" s="172"/>
      <c r="D87" s="173" t="s">
        <v>71</v>
      </c>
      <c r="E87" s="185" t="s">
        <v>143</v>
      </c>
      <c r="F87" s="185" t="s">
        <v>144</v>
      </c>
      <c r="G87" s="172"/>
      <c r="H87" s="172"/>
      <c r="I87" s="175"/>
      <c r="J87" s="186">
        <f>BK87</f>
        <v>0</v>
      </c>
      <c r="K87" s="172"/>
      <c r="L87" s="177"/>
      <c r="M87" s="178"/>
      <c r="N87" s="179"/>
      <c r="O87" s="179"/>
      <c r="P87" s="180">
        <f>SUM(P88:P89)</f>
        <v>0</v>
      </c>
      <c r="Q87" s="179"/>
      <c r="R87" s="180">
        <f>SUM(R88:R89)</f>
        <v>0.0015156000000000002</v>
      </c>
      <c r="S87" s="179"/>
      <c r="T87" s="181">
        <f>SUM(T88:T89)</f>
        <v>0</v>
      </c>
      <c r="AR87" s="182" t="s">
        <v>79</v>
      </c>
      <c r="AT87" s="183" t="s">
        <v>71</v>
      </c>
      <c r="AU87" s="183" t="s">
        <v>79</v>
      </c>
      <c r="AY87" s="182" t="s">
        <v>124</v>
      </c>
      <c r="BK87" s="184">
        <f>SUM(BK88:BK89)</f>
        <v>0</v>
      </c>
    </row>
    <row r="88" spans="1:65" s="2" customFormat="1" ht="21.75" customHeight="1">
      <c r="A88" s="34"/>
      <c r="B88" s="35"/>
      <c r="C88" s="187" t="s">
        <v>79</v>
      </c>
      <c r="D88" s="187" t="s">
        <v>127</v>
      </c>
      <c r="E88" s="188" t="s">
        <v>145</v>
      </c>
      <c r="F88" s="189" t="s">
        <v>146</v>
      </c>
      <c r="G88" s="190" t="s">
        <v>147</v>
      </c>
      <c r="H88" s="191">
        <v>37.89</v>
      </c>
      <c r="I88" s="192"/>
      <c r="J88" s="193">
        <f>ROUND(I88*H88,2)</f>
        <v>0</v>
      </c>
      <c r="K88" s="189" t="s">
        <v>131</v>
      </c>
      <c r="L88" s="39"/>
      <c r="M88" s="201" t="s">
        <v>19</v>
      </c>
      <c r="N88" s="202" t="s">
        <v>43</v>
      </c>
      <c r="O88" s="64"/>
      <c r="P88" s="203">
        <f>O88*H88</f>
        <v>0</v>
      </c>
      <c r="Q88" s="203">
        <v>4E-05</v>
      </c>
      <c r="R88" s="203">
        <f>Q88*H88</f>
        <v>0.0015156000000000002</v>
      </c>
      <c r="S88" s="203">
        <v>0</v>
      </c>
      <c r="T88" s="204">
        <f>S88*H88</f>
        <v>0</v>
      </c>
      <c r="U88" s="34"/>
      <c r="V88" s="34"/>
      <c r="W88" s="34"/>
      <c r="X88" s="34"/>
      <c r="Y88" s="34"/>
      <c r="Z88" s="34"/>
      <c r="AA88" s="34"/>
      <c r="AB88" s="34"/>
      <c r="AC88" s="34"/>
      <c r="AD88" s="34"/>
      <c r="AE88" s="34"/>
      <c r="AR88" s="199" t="s">
        <v>148</v>
      </c>
      <c r="AT88" s="199" t="s">
        <v>127</v>
      </c>
      <c r="AU88" s="199" t="s">
        <v>81</v>
      </c>
      <c r="AY88" s="17" t="s">
        <v>124</v>
      </c>
      <c r="BE88" s="200">
        <f>IF(N88="základní",J88,0)</f>
        <v>0</v>
      </c>
      <c r="BF88" s="200">
        <f>IF(N88="snížená",J88,0)</f>
        <v>0</v>
      </c>
      <c r="BG88" s="200">
        <f>IF(N88="zákl. přenesená",J88,0)</f>
        <v>0</v>
      </c>
      <c r="BH88" s="200">
        <f>IF(N88="sníž. přenesená",J88,0)</f>
        <v>0</v>
      </c>
      <c r="BI88" s="200">
        <f>IF(N88="nulová",J88,0)</f>
        <v>0</v>
      </c>
      <c r="BJ88" s="17" t="s">
        <v>79</v>
      </c>
      <c r="BK88" s="200">
        <f>ROUND(I88*H88,2)</f>
        <v>0</v>
      </c>
      <c r="BL88" s="17" t="s">
        <v>148</v>
      </c>
      <c r="BM88" s="199" t="s">
        <v>149</v>
      </c>
    </row>
    <row r="89" spans="1:47" s="2" customFormat="1" ht="165.75">
      <c r="A89" s="34"/>
      <c r="B89" s="35"/>
      <c r="C89" s="36"/>
      <c r="D89" s="205" t="s">
        <v>150</v>
      </c>
      <c r="E89" s="36"/>
      <c r="F89" s="206" t="s">
        <v>151</v>
      </c>
      <c r="G89" s="36"/>
      <c r="H89" s="36"/>
      <c r="I89" s="108"/>
      <c r="J89" s="36"/>
      <c r="K89" s="36"/>
      <c r="L89" s="39"/>
      <c r="M89" s="207"/>
      <c r="N89" s="208"/>
      <c r="O89" s="64"/>
      <c r="P89" s="64"/>
      <c r="Q89" s="64"/>
      <c r="R89" s="64"/>
      <c r="S89" s="64"/>
      <c r="T89" s="65"/>
      <c r="U89" s="34"/>
      <c r="V89" s="34"/>
      <c r="W89" s="34"/>
      <c r="X89" s="34"/>
      <c r="Y89" s="34"/>
      <c r="Z89" s="34"/>
      <c r="AA89" s="34"/>
      <c r="AB89" s="34"/>
      <c r="AC89" s="34"/>
      <c r="AD89" s="34"/>
      <c r="AE89" s="34"/>
      <c r="AT89" s="17" t="s">
        <v>150</v>
      </c>
      <c r="AU89" s="17" t="s">
        <v>81</v>
      </c>
    </row>
    <row r="90" spans="2:63" s="12" customFormat="1" ht="22.9" customHeight="1">
      <c r="B90" s="171"/>
      <c r="C90" s="172"/>
      <c r="D90" s="173" t="s">
        <v>71</v>
      </c>
      <c r="E90" s="185" t="s">
        <v>152</v>
      </c>
      <c r="F90" s="185" t="s">
        <v>153</v>
      </c>
      <c r="G90" s="172"/>
      <c r="H90" s="172"/>
      <c r="I90" s="175"/>
      <c r="J90" s="186">
        <f>BK90</f>
        <v>0</v>
      </c>
      <c r="K90" s="172"/>
      <c r="L90" s="177"/>
      <c r="M90" s="178"/>
      <c r="N90" s="179"/>
      <c r="O90" s="179"/>
      <c r="P90" s="180">
        <f>SUM(P91:P101)</f>
        <v>0</v>
      </c>
      <c r="Q90" s="179"/>
      <c r="R90" s="180">
        <f>SUM(R91:R101)</f>
        <v>0</v>
      </c>
      <c r="S90" s="179"/>
      <c r="T90" s="181">
        <f>SUM(T91:T101)</f>
        <v>0</v>
      </c>
      <c r="AR90" s="182" t="s">
        <v>79</v>
      </c>
      <c r="AT90" s="183" t="s">
        <v>71</v>
      </c>
      <c r="AU90" s="183" t="s">
        <v>79</v>
      </c>
      <c r="AY90" s="182" t="s">
        <v>124</v>
      </c>
      <c r="BK90" s="184">
        <f>SUM(BK91:BK101)</f>
        <v>0</v>
      </c>
    </row>
    <row r="91" spans="1:65" s="2" customFormat="1" ht="21.75" customHeight="1">
      <c r="A91" s="34"/>
      <c r="B91" s="35"/>
      <c r="C91" s="187" t="s">
        <v>81</v>
      </c>
      <c r="D91" s="187" t="s">
        <v>127</v>
      </c>
      <c r="E91" s="188" t="s">
        <v>154</v>
      </c>
      <c r="F91" s="189" t="s">
        <v>155</v>
      </c>
      <c r="G91" s="190" t="s">
        <v>156</v>
      </c>
      <c r="H91" s="191">
        <v>0.106</v>
      </c>
      <c r="I91" s="192"/>
      <c r="J91" s="193">
        <f>ROUND(I91*H91,2)</f>
        <v>0</v>
      </c>
      <c r="K91" s="189" t="s">
        <v>131</v>
      </c>
      <c r="L91" s="39"/>
      <c r="M91" s="201" t="s">
        <v>19</v>
      </c>
      <c r="N91" s="202" t="s">
        <v>43</v>
      </c>
      <c r="O91" s="64"/>
      <c r="P91" s="203">
        <f>O91*H91</f>
        <v>0</v>
      </c>
      <c r="Q91" s="203">
        <v>0</v>
      </c>
      <c r="R91" s="203">
        <f>Q91*H91</f>
        <v>0</v>
      </c>
      <c r="S91" s="203">
        <v>0</v>
      </c>
      <c r="T91" s="204">
        <f>S91*H91</f>
        <v>0</v>
      </c>
      <c r="U91" s="34"/>
      <c r="V91" s="34"/>
      <c r="W91" s="34"/>
      <c r="X91" s="34"/>
      <c r="Y91" s="34"/>
      <c r="Z91" s="34"/>
      <c r="AA91" s="34"/>
      <c r="AB91" s="34"/>
      <c r="AC91" s="34"/>
      <c r="AD91" s="34"/>
      <c r="AE91" s="34"/>
      <c r="AR91" s="199" t="s">
        <v>148</v>
      </c>
      <c r="AT91" s="199" t="s">
        <v>127</v>
      </c>
      <c r="AU91" s="199" t="s">
        <v>81</v>
      </c>
      <c r="AY91" s="17" t="s">
        <v>124</v>
      </c>
      <c r="BE91" s="200">
        <f>IF(N91="základní",J91,0)</f>
        <v>0</v>
      </c>
      <c r="BF91" s="200">
        <f>IF(N91="snížená",J91,0)</f>
        <v>0</v>
      </c>
      <c r="BG91" s="200">
        <f>IF(N91="zákl. přenesená",J91,0)</f>
        <v>0</v>
      </c>
      <c r="BH91" s="200">
        <f>IF(N91="sníž. přenesená",J91,0)</f>
        <v>0</v>
      </c>
      <c r="BI91" s="200">
        <f>IF(N91="nulová",J91,0)</f>
        <v>0</v>
      </c>
      <c r="BJ91" s="17" t="s">
        <v>79</v>
      </c>
      <c r="BK91" s="200">
        <f>ROUND(I91*H91,2)</f>
        <v>0</v>
      </c>
      <c r="BL91" s="17" t="s">
        <v>148</v>
      </c>
      <c r="BM91" s="199" t="s">
        <v>157</v>
      </c>
    </row>
    <row r="92" spans="1:47" s="2" customFormat="1" ht="107.25">
      <c r="A92" s="34"/>
      <c r="B92" s="35"/>
      <c r="C92" s="36"/>
      <c r="D92" s="205" t="s">
        <v>150</v>
      </c>
      <c r="E92" s="36"/>
      <c r="F92" s="206" t="s">
        <v>158</v>
      </c>
      <c r="G92" s="36"/>
      <c r="H92" s="36"/>
      <c r="I92" s="108"/>
      <c r="J92" s="36"/>
      <c r="K92" s="36"/>
      <c r="L92" s="39"/>
      <c r="M92" s="207"/>
      <c r="N92" s="208"/>
      <c r="O92" s="64"/>
      <c r="P92" s="64"/>
      <c r="Q92" s="64"/>
      <c r="R92" s="64"/>
      <c r="S92" s="64"/>
      <c r="T92" s="65"/>
      <c r="U92" s="34"/>
      <c r="V92" s="34"/>
      <c r="W92" s="34"/>
      <c r="X92" s="34"/>
      <c r="Y92" s="34"/>
      <c r="Z92" s="34"/>
      <c r="AA92" s="34"/>
      <c r="AB92" s="34"/>
      <c r="AC92" s="34"/>
      <c r="AD92" s="34"/>
      <c r="AE92" s="34"/>
      <c r="AT92" s="17" t="s">
        <v>150</v>
      </c>
      <c r="AU92" s="17" t="s">
        <v>81</v>
      </c>
    </row>
    <row r="93" spans="1:65" s="2" customFormat="1" ht="16.5" customHeight="1">
      <c r="A93" s="34"/>
      <c r="B93" s="35"/>
      <c r="C93" s="187" t="s">
        <v>159</v>
      </c>
      <c r="D93" s="187" t="s">
        <v>127</v>
      </c>
      <c r="E93" s="188" t="s">
        <v>160</v>
      </c>
      <c r="F93" s="189" t="s">
        <v>161</v>
      </c>
      <c r="G93" s="190" t="s">
        <v>156</v>
      </c>
      <c r="H93" s="191">
        <v>0.106</v>
      </c>
      <c r="I93" s="192"/>
      <c r="J93" s="193">
        <f>ROUND(I93*H93,2)</f>
        <v>0</v>
      </c>
      <c r="K93" s="189" t="s">
        <v>131</v>
      </c>
      <c r="L93" s="39"/>
      <c r="M93" s="201" t="s">
        <v>19</v>
      </c>
      <c r="N93" s="202" t="s">
        <v>43</v>
      </c>
      <c r="O93" s="64"/>
      <c r="P93" s="203">
        <f>O93*H93</f>
        <v>0</v>
      </c>
      <c r="Q93" s="203">
        <v>0</v>
      </c>
      <c r="R93" s="203">
        <f>Q93*H93</f>
        <v>0</v>
      </c>
      <c r="S93" s="203">
        <v>0</v>
      </c>
      <c r="T93" s="204">
        <f>S93*H93</f>
        <v>0</v>
      </c>
      <c r="U93" s="34"/>
      <c r="V93" s="34"/>
      <c r="W93" s="34"/>
      <c r="X93" s="34"/>
      <c r="Y93" s="34"/>
      <c r="Z93" s="34"/>
      <c r="AA93" s="34"/>
      <c r="AB93" s="34"/>
      <c r="AC93" s="34"/>
      <c r="AD93" s="34"/>
      <c r="AE93" s="34"/>
      <c r="AR93" s="199" t="s">
        <v>148</v>
      </c>
      <c r="AT93" s="199" t="s">
        <v>127</v>
      </c>
      <c r="AU93" s="199" t="s">
        <v>81</v>
      </c>
      <c r="AY93" s="17" t="s">
        <v>124</v>
      </c>
      <c r="BE93" s="200">
        <f>IF(N93="základní",J93,0)</f>
        <v>0</v>
      </c>
      <c r="BF93" s="200">
        <f>IF(N93="snížená",J93,0)</f>
        <v>0</v>
      </c>
      <c r="BG93" s="200">
        <f>IF(N93="zákl. přenesená",J93,0)</f>
        <v>0</v>
      </c>
      <c r="BH93" s="200">
        <f>IF(N93="sníž. přenesená",J93,0)</f>
        <v>0</v>
      </c>
      <c r="BI93" s="200">
        <f>IF(N93="nulová",J93,0)</f>
        <v>0</v>
      </c>
      <c r="BJ93" s="17" t="s">
        <v>79</v>
      </c>
      <c r="BK93" s="200">
        <f>ROUND(I93*H93,2)</f>
        <v>0</v>
      </c>
      <c r="BL93" s="17" t="s">
        <v>148</v>
      </c>
      <c r="BM93" s="199" t="s">
        <v>162</v>
      </c>
    </row>
    <row r="94" spans="1:47" s="2" customFormat="1" ht="39">
      <c r="A94" s="34"/>
      <c r="B94" s="35"/>
      <c r="C94" s="36"/>
      <c r="D94" s="205" t="s">
        <v>150</v>
      </c>
      <c r="E94" s="36"/>
      <c r="F94" s="206" t="s">
        <v>163</v>
      </c>
      <c r="G94" s="36"/>
      <c r="H94" s="36"/>
      <c r="I94" s="108"/>
      <c r="J94" s="36"/>
      <c r="K94" s="36"/>
      <c r="L94" s="39"/>
      <c r="M94" s="207"/>
      <c r="N94" s="208"/>
      <c r="O94" s="64"/>
      <c r="P94" s="64"/>
      <c r="Q94" s="64"/>
      <c r="R94" s="64"/>
      <c r="S94" s="64"/>
      <c r="T94" s="65"/>
      <c r="U94" s="34"/>
      <c r="V94" s="34"/>
      <c r="W94" s="34"/>
      <c r="X94" s="34"/>
      <c r="Y94" s="34"/>
      <c r="Z94" s="34"/>
      <c r="AA94" s="34"/>
      <c r="AB94" s="34"/>
      <c r="AC94" s="34"/>
      <c r="AD94" s="34"/>
      <c r="AE94" s="34"/>
      <c r="AT94" s="17" t="s">
        <v>150</v>
      </c>
      <c r="AU94" s="17" t="s">
        <v>81</v>
      </c>
    </row>
    <row r="95" spans="1:65" s="2" customFormat="1" ht="16.5" customHeight="1">
      <c r="A95" s="34"/>
      <c r="B95" s="35"/>
      <c r="C95" s="187" t="s">
        <v>148</v>
      </c>
      <c r="D95" s="187" t="s">
        <v>127</v>
      </c>
      <c r="E95" s="188" t="s">
        <v>164</v>
      </c>
      <c r="F95" s="189" t="s">
        <v>165</v>
      </c>
      <c r="G95" s="190" t="s">
        <v>156</v>
      </c>
      <c r="H95" s="191">
        <v>0.106</v>
      </c>
      <c r="I95" s="192"/>
      <c r="J95" s="193">
        <f>ROUND(I95*H95,2)</f>
        <v>0</v>
      </c>
      <c r="K95" s="189" t="s">
        <v>131</v>
      </c>
      <c r="L95" s="39"/>
      <c r="M95" s="201" t="s">
        <v>19</v>
      </c>
      <c r="N95" s="202" t="s">
        <v>43</v>
      </c>
      <c r="O95" s="64"/>
      <c r="P95" s="203">
        <f>O95*H95</f>
        <v>0</v>
      </c>
      <c r="Q95" s="203">
        <v>0</v>
      </c>
      <c r="R95" s="203">
        <f>Q95*H95</f>
        <v>0</v>
      </c>
      <c r="S95" s="203">
        <v>0</v>
      </c>
      <c r="T95" s="204">
        <f>S95*H95</f>
        <v>0</v>
      </c>
      <c r="U95" s="34"/>
      <c r="V95" s="34"/>
      <c r="W95" s="34"/>
      <c r="X95" s="34"/>
      <c r="Y95" s="34"/>
      <c r="Z95" s="34"/>
      <c r="AA95" s="34"/>
      <c r="AB95" s="34"/>
      <c r="AC95" s="34"/>
      <c r="AD95" s="34"/>
      <c r="AE95" s="34"/>
      <c r="AR95" s="199" t="s">
        <v>148</v>
      </c>
      <c r="AT95" s="199" t="s">
        <v>127</v>
      </c>
      <c r="AU95" s="199" t="s">
        <v>81</v>
      </c>
      <c r="AY95" s="17" t="s">
        <v>124</v>
      </c>
      <c r="BE95" s="200">
        <f>IF(N95="základní",J95,0)</f>
        <v>0</v>
      </c>
      <c r="BF95" s="200">
        <f>IF(N95="snížená",J95,0)</f>
        <v>0</v>
      </c>
      <c r="BG95" s="200">
        <f>IF(N95="zákl. přenesená",J95,0)</f>
        <v>0</v>
      </c>
      <c r="BH95" s="200">
        <f>IF(N95="sníž. přenesená",J95,0)</f>
        <v>0</v>
      </c>
      <c r="BI95" s="200">
        <f>IF(N95="nulová",J95,0)</f>
        <v>0</v>
      </c>
      <c r="BJ95" s="17" t="s">
        <v>79</v>
      </c>
      <c r="BK95" s="200">
        <f>ROUND(I95*H95,2)</f>
        <v>0</v>
      </c>
      <c r="BL95" s="17" t="s">
        <v>148</v>
      </c>
      <c r="BM95" s="199" t="s">
        <v>166</v>
      </c>
    </row>
    <row r="96" spans="1:47" s="2" customFormat="1" ht="58.5">
      <c r="A96" s="34"/>
      <c r="B96" s="35"/>
      <c r="C96" s="36"/>
      <c r="D96" s="205" t="s">
        <v>150</v>
      </c>
      <c r="E96" s="36"/>
      <c r="F96" s="206" t="s">
        <v>167</v>
      </c>
      <c r="G96" s="36"/>
      <c r="H96" s="36"/>
      <c r="I96" s="108"/>
      <c r="J96" s="36"/>
      <c r="K96" s="36"/>
      <c r="L96" s="39"/>
      <c r="M96" s="207"/>
      <c r="N96" s="208"/>
      <c r="O96" s="64"/>
      <c r="P96" s="64"/>
      <c r="Q96" s="64"/>
      <c r="R96" s="64"/>
      <c r="S96" s="64"/>
      <c r="T96" s="65"/>
      <c r="U96" s="34"/>
      <c r="V96" s="34"/>
      <c r="W96" s="34"/>
      <c r="X96" s="34"/>
      <c r="Y96" s="34"/>
      <c r="Z96" s="34"/>
      <c r="AA96" s="34"/>
      <c r="AB96" s="34"/>
      <c r="AC96" s="34"/>
      <c r="AD96" s="34"/>
      <c r="AE96" s="34"/>
      <c r="AT96" s="17" t="s">
        <v>150</v>
      </c>
      <c r="AU96" s="17" t="s">
        <v>81</v>
      </c>
    </row>
    <row r="97" spans="1:65" s="2" customFormat="1" ht="21.75" customHeight="1">
      <c r="A97" s="34"/>
      <c r="B97" s="35"/>
      <c r="C97" s="187" t="s">
        <v>123</v>
      </c>
      <c r="D97" s="187" t="s">
        <v>127</v>
      </c>
      <c r="E97" s="188" t="s">
        <v>168</v>
      </c>
      <c r="F97" s="189" t="s">
        <v>169</v>
      </c>
      <c r="G97" s="190" t="s">
        <v>156</v>
      </c>
      <c r="H97" s="191">
        <v>0.53</v>
      </c>
      <c r="I97" s="192"/>
      <c r="J97" s="193">
        <f>ROUND(I97*H97,2)</f>
        <v>0</v>
      </c>
      <c r="K97" s="189" t="s">
        <v>131</v>
      </c>
      <c r="L97" s="39"/>
      <c r="M97" s="201" t="s">
        <v>19</v>
      </c>
      <c r="N97" s="202" t="s">
        <v>43</v>
      </c>
      <c r="O97" s="64"/>
      <c r="P97" s="203">
        <f>O97*H97</f>
        <v>0</v>
      </c>
      <c r="Q97" s="203">
        <v>0</v>
      </c>
      <c r="R97" s="203">
        <f>Q97*H97</f>
        <v>0</v>
      </c>
      <c r="S97" s="203">
        <v>0</v>
      </c>
      <c r="T97" s="204">
        <f>S97*H97</f>
        <v>0</v>
      </c>
      <c r="U97" s="34"/>
      <c r="V97" s="34"/>
      <c r="W97" s="34"/>
      <c r="X97" s="34"/>
      <c r="Y97" s="34"/>
      <c r="Z97" s="34"/>
      <c r="AA97" s="34"/>
      <c r="AB97" s="34"/>
      <c r="AC97" s="34"/>
      <c r="AD97" s="34"/>
      <c r="AE97" s="34"/>
      <c r="AR97" s="199" t="s">
        <v>148</v>
      </c>
      <c r="AT97" s="199" t="s">
        <v>127</v>
      </c>
      <c r="AU97" s="199" t="s">
        <v>81</v>
      </c>
      <c r="AY97" s="17" t="s">
        <v>124</v>
      </c>
      <c r="BE97" s="200">
        <f>IF(N97="základní",J97,0)</f>
        <v>0</v>
      </c>
      <c r="BF97" s="200">
        <f>IF(N97="snížená",J97,0)</f>
        <v>0</v>
      </c>
      <c r="BG97" s="200">
        <f>IF(N97="zákl. přenesená",J97,0)</f>
        <v>0</v>
      </c>
      <c r="BH97" s="200">
        <f>IF(N97="sníž. přenesená",J97,0)</f>
        <v>0</v>
      </c>
      <c r="BI97" s="200">
        <f>IF(N97="nulová",J97,0)</f>
        <v>0</v>
      </c>
      <c r="BJ97" s="17" t="s">
        <v>79</v>
      </c>
      <c r="BK97" s="200">
        <f>ROUND(I97*H97,2)</f>
        <v>0</v>
      </c>
      <c r="BL97" s="17" t="s">
        <v>148</v>
      </c>
      <c r="BM97" s="199" t="s">
        <v>170</v>
      </c>
    </row>
    <row r="98" spans="1:47" s="2" customFormat="1" ht="58.5">
      <c r="A98" s="34"/>
      <c r="B98" s="35"/>
      <c r="C98" s="36"/>
      <c r="D98" s="205" t="s">
        <v>150</v>
      </c>
      <c r="E98" s="36"/>
      <c r="F98" s="206" t="s">
        <v>167</v>
      </c>
      <c r="G98" s="36"/>
      <c r="H98" s="36"/>
      <c r="I98" s="108"/>
      <c r="J98" s="36"/>
      <c r="K98" s="36"/>
      <c r="L98" s="39"/>
      <c r="M98" s="207"/>
      <c r="N98" s="208"/>
      <c r="O98" s="64"/>
      <c r="P98" s="64"/>
      <c r="Q98" s="64"/>
      <c r="R98" s="64"/>
      <c r="S98" s="64"/>
      <c r="T98" s="65"/>
      <c r="U98" s="34"/>
      <c r="V98" s="34"/>
      <c r="W98" s="34"/>
      <c r="X98" s="34"/>
      <c r="Y98" s="34"/>
      <c r="Z98" s="34"/>
      <c r="AA98" s="34"/>
      <c r="AB98" s="34"/>
      <c r="AC98" s="34"/>
      <c r="AD98" s="34"/>
      <c r="AE98" s="34"/>
      <c r="AT98" s="17" t="s">
        <v>150</v>
      </c>
      <c r="AU98" s="17" t="s">
        <v>81</v>
      </c>
    </row>
    <row r="99" spans="2:51" s="13" customFormat="1" ht="11.25">
      <c r="B99" s="209"/>
      <c r="C99" s="210"/>
      <c r="D99" s="205" t="s">
        <v>171</v>
      </c>
      <c r="E99" s="211" t="s">
        <v>19</v>
      </c>
      <c r="F99" s="212" t="s">
        <v>172</v>
      </c>
      <c r="G99" s="210"/>
      <c r="H99" s="213">
        <v>0.53</v>
      </c>
      <c r="I99" s="214"/>
      <c r="J99" s="210"/>
      <c r="K99" s="210"/>
      <c r="L99" s="215"/>
      <c r="M99" s="216"/>
      <c r="N99" s="217"/>
      <c r="O99" s="217"/>
      <c r="P99" s="217"/>
      <c r="Q99" s="217"/>
      <c r="R99" s="217"/>
      <c r="S99" s="217"/>
      <c r="T99" s="218"/>
      <c r="AT99" s="219" t="s">
        <v>171</v>
      </c>
      <c r="AU99" s="219" t="s">
        <v>81</v>
      </c>
      <c r="AV99" s="13" t="s">
        <v>81</v>
      </c>
      <c r="AW99" s="13" t="s">
        <v>33</v>
      </c>
      <c r="AX99" s="13" t="s">
        <v>79</v>
      </c>
      <c r="AY99" s="219" t="s">
        <v>124</v>
      </c>
    </row>
    <row r="100" spans="1:65" s="2" customFormat="1" ht="21.75" customHeight="1">
      <c r="A100" s="34"/>
      <c r="B100" s="35"/>
      <c r="C100" s="187" t="s">
        <v>173</v>
      </c>
      <c r="D100" s="187" t="s">
        <v>127</v>
      </c>
      <c r="E100" s="188" t="s">
        <v>174</v>
      </c>
      <c r="F100" s="189" t="s">
        <v>175</v>
      </c>
      <c r="G100" s="190" t="s">
        <v>156</v>
      </c>
      <c r="H100" s="191">
        <v>0.106</v>
      </c>
      <c r="I100" s="192"/>
      <c r="J100" s="193">
        <f>ROUND(I100*H100,2)</f>
        <v>0</v>
      </c>
      <c r="K100" s="189" t="s">
        <v>131</v>
      </c>
      <c r="L100" s="39"/>
      <c r="M100" s="201" t="s">
        <v>19</v>
      </c>
      <c r="N100" s="202" t="s">
        <v>43</v>
      </c>
      <c r="O100" s="64"/>
      <c r="P100" s="203">
        <f>O100*H100</f>
        <v>0</v>
      </c>
      <c r="Q100" s="203">
        <v>0</v>
      </c>
      <c r="R100" s="203">
        <f>Q100*H100</f>
        <v>0</v>
      </c>
      <c r="S100" s="203">
        <v>0</v>
      </c>
      <c r="T100" s="204">
        <f>S100*H100</f>
        <v>0</v>
      </c>
      <c r="U100" s="34"/>
      <c r="V100" s="34"/>
      <c r="W100" s="34"/>
      <c r="X100" s="34"/>
      <c r="Y100" s="34"/>
      <c r="Z100" s="34"/>
      <c r="AA100" s="34"/>
      <c r="AB100" s="34"/>
      <c r="AC100" s="34"/>
      <c r="AD100" s="34"/>
      <c r="AE100" s="34"/>
      <c r="AR100" s="199" t="s">
        <v>148</v>
      </c>
      <c r="AT100" s="199" t="s">
        <v>127</v>
      </c>
      <c r="AU100" s="199" t="s">
        <v>81</v>
      </c>
      <c r="AY100" s="17" t="s">
        <v>124</v>
      </c>
      <c r="BE100" s="200">
        <f>IF(N100="základní",J100,0)</f>
        <v>0</v>
      </c>
      <c r="BF100" s="200">
        <f>IF(N100="snížená",J100,0)</f>
        <v>0</v>
      </c>
      <c r="BG100" s="200">
        <f>IF(N100="zákl. přenesená",J100,0)</f>
        <v>0</v>
      </c>
      <c r="BH100" s="200">
        <f>IF(N100="sníž. přenesená",J100,0)</f>
        <v>0</v>
      </c>
      <c r="BI100" s="200">
        <f>IF(N100="nulová",J100,0)</f>
        <v>0</v>
      </c>
      <c r="BJ100" s="17" t="s">
        <v>79</v>
      </c>
      <c r="BK100" s="200">
        <f>ROUND(I100*H100,2)</f>
        <v>0</v>
      </c>
      <c r="BL100" s="17" t="s">
        <v>148</v>
      </c>
      <c r="BM100" s="199" t="s">
        <v>176</v>
      </c>
    </row>
    <row r="101" spans="1:47" s="2" customFormat="1" ht="58.5">
      <c r="A101" s="34"/>
      <c r="B101" s="35"/>
      <c r="C101" s="36"/>
      <c r="D101" s="205" t="s">
        <v>150</v>
      </c>
      <c r="E101" s="36"/>
      <c r="F101" s="206" t="s">
        <v>177</v>
      </c>
      <c r="G101" s="36"/>
      <c r="H101" s="36"/>
      <c r="I101" s="108"/>
      <c r="J101" s="36"/>
      <c r="K101" s="36"/>
      <c r="L101" s="39"/>
      <c r="M101" s="207"/>
      <c r="N101" s="208"/>
      <c r="O101" s="64"/>
      <c r="P101" s="64"/>
      <c r="Q101" s="64"/>
      <c r="R101" s="64"/>
      <c r="S101" s="64"/>
      <c r="T101" s="65"/>
      <c r="U101" s="34"/>
      <c r="V101" s="34"/>
      <c r="W101" s="34"/>
      <c r="X101" s="34"/>
      <c r="Y101" s="34"/>
      <c r="Z101" s="34"/>
      <c r="AA101" s="34"/>
      <c r="AB101" s="34"/>
      <c r="AC101" s="34"/>
      <c r="AD101" s="34"/>
      <c r="AE101" s="34"/>
      <c r="AT101" s="17" t="s">
        <v>150</v>
      </c>
      <c r="AU101" s="17" t="s">
        <v>81</v>
      </c>
    </row>
    <row r="102" spans="2:63" s="12" customFormat="1" ht="25.9" customHeight="1">
      <c r="B102" s="171"/>
      <c r="C102" s="172"/>
      <c r="D102" s="173" t="s">
        <v>71</v>
      </c>
      <c r="E102" s="174" t="s">
        <v>178</v>
      </c>
      <c r="F102" s="174" t="s">
        <v>179</v>
      </c>
      <c r="G102" s="172"/>
      <c r="H102" s="172"/>
      <c r="I102" s="175"/>
      <c r="J102" s="176">
        <f>BK102</f>
        <v>0</v>
      </c>
      <c r="K102" s="172"/>
      <c r="L102" s="177"/>
      <c r="M102" s="178"/>
      <c r="N102" s="179"/>
      <c r="O102" s="179"/>
      <c r="P102" s="180">
        <f>P103+P112</f>
        <v>0</v>
      </c>
      <c r="Q102" s="179"/>
      <c r="R102" s="180">
        <f>R103+R112</f>
        <v>0.14016041999999998</v>
      </c>
      <c r="S102" s="179"/>
      <c r="T102" s="181">
        <f>T103+T112</f>
        <v>0.105798</v>
      </c>
      <c r="AR102" s="182" t="s">
        <v>81</v>
      </c>
      <c r="AT102" s="183" t="s">
        <v>71</v>
      </c>
      <c r="AU102" s="183" t="s">
        <v>72</v>
      </c>
      <c r="AY102" s="182" t="s">
        <v>124</v>
      </c>
      <c r="BK102" s="184">
        <f>BK103+BK112</f>
        <v>0</v>
      </c>
    </row>
    <row r="103" spans="2:63" s="12" customFormat="1" ht="22.9" customHeight="1">
      <c r="B103" s="171"/>
      <c r="C103" s="172"/>
      <c r="D103" s="173" t="s">
        <v>71</v>
      </c>
      <c r="E103" s="185" t="s">
        <v>180</v>
      </c>
      <c r="F103" s="185" t="s">
        <v>181</v>
      </c>
      <c r="G103" s="172"/>
      <c r="H103" s="172"/>
      <c r="I103" s="175"/>
      <c r="J103" s="186">
        <f>BK103</f>
        <v>0</v>
      </c>
      <c r="K103" s="172"/>
      <c r="L103" s="177"/>
      <c r="M103" s="178"/>
      <c r="N103" s="179"/>
      <c r="O103" s="179"/>
      <c r="P103" s="180">
        <f>SUM(P104:P111)</f>
        <v>0</v>
      </c>
      <c r="Q103" s="179"/>
      <c r="R103" s="180">
        <f>SUM(R104:R111)</f>
        <v>0.0015</v>
      </c>
      <c r="S103" s="179"/>
      <c r="T103" s="181">
        <f>SUM(T104:T111)</f>
        <v>0.0036</v>
      </c>
      <c r="AR103" s="182" t="s">
        <v>81</v>
      </c>
      <c r="AT103" s="183" t="s">
        <v>71</v>
      </c>
      <c r="AU103" s="183" t="s">
        <v>79</v>
      </c>
      <c r="AY103" s="182" t="s">
        <v>124</v>
      </c>
      <c r="BK103" s="184">
        <f>SUM(BK104:BK111)</f>
        <v>0</v>
      </c>
    </row>
    <row r="104" spans="1:65" s="2" customFormat="1" ht="16.5" customHeight="1">
      <c r="A104" s="34"/>
      <c r="B104" s="35"/>
      <c r="C104" s="187" t="s">
        <v>182</v>
      </c>
      <c r="D104" s="187" t="s">
        <v>127</v>
      </c>
      <c r="E104" s="188" t="s">
        <v>183</v>
      </c>
      <c r="F104" s="189" t="s">
        <v>184</v>
      </c>
      <c r="G104" s="190" t="s">
        <v>185</v>
      </c>
      <c r="H104" s="191">
        <v>2</v>
      </c>
      <c r="I104" s="192"/>
      <c r="J104" s="193">
        <f>ROUND(I104*H104,2)</f>
        <v>0</v>
      </c>
      <c r="K104" s="189" t="s">
        <v>131</v>
      </c>
      <c r="L104" s="39"/>
      <c r="M104" s="201" t="s">
        <v>19</v>
      </c>
      <c r="N104" s="202" t="s">
        <v>43</v>
      </c>
      <c r="O104" s="64"/>
      <c r="P104" s="203">
        <f>O104*H104</f>
        <v>0</v>
      </c>
      <c r="Q104" s="203">
        <v>0</v>
      </c>
      <c r="R104" s="203">
        <f>Q104*H104</f>
        <v>0</v>
      </c>
      <c r="S104" s="203">
        <v>0.0018</v>
      </c>
      <c r="T104" s="204">
        <f>S104*H104</f>
        <v>0.0036</v>
      </c>
      <c r="U104" s="34"/>
      <c r="V104" s="34"/>
      <c r="W104" s="34"/>
      <c r="X104" s="34"/>
      <c r="Y104" s="34"/>
      <c r="Z104" s="34"/>
      <c r="AA104" s="34"/>
      <c r="AB104" s="34"/>
      <c r="AC104" s="34"/>
      <c r="AD104" s="34"/>
      <c r="AE104" s="34"/>
      <c r="AR104" s="199" t="s">
        <v>186</v>
      </c>
      <c r="AT104" s="199" t="s">
        <v>127</v>
      </c>
      <c r="AU104" s="199" t="s">
        <v>81</v>
      </c>
      <c r="AY104" s="17" t="s">
        <v>124</v>
      </c>
      <c r="BE104" s="200">
        <f>IF(N104="základní",J104,0)</f>
        <v>0</v>
      </c>
      <c r="BF104" s="200">
        <f>IF(N104="snížená",J104,0)</f>
        <v>0</v>
      </c>
      <c r="BG104" s="200">
        <f>IF(N104="zákl. přenesená",J104,0)</f>
        <v>0</v>
      </c>
      <c r="BH104" s="200">
        <f>IF(N104="sníž. přenesená",J104,0)</f>
        <v>0</v>
      </c>
      <c r="BI104" s="200">
        <f>IF(N104="nulová",J104,0)</f>
        <v>0</v>
      </c>
      <c r="BJ104" s="17" t="s">
        <v>79</v>
      </c>
      <c r="BK104" s="200">
        <f>ROUND(I104*H104,2)</f>
        <v>0</v>
      </c>
      <c r="BL104" s="17" t="s">
        <v>186</v>
      </c>
      <c r="BM104" s="199" t="s">
        <v>187</v>
      </c>
    </row>
    <row r="105" spans="1:65" s="2" customFormat="1" ht="16.5" customHeight="1">
      <c r="A105" s="34"/>
      <c r="B105" s="35"/>
      <c r="C105" s="187" t="s">
        <v>188</v>
      </c>
      <c r="D105" s="187" t="s">
        <v>127</v>
      </c>
      <c r="E105" s="188" t="s">
        <v>189</v>
      </c>
      <c r="F105" s="189" t="s">
        <v>190</v>
      </c>
      <c r="G105" s="190" t="s">
        <v>185</v>
      </c>
      <c r="H105" s="191">
        <v>2</v>
      </c>
      <c r="I105" s="192"/>
      <c r="J105" s="193">
        <f>ROUND(I105*H105,2)</f>
        <v>0</v>
      </c>
      <c r="K105" s="189" t="s">
        <v>131</v>
      </c>
      <c r="L105" s="39"/>
      <c r="M105" s="201" t="s">
        <v>19</v>
      </c>
      <c r="N105" s="202" t="s">
        <v>43</v>
      </c>
      <c r="O105" s="64"/>
      <c r="P105" s="203">
        <f>O105*H105</f>
        <v>0</v>
      </c>
      <c r="Q105" s="203">
        <v>0</v>
      </c>
      <c r="R105" s="203">
        <f>Q105*H105</f>
        <v>0</v>
      </c>
      <c r="S105" s="203">
        <v>0</v>
      </c>
      <c r="T105" s="204">
        <f>S105*H105</f>
        <v>0</v>
      </c>
      <c r="U105" s="34"/>
      <c r="V105" s="34"/>
      <c r="W105" s="34"/>
      <c r="X105" s="34"/>
      <c r="Y105" s="34"/>
      <c r="Z105" s="34"/>
      <c r="AA105" s="34"/>
      <c r="AB105" s="34"/>
      <c r="AC105" s="34"/>
      <c r="AD105" s="34"/>
      <c r="AE105" s="34"/>
      <c r="AR105" s="199" t="s">
        <v>186</v>
      </c>
      <c r="AT105" s="199" t="s">
        <v>127</v>
      </c>
      <c r="AU105" s="199" t="s">
        <v>81</v>
      </c>
      <c r="AY105" s="17" t="s">
        <v>124</v>
      </c>
      <c r="BE105" s="200">
        <f>IF(N105="základní",J105,0)</f>
        <v>0</v>
      </c>
      <c r="BF105" s="200">
        <f>IF(N105="snížená",J105,0)</f>
        <v>0</v>
      </c>
      <c r="BG105" s="200">
        <f>IF(N105="zákl. přenesená",J105,0)</f>
        <v>0</v>
      </c>
      <c r="BH105" s="200">
        <f>IF(N105="sníž. přenesená",J105,0)</f>
        <v>0</v>
      </c>
      <c r="BI105" s="200">
        <f>IF(N105="nulová",J105,0)</f>
        <v>0</v>
      </c>
      <c r="BJ105" s="17" t="s">
        <v>79</v>
      </c>
      <c r="BK105" s="200">
        <f>ROUND(I105*H105,2)</f>
        <v>0</v>
      </c>
      <c r="BL105" s="17" t="s">
        <v>186</v>
      </c>
      <c r="BM105" s="199" t="s">
        <v>191</v>
      </c>
    </row>
    <row r="106" spans="1:47" s="2" customFormat="1" ht="58.5">
      <c r="A106" s="34"/>
      <c r="B106" s="35"/>
      <c r="C106" s="36"/>
      <c r="D106" s="205" t="s">
        <v>150</v>
      </c>
      <c r="E106" s="36"/>
      <c r="F106" s="206" t="s">
        <v>192</v>
      </c>
      <c r="G106" s="36"/>
      <c r="H106" s="36"/>
      <c r="I106" s="108"/>
      <c r="J106" s="36"/>
      <c r="K106" s="36"/>
      <c r="L106" s="39"/>
      <c r="M106" s="207"/>
      <c r="N106" s="208"/>
      <c r="O106" s="64"/>
      <c r="P106" s="64"/>
      <c r="Q106" s="64"/>
      <c r="R106" s="64"/>
      <c r="S106" s="64"/>
      <c r="T106" s="65"/>
      <c r="U106" s="34"/>
      <c r="V106" s="34"/>
      <c r="W106" s="34"/>
      <c r="X106" s="34"/>
      <c r="Y106" s="34"/>
      <c r="Z106" s="34"/>
      <c r="AA106" s="34"/>
      <c r="AB106" s="34"/>
      <c r="AC106" s="34"/>
      <c r="AD106" s="34"/>
      <c r="AE106" s="34"/>
      <c r="AT106" s="17" t="s">
        <v>150</v>
      </c>
      <c r="AU106" s="17" t="s">
        <v>81</v>
      </c>
    </row>
    <row r="107" spans="1:65" s="2" customFormat="1" ht="16.5" customHeight="1">
      <c r="A107" s="34"/>
      <c r="B107" s="35"/>
      <c r="C107" s="220" t="s">
        <v>143</v>
      </c>
      <c r="D107" s="220" t="s">
        <v>193</v>
      </c>
      <c r="E107" s="221" t="s">
        <v>194</v>
      </c>
      <c r="F107" s="222" t="s">
        <v>195</v>
      </c>
      <c r="G107" s="223" t="s">
        <v>185</v>
      </c>
      <c r="H107" s="224">
        <v>1</v>
      </c>
      <c r="I107" s="225"/>
      <c r="J107" s="226">
        <f>ROUND(I107*H107,2)</f>
        <v>0</v>
      </c>
      <c r="K107" s="222" t="s">
        <v>131</v>
      </c>
      <c r="L107" s="227"/>
      <c r="M107" s="228" t="s">
        <v>19</v>
      </c>
      <c r="N107" s="229" t="s">
        <v>43</v>
      </c>
      <c r="O107" s="64"/>
      <c r="P107" s="203">
        <f>O107*H107</f>
        <v>0</v>
      </c>
      <c r="Q107" s="203">
        <v>0.00064</v>
      </c>
      <c r="R107" s="203">
        <f>Q107*H107</f>
        <v>0.00064</v>
      </c>
      <c r="S107" s="203">
        <v>0</v>
      </c>
      <c r="T107" s="204">
        <f>S107*H107</f>
        <v>0</v>
      </c>
      <c r="U107" s="34"/>
      <c r="V107" s="34"/>
      <c r="W107" s="34"/>
      <c r="X107" s="34"/>
      <c r="Y107" s="34"/>
      <c r="Z107" s="34"/>
      <c r="AA107" s="34"/>
      <c r="AB107" s="34"/>
      <c r="AC107" s="34"/>
      <c r="AD107" s="34"/>
      <c r="AE107" s="34"/>
      <c r="AR107" s="199" t="s">
        <v>196</v>
      </c>
      <c r="AT107" s="199" t="s">
        <v>193</v>
      </c>
      <c r="AU107" s="199" t="s">
        <v>81</v>
      </c>
      <c r="AY107" s="17" t="s">
        <v>124</v>
      </c>
      <c r="BE107" s="200">
        <f>IF(N107="základní",J107,0)</f>
        <v>0</v>
      </c>
      <c r="BF107" s="200">
        <f>IF(N107="snížená",J107,0)</f>
        <v>0</v>
      </c>
      <c r="BG107" s="200">
        <f>IF(N107="zákl. přenesená",J107,0)</f>
        <v>0</v>
      </c>
      <c r="BH107" s="200">
        <f>IF(N107="sníž. přenesená",J107,0)</f>
        <v>0</v>
      </c>
      <c r="BI107" s="200">
        <f>IF(N107="nulová",J107,0)</f>
        <v>0</v>
      </c>
      <c r="BJ107" s="17" t="s">
        <v>79</v>
      </c>
      <c r="BK107" s="200">
        <f>ROUND(I107*H107,2)</f>
        <v>0</v>
      </c>
      <c r="BL107" s="17" t="s">
        <v>186</v>
      </c>
      <c r="BM107" s="199" t="s">
        <v>197</v>
      </c>
    </row>
    <row r="108" spans="1:65" s="2" customFormat="1" ht="16.5" customHeight="1">
      <c r="A108" s="34"/>
      <c r="B108" s="35"/>
      <c r="C108" s="220" t="s">
        <v>198</v>
      </c>
      <c r="D108" s="220" t="s">
        <v>193</v>
      </c>
      <c r="E108" s="221" t="s">
        <v>199</v>
      </c>
      <c r="F108" s="222" t="s">
        <v>200</v>
      </c>
      <c r="G108" s="223" t="s">
        <v>185</v>
      </c>
      <c r="H108" s="224">
        <v>1</v>
      </c>
      <c r="I108" s="225"/>
      <c r="J108" s="226">
        <f>ROUND(I108*H108,2)</f>
        <v>0</v>
      </c>
      <c r="K108" s="222" t="s">
        <v>131</v>
      </c>
      <c r="L108" s="227"/>
      <c r="M108" s="228" t="s">
        <v>19</v>
      </c>
      <c r="N108" s="229" t="s">
        <v>43</v>
      </c>
      <c r="O108" s="64"/>
      <c r="P108" s="203">
        <f>O108*H108</f>
        <v>0</v>
      </c>
      <c r="Q108" s="203">
        <v>0.00086</v>
      </c>
      <c r="R108" s="203">
        <f>Q108*H108</f>
        <v>0.00086</v>
      </c>
      <c r="S108" s="203">
        <v>0</v>
      </c>
      <c r="T108" s="204">
        <f>S108*H108</f>
        <v>0</v>
      </c>
      <c r="U108" s="34"/>
      <c r="V108" s="34"/>
      <c r="W108" s="34"/>
      <c r="X108" s="34"/>
      <c r="Y108" s="34"/>
      <c r="Z108" s="34"/>
      <c r="AA108" s="34"/>
      <c r="AB108" s="34"/>
      <c r="AC108" s="34"/>
      <c r="AD108" s="34"/>
      <c r="AE108" s="34"/>
      <c r="AR108" s="199" t="s">
        <v>196</v>
      </c>
      <c r="AT108" s="199" t="s">
        <v>193</v>
      </c>
      <c r="AU108" s="199" t="s">
        <v>81</v>
      </c>
      <c r="AY108" s="17" t="s">
        <v>124</v>
      </c>
      <c r="BE108" s="200">
        <f>IF(N108="základní",J108,0)</f>
        <v>0</v>
      </c>
      <c r="BF108" s="200">
        <f>IF(N108="snížená",J108,0)</f>
        <v>0</v>
      </c>
      <c r="BG108" s="200">
        <f>IF(N108="zákl. přenesená",J108,0)</f>
        <v>0</v>
      </c>
      <c r="BH108" s="200">
        <f>IF(N108="sníž. přenesená",J108,0)</f>
        <v>0</v>
      </c>
      <c r="BI108" s="200">
        <f>IF(N108="nulová",J108,0)</f>
        <v>0</v>
      </c>
      <c r="BJ108" s="17" t="s">
        <v>79</v>
      </c>
      <c r="BK108" s="200">
        <f>ROUND(I108*H108,2)</f>
        <v>0</v>
      </c>
      <c r="BL108" s="17" t="s">
        <v>186</v>
      </c>
      <c r="BM108" s="199" t="s">
        <v>201</v>
      </c>
    </row>
    <row r="109" spans="1:65" s="2" customFormat="1" ht="16.5" customHeight="1">
      <c r="A109" s="34"/>
      <c r="B109" s="35"/>
      <c r="C109" s="187" t="s">
        <v>202</v>
      </c>
      <c r="D109" s="187" t="s">
        <v>127</v>
      </c>
      <c r="E109" s="188" t="s">
        <v>203</v>
      </c>
      <c r="F109" s="189" t="s">
        <v>204</v>
      </c>
      <c r="G109" s="190" t="s">
        <v>130</v>
      </c>
      <c r="H109" s="191">
        <v>6</v>
      </c>
      <c r="I109" s="192"/>
      <c r="J109" s="193">
        <f>ROUND(I109*H109,2)</f>
        <v>0</v>
      </c>
      <c r="K109" s="189" t="s">
        <v>19</v>
      </c>
      <c r="L109" s="39"/>
      <c r="M109" s="201" t="s">
        <v>19</v>
      </c>
      <c r="N109" s="202" t="s">
        <v>43</v>
      </c>
      <c r="O109" s="64"/>
      <c r="P109" s="203">
        <f>O109*H109</f>
        <v>0</v>
      </c>
      <c r="Q109" s="203">
        <v>0</v>
      </c>
      <c r="R109" s="203">
        <f>Q109*H109</f>
        <v>0</v>
      </c>
      <c r="S109" s="203">
        <v>0</v>
      </c>
      <c r="T109" s="204">
        <f>S109*H109</f>
        <v>0</v>
      </c>
      <c r="U109" s="34"/>
      <c r="V109" s="34"/>
      <c r="W109" s="34"/>
      <c r="X109" s="34"/>
      <c r="Y109" s="34"/>
      <c r="Z109" s="34"/>
      <c r="AA109" s="34"/>
      <c r="AB109" s="34"/>
      <c r="AC109" s="34"/>
      <c r="AD109" s="34"/>
      <c r="AE109" s="34"/>
      <c r="AR109" s="199" t="s">
        <v>186</v>
      </c>
      <c r="AT109" s="199" t="s">
        <v>127</v>
      </c>
      <c r="AU109" s="199" t="s">
        <v>81</v>
      </c>
      <c r="AY109" s="17" t="s">
        <v>124</v>
      </c>
      <c r="BE109" s="200">
        <f>IF(N109="základní",J109,0)</f>
        <v>0</v>
      </c>
      <c r="BF109" s="200">
        <f>IF(N109="snížená",J109,0)</f>
        <v>0</v>
      </c>
      <c r="BG109" s="200">
        <f>IF(N109="zákl. přenesená",J109,0)</f>
        <v>0</v>
      </c>
      <c r="BH109" s="200">
        <f>IF(N109="sníž. přenesená",J109,0)</f>
        <v>0</v>
      </c>
      <c r="BI109" s="200">
        <f>IF(N109="nulová",J109,0)</f>
        <v>0</v>
      </c>
      <c r="BJ109" s="17" t="s">
        <v>79</v>
      </c>
      <c r="BK109" s="200">
        <f>ROUND(I109*H109,2)</f>
        <v>0</v>
      </c>
      <c r="BL109" s="17" t="s">
        <v>186</v>
      </c>
      <c r="BM109" s="199" t="s">
        <v>205</v>
      </c>
    </row>
    <row r="110" spans="1:65" s="2" customFormat="1" ht="21.75" customHeight="1">
      <c r="A110" s="34"/>
      <c r="B110" s="35"/>
      <c r="C110" s="187" t="s">
        <v>206</v>
      </c>
      <c r="D110" s="187" t="s">
        <v>127</v>
      </c>
      <c r="E110" s="188" t="s">
        <v>207</v>
      </c>
      <c r="F110" s="189" t="s">
        <v>208</v>
      </c>
      <c r="G110" s="190" t="s">
        <v>209</v>
      </c>
      <c r="H110" s="230"/>
      <c r="I110" s="192"/>
      <c r="J110" s="193">
        <f>ROUND(I110*H110,2)</f>
        <v>0</v>
      </c>
      <c r="K110" s="189" t="s">
        <v>131</v>
      </c>
      <c r="L110" s="39"/>
      <c r="M110" s="201" t="s">
        <v>19</v>
      </c>
      <c r="N110" s="202" t="s">
        <v>43</v>
      </c>
      <c r="O110" s="64"/>
      <c r="P110" s="203">
        <f>O110*H110</f>
        <v>0</v>
      </c>
      <c r="Q110" s="203">
        <v>0</v>
      </c>
      <c r="R110" s="203">
        <f>Q110*H110</f>
        <v>0</v>
      </c>
      <c r="S110" s="203">
        <v>0</v>
      </c>
      <c r="T110" s="204">
        <f>S110*H110</f>
        <v>0</v>
      </c>
      <c r="U110" s="34"/>
      <c r="V110" s="34"/>
      <c r="W110" s="34"/>
      <c r="X110" s="34"/>
      <c r="Y110" s="34"/>
      <c r="Z110" s="34"/>
      <c r="AA110" s="34"/>
      <c r="AB110" s="34"/>
      <c r="AC110" s="34"/>
      <c r="AD110" s="34"/>
      <c r="AE110" s="34"/>
      <c r="AR110" s="199" t="s">
        <v>186</v>
      </c>
      <c r="AT110" s="199" t="s">
        <v>127</v>
      </c>
      <c r="AU110" s="199" t="s">
        <v>81</v>
      </c>
      <c r="AY110" s="17" t="s">
        <v>124</v>
      </c>
      <c r="BE110" s="200">
        <f>IF(N110="základní",J110,0)</f>
        <v>0</v>
      </c>
      <c r="BF110" s="200">
        <f>IF(N110="snížená",J110,0)</f>
        <v>0</v>
      </c>
      <c r="BG110" s="200">
        <f>IF(N110="zákl. přenesená",J110,0)</f>
        <v>0</v>
      </c>
      <c r="BH110" s="200">
        <f>IF(N110="sníž. přenesená",J110,0)</f>
        <v>0</v>
      </c>
      <c r="BI110" s="200">
        <f>IF(N110="nulová",J110,0)</f>
        <v>0</v>
      </c>
      <c r="BJ110" s="17" t="s">
        <v>79</v>
      </c>
      <c r="BK110" s="200">
        <f>ROUND(I110*H110,2)</f>
        <v>0</v>
      </c>
      <c r="BL110" s="17" t="s">
        <v>186</v>
      </c>
      <c r="BM110" s="199" t="s">
        <v>210</v>
      </c>
    </row>
    <row r="111" spans="1:47" s="2" customFormat="1" ht="78">
      <c r="A111" s="34"/>
      <c r="B111" s="35"/>
      <c r="C111" s="36"/>
      <c r="D111" s="205" t="s">
        <v>150</v>
      </c>
      <c r="E111" s="36"/>
      <c r="F111" s="206" t="s">
        <v>211</v>
      </c>
      <c r="G111" s="36"/>
      <c r="H111" s="36"/>
      <c r="I111" s="108"/>
      <c r="J111" s="36"/>
      <c r="K111" s="36"/>
      <c r="L111" s="39"/>
      <c r="M111" s="207"/>
      <c r="N111" s="208"/>
      <c r="O111" s="64"/>
      <c r="P111" s="64"/>
      <c r="Q111" s="64"/>
      <c r="R111" s="64"/>
      <c r="S111" s="64"/>
      <c r="T111" s="65"/>
      <c r="U111" s="34"/>
      <c r="V111" s="34"/>
      <c r="W111" s="34"/>
      <c r="X111" s="34"/>
      <c r="Y111" s="34"/>
      <c r="Z111" s="34"/>
      <c r="AA111" s="34"/>
      <c r="AB111" s="34"/>
      <c r="AC111" s="34"/>
      <c r="AD111" s="34"/>
      <c r="AE111" s="34"/>
      <c r="AT111" s="17" t="s">
        <v>150</v>
      </c>
      <c r="AU111" s="17" t="s">
        <v>81</v>
      </c>
    </row>
    <row r="112" spans="2:63" s="12" customFormat="1" ht="22.9" customHeight="1">
      <c r="B112" s="171"/>
      <c r="C112" s="172"/>
      <c r="D112" s="173" t="s">
        <v>71</v>
      </c>
      <c r="E112" s="185" t="s">
        <v>212</v>
      </c>
      <c r="F112" s="185" t="s">
        <v>213</v>
      </c>
      <c r="G112" s="172"/>
      <c r="H112" s="172"/>
      <c r="I112" s="175"/>
      <c r="J112" s="186">
        <f>BK112</f>
        <v>0</v>
      </c>
      <c r="K112" s="172"/>
      <c r="L112" s="177"/>
      <c r="M112" s="178"/>
      <c r="N112" s="179"/>
      <c r="O112" s="179"/>
      <c r="P112" s="180">
        <f>SUM(P113:P135)</f>
        <v>0</v>
      </c>
      <c r="Q112" s="179"/>
      <c r="R112" s="180">
        <f>SUM(R113:R135)</f>
        <v>0.13866041999999998</v>
      </c>
      <c r="S112" s="179"/>
      <c r="T112" s="181">
        <f>SUM(T113:T135)</f>
        <v>0.102198</v>
      </c>
      <c r="AR112" s="182" t="s">
        <v>81</v>
      </c>
      <c r="AT112" s="183" t="s">
        <v>71</v>
      </c>
      <c r="AU112" s="183" t="s">
        <v>79</v>
      </c>
      <c r="AY112" s="182" t="s">
        <v>124</v>
      </c>
      <c r="BK112" s="184">
        <f>SUM(BK113:BK135)</f>
        <v>0</v>
      </c>
    </row>
    <row r="113" spans="1:65" s="2" customFormat="1" ht="16.5" customHeight="1">
      <c r="A113" s="34"/>
      <c r="B113" s="35"/>
      <c r="C113" s="187" t="s">
        <v>214</v>
      </c>
      <c r="D113" s="187" t="s">
        <v>127</v>
      </c>
      <c r="E113" s="188" t="s">
        <v>215</v>
      </c>
      <c r="F113" s="189" t="s">
        <v>216</v>
      </c>
      <c r="G113" s="190" t="s">
        <v>147</v>
      </c>
      <c r="H113" s="191">
        <v>37.89</v>
      </c>
      <c r="I113" s="192"/>
      <c r="J113" s="193">
        <f>ROUND(I113*H113,2)</f>
        <v>0</v>
      </c>
      <c r="K113" s="189" t="s">
        <v>131</v>
      </c>
      <c r="L113" s="39"/>
      <c r="M113" s="201" t="s">
        <v>19</v>
      </c>
      <c r="N113" s="202" t="s">
        <v>43</v>
      </c>
      <c r="O113" s="64"/>
      <c r="P113" s="203">
        <f>O113*H113</f>
        <v>0</v>
      </c>
      <c r="Q113" s="203">
        <v>0</v>
      </c>
      <c r="R113" s="203">
        <f>Q113*H113</f>
        <v>0</v>
      </c>
      <c r="S113" s="203">
        <v>0.0025</v>
      </c>
      <c r="T113" s="204">
        <f>S113*H113</f>
        <v>0.094725</v>
      </c>
      <c r="U113" s="34"/>
      <c r="V113" s="34"/>
      <c r="W113" s="34"/>
      <c r="X113" s="34"/>
      <c r="Y113" s="34"/>
      <c r="Z113" s="34"/>
      <c r="AA113" s="34"/>
      <c r="AB113" s="34"/>
      <c r="AC113" s="34"/>
      <c r="AD113" s="34"/>
      <c r="AE113" s="34"/>
      <c r="AR113" s="199" t="s">
        <v>186</v>
      </c>
      <c r="AT113" s="199" t="s">
        <v>127</v>
      </c>
      <c r="AU113" s="199" t="s">
        <v>81</v>
      </c>
      <c r="AY113" s="17" t="s">
        <v>124</v>
      </c>
      <c r="BE113" s="200">
        <f>IF(N113="základní",J113,0)</f>
        <v>0</v>
      </c>
      <c r="BF113" s="200">
        <f>IF(N113="snížená",J113,0)</f>
        <v>0</v>
      </c>
      <c r="BG113" s="200">
        <f>IF(N113="zákl. přenesená",J113,0)</f>
        <v>0</v>
      </c>
      <c r="BH113" s="200">
        <f>IF(N113="sníž. přenesená",J113,0)</f>
        <v>0</v>
      </c>
      <c r="BI113" s="200">
        <f>IF(N113="nulová",J113,0)</f>
        <v>0</v>
      </c>
      <c r="BJ113" s="17" t="s">
        <v>79</v>
      </c>
      <c r="BK113" s="200">
        <f>ROUND(I113*H113,2)</f>
        <v>0</v>
      </c>
      <c r="BL113" s="17" t="s">
        <v>186</v>
      </c>
      <c r="BM113" s="199" t="s">
        <v>217</v>
      </c>
    </row>
    <row r="114" spans="2:51" s="13" customFormat="1" ht="11.25">
      <c r="B114" s="209"/>
      <c r="C114" s="210"/>
      <c r="D114" s="205" t="s">
        <v>171</v>
      </c>
      <c r="E114" s="211" t="s">
        <v>19</v>
      </c>
      <c r="F114" s="212" t="s">
        <v>218</v>
      </c>
      <c r="G114" s="210"/>
      <c r="H114" s="213">
        <v>35.391</v>
      </c>
      <c r="I114" s="214"/>
      <c r="J114" s="210"/>
      <c r="K114" s="210"/>
      <c r="L114" s="215"/>
      <c r="M114" s="216"/>
      <c r="N114" s="217"/>
      <c r="O114" s="217"/>
      <c r="P114" s="217"/>
      <c r="Q114" s="217"/>
      <c r="R114" s="217"/>
      <c r="S114" s="217"/>
      <c r="T114" s="218"/>
      <c r="AT114" s="219" t="s">
        <v>171</v>
      </c>
      <c r="AU114" s="219" t="s">
        <v>81</v>
      </c>
      <c r="AV114" s="13" t="s">
        <v>81</v>
      </c>
      <c r="AW114" s="13" t="s">
        <v>33</v>
      </c>
      <c r="AX114" s="13" t="s">
        <v>72</v>
      </c>
      <c r="AY114" s="219" t="s">
        <v>124</v>
      </c>
    </row>
    <row r="115" spans="2:51" s="13" customFormat="1" ht="11.25">
      <c r="B115" s="209"/>
      <c r="C115" s="210"/>
      <c r="D115" s="205" t="s">
        <v>171</v>
      </c>
      <c r="E115" s="211" t="s">
        <v>19</v>
      </c>
      <c r="F115" s="212" t="s">
        <v>219</v>
      </c>
      <c r="G115" s="210"/>
      <c r="H115" s="213">
        <v>2.499</v>
      </c>
      <c r="I115" s="214"/>
      <c r="J115" s="210"/>
      <c r="K115" s="210"/>
      <c r="L115" s="215"/>
      <c r="M115" s="216"/>
      <c r="N115" s="217"/>
      <c r="O115" s="217"/>
      <c r="P115" s="217"/>
      <c r="Q115" s="217"/>
      <c r="R115" s="217"/>
      <c r="S115" s="217"/>
      <c r="T115" s="218"/>
      <c r="AT115" s="219" t="s">
        <v>171</v>
      </c>
      <c r="AU115" s="219" t="s">
        <v>81</v>
      </c>
      <c r="AV115" s="13" t="s">
        <v>81</v>
      </c>
      <c r="AW115" s="13" t="s">
        <v>33</v>
      </c>
      <c r="AX115" s="13" t="s">
        <v>72</v>
      </c>
      <c r="AY115" s="219" t="s">
        <v>124</v>
      </c>
    </row>
    <row r="116" spans="2:51" s="14" customFormat="1" ht="11.25">
      <c r="B116" s="231"/>
      <c r="C116" s="232"/>
      <c r="D116" s="205" t="s">
        <v>171</v>
      </c>
      <c r="E116" s="233" t="s">
        <v>19</v>
      </c>
      <c r="F116" s="234" t="s">
        <v>220</v>
      </c>
      <c r="G116" s="232"/>
      <c r="H116" s="235">
        <v>37.89</v>
      </c>
      <c r="I116" s="236"/>
      <c r="J116" s="232"/>
      <c r="K116" s="232"/>
      <c r="L116" s="237"/>
      <c r="M116" s="238"/>
      <c r="N116" s="239"/>
      <c r="O116" s="239"/>
      <c r="P116" s="239"/>
      <c r="Q116" s="239"/>
      <c r="R116" s="239"/>
      <c r="S116" s="239"/>
      <c r="T116" s="240"/>
      <c r="AT116" s="241" t="s">
        <v>171</v>
      </c>
      <c r="AU116" s="241" t="s">
        <v>81</v>
      </c>
      <c r="AV116" s="14" t="s">
        <v>148</v>
      </c>
      <c r="AW116" s="14" t="s">
        <v>33</v>
      </c>
      <c r="AX116" s="14" t="s">
        <v>79</v>
      </c>
      <c r="AY116" s="241" t="s">
        <v>124</v>
      </c>
    </row>
    <row r="117" spans="1:65" s="2" customFormat="1" ht="16.5" customHeight="1">
      <c r="A117" s="34"/>
      <c r="B117" s="35"/>
      <c r="C117" s="187" t="s">
        <v>221</v>
      </c>
      <c r="D117" s="187" t="s">
        <v>127</v>
      </c>
      <c r="E117" s="188" t="s">
        <v>222</v>
      </c>
      <c r="F117" s="189" t="s">
        <v>223</v>
      </c>
      <c r="G117" s="190" t="s">
        <v>224</v>
      </c>
      <c r="H117" s="191">
        <v>24.91</v>
      </c>
      <c r="I117" s="192"/>
      <c r="J117" s="193">
        <f>ROUND(I117*H117,2)</f>
        <v>0</v>
      </c>
      <c r="K117" s="189" t="s">
        <v>131</v>
      </c>
      <c r="L117" s="39"/>
      <c r="M117" s="201" t="s">
        <v>19</v>
      </c>
      <c r="N117" s="202" t="s">
        <v>43</v>
      </c>
      <c r="O117" s="64"/>
      <c r="P117" s="203">
        <f>O117*H117</f>
        <v>0</v>
      </c>
      <c r="Q117" s="203">
        <v>0</v>
      </c>
      <c r="R117" s="203">
        <f>Q117*H117</f>
        <v>0</v>
      </c>
      <c r="S117" s="203">
        <v>0.0003</v>
      </c>
      <c r="T117" s="204">
        <f>S117*H117</f>
        <v>0.007473</v>
      </c>
      <c r="U117" s="34"/>
      <c r="V117" s="34"/>
      <c r="W117" s="34"/>
      <c r="X117" s="34"/>
      <c r="Y117" s="34"/>
      <c r="Z117" s="34"/>
      <c r="AA117" s="34"/>
      <c r="AB117" s="34"/>
      <c r="AC117" s="34"/>
      <c r="AD117" s="34"/>
      <c r="AE117" s="34"/>
      <c r="AR117" s="199" t="s">
        <v>186</v>
      </c>
      <c r="AT117" s="199" t="s">
        <v>127</v>
      </c>
      <c r="AU117" s="199" t="s">
        <v>81</v>
      </c>
      <c r="AY117" s="17" t="s">
        <v>124</v>
      </c>
      <c r="BE117" s="200">
        <f>IF(N117="základní",J117,0)</f>
        <v>0</v>
      </c>
      <c r="BF117" s="200">
        <f>IF(N117="snížená",J117,0)</f>
        <v>0</v>
      </c>
      <c r="BG117" s="200">
        <f>IF(N117="zákl. přenesená",J117,0)</f>
        <v>0</v>
      </c>
      <c r="BH117" s="200">
        <f>IF(N117="sníž. přenesená",J117,0)</f>
        <v>0</v>
      </c>
      <c r="BI117" s="200">
        <f>IF(N117="nulová",J117,0)</f>
        <v>0</v>
      </c>
      <c r="BJ117" s="17" t="s">
        <v>79</v>
      </c>
      <c r="BK117" s="200">
        <f>ROUND(I117*H117,2)</f>
        <v>0</v>
      </c>
      <c r="BL117" s="17" t="s">
        <v>186</v>
      </c>
      <c r="BM117" s="199" t="s">
        <v>225</v>
      </c>
    </row>
    <row r="118" spans="2:51" s="13" customFormat="1" ht="11.25">
      <c r="B118" s="209"/>
      <c r="C118" s="210"/>
      <c r="D118" s="205" t="s">
        <v>171</v>
      </c>
      <c r="E118" s="211" t="s">
        <v>19</v>
      </c>
      <c r="F118" s="212" t="s">
        <v>226</v>
      </c>
      <c r="G118" s="210"/>
      <c r="H118" s="213">
        <v>24.91</v>
      </c>
      <c r="I118" s="214"/>
      <c r="J118" s="210"/>
      <c r="K118" s="210"/>
      <c r="L118" s="215"/>
      <c r="M118" s="216"/>
      <c r="N118" s="217"/>
      <c r="O118" s="217"/>
      <c r="P118" s="217"/>
      <c r="Q118" s="217"/>
      <c r="R118" s="217"/>
      <c r="S118" s="217"/>
      <c r="T118" s="218"/>
      <c r="AT118" s="219" t="s">
        <v>171</v>
      </c>
      <c r="AU118" s="219" t="s">
        <v>81</v>
      </c>
      <c r="AV118" s="13" t="s">
        <v>81</v>
      </c>
      <c r="AW118" s="13" t="s">
        <v>33</v>
      </c>
      <c r="AX118" s="13" t="s">
        <v>79</v>
      </c>
      <c r="AY118" s="219" t="s">
        <v>124</v>
      </c>
    </row>
    <row r="119" spans="1:65" s="2" customFormat="1" ht="16.5" customHeight="1">
      <c r="A119" s="34"/>
      <c r="B119" s="35"/>
      <c r="C119" s="187" t="s">
        <v>8</v>
      </c>
      <c r="D119" s="187" t="s">
        <v>127</v>
      </c>
      <c r="E119" s="188" t="s">
        <v>227</v>
      </c>
      <c r="F119" s="189" t="s">
        <v>228</v>
      </c>
      <c r="G119" s="190" t="s">
        <v>147</v>
      </c>
      <c r="H119" s="191">
        <v>37.89</v>
      </c>
      <c r="I119" s="192"/>
      <c r="J119" s="193">
        <f>ROUND(I119*H119,2)</f>
        <v>0</v>
      </c>
      <c r="K119" s="189" t="s">
        <v>131</v>
      </c>
      <c r="L119" s="39"/>
      <c r="M119" s="201" t="s">
        <v>19</v>
      </c>
      <c r="N119" s="202" t="s">
        <v>43</v>
      </c>
      <c r="O119" s="64"/>
      <c r="P119" s="203">
        <f>O119*H119</f>
        <v>0</v>
      </c>
      <c r="Q119" s="203">
        <v>0</v>
      </c>
      <c r="R119" s="203">
        <f>Q119*H119</f>
        <v>0</v>
      </c>
      <c r="S119" s="203">
        <v>0</v>
      </c>
      <c r="T119" s="204">
        <f>S119*H119</f>
        <v>0</v>
      </c>
      <c r="U119" s="34"/>
      <c r="V119" s="34"/>
      <c r="W119" s="34"/>
      <c r="X119" s="34"/>
      <c r="Y119" s="34"/>
      <c r="Z119" s="34"/>
      <c r="AA119" s="34"/>
      <c r="AB119" s="34"/>
      <c r="AC119" s="34"/>
      <c r="AD119" s="34"/>
      <c r="AE119" s="34"/>
      <c r="AR119" s="199" t="s">
        <v>186</v>
      </c>
      <c r="AT119" s="199" t="s">
        <v>127</v>
      </c>
      <c r="AU119" s="199" t="s">
        <v>81</v>
      </c>
      <c r="AY119" s="17" t="s">
        <v>124</v>
      </c>
      <c r="BE119" s="200">
        <f>IF(N119="základní",J119,0)</f>
        <v>0</v>
      </c>
      <c r="BF119" s="200">
        <f>IF(N119="snížená",J119,0)</f>
        <v>0</v>
      </c>
      <c r="BG119" s="200">
        <f>IF(N119="zákl. přenesená",J119,0)</f>
        <v>0</v>
      </c>
      <c r="BH119" s="200">
        <f>IF(N119="sníž. přenesená",J119,0)</f>
        <v>0</v>
      </c>
      <c r="BI119" s="200">
        <f>IF(N119="nulová",J119,0)</f>
        <v>0</v>
      </c>
      <c r="BJ119" s="17" t="s">
        <v>79</v>
      </c>
      <c r="BK119" s="200">
        <f>ROUND(I119*H119,2)</f>
        <v>0</v>
      </c>
      <c r="BL119" s="17" t="s">
        <v>186</v>
      </c>
      <c r="BM119" s="199" t="s">
        <v>229</v>
      </c>
    </row>
    <row r="120" spans="1:47" s="2" customFormat="1" ht="48.75">
      <c r="A120" s="34"/>
      <c r="B120" s="35"/>
      <c r="C120" s="36"/>
      <c r="D120" s="205" t="s">
        <v>150</v>
      </c>
      <c r="E120" s="36"/>
      <c r="F120" s="206" t="s">
        <v>230</v>
      </c>
      <c r="G120" s="36"/>
      <c r="H120" s="36"/>
      <c r="I120" s="108"/>
      <c r="J120" s="36"/>
      <c r="K120" s="36"/>
      <c r="L120" s="39"/>
      <c r="M120" s="207"/>
      <c r="N120" s="208"/>
      <c r="O120" s="64"/>
      <c r="P120" s="64"/>
      <c r="Q120" s="64"/>
      <c r="R120" s="64"/>
      <c r="S120" s="64"/>
      <c r="T120" s="65"/>
      <c r="U120" s="34"/>
      <c r="V120" s="34"/>
      <c r="W120" s="34"/>
      <c r="X120" s="34"/>
      <c r="Y120" s="34"/>
      <c r="Z120" s="34"/>
      <c r="AA120" s="34"/>
      <c r="AB120" s="34"/>
      <c r="AC120" s="34"/>
      <c r="AD120" s="34"/>
      <c r="AE120" s="34"/>
      <c r="AT120" s="17" t="s">
        <v>150</v>
      </c>
      <c r="AU120" s="17" t="s">
        <v>81</v>
      </c>
    </row>
    <row r="121" spans="1:65" s="2" customFormat="1" ht="16.5" customHeight="1">
      <c r="A121" s="34"/>
      <c r="B121" s="35"/>
      <c r="C121" s="187" t="s">
        <v>186</v>
      </c>
      <c r="D121" s="187" t="s">
        <v>127</v>
      </c>
      <c r="E121" s="188" t="s">
        <v>231</v>
      </c>
      <c r="F121" s="189" t="s">
        <v>232</v>
      </c>
      <c r="G121" s="190" t="s">
        <v>147</v>
      </c>
      <c r="H121" s="191">
        <v>37.89</v>
      </c>
      <c r="I121" s="192"/>
      <c r="J121" s="193">
        <f>ROUND(I121*H121,2)</f>
        <v>0</v>
      </c>
      <c r="K121" s="189" t="s">
        <v>131</v>
      </c>
      <c r="L121" s="39"/>
      <c r="M121" s="201" t="s">
        <v>19</v>
      </c>
      <c r="N121" s="202" t="s">
        <v>43</v>
      </c>
      <c r="O121" s="64"/>
      <c r="P121" s="203">
        <f>O121*H121</f>
        <v>0</v>
      </c>
      <c r="Q121" s="203">
        <v>0</v>
      </c>
      <c r="R121" s="203">
        <f>Q121*H121</f>
        <v>0</v>
      </c>
      <c r="S121" s="203">
        <v>0</v>
      </c>
      <c r="T121" s="204">
        <f>S121*H121</f>
        <v>0</v>
      </c>
      <c r="U121" s="34"/>
      <c r="V121" s="34"/>
      <c r="W121" s="34"/>
      <c r="X121" s="34"/>
      <c r="Y121" s="34"/>
      <c r="Z121" s="34"/>
      <c r="AA121" s="34"/>
      <c r="AB121" s="34"/>
      <c r="AC121" s="34"/>
      <c r="AD121" s="34"/>
      <c r="AE121" s="34"/>
      <c r="AR121" s="199" t="s">
        <v>186</v>
      </c>
      <c r="AT121" s="199" t="s">
        <v>127</v>
      </c>
      <c r="AU121" s="199" t="s">
        <v>81</v>
      </c>
      <c r="AY121" s="17" t="s">
        <v>124</v>
      </c>
      <c r="BE121" s="200">
        <f>IF(N121="základní",J121,0)</f>
        <v>0</v>
      </c>
      <c r="BF121" s="200">
        <f>IF(N121="snížená",J121,0)</f>
        <v>0</v>
      </c>
      <c r="BG121" s="200">
        <f>IF(N121="zákl. přenesená",J121,0)</f>
        <v>0</v>
      </c>
      <c r="BH121" s="200">
        <f>IF(N121="sníž. přenesená",J121,0)</f>
        <v>0</v>
      </c>
      <c r="BI121" s="200">
        <f>IF(N121="nulová",J121,0)</f>
        <v>0</v>
      </c>
      <c r="BJ121" s="17" t="s">
        <v>79</v>
      </c>
      <c r="BK121" s="200">
        <f>ROUND(I121*H121,2)</f>
        <v>0</v>
      </c>
      <c r="BL121" s="17" t="s">
        <v>186</v>
      </c>
      <c r="BM121" s="199" t="s">
        <v>233</v>
      </c>
    </row>
    <row r="122" spans="1:47" s="2" customFormat="1" ht="48.75">
      <c r="A122" s="34"/>
      <c r="B122" s="35"/>
      <c r="C122" s="36"/>
      <c r="D122" s="205" t="s">
        <v>150</v>
      </c>
      <c r="E122" s="36"/>
      <c r="F122" s="206" t="s">
        <v>230</v>
      </c>
      <c r="G122" s="36"/>
      <c r="H122" s="36"/>
      <c r="I122" s="108"/>
      <c r="J122" s="36"/>
      <c r="K122" s="36"/>
      <c r="L122" s="39"/>
      <c r="M122" s="207"/>
      <c r="N122" s="208"/>
      <c r="O122" s="64"/>
      <c r="P122" s="64"/>
      <c r="Q122" s="64"/>
      <c r="R122" s="64"/>
      <c r="S122" s="64"/>
      <c r="T122" s="65"/>
      <c r="U122" s="34"/>
      <c r="V122" s="34"/>
      <c r="W122" s="34"/>
      <c r="X122" s="34"/>
      <c r="Y122" s="34"/>
      <c r="Z122" s="34"/>
      <c r="AA122" s="34"/>
      <c r="AB122" s="34"/>
      <c r="AC122" s="34"/>
      <c r="AD122" s="34"/>
      <c r="AE122" s="34"/>
      <c r="AT122" s="17" t="s">
        <v>150</v>
      </c>
      <c r="AU122" s="17" t="s">
        <v>81</v>
      </c>
    </row>
    <row r="123" spans="1:65" s="2" customFormat="1" ht="16.5" customHeight="1">
      <c r="A123" s="34"/>
      <c r="B123" s="35"/>
      <c r="C123" s="187" t="s">
        <v>234</v>
      </c>
      <c r="D123" s="187" t="s">
        <v>127</v>
      </c>
      <c r="E123" s="188" t="s">
        <v>235</v>
      </c>
      <c r="F123" s="189" t="s">
        <v>236</v>
      </c>
      <c r="G123" s="190" t="s">
        <v>147</v>
      </c>
      <c r="H123" s="191">
        <v>37.89</v>
      </c>
      <c r="I123" s="192"/>
      <c r="J123" s="193">
        <f>ROUND(I123*H123,2)</f>
        <v>0</v>
      </c>
      <c r="K123" s="189" t="s">
        <v>131</v>
      </c>
      <c r="L123" s="39"/>
      <c r="M123" s="201" t="s">
        <v>19</v>
      </c>
      <c r="N123" s="202" t="s">
        <v>43</v>
      </c>
      <c r="O123" s="64"/>
      <c r="P123" s="203">
        <f>O123*H123</f>
        <v>0</v>
      </c>
      <c r="Q123" s="203">
        <v>3E-05</v>
      </c>
      <c r="R123" s="203">
        <f>Q123*H123</f>
        <v>0.0011367</v>
      </c>
      <c r="S123" s="203">
        <v>0</v>
      </c>
      <c r="T123" s="204">
        <f>S123*H123</f>
        <v>0</v>
      </c>
      <c r="U123" s="34"/>
      <c r="V123" s="34"/>
      <c r="W123" s="34"/>
      <c r="X123" s="34"/>
      <c r="Y123" s="34"/>
      <c r="Z123" s="34"/>
      <c r="AA123" s="34"/>
      <c r="AB123" s="34"/>
      <c r="AC123" s="34"/>
      <c r="AD123" s="34"/>
      <c r="AE123" s="34"/>
      <c r="AR123" s="199" t="s">
        <v>186</v>
      </c>
      <c r="AT123" s="199" t="s">
        <v>127</v>
      </c>
      <c r="AU123" s="199" t="s">
        <v>81</v>
      </c>
      <c r="AY123" s="17" t="s">
        <v>124</v>
      </c>
      <c r="BE123" s="200">
        <f>IF(N123="základní",J123,0)</f>
        <v>0</v>
      </c>
      <c r="BF123" s="200">
        <f>IF(N123="snížená",J123,0)</f>
        <v>0</v>
      </c>
      <c r="BG123" s="200">
        <f>IF(N123="zákl. přenesená",J123,0)</f>
        <v>0</v>
      </c>
      <c r="BH123" s="200">
        <f>IF(N123="sníž. přenesená",J123,0)</f>
        <v>0</v>
      </c>
      <c r="BI123" s="200">
        <f>IF(N123="nulová",J123,0)</f>
        <v>0</v>
      </c>
      <c r="BJ123" s="17" t="s">
        <v>79</v>
      </c>
      <c r="BK123" s="200">
        <f>ROUND(I123*H123,2)</f>
        <v>0</v>
      </c>
      <c r="BL123" s="17" t="s">
        <v>186</v>
      </c>
      <c r="BM123" s="199" t="s">
        <v>237</v>
      </c>
    </row>
    <row r="124" spans="1:47" s="2" customFormat="1" ht="48.75">
      <c r="A124" s="34"/>
      <c r="B124" s="35"/>
      <c r="C124" s="36"/>
      <c r="D124" s="205" t="s">
        <v>150</v>
      </c>
      <c r="E124" s="36"/>
      <c r="F124" s="206" t="s">
        <v>230</v>
      </c>
      <c r="G124" s="36"/>
      <c r="H124" s="36"/>
      <c r="I124" s="108"/>
      <c r="J124" s="36"/>
      <c r="K124" s="36"/>
      <c r="L124" s="39"/>
      <c r="M124" s="207"/>
      <c r="N124" s="208"/>
      <c r="O124" s="64"/>
      <c r="P124" s="64"/>
      <c r="Q124" s="64"/>
      <c r="R124" s="64"/>
      <c r="S124" s="64"/>
      <c r="T124" s="65"/>
      <c r="U124" s="34"/>
      <c r="V124" s="34"/>
      <c r="W124" s="34"/>
      <c r="X124" s="34"/>
      <c r="Y124" s="34"/>
      <c r="Z124" s="34"/>
      <c r="AA124" s="34"/>
      <c r="AB124" s="34"/>
      <c r="AC124" s="34"/>
      <c r="AD124" s="34"/>
      <c r="AE124" s="34"/>
      <c r="AT124" s="17" t="s">
        <v>150</v>
      </c>
      <c r="AU124" s="17" t="s">
        <v>81</v>
      </c>
    </row>
    <row r="125" spans="1:65" s="2" customFormat="1" ht="16.5" customHeight="1">
      <c r="A125" s="34"/>
      <c r="B125" s="35"/>
      <c r="C125" s="187" t="s">
        <v>238</v>
      </c>
      <c r="D125" s="187" t="s">
        <v>127</v>
      </c>
      <c r="E125" s="188" t="s">
        <v>239</v>
      </c>
      <c r="F125" s="189" t="s">
        <v>240</v>
      </c>
      <c r="G125" s="190" t="s">
        <v>147</v>
      </c>
      <c r="H125" s="191">
        <v>37.89</v>
      </c>
      <c r="I125" s="192"/>
      <c r="J125" s="193">
        <f>ROUND(I125*H125,2)</f>
        <v>0</v>
      </c>
      <c r="K125" s="189" t="s">
        <v>131</v>
      </c>
      <c r="L125" s="39"/>
      <c r="M125" s="201" t="s">
        <v>19</v>
      </c>
      <c r="N125" s="202" t="s">
        <v>43</v>
      </c>
      <c r="O125" s="64"/>
      <c r="P125" s="203">
        <f>O125*H125</f>
        <v>0</v>
      </c>
      <c r="Q125" s="203">
        <v>0.0003</v>
      </c>
      <c r="R125" s="203">
        <f>Q125*H125</f>
        <v>0.011366999999999999</v>
      </c>
      <c r="S125" s="203">
        <v>0</v>
      </c>
      <c r="T125" s="204">
        <f>S125*H125</f>
        <v>0</v>
      </c>
      <c r="U125" s="34"/>
      <c r="V125" s="34"/>
      <c r="W125" s="34"/>
      <c r="X125" s="34"/>
      <c r="Y125" s="34"/>
      <c r="Z125" s="34"/>
      <c r="AA125" s="34"/>
      <c r="AB125" s="34"/>
      <c r="AC125" s="34"/>
      <c r="AD125" s="34"/>
      <c r="AE125" s="34"/>
      <c r="AR125" s="199" t="s">
        <v>186</v>
      </c>
      <c r="AT125" s="199" t="s">
        <v>127</v>
      </c>
      <c r="AU125" s="199" t="s">
        <v>81</v>
      </c>
      <c r="AY125" s="17" t="s">
        <v>124</v>
      </c>
      <c r="BE125" s="200">
        <f>IF(N125="základní",J125,0)</f>
        <v>0</v>
      </c>
      <c r="BF125" s="200">
        <f>IF(N125="snížená",J125,0)</f>
        <v>0</v>
      </c>
      <c r="BG125" s="200">
        <f>IF(N125="zákl. přenesená",J125,0)</f>
        <v>0</v>
      </c>
      <c r="BH125" s="200">
        <f>IF(N125="sníž. přenesená",J125,0)</f>
        <v>0</v>
      </c>
      <c r="BI125" s="200">
        <f>IF(N125="nulová",J125,0)</f>
        <v>0</v>
      </c>
      <c r="BJ125" s="17" t="s">
        <v>79</v>
      </c>
      <c r="BK125" s="200">
        <f>ROUND(I125*H125,2)</f>
        <v>0</v>
      </c>
      <c r="BL125" s="17" t="s">
        <v>186</v>
      </c>
      <c r="BM125" s="199" t="s">
        <v>241</v>
      </c>
    </row>
    <row r="126" spans="1:65" s="2" customFormat="1" ht="21.75" customHeight="1">
      <c r="A126" s="34"/>
      <c r="B126" s="35"/>
      <c r="C126" s="220" t="s">
        <v>242</v>
      </c>
      <c r="D126" s="220" t="s">
        <v>193</v>
      </c>
      <c r="E126" s="221" t="s">
        <v>243</v>
      </c>
      <c r="F126" s="222" t="s">
        <v>244</v>
      </c>
      <c r="G126" s="223" t="s">
        <v>147</v>
      </c>
      <c r="H126" s="224">
        <v>43.574</v>
      </c>
      <c r="I126" s="225"/>
      <c r="J126" s="226">
        <f>ROUND(I126*H126,2)</f>
        <v>0</v>
      </c>
      <c r="K126" s="222" t="s">
        <v>131</v>
      </c>
      <c r="L126" s="227"/>
      <c r="M126" s="228" t="s">
        <v>19</v>
      </c>
      <c r="N126" s="229" t="s">
        <v>43</v>
      </c>
      <c r="O126" s="64"/>
      <c r="P126" s="203">
        <f>O126*H126</f>
        <v>0</v>
      </c>
      <c r="Q126" s="203">
        <v>0.00275</v>
      </c>
      <c r="R126" s="203">
        <f>Q126*H126</f>
        <v>0.11982849999999999</v>
      </c>
      <c r="S126" s="203">
        <v>0</v>
      </c>
      <c r="T126" s="204">
        <f>S126*H126</f>
        <v>0</v>
      </c>
      <c r="U126" s="34"/>
      <c r="V126" s="34"/>
      <c r="W126" s="34"/>
      <c r="X126" s="34"/>
      <c r="Y126" s="34"/>
      <c r="Z126" s="34"/>
      <c r="AA126" s="34"/>
      <c r="AB126" s="34"/>
      <c r="AC126" s="34"/>
      <c r="AD126" s="34"/>
      <c r="AE126" s="34"/>
      <c r="AR126" s="199" t="s">
        <v>196</v>
      </c>
      <c r="AT126" s="199" t="s">
        <v>193</v>
      </c>
      <c r="AU126" s="199" t="s">
        <v>81</v>
      </c>
      <c r="AY126" s="17" t="s">
        <v>124</v>
      </c>
      <c r="BE126" s="200">
        <f>IF(N126="základní",J126,0)</f>
        <v>0</v>
      </c>
      <c r="BF126" s="200">
        <f>IF(N126="snížená",J126,0)</f>
        <v>0</v>
      </c>
      <c r="BG126" s="200">
        <f>IF(N126="zákl. přenesená",J126,0)</f>
        <v>0</v>
      </c>
      <c r="BH126" s="200">
        <f>IF(N126="sníž. přenesená",J126,0)</f>
        <v>0</v>
      </c>
      <c r="BI126" s="200">
        <f>IF(N126="nulová",J126,0)</f>
        <v>0</v>
      </c>
      <c r="BJ126" s="17" t="s">
        <v>79</v>
      </c>
      <c r="BK126" s="200">
        <f>ROUND(I126*H126,2)</f>
        <v>0</v>
      </c>
      <c r="BL126" s="17" t="s">
        <v>186</v>
      </c>
      <c r="BM126" s="199" t="s">
        <v>245</v>
      </c>
    </row>
    <row r="127" spans="2:51" s="13" customFormat="1" ht="11.25">
      <c r="B127" s="209"/>
      <c r="C127" s="210"/>
      <c r="D127" s="205" t="s">
        <v>171</v>
      </c>
      <c r="E127" s="210"/>
      <c r="F127" s="212" t="s">
        <v>246</v>
      </c>
      <c r="G127" s="210"/>
      <c r="H127" s="213">
        <v>43.574</v>
      </c>
      <c r="I127" s="214"/>
      <c r="J127" s="210"/>
      <c r="K127" s="210"/>
      <c r="L127" s="215"/>
      <c r="M127" s="216"/>
      <c r="N127" s="217"/>
      <c r="O127" s="217"/>
      <c r="P127" s="217"/>
      <c r="Q127" s="217"/>
      <c r="R127" s="217"/>
      <c r="S127" s="217"/>
      <c r="T127" s="218"/>
      <c r="AT127" s="219" t="s">
        <v>171</v>
      </c>
      <c r="AU127" s="219" t="s">
        <v>81</v>
      </c>
      <c r="AV127" s="13" t="s">
        <v>81</v>
      </c>
      <c r="AW127" s="13" t="s">
        <v>4</v>
      </c>
      <c r="AX127" s="13" t="s">
        <v>79</v>
      </c>
      <c r="AY127" s="219" t="s">
        <v>124</v>
      </c>
    </row>
    <row r="128" spans="1:65" s="2" customFormat="1" ht="16.5" customHeight="1">
      <c r="A128" s="34"/>
      <c r="B128" s="35"/>
      <c r="C128" s="187" t="s">
        <v>247</v>
      </c>
      <c r="D128" s="187" t="s">
        <v>127</v>
      </c>
      <c r="E128" s="188" t="s">
        <v>248</v>
      </c>
      <c r="F128" s="189" t="s">
        <v>249</v>
      </c>
      <c r="G128" s="190" t="s">
        <v>224</v>
      </c>
      <c r="H128" s="191">
        <v>24.91</v>
      </c>
      <c r="I128" s="192"/>
      <c r="J128" s="193">
        <f>ROUND(I128*H128,2)</f>
        <v>0</v>
      </c>
      <c r="K128" s="189" t="s">
        <v>131</v>
      </c>
      <c r="L128" s="39"/>
      <c r="M128" s="201" t="s">
        <v>19</v>
      </c>
      <c r="N128" s="202" t="s">
        <v>43</v>
      </c>
      <c r="O128" s="64"/>
      <c r="P128" s="203">
        <f>O128*H128</f>
        <v>0</v>
      </c>
      <c r="Q128" s="203">
        <v>1E-05</v>
      </c>
      <c r="R128" s="203">
        <f>Q128*H128</f>
        <v>0.00024910000000000004</v>
      </c>
      <c r="S128" s="203">
        <v>0</v>
      </c>
      <c r="T128" s="204">
        <f>S128*H128</f>
        <v>0</v>
      </c>
      <c r="U128" s="34"/>
      <c r="V128" s="34"/>
      <c r="W128" s="34"/>
      <c r="X128" s="34"/>
      <c r="Y128" s="34"/>
      <c r="Z128" s="34"/>
      <c r="AA128" s="34"/>
      <c r="AB128" s="34"/>
      <c r="AC128" s="34"/>
      <c r="AD128" s="34"/>
      <c r="AE128" s="34"/>
      <c r="AR128" s="199" t="s">
        <v>186</v>
      </c>
      <c r="AT128" s="199" t="s">
        <v>127</v>
      </c>
      <c r="AU128" s="199" t="s">
        <v>81</v>
      </c>
      <c r="AY128" s="17" t="s">
        <v>124</v>
      </c>
      <c r="BE128" s="200">
        <f>IF(N128="základní",J128,0)</f>
        <v>0</v>
      </c>
      <c r="BF128" s="200">
        <f>IF(N128="snížená",J128,0)</f>
        <v>0</v>
      </c>
      <c r="BG128" s="200">
        <f>IF(N128="zákl. přenesená",J128,0)</f>
        <v>0</v>
      </c>
      <c r="BH128" s="200">
        <f>IF(N128="sníž. přenesená",J128,0)</f>
        <v>0</v>
      </c>
      <c r="BI128" s="200">
        <f>IF(N128="nulová",J128,0)</f>
        <v>0</v>
      </c>
      <c r="BJ128" s="17" t="s">
        <v>79</v>
      </c>
      <c r="BK128" s="200">
        <f>ROUND(I128*H128,2)</f>
        <v>0</v>
      </c>
      <c r="BL128" s="17" t="s">
        <v>186</v>
      </c>
      <c r="BM128" s="199" t="s">
        <v>250</v>
      </c>
    </row>
    <row r="129" spans="1:65" s="2" customFormat="1" ht="16.5" customHeight="1">
      <c r="A129" s="34"/>
      <c r="B129" s="35"/>
      <c r="C129" s="220" t="s">
        <v>7</v>
      </c>
      <c r="D129" s="220" t="s">
        <v>193</v>
      </c>
      <c r="E129" s="221" t="s">
        <v>251</v>
      </c>
      <c r="F129" s="222" t="s">
        <v>252</v>
      </c>
      <c r="G129" s="223" t="s">
        <v>224</v>
      </c>
      <c r="H129" s="224">
        <v>26.156</v>
      </c>
      <c r="I129" s="225"/>
      <c r="J129" s="226">
        <f>ROUND(I129*H129,2)</f>
        <v>0</v>
      </c>
      <c r="K129" s="222" t="s">
        <v>131</v>
      </c>
      <c r="L129" s="227"/>
      <c r="M129" s="228" t="s">
        <v>19</v>
      </c>
      <c r="N129" s="229" t="s">
        <v>43</v>
      </c>
      <c r="O129" s="64"/>
      <c r="P129" s="203">
        <f>O129*H129</f>
        <v>0</v>
      </c>
      <c r="Q129" s="203">
        <v>0.00022</v>
      </c>
      <c r="R129" s="203">
        <f>Q129*H129</f>
        <v>0.00575432</v>
      </c>
      <c r="S129" s="203">
        <v>0</v>
      </c>
      <c r="T129" s="204">
        <f>S129*H129</f>
        <v>0</v>
      </c>
      <c r="U129" s="34"/>
      <c r="V129" s="34"/>
      <c r="W129" s="34"/>
      <c r="X129" s="34"/>
      <c r="Y129" s="34"/>
      <c r="Z129" s="34"/>
      <c r="AA129" s="34"/>
      <c r="AB129" s="34"/>
      <c r="AC129" s="34"/>
      <c r="AD129" s="34"/>
      <c r="AE129" s="34"/>
      <c r="AR129" s="199" t="s">
        <v>196</v>
      </c>
      <c r="AT129" s="199" t="s">
        <v>193</v>
      </c>
      <c r="AU129" s="199" t="s">
        <v>81</v>
      </c>
      <c r="AY129" s="17" t="s">
        <v>124</v>
      </c>
      <c r="BE129" s="200">
        <f>IF(N129="základní",J129,0)</f>
        <v>0</v>
      </c>
      <c r="BF129" s="200">
        <f>IF(N129="snížená",J129,0)</f>
        <v>0</v>
      </c>
      <c r="BG129" s="200">
        <f>IF(N129="zákl. přenesená",J129,0)</f>
        <v>0</v>
      </c>
      <c r="BH129" s="200">
        <f>IF(N129="sníž. přenesená",J129,0)</f>
        <v>0</v>
      </c>
      <c r="BI129" s="200">
        <f>IF(N129="nulová",J129,0)</f>
        <v>0</v>
      </c>
      <c r="BJ129" s="17" t="s">
        <v>79</v>
      </c>
      <c r="BK129" s="200">
        <f>ROUND(I129*H129,2)</f>
        <v>0</v>
      </c>
      <c r="BL129" s="17" t="s">
        <v>186</v>
      </c>
      <c r="BM129" s="199" t="s">
        <v>253</v>
      </c>
    </row>
    <row r="130" spans="2:51" s="13" customFormat="1" ht="11.25">
      <c r="B130" s="209"/>
      <c r="C130" s="210"/>
      <c r="D130" s="205" t="s">
        <v>171</v>
      </c>
      <c r="E130" s="210"/>
      <c r="F130" s="212" t="s">
        <v>254</v>
      </c>
      <c r="G130" s="210"/>
      <c r="H130" s="213">
        <v>26.156</v>
      </c>
      <c r="I130" s="214"/>
      <c r="J130" s="210"/>
      <c r="K130" s="210"/>
      <c r="L130" s="215"/>
      <c r="M130" s="216"/>
      <c r="N130" s="217"/>
      <c r="O130" s="217"/>
      <c r="P130" s="217"/>
      <c r="Q130" s="217"/>
      <c r="R130" s="217"/>
      <c r="S130" s="217"/>
      <c r="T130" s="218"/>
      <c r="AT130" s="219" t="s">
        <v>171</v>
      </c>
      <c r="AU130" s="219" t="s">
        <v>81</v>
      </c>
      <c r="AV130" s="13" t="s">
        <v>81</v>
      </c>
      <c r="AW130" s="13" t="s">
        <v>4</v>
      </c>
      <c r="AX130" s="13" t="s">
        <v>79</v>
      </c>
      <c r="AY130" s="219" t="s">
        <v>124</v>
      </c>
    </row>
    <row r="131" spans="1:65" s="2" customFormat="1" ht="16.5" customHeight="1">
      <c r="A131" s="34"/>
      <c r="B131" s="35"/>
      <c r="C131" s="187" t="s">
        <v>255</v>
      </c>
      <c r="D131" s="187" t="s">
        <v>127</v>
      </c>
      <c r="E131" s="188" t="s">
        <v>256</v>
      </c>
      <c r="F131" s="189" t="s">
        <v>257</v>
      </c>
      <c r="G131" s="190" t="s">
        <v>224</v>
      </c>
      <c r="H131" s="191">
        <v>2.03</v>
      </c>
      <c r="I131" s="192"/>
      <c r="J131" s="193">
        <f>ROUND(I131*H131,2)</f>
        <v>0</v>
      </c>
      <c r="K131" s="189" t="s">
        <v>131</v>
      </c>
      <c r="L131" s="39"/>
      <c r="M131" s="201" t="s">
        <v>19</v>
      </c>
      <c r="N131" s="202" t="s">
        <v>43</v>
      </c>
      <c r="O131" s="64"/>
      <c r="P131" s="203">
        <f>O131*H131</f>
        <v>0</v>
      </c>
      <c r="Q131" s="203">
        <v>0</v>
      </c>
      <c r="R131" s="203">
        <f>Q131*H131</f>
        <v>0</v>
      </c>
      <c r="S131" s="203">
        <v>0</v>
      </c>
      <c r="T131" s="204">
        <f>S131*H131</f>
        <v>0</v>
      </c>
      <c r="U131" s="34"/>
      <c r="V131" s="34"/>
      <c r="W131" s="34"/>
      <c r="X131" s="34"/>
      <c r="Y131" s="34"/>
      <c r="Z131" s="34"/>
      <c r="AA131" s="34"/>
      <c r="AB131" s="34"/>
      <c r="AC131" s="34"/>
      <c r="AD131" s="34"/>
      <c r="AE131" s="34"/>
      <c r="AR131" s="199" t="s">
        <v>186</v>
      </c>
      <c r="AT131" s="199" t="s">
        <v>127</v>
      </c>
      <c r="AU131" s="199" t="s">
        <v>81</v>
      </c>
      <c r="AY131" s="17" t="s">
        <v>124</v>
      </c>
      <c r="BE131" s="200">
        <f>IF(N131="základní",J131,0)</f>
        <v>0</v>
      </c>
      <c r="BF131" s="200">
        <f>IF(N131="snížená",J131,0)</f>
        <v>0</v>
      </c>
      <c r="BG131" s="200">
        <f>IF(N131="zákl. přenesená",J131,0)</f>
        <v>0</v>
      </c>
      <c r="BH131" s="200">
        <f>IF(N131="sníž. přenesená",J131,0)</f>
        <v>0</v>
      </c>
      <c r="BI131" s="200">
        <f>IF(N131="nulová",J131,0)</f>
        <v>0</v>
      </c>
      <c r="BJ131" s="17" t="s">
        <v>79</v>
      </c>
      <c r="BK131" s="200">
        <f>ROUND(I131*H131,2)</f>
        <v>0</v>
      </c>
      <c r="BL131" s="17" t="s">
        <v>186</v>
      </c>
      <c r="BM131" s="199" t="s">
        <v>258</v>
      </c>
    </row>
    <row r="132" spans="2:51" s="13" customFormat="1" ht="11.25">
      <c r="B132" s="209"/>
      <c r="C132" s="210"/>
      <c r="D132" s="205" t="s">
        <v>171</v>
      </c>
      <c r="E132" s="211" t="s">
        <v>19</v>
      </c>
      <c r="F132" s="212" t="s">
        <v>259</v>
      </c>
      <c r="G132" s="210"/>
      <c r="H132" s="213">
        <v>2.03</v>
      </c>
      <c r="I132" s="214"/>
      <c r="J132" s="210"/>
      <c r="K132" s="210"/>
      <c r="L132" s="215"/>
      <c r="M132" s="216"/>
      <c r="N132" s="217"/>
      <c r="O132" s="217"/>
      <c r="P132" s="217"/>
      <c r="Q132" s="217"/>
      <c r="R132" s="217"/>
      <c r="S132" s="217"/>
      <c r="T132" s="218"/>
      <c r="AT132" s="219" t="s">
        <v>171</v>
      </c>
      <c r="AU132" s="219" t="s">
        <v>81</v>
      </c>
      <c r="AV132" s="13" t="s">
        <v>81</v>
      </c>
      <c r="AW132" s="13" t="s">
        <v>33</v>
      </c>
      <c r="AX132" s="13" t="s">
        <v>79</v>
      </c>
      <c r="AY132" s="219" t="s">
        <v>124</v>
      </c>
    </row>
    <row r="133" spans="1:65" s="2" customFormat="1" ht="16.5" customHeight="1">
      <c r="A133" s="34"/>
      <c r="B133" s="35"/>
      <c r="C133" s="220" t="s">
        <v>260</v>
      </c>
      <c r="D133" s="220" t="s">
        <v>193</v>
      </c>
      <c r="E133" s="221" t="s">
        <v>261</v>
      </c>
      <c r="F133" s="222" t="s">
        <v>262</v>
      </c>
      <c r="G133" s="223" t="s">
        <v>224</v>
      </c>
      <c r="H133" s="224">
        <v>2.03</v>
      </c>
      <c r="I133" s="225"/>
      <c r="J133" s="226">
        <f>ROUND(I133*H133,2)</f>
        <v>0</v>
      </c>
      <c r="K133" s="222" t="s">
        <v>131</v>
      </c>
      <c r="L133" s="227"/>
      <c r="M133" s="228" t="s">
        <v>19</v>
      </c>
      <c r="N133" s="229" t="s">
        <v>43</v>
      </c>
      <c r="O133" s="64"/>
      <c r="P133" s="203">
        <f>O133*H133</f>
        <v>0</v>
      </c>
      <c r="Q133" s="203">
        <v>0.00016</v>
      </c>
      <c r="R133" s="203">
        <f>Q133*H133</f>
        <v>0.0003248</v>
      </c>
      <c r="S133" s="203">
        <v>0</v>
      </c>
      <c r="T133" s="204">
        <f>S133*H133</f>
        <v>0</v>
      </c>
      <c r="U133" s="34"/>
      <c r="V133" s="34"/>
      <c r="W133" s="34"/>
      <c r="X133" s="34"/>
      <c r="Y133" s="34"/>
      <c r="Z133" s="34"/>
      <c r="AA133" s="34"/>
      <c r="AB133" s="34"/>
      <c r="AC133" s="34"/>
      <c r="AD133" s="34"/>
      <c r="AE133" s="34"/>
      <c r="AR133" s="199" t="s">
        <v>196</v>
      </c>
      <c r="AT133" s="199" t="s">
        <v>193</v>
      </c>
      <c r="AU133" s="199" t="s">
        <v>81</v>
      </c>
      <c r="AY133" s="17" t="s">
        <v>124</v>
      </c>
      <c r="BE133" s="200">
        <f>IF(N133="základní",J133,0)</f>
        <v>0</v>
      </c>
      <c r="BF133" s="200">
        <f>IF(N133="snížená",J133,0)</f>
        <v>0</v>
      </c>
      <c r="BG133" s="200">
        <f>IF(N133="zákl. přenesená",J133,0)</f>
        <v>0</v>
      </c>
      <c r="BH133" s="200">
        <f>IF(N133="sníž. přenesená",J133,0)</f>
        <v>0</v>
      </c>
      <c r="BI133" s="200">
        <f>IF(N133="nulová",J133,0)</f>
        <v>0</v>
      </c>
      <c r="BJ133" s="17" t="s">
        <v>79</v>
      </c>
      <c r="BK133" s="200">
        <f>ROUND(I133*H133,2)</f>
        <v>0</v>
      </c>
      <c r="BL133" s="17" t="s">
        <v>186</v>
      </c>
      <c r="BM133" s="199" t="s">
        <v>263</v>
      </c>
    </row>
    <row r="134" spans="1:65" s="2" customFormat="1" ht="21.75" customHeight="1">
      <c r="A134" s="34"/>
      <c r="B134" s="35"/>
      <c r="C134" s="187" t="s">
        <v>264</v>
      </c>
      <c r="D134" s="187" t="s">
        <v>127</v>
      </c>
      <c r="E134" s="188" t="s">
        <v>265</v>
      </c>
      <c r="F134" s="189" t="s">
        <v>266</v>
      </c>
      <c r="G134" s="190" t="s">
        <v>209</v>
      </c>
      <c r="H134" s="230"/>
      <c r="I134" s="192"/>
      <c r="J134" s="193">
        <f>ROUND(I134*H134,2)</f>
        <v>0</v>
      </c>
      <c r="K134" s="189" t="s">
        <v>131</v>
      </c>
      <c r="L134" s="39"/>
      <c r="M134" s="201" t="s">
        <v>19</v>
      </c>
      <c r="N134" s="202" t="s">
        <v>43</v>
      </c>
      <c r="O134" s="64"/>
      <c r="P134" s="203">
        <f>O134*H134</f>
        <v>0</v>
      </c>
      <c r="Q134" s="203">
        <v>0</v>
      </c>
      <c r="R134" s="203">
        <f>Q134*H134</f>
        <v>0</v>
      </c>
      <c r="S134" s="203">
        <v>0</v>
      </c>
      <c r="T134" s="204">
        <f>S134*H134</f>
        <v>0</v>
      </c>
      <c r="U134" s="34"/>
      <c r="V134" s="34"/>
      <c r="W134" s="34"/>
      <c r="X134" s="34"/>
      <c r="Y134" s="34"/>
      <c r="Z134" s="34"/>
      <c r="AA134" s="34"/>
      <c r="AB134" s="34"/>
      <c r="AC134" s="34"/>
      <c r="AD134" s="34"/>
      <c r="AE134" s="34"/>
      <c r="AR134" s="199" t="s">
        <v>186</v>
      </c>
      <c r="AT134" s="199" t="s">
        <v>127</v>
      </c>
      <c r="AU134" s="199" t="s">
        <v>81</v>
      </c>
      <c r="AY134" s="17" t="s">
        <v>124</v>
      </c>
      <c r="BE134" s="200">
        <f>IF(N134="základní",J134,0)</f>
        <v>0</v>
      </c>
      <c r="BF134" s="200">
        <f>IF(N134="snížená",J134,0)</f>
        <v>0</v>
      </c>
      <c r="BG134" s="200">
        <f>IF(N134="zákl. přenesená",J134,0)</f>
        <v>0</v>
      </c>
      <c r="BH134" s="200">
        <f>IF(N134="sníž. přenesená",J134,0)</f>
        <v>0</v>
      </c>
      <c r="BI134" s="200">
        <f>IF(N134="nulová",J134,0)</f>
        <v>0</v>
      </c>
      <c r="BJ134" s="17" t="s">
        <v>79</v>
      </c>
      <c r="BK134" s="200">
        <f>ROUND(I134*H134,2)</f>
        <v>0</v>
      </c>
      <c r="BL134" s="17" t="s">
        <v>186</v>
      </c>
      <c r="BM134" s="199" t="s">
        <v>267</v>
      </c>
    </row>
    <row r="135" spans="1:47" s="2" customFormat="1" ht="78">
      <c r="A135" s="34"/>
      <c r="B135" s="35"/>
      <c r="C135" s="36"/>
      <c r="D135" s="205" t="s">
        <v>150</v>
      </c>
      <c r="E135" s="36"/>
      <c r="F135" s="206" t="s">
        <v>211</v>
      </c>
      <c r="G135" s="36"/>
      <c r="H135" s="36"/>
      <c r="I135" s="108"/>
      <c r="J135" s="36"/>
      <c r="K135" s="36"/>
      <c r="L135" s="39"/>
      <c r="M135" s="242"/>
      <c r="N135" s="243"/>
      <c r="O135" s="196"/>
      <c r="P135" s="196"/>
      <c r="Q135" s="196"/>
      <c r="R135" s="196"/>
      <c r="S135" s="196"/>
      <c r="T135" s="244"/>
      <c r="U135" s="34"/>
      <c r="V135" s="34"/>
      <c r="W135" s="34"/>
      <c r="X135" s="34"/>
      <c r="Y135" s="34"/>
      <c r="Z135" s="34"/>
      <c r="AA135" s="34"/>
      <c r="AB135" s="34"/>
      <c r="AC135" s="34"/>
      <c r="AD135" s="34"/>
      <c r="AE135" s="34"/>
      <c r="AT135" s="17" t="s">
        <v>150</v>
      </c>
      <c r="AU135" s="17" t="s">
        <v>81</v>
      </c>
    </row>
    <row r="136" spans="1:31" s="2" customFormat="1" ht="6.95" customHeight="1">
      <c r="A136" s="34"/>
      <c r="B136" s="47"/>
      <c r="C136" s="48"/>
      <c r="D136" s="48"/>
      <c r="E136" s="48"/>
      <c r="F136" s="48"/>
      <c r="G136" s="48"/>
      <c r="H136" s="48"/>
      <c r="I136" s="136"/>
      <c r="J136" s="48"/>
      <c r="K136" s="48"/>
      <c r="L136" s="39"/>
      <c r="M136" s="34"/>
      <c r="O136" s="34"/>
      <c r="P136" s="34"/>
      <c r="Q136" s="34"/>
      <c r="R136" s="34"/>
      <c r="S136" s="34"/>
      <c r="T136" s="34"/>
      <c r="U136" s="34"/>
      <c r="V136" s="34"/>
      <c r="W136" s="34"/>
      <c r="X136" s="34"/>
      <c r="Y136" s="34"/>
      <c r="Z136" s="34"/>
      <c r="AA136" s="34"/>
      <c r="AB136" s="34"/>
      <c r="AC136" s="34"/>
      <c r="AD136" s="34"/>
      <c r="AE136" s="34"/>
    </row>
  </sheetData>
  <sheetProtection algorithmName="SHA-512" hashValue="Iu7N6iwo+J8kJA29cni03B8yXxhXESD7/O8xSE0NN9Mt5VbAd+3bcVfS/a5Wm4a4JL0KWXtJ1TIpyohrzIvbcg==" saltValue="PxFfIebsQDNxP/v45irLBAFCkpKmM8fXHJKDzJP+wjQFZYFoLzGSvVer9thxSiLiCfIffxTf9x+5axdCK4rimQ==" spinCount="100000" sheet="1" objects="1" scenarios="1" formatColumns="0" formatRows="0" autoFilter="0"/>
  <autoFilter ref="C84:K135"/>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2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1"/>
      <c r="L2" s="362"/>
      <c r="M2" s="362"/>
      <c r="N2" s="362"/>
      <c r="O2" s="362"/>
      <c r="P2" s="362"/>
      <c r="Q2" s="362"/>
      <c r="R2" s="362"/>
      <c r="S2" s="362"/>
      <c r="T2" s="362"/>
      <c r="U2" s="362"/>
      <c r="V2" s="362"/>
      <c r="AT2" s="17" t="s">
        <v>87</v>
      </c>
    </row>
    <row r="3" spans="2:46" s="1" customFormat="1" ht="6.95" customHeight="1">
      <c r="B3" s="102"/>
      <c r="C3" s="103"/>
      <c r="D3" s="103"/>
      <c r="E3" s="103"/>
      <c r="F3" s="103"/>
      <c r="G3" s="103"/>
      <c r="H3" s="103"/>
      <c r="I3" s="104"/>
      <c r="J3" s="103"/>
      <c r="K3" s="103"/>
      <c r="L3" s="20"/>
      <c r="AT3" s="17" t="s">
        <v>81</v>
      </c>
    </row>
    <row r="4" spans="2:46" s="1" customFormat="1" ht="24.95" customHeight="1">
      <c r="B4" s="20"/>
      <c r="D4" s="105" t="s">
        <v>100</v>
      </c>
      <c r="I4" s="101"/>
      <c r="L4" s="20"/>
      <c r="M4" s="106" t="s">
        <v>10</v>
      </c>
      <c r="AT4" s="17" t="s">
        <v>4</v>
      </c>
    </row>
    <row r="5" spans="2:12" s="1" customFormat="1" ht="6.95" customHeight="1">
      <c r="B5" s="20"/>
      <c r="I5" s="101"/>
      <c r="L5" s="20"/>
    </row>
    <row r="6" spans="2:12" s="1" customFormat="1" ht="12" customHeight="1">
      <c r="B6" s="20"/>
      <c r="D6" s="107" t="s">
        <v>16</v>
      </c>
      <c r="I6" s="101"/>
      <c r="L6" s="20"/>
    </row>
    <row r="7" spans="2:12" s="1" customFormat="1" ht="16.5" customHeight="1">
      <c r="B7" s="20"/>
      <c r="E7" s="363" t="str">
        <f>'Rekapitulace stavby'!K6</f>
        <v>MŠ Karla Havlíčka Borovského 1527 - oprava podlah tříd</v>
      </c>
      <c r="F7" s="364"/>
      <c r="G7" s="364"/>
      <c r="H7" s="364"/>
      <c r="I7" s="101"/>
      <c r="L7" s="20"/>
    </row>
    <row r="8" spans="1:31" s="2" customFormat="1" ht="12" customHeight="1">
      <c r="A8" s="34"/>
      <c r="B8" s="39"/>
      <c r="C8" s="34"/>
      <c r="D8" s="107" t="s">
        <v>101</v>
      </c>
      <c r="E8" s="34"/>
      <c r="F8" s="34"/>
      <c r="G8" s="34"/>
      <c r="H8" s="34"/>
      <c r="I8" s="108"/>
      <c r="J8" s="34"/>
      <c r="K8" s="34"/>
      <c r="L8" s="109"/>
      <c r="S8" s="34"/>
      <c r="T8" s="34"/>
      <c r="U8" s="34"/>
      <c r="V8" s="34"/>
      <c r="W8" s="34"/>
      <c r="X8" s="34"/>
      <c r="Y8" s="34"/>
      <c r="Z8" s="34"/>
      <c r="AA8" s="34"/>
      <c r="AB8" s="34"/>
      <c r="AC8" s="34"/>
      <c r="AD8" s="34"/>
      <c r="AE8" s="34"/>
    </row>
    <row r="9" spans="1:31" s="2" customFormat="1" ht="16.5" customHeight="1">
      <c r="A9" s="34"/>
      <c r="B9" s="39"/>
      <c r="C9" s="34"/>
      <c r="D9" s="34"/>
      <c r="E9" s="365" t="s">
        <v>268</v>
      </c>
      <c r="F9" s="366"/>
      <c r="G9" s="366"/>
      <c r="H9" s="366"/>
      <c r="I9" s="108"/>
      <c r="J9" s="34"/>
      <c r="K9" s="34"/>
      <c r="L9" s="109"/>
      <c r="S9" s="34"/>
      <c r="T9" s="34"/>
      <c r="U9" s="34"/>
      <c r="V9" s="34"/>
      <c r="W9" s="34"/>
      <c r="X9" s="34"/>
      <c r="Y9" s="34"/>
      <c r="Z9" s="34"/>
      <c r="AA9" s="34"/>
      <c r="AB9" s="34"/>
      <c r="AC9" s="34"/>
      <c r="AD9" s="34"/>
      <c r="AE9" s="34"/>
    </row>
    <row r="10" spans="1:31" s="2" customFormat="1" ht="11.25">
      <c r="A10" s="34"/>
      <c r="B10" s="39"/>
      <c r="C10" s="34"/>
      <c r="D10" s="34"/>
      <c r="E10" s="34"/>
      <c r="F10" s="34"/>
      <c r="G10" s="34"/>
      <c r="H10" s="34"/>
      <c r="I10" s="108"/>
      <c r="J10" s="34"/>
      <c r="K10" s="34"/>
      <c r="L10" s="109"/>
      <c r="S10" s="34"/>
      <c r="T10" s="34"/>
      <c r="U10" s="34"/>
      <c r="V10" s="34"/>
      <c r="W10" s="34"/>
      <c r="X10" s="34"/>
      <c r="Y10" s="34"/>
      <c r="Z10" s="34"/>
      <c r="AA10" s="34"/>
      <c r="AB10" s="34"/>
      <c r="AC10" s="34"/>
      <c r="AD10" s="34"/>
      <c r="AE10" s="34"/>
    </row>
    <row r="11" spans="1:31" s="2" customFormat="1" ht="12" customHeight="1">
      <c r="A11" s="34"/>
      <c r="B11" s="39"/>
      <c r="C11" s="34"/>
      <c r="D11" s="107" t="s">
        <v>18</v>
      </c>
      <c r="E11" s="34"/>
      <c r="F11" s="110" t="s">
        <v>19</v>
      </c>
      <c r="G11" s="34"/>
      <c r="H11" s="34"/>
      <c r="I11" s="111" t="s">
        <v>20</v>
      </c>
      <c r="J11" s="110" t="s">
        <v>19</v>
      </c>
      <c r="K11" s="34"/>
      <c r="L11" s="109"/>
      <c r="S11" s="34"/>
      <c r="T11" s="34"/>
      <c r="U11" s="34"/>
      <c r="V11" s="34"/>
      <c r="W11" s="34"/>
      <c r="X11" s="34"/>
      <c r="Y11" s="34"/>
      <c r="Z11" s="34"/>
      <c r="AA11" s="34"/>
      <c r="AB11" s="34"/>
      <c r="AC11" s="34"/>
      <c r="AD11" s="34"/>
      <c r="AE11" s="34"/>
    </row>
    <row r="12" spans="1:31" s="2" customFormat="1" ht="12" customHeight="1">
      <c r="A12" s="34"/>
      <c r="B12" s="39"/>
      <c r="C12" s="34"/>
      <c r="D12" s="107" t="s">
        <v>21</v>
      </c>
      <c r="E12" s="34"/>
      <c r="F12" s="110" t="s">
        <v>22</v>
      </c>
      <c r="G12" s="34"/>
      <c r="H12" s="34"/>
      <c r="I12" s="111" t="s">
        <v>23</v>
      </c>
      <c r="J12" s="112" t="str">
        <f>'Rekapitulace stavby'!AN8</f>
        <v>16. 3. 2020</v>
      </c>
      <c r="K12" s="34"/>
      <c r="L12" s="109"/>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08"/>
      <c r="J13" s="34"/>
      <c r="K13" s="34"/>
      <c r="L13" s="109"/>
      <c r="S13" s="34"/>
      <c r="T13" s="34"/>
      <c r="U13" s="34"/>
      <c r="V13" s="34"/>
      <c r="W13" s="34"/>
      <c r="X13" s="34"/>
      <c r="Y13" s="34"/>
      <c r="Z13" s="34"/>
      <c r="AA13" s="34"/>
      <c r="AB13" s="34"/>
      <c r="AC13" s="34"/>
      <c r="AD13" s="34"/>
      <c r="AE13" s="34"/>
    </row>
    <row r="14" spans="1:31" s="2" customFormat="1" ht="12" customHeight="1">
      <c r="A14" s="34"/>
      <c r="B14" s="39"/>
      <c r="C14" s="34"/>
      <c r="D14" s="107" t="s">
        <v>25</v>
      </c>
      <c r="E14" s="34"/>
      <c r="F14" s="34"/>
      <c r="G14" s="34"/>
      <c r="H14" s="34"/>
      <c r="I14" s="111" t="s">
        <v>26</v>
      </c>
      <c r="J14" s="110" t="s">
        <v>19</v>
      </c>
      <c r="K14" s="34"/>
      <c r="L14" s="109"/>
      <c r="S14" s="34"/>
      <c r="T14" s="34"/>
      <c r="U14" s="34"/>
      <c r="V14" s="34"/>
      <c r="W14" s="34"/>
      <c r="X14" s="34"/>
      <c r="Y14" s="34"/>
      <c r="Z14" s="34"/>
      <c r="AA14" s="34"/>
      <c r="AB14" s="34"/>
      <c r="AC14" s="34"/>
      <c r="AD14" s="34"/>
      <c r="AE14" s="34"/>
    </row>
    <row r="15" spans="1:31" s="2" customFormat="1" ht="18" customHeight="1">
      <c r="A15" s="34"/>
      <c r="B15" s="39"/>
      <c r="C15" s="34"/>
      <c r="D15" s="34"/>
      <c r="E15" s="110" t="s">
        <v>27</v>
      </c>
      <c r="F15" s="34"/>
      <c r="G15" s="34"/>
      <c r="H15" s="34"/>
      <c r="I15" s="111" t="s">
        <v>28</v>
      </c>
      <c r="J15" s="110" t="s">
        <v>19</v>
      </c>
      <c r="K15" s="34"/>
      <c r="L15" s="109"/>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08"/>
      <c r="J16" s="34"/>
      <c r="K16" s="34"/>
      <c r="L16" s="109"/>
      <c r="S16" s="34"/>
      <c r="T16" s="34"/>
      <c r="U16" s="34"/>
      <c r="V16" s="34"/>
      <c r="W16" s="34"/>
      <c r="X16" s="34"/>
      <c r="Y16" s="34"/>
      <c r="Z16" s="34"/>
      <c r="AA16" s="34"/>
      <c r="AB16" s="34"/>
      <c r="AC16" s="34"/>
      <c r="AD16" s="34"/>
      <c r="AE16" s="34"/>
    </row>
    <row r="17" spans="1:31" s="2" customFormat="1" ht="12" customHeight="1">
      <c r="A17" s="34"/>
      <c r="B17" s="39"/>
      <c r="C17" s="34"/>
      <c r="D17" s="107" t="s">
        <v>29</v>
      </c>
      <c r="E17" s="34"/>
      <c r="F17" s="34"/>
      <c r="G17" s="34"/>
      <c r="H17" s="34"/>
      <c r="I17" s="111" t="s">
        <v>26</v>
      </c>
      <c r="J17" s="30" t="str">
        <f>'Rekapitulace stavby'!AN13</f>
        <v>Vyplň údaj</v>
      </c>
      <c r="K17" s="34"/>
      <c r="L17" s="109"/>
      <c r="S17" s="34"/>
      <c r="T17" s="34"/>
      <c r="U17" s="34"/>
      <c r="V17" s="34"/>
      <c r="W17" s="34"/>
      <c r="X17" s="34"/>
      <c r="Y17" s="34"/>
      <c r="Z17" s="34"/>
      <c r="AA17" s="34"/>
      <c r="AB17" s="34"/>
      <c r="AC17" s="34"/>
      <c r="AD17" s="34"/>
      <c r="AE17" s="34"/>
    </row>
    <row r="18" spans="1:31" s="2" customFormat="1" ht="18" customHeight="1">
      <c r="A18" s="34"/>
      <c r="B18" s="39"/>
      <c r="C18" s="34"/>
      <c r="D18" s="34"/>
      <c r="E18" s="367" t="str">
        <f>'Rekapitulace stavby'!E14</f>
        <v>Vyplň údaj</v>
      </c>
      <c r="F18" s="368"/>
      <c r="G18" s="368"/>
      <c r="H18" s="368"/>
      <c r="I18" s="111" t="s">
        <v>28</v>
      </c>
      <c r="J18" s="30" t="str">
        <f>'Rekapitulace stavby'!AN14</f>
        <v>Vyplň údaj</v>
      </c>
      <c r="K18" s="34"/>
      <c r="L18" s="109"/>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08"/>
      <c r="J19" s="34"/>
      <c r="K19" s="34"/>
      <c r="L19" s="109"/>
      <c r="S19" s="34"/>
      <c r="T19" s="34"/>
      <c r="U19" s="34"/>
      <c r="V19" s="34"/>
      <c r="W19" s="34"/>
      <c r="X19" s="34"/>
      <c r="Y19" s="34"/>
      <c r="Z19" s="34"/>
      <c r="AA19" s="34"/>
      <c r="AB19" s="34"/>
      <c r="AC19" s="34"/>
      <c r="AD19" s="34"/>
      <c r="AE19" s="34"/>
    </row>
    <row r="20" spans="1:31" s="2" customFormat="1" ht="12" customHeight="1">
      <c r="A20" s="34"/>
      <c r="B20" s="39"/>
      <c r="C20" s="34"/>
      <c r="D20" s="107" t="s">
        <v>31</v>
      </c>
      <c r="E20" s="34"/>
      <c r="F20" s="34"/>
      <c r="G20" s="34"/>
      <c r="H20" s="34"/>
      <c r="I20" s="111" t="s">
        <v>26</v>
      </c>
      <c r="J20" s="110" t="str">
        <f>IF('Rekapitulace stavby'!AN16="","",'Rekapitulace stavby'!AN16)</f>
        <v/>
      </c>
      <c r="K20" s="34"/>
      <c r="L20" s="109"/>
      <c r="S20" s="34"/>
      <c r="T20" s="34"/>
      <c r="U20" s="34"/>
      <c r="V20" s="34"/>
      <c r="W20" s="34"/>
      <c r="X20" s="34"/>
      <c r="Y20" s="34"/>
      <c r="Z20" s="34"/>
      <c r="AA20" s="34"/>
      <c r="AB20" s="34"/>
      <c r="AC20" s="34"/>
      <c r="AD20" s="34"/>
      <c r="AE20" s="34"/>
    </row>
    <row r="21" spans="1:31" s="2" customFormat="1" ht="18" customHeight="1">
      <c r="A21" s="34"/>
      <c r="B21" s="39"/>
      <c r="C21" s="34"/>
      <c r="D21" s="34"/>
      <c r="E21" s="110" t="str">
        <f>IF('Rekapitulace stavby'!E17="","",'Rekapitulace stavby'!E17)</f>
        <v xml:space="preserve"> </v>
      </c>
      <c r="F21" s="34"/>
      <c r="G21" s="34"/>
      <c r="H21" s="34"/>
      <c r="I21" s="111" t="s">
        <v>28</v>
      </c>
      <c r="J21" s="110" t="str">
        <f>IF('Rekapitulace stavby'!AN17="","",'Rekapitulace stavby'!AN17)</f>
        <v/>
      </c>
      <c r="K21" s="34"/>
      <c r="L21" s="109"/>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08"/>
      <c r="J22" s="34"/>
      <c r="K22" s="34"/>
      <c r="L22" s="109"/>
      <c r="S22" s="34"/>
      <c r="T22" s="34"/>
      <c r="U22" s="34"/>
      <c r="V22" s="34"/>
      <c r="W22" s="34"/>
      <c r="X22" s="34"/>
      <c r="Y22" s="34"/>
      <c r="Z22" s="34"/>
      <c r="AA22" s="34"/>
      <c r="AB22" s="34"/>
      <c r="AC22" s="34"/>
      <c r="AD22" s="34"/>
      <c r="AE22" s="34"/>
    </row>
    <row r="23" spans="1:31" s="2" customFormat="1" ht="12" customHeight="1">
      <c r="A23" s="34"/>
      <c r="B23" s="39"/>
      <c r="C23" s="34"/>
      <c r="D23" s="107" t="s">
        <v>34</v>
      </c>
      <c r="E23" s="34"/>
      <c r="F23" s="34"/>
      <c r="G23" s="34"/>
      <c r="H23" s="34"/>
      <c r="I23" s="111" t="s">
        <v>26</v>
      </c>
      <c r="J23" s="110" t="s">
        <v>19</v>
      </c>
      <c r="K23" s="34"/>
      <c r="L23" s="109"/>
      <c r="S23" s="34"/>
      <c r="T23" s="34"/>
      <c r="U23" s="34"/>
      <c r="V23" s="34"/>
      <c r="W23" s="34"/>
      <c r="X23" s="34"/>
      <c r="Y23" s="34"/>
      <c r="Z23" s="34"/>
      <c r="AA23" s="34"/>
      <c r="AB23" s="34"/>
      <c r="AC23" s="34"/>
      <c r="AD23" s="34"/>
      <c r="AE23" s="34"/>
    </row>
    <row r="24" spans="1:31" s="2" customFormat="1" ht="18" customHeight="1">
      <c r="A24" s="34"/>
      <c r="B24" s="39"/>
      <c r="C24" s="34"/>
      <c r="D24" s="34"/>
      <c r="E24" s="110" t="s">
        <v>35</v>
      </c>
      <c r="F24" s="34"/>
      <c r="G24" s="34"/>
      <c r="H24" s="34"/>
      <c r="I24" s="111" t="s">
        <v>28</v>
      </c>
      <c r="J24" s="110" t="s">
        <v>19</v>
      </c>
      <c r="K24" s="34"/>
      <c r="L24" s="109"/>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08"/>
      <c r="J25" s="34"/>
      <c r="K25" s="34"/>
      <c r="L25" s="109"/>
      <c r="S25" s="34"/>
      <c r="T25" s="34"/>
      <c r="U25" s="34"/>
      <c r="V25" s="34"/>
      <c r="W25" s="34"/>
      <c r="X25" s="34"/>
      <c r="Y25" s="34"/>
      <c r="Z25" s="34"/>
      <c r="AA25" s="34"/>
      <c r="AB25" s="34"/>
      <c r="AC25" s="34"/>
      <c r="AD25" s="34"/>
      <c r="AE25" s="34"/>
    </row>
    <row r="26" spans="1:31" s="2" customFormat="1" ht="12" customHeight="1">
      <c r="A26" s="34"/>
      <c r="B26" s="39"/>
      <c r="C26" s="34"/>
      <c r="D26" s="107" t="s">
        <v>36</v>
      </c>
      <c r="E26" s="34"/>
      <c r="F26" s="34"/>
      <c r="G26" s="34"/>
      <c r="H26" s="34"/>
      <c r="I26" s="108"/>
      <c r="J26" s="34"/>
      <c r="K26" s="34"/>
      <c r="L26" s="109"/>
      <c r="S26" s="34"/>
      <c r="T26" s="34"/>
      <c r="U26" s="34"/>
      <c r="V26" s="34"/>
      <c r="W26" s="34"/>
      <c r="X26" s="34"/>
      <c r="Y26" s="34"/>
      <c r="Z26" s="34"/>
      <c r="AA26" s="34"/>
      <c r="AB26" s="34"/>
      <c r="AC26" s="34"/>
      <c r="AD26" s="34"/>
      <c r="AE26" s="34"/>
    </row>
    <row r="27" spans="1:31" s="8" customFormat="1" ht="16.5" customHeight="1">
      <c r="A27" s="113"/>
      <c r="B27" s="114"/>
      <c r="C27" s="113"/>
      <c r="D27" s="113"/>
      <c r="E27" s="369" t="s">
        <v>19</v>
      </c>
      <c r="F27" s="369"/>
      <c r="G27" s="369"/>
      <c r="H27" s="369"/>
      <c r="I27" s="115"/>
      <c r="J27" s="113"/>
      <c r="K27" s="113"/>
      <c r="L27" s="116"/>
      <c r="S27" s="113"/>
      <c r="T27" s="113"/>
      <c r="U27" s="113"/>
      <c r="V27" s="113"/>
      <c r="W27" s="113"/>
      <c r="X27" s="113"/>
      <c r="Y27" s="113"/>
      <c r="Z27" s="113"/>
      <c r="AA27" s="113"/>
      <c r="AB27" s="113"/>
      <c r="AC27" s="113"/>
      <c r="AD27" s="113"/>
      <c r="AE27" s="113"/>
    </row>
    <row r="28" spans="1:31" s="2" customFormat="1" ht="6.95" customHeight="1">
      <c r="A28" s="34"/>
      <c r="B28" s="39"/>
      <c r="C28" s="34"/>
      <c r="D28" s="34"/>
      <c r="E28" s="34"/>
      <c r="F28" s="34"/>
      <c r="G28" s="34"/>
      <c r="H28" s="34"/>
      <c r="I28" s="108"/>
      <c r="J28" s="34"/>
      <c r="K28" s="34"/>
      <c r="L28" s="109"/>
      <c r="S28" s="34"/>
      <c r="T28" s="34"/>
      <c r="U28" s="34"/>
      <c r="V28" s="34"/>
      <c r="W28" s="34"/>
      <c r="X28" s="34"/>
      <c r="Y28" s="34"/>
      <c r="Z28" s="34"/>
      <c r="AA28" s="34"/>
      <c r="AB28" s="34"/>
      <c r="AC28" s="34"/>
      <c r="AD28" s="34"/>
      <c r="AE28" s="34"/>
    </row>
    <row r="29" spans="1:31" s="2" customFormat="1" ht="6.95" customHeight="1">
      <c r="A29" s="34"/>
      <c r="B29" s="39"/>
      <c r="C29" s="34"/>
      <c r="D29" s="117"/>
      <c r="E29" s="117"/>
      <c r="F29" s="117"/>
      <c r="G29" s="117"/>
      <c r="H29" s="117"/>
      <c r="I29" s="118"/>
      <c r="J29" s="117"/>
      <c r="K29" s="117"/>
      <c r="L29" s="109"/>
      <c r="S29" s="34"/>
      <c r="T29" s="34"/>
      <c r="U29" s="34"/>
      <c r="V29" s="34"/>
      <c r="W29" s="34"/>
      <c r="X29" s="34"/>
      <c r="Y29" s="34"/>
      <c r="Z29" s="34"/>
      <c r="AA29" s="34"/>
      <c r="AB29" s="34"/>
      <c r="AC29" s="34"/>
      <c r="AD29" s="34"/>
      <c r="AE29" s="34"/>
    </row>
    <row r="30" spans="1:31" s="2" customFormat="1" ht="25.35" customHeight="1">
      <c r="A30" s="34"/>
      <c r="B30" s="39"/>
      <c r="C30" s="34"/>
      <c r="D30" s="119" t="s">
        <v>38</v>
      </c>
      <c r="E30" s="34"/>
      <c r="F30" s="34"/>
      <c r="G30" s="34"/>
      <c r="H30" s="34"/>
      <c r="I30" s="108"/>
      <c r="J30" s="120">
        <f>ROUND(J85,2)</f>
        <v>0</v>
      </c>
      <c r="K30" s="34"/>
      <c r="L30" s="109"/>
      <c r="S30" s="34"/>
      <c r="T30" s="34"/>
      <c r="U30" s="34"/>
      <c r="V30" s="34"/>
      <c r="W30" s="34"/>
      <c r="X30" s="34"/>
      <c r="Y30" s="34"/>
      <c r="Z30" s="34"/>
      <c r="AA30" s="34"/>
      <c r="AB30" s="34"/>
      <c r="AC30" s="34"/>
      <c r="AD30" s="34"/>
      <c r="AE30" s="34"/>
    </row>
    <row r="31" spans="1:31" s="2" customFormat="1" ht="6.95" customHeight="1">
      <c r="A31" s="34"/>
      <c r="B31" s="39"/>
      <c r="C31" s="34"/>
      <c r="D31" s="117"/>
      <c r="E31" s="117"/>
      <c r="F31" s="117"/>
      <c r="G31" s="117"/>
      <c r="H31" s="117"/>
      <c r="I31" s="118"/>
      <c r="J31" s="117"/>
      <c r="K31" s="117"/>
      <c r="L31" s="109"/>
      <c r="S31" s="34"/>
      <c r="T31" s="34"/>
      <c r="U31" s="34"/>
      <c r="V31" s="34"/>
      <c r="W31" s="34"/>
      <c r="X31" s="34"/>
      <c r="Y31" s="34"/>
      <c r="Z31" s="34"/>
      <c r="AA31" s="34"/>
      <c r="AB31" s="34"/>
      <c r="AC31" s="34"/>
      <c r="AD31" s="34"/>
      <c r="AE31" s="34"/>
    </row>
    <row r="32" spans="1:31" s="2" customFormat="1" ht="14.45" customHeight="1">
      <c r="A32" s="34"/>
      <c r="B32" s="39"/>
      <c r="C32" s="34"/>
      <c r="D32" s="34"/>
      <c r="E32" s="34"/>
      <c r="F32" s="121" t="s">
        <v>40</v>
      </c>
      <c r="G32" s="34"/>
      <c r="H32" s="34"/>
      <c r="I32" s="122" t="s">
        <v>39</v>
      </c>
      <c r="J32" s="121" t="s">
        <v>41</v>
      </c>
      <c r="K32" s="34"/>
      <c r="L32" s="109"/>
      <c r="S32" s="34"/>
      <c r="T32" s="34"/>
      <c r="U32" s="34"/>
      <c r="V32" s="34"/>
      <c r="W32" s="34"/>
      <c r="X32" s="34"/>
      <c r="Y32" s="34"/>
      <c r="Z32" s="34"/>
      <c r="AA32" s="34"/>
      <c r="AB32" s="34"/>
      <c r="AC32" s="34"/>
      <c r="AD32" s="34"/>
      <c r="AE32" s="34"/>
    </row>
    <row r="33" spans="1:31" s="2" customFormat="1" ht="14.45" customHeight="1">
      <c r="A33" s="34"/>
      <c r="B33" s="39"/>
      <c r="C33" s="34"/>
      <c r="D33" s="123" t="s">
        <v>42</v>
      </c>
      <c r="E33" s="107" t="s">
        <v>43</v>
      </c>
      <c r="F33" s="124">
        <f>ROUND((SUM(BE85:BE125)),2)</f>
        <v>0</v>
      </c>
      <c r="G33" s="34"/>
      <c r="H33" s="34"/>
      <c r="I33" s="125">
        <v>0.21</v>
      </c>
      <c r="J33" s="124">
        <f>ROUND(((SUM(BE85:BE125))*I33),2)</f>
        <v>0</v>
      </c>
      <c r="K33" s="34"/>
      <c r="L33" s="109"/>
      <c r="S33" s="34"/>
      <c r="T33" s="34"/>
      <c r="U33" s="34"/>
      <c r="V33" s="34"/>
      <c r="W33" s="34"/>
      <c r="X33" s="34"/>
      <c r="Y33" s="34"/>
      <c r="Z33" s="34"/>
      <c r="AA33" s="34"/>
      <c r="AB33" s="34"/>
      <c r="AC33" s="34"/>
      <c r="AD33" s="34"/>
      <c r="AE33" s="34"/>
    </row>
    <row r="34" spans="1:31" s="2" customFormat="1" ht="14.45" customHeight="1">
      <c r="A34" s="34"/>
      <c r="B34" s="39"/>
      <c r="C34" s="34"/>
      <c r="D34" s="34"/>
      <c r="E34" s="107" t="s">
        <v>44</v>
      </c>
      <c r="F34" s="124">
        <f>ROUND((SUM(BF85:BF125)),2)</f>
        <v>0</v>
      </c>
      <c r="G34" s="34"/>
      <c r="H34" s="34"/>
      <c r="I34" s="125">
        <v>0.15</v>
      </c>
      <c r="J34" s="124">
        <f>ROUND(((SUM(BF85:BF125))*I34),2)</f>
        <v>0</v>
      </c>
      <c r="K34" s="34"/>
      <c r="L34" s="109"/>
      <c r="S34" s="34"/>
      <c r="T34" s="34"/>
      <c r="U34" s="34"/>
      <c r="V34" s="34"/>
      <c r="W34" s="34"/>
      <c r="X34" s="34"/>
      <c r="Y34" s="34"/>
      <c r="Z34" s="34"/>
      <c r="AA34" s="34"/>
      <c r="AB34" s="34"/>
      <c r="AC34" s="34"/>
      <c r="AD34" s="34"/>
      <c r="AE34" s="34"/>
    </row>
    <row r="35" spans="1:31" s="2" customFormat="1" ht="14.45" customHeight="1" hidden="1">
      <c r="A35" s="34"/>
      <c r="B35" s="39"/>
      <c r="C35" s="34"/>
      <c r="D35" s="34"/>
      <c r="E35" s="107" t="s">
        <v>45</v>
      </c>
      <c r="F35" s="124">
        <f>ROUND((SUM(BG85:BG125)),2)</f>
        <v>0</v>
      </c>
      <c r="G35" s="34"/>
      <c r="H35" s="34"/>
      <c r="I35" s="125">
        <v>0.21</v>
      </c>
      <c r="J35" s="124">
        <f>0</f>
        <v>0</v>
      </c>
      <c r="K35" s="34"/>
      <c r="L35" s="109"/>
      <c r="S35" s="34"/>
      <c r="T35" s="34"/>
      <c r="U35" s="34"/>
      <c r="V35" s="34"/>
      <c r="W35" s="34"/>
      <c r="X35" s="34"/>
      <c r="Y35" s="34"/>
      <c r="Z35" s="34"/>
      <c r="AA35" s="34"/>
      <c r="AB35" s="34"/>
      <c r="AC35" s="34"/>
      <c r="AD35" s="34"/>
      <c r="AE35" s="34"/>
    </row>
    <row r="36" spans="1:31" s="2" customFormat="1" ht="14.45" customHeight="1" hidden="1">
      <c r="A36" s="34"/>
      <c r="B36" s="39"/>
      <c r="C36" s="34"/>
      <c r="D36" s="34"/>
      <c r="E36" s="107" t="s">
        <v>46</v>
      </c>
      <c r="F36" s="124">
        <f>ROUND((SUM(BH85:BH125)),2)</f>
        <v>0</v>
      </c>
      <c r="G36" s="34"/>
      <c r="H36" s="34"/>
      <c r="I36" s="125">
        <v>0.15</v>
      </c>
      <c r="J36" s="124">
        <f>0</f>
        <v>0</v>
      </c>
      <c r="K36" s="34"/>
      <c r="L36" s="109"/>
      <c r="S36" s="34"/>
      <c r="T36" s="34"/>
      <c r="U36" s="34"/>
      <c r="V36" s="34"/>
      <c r="W36" s="34"/>
      <c r="X36" s="34"/>
      <c r="Y36" s="34"/>
      <c r="Z36" s="34"/>
      <c r="AA36" s="34"/>
      <c r="AB36" s="34"/>
      <c r="AC36" s="34"/>
      <c r="AD36" s="34"/>
      <c r="AE36" s="34"/>
    </row>
    <row r="37" spans="1:31" s="2" customFormat="1" ht="14.45" customHeight="1" hidden="1">
      <c r="A37" s="34"/>
      <c r="B37" s="39"/>
      <c r="C37" s="34"/>
      <c r="D37" s="34"/>
      <c r="E37" s="107" t="s">
        <v>47</v>
      </c>
      <c r="F37" s="124">
        <f>ROUND((SUM(BI85:BI125)),2)</f>
        <v>0</v>
      </c>
      <c r="G37" s="34"/>
      <c r="H37" s="34"/>
      <c r="I37" s="125">
        <v>0</v>
      </c>
      <c r="J37" s="124">
        <f>0</f>
        <v>0</v>
      </c>
      <c r="K37" s="34"/>
      <c r="L37" s="109"/>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08"/>
      <c r="J38" s="34"/>
      <c r="K38" s="34"/>
      <c r="L38" s="109"/>
      <c r="S38" s="34"/>
      <c r="T38" s="34"/>
      <c r="U38" s="34"/>
      <c r="V38" s="34"/>
      <c r="W38" s="34"/>
      <c r="X38" s="34"/>
      <c r="Y38" s="34"/>
      <c r="Z38" s="34"/>
      <c r="AA38" s="34"/>
      <c r="AB38" s="34"/>
      <c r="AC38" s="34"/>
      <c r="AD38" s="34"/>
      <c r="AE38" s="34"/>
    </row>
    <row r="39" spans="1:31" s="2" customFormat="1" ht="25.35" customHeight="1">
      <c r="A39" s="34"/>
      <c r="B39" s="39"/>
      <c r="C39" s="126"/>
      <c r="D39" s="127" t="s">
        <v>48</v>
      </c>
      <c r="E39" s="128"/>
      <c r="F39" s="128"/>
      <c r="G39" s="129" t="s">
        <v>49</v>
      </c>
      <c r="H39" s="130" t="s">
        <v>50</v>
      </c>
      <c r="I39" s="131"/>
      <c r="J39" s="132">
        <f>SUM(J30:J37)</f>
        <v>0</v>
      </c>
      <c r="K39" s="133"/>
      <c r="L39" s="109"/>
      <c r="S39" s="34"/>
      <c r="T39" s="34"/>
      <c r="U39" s="34"/>
      <c r="V39" s="34"/>
      <c r="W39" s="34"/>
      <c r="X39" s="34"/>
      <c r="Y39" s="34"/>
      <c r="Z39" s="34"/>
      <c r="AA39" s="34"/>
      <c r="AB39" s="34"/>
      <c r="AC39" s="34"/>
      <c r="AD39" s="34"/>
      <c r="AE39" s="34"/>
    </row>
    <row r="40" spans="1:31" s="2" customFormat="1" ht="14.45" customHeight="1">
      <c r="A40" s="34"/>
      <c r="B40" s="134"/>
      <c r="C40" s="135"/>
      <c r="D40" s="135"/>
      <c r="E40" s="135"/>
      <c r="F40" s="135"/>
      <c r="G40" s="135"/>
      <c r="H40" s="135"/>
      <c r="I40" s="136"/>
      <c r="J40" s="135"/>
      <c r="K40" s="135"/>
      <c r="L40" s="109"/>
      <c r="S40" s="34"/>
      <c r="T40" s="34"/>
      <c r="U40" s="34"/>
      <c r="V40" s="34"/>
      <c r="W40" s="34"/>
      <c r="X40" s="34"/>
      <c r="Y40" s="34"/>
      <c r="Z40" s="34"/>
      <c r="AA40" s="34"/>
      <c r="AB40" s="34"/>
      <c r="AC40" s="34"/>
      <c r="AD40" s="34"/>
      <c r="AE40" s="34"/>
    </row>
    <row r="44" spans="1:31" s="2" customFormat="1" ht="6.95" customHeight="1">
      <c r="A44" s="34"/>
      <c r="B44" s="137"/>
      <c r="C44" s="138"/>
      <c r="D44" s="138"/>
      <c r="E44" s="138"/>
      <c r="F44" s="138"/>
      <c r="G44" s="138"/>
      <c r="H44" s="138"/>
      <c r="I44" s="139"/>
      <c r="J44" s="138"/>
      <c r="K44" s="138"/>
      <c r="L44" s="109"/>
      <c r="S44" s="34"/>
      <c r="T44" s="34"/>
      <c r="U44" s="34"/>
      <c r="V44" s="34"/>
      <c r="W44" s="34"/>
      <c r="X44" s="34"/>
      <c r="Y44" s="34"/>
      <c r="Z44" s="34"/>
      <c r="AA44" s="34"/>
      <c r="AB44" s="34"/>
      <c r="AC44" s="34"/>
      <c r="AD44" s="34"/>
      <c r="AE44" s="34"/>
    </row>
    <row r="45" spans="1:31" s="2" customFormat="1" ht="24.95" customHeight="1">
      <c r="A45" s="34"/>
      <c r="B45" s="35"/>
      <c r="C45" s="23" t="s">
        <v>103</v>
      </c>
      <c r="D45" s="36"/>
      <c r="E45" s="36"/>
      <c r="F45" s="36"/>
      <c r="G45" s="36"/>
      <c r="H45" s="36"/>
      <c r="I45" s="108"/>
      <c r="J45" s="36"/>
      <c r="K45" s="36"/>
      <c r="L45" s="109"/>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108"/>
      <c r="J46" s="36"/>
      <c r="K46" s="36"/>
      <c r="L46" s="109"/>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108"/>
      <c r="J47" s="36"/>
      <c r="K47" s="36"/>
      <c r="L47" s="109"/>
      <c r="S47" s="34"/>
      <c r="T47" s="34"/>
      <c r="U47" s="34"/>
      <c r="V47" s="34"/>
      <c r="W47" s="34"/>
      <c r="X47" s="34"/>
      <c r="Y47" s="34"/>
      <c r="Z47" s="34"/>
      <c r="AA47" s="34"/>
      <c r="AB47" s="34"/>
      <c r="AC47" s="34"/>
      <c r="AD47" s="34"/>
      <c r="AE47" s="34"/>
    </row>
    <row r="48" spans="1:31" s="2" customFormat="1" ht="16.5" customHeight="1">
      <c r="A48" s="34"/>
      <c r="B48" s="35"/>
      <c r="C48" s="36"/>
      <c r="D48" s="36"/>
      <c r="E48" s="370" t="str">
        <f>E7</f>
        <v>MŠ Karla Havlíčka Borovského 1527 - oprava podlah tříd</v>
      </c>
      <c r="F48" s="371"/>
      <c r="G48" s="371"/>
      <c r="H48" s="371"/>
      <c r="I48" s="108"/>
      <c r="J48" s="36"/>
      <c r="K48" s="36"/>
      <c r="L48" s="109"/>
      <c r="S48" s="34"/>
      <c r="T48" s="34"/>
      <c r="U48" s="34"/>
      <c r="V48" s="34"/>
      <c r="W48" s="34"/>
      <c r="X48" s="34"/>
      <c r="Y48" s="34"/>
      <c r="Z48" s="34"/>
      <c r="AA48" s="34"/>
      <c r="AB48" s="34"/>
      <c r="AC48" s="34"/>
      <c r="AD48" s="34"/>
      <c r="AE48" s="34"/>
    </row>
    <row r="49" spans="1:31" s="2" customFormat="1" ht="12" customHeight="1">
      <c r="A49" s="34"/>
      <c r="B49" s="35"/>
      <c r="C49" s="29" t="s">
        <v>101</v>
      </c>
      <c r="D49" s="36"/>
      <c r="E49" s="36"/>
      <c r="F49" s="36"/>
      <c r="G49" s="36"/>
      <c r="H49" s="36"/>
      <c r="I49" s="108"/>
      <c r="J49" s="36"/>
      <c r="K49" s="36"/>
      <c r="L49" s="109"/>
      <c r="S49" s="34"/>
      <c r="T49" s="34"/>
      <c r="U49" s="34"/>
      <c r="V49" s="34"/>
      <c r="W49" s="34"/>
      <c r="X49" s="34"/>
      <c r="Y49" s="34"/>
      <c r="Z49" s="34"/>
      <c r="AA49" s="34"/>
      <c r="AB49" s="34"/>
      <c r="AC49" s="34"/>
      <c r="AD49" s="34"/>
      <c r="AE49" s="34"/>
    </row>
    <row r="50" spans="1:31" s="2" customFormat="1" ht="16.5" customHeight="1">
      <c r="A50" s="34"/>
      <c r="B50" s="35"/>
      <c r="C50" s="36"/>
      <c r="D50" s="36"/>
      <c r="E50" s="323" t="str">
        <f>E9</f>
        <v>02 - Broučci - Ložnice</v>
      </c>
      <c r="F50" s="372"/>
      <c r="G50" s="372"/>
      <c r="H50" s="372"/>
      <c r="I50" s="108"/>
      <c r="J50" s="36"/>
      <c r="K50" s="36"/>
      <c r="L50" s="109"/>
      <c r="S50" s="34"/>
      <c r="T50" s="34"/>
      <c r="U50" s="34"/>
      <c r="V50" s="34"/>
      <c r="W50" s="34"/>
      <c r="X50" s="34"/>
      <c r="Y50" s="34"/>
      <c r="Z50" s="34"/>
      <c r="AA50" s="34"/>
      <c r="AB50" s="34"/>
      <c r="AC50" s="34"/>
      <c r="AD50" s="34"/>
      <c r="AE50" s="34"/>
    </row>
    <row r="51" spans="1:31" s="2" customFormat="1" ht="6.95" customHeight="1">
      <c r="A51" s="34"/>
      <c r="B51" s="35"/>
      <c r="C51" s="36"/>
      <c r="D51" s="36"/>
      <c r="E51" s="36"/>
      <c r="F51" s="36"/>
      <c r="G51" s="36"/>
      <c r="H51" s="36"/>
      <c r="I51" s="108"/>
      <c r="J51" s="36"/>
      <c r="K51" s="36"/>
      <c r="L51" s="109"/>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Sokolov, Karla Havlíčka Borovského 1527</v>
      </c>
      <c r="G52" s="36"/>
      <c r="H52" s="36"/>
      <c r="I52" s="111" t="s">
        <v>23</v>
      </c>
      <c r="J52" s="59" t="str">
        <f>IF(J12="","",J12)</f>
        <v>16. 3. 2020</v>
      </c>
      <c r="K52" s="36"/>
      <c r="L52" s="109"/>
      <c r="S52" s="34"/>
      <c r="T52" s="34"/>
      <c r="U52" s="34"/>
      <c r="V52" s="34"/>
      <c r="W52" s="34"/>
      <c r="X52" s="34"/>
      <c r="Y52" s="34"/>
      <c r="Z52" s="34"/>
      <c r="AA52" s="34"/>
      <c r="AB52" s="34"/>
      <c r="AC52" s="34"/>
      <c r="AD52" s="34"/>
      <c r="AE52" s="34"/>
    </row>
    <row r="53" spans="1:31" s="2" customFormat="1" ht="6.95" customHeight="1">
      <c r="A53" s="34"/>
      <c r="B53" s="35"/>
      <c r="C53" s="36"/>
      <c r="D53" s="36"/>
      <c r="E53" s="36"/>
      <c r="F53" s="36"/>
      <c r="G53" s="36"/>
      <c r="H53" s="36"/>
      <c r="I53" s="108"/>
      <c r="J53" s="36"/>
      <c r="K53" s="36"/>
      <c r="L53" s="109"/>
      <c r="S53" s="34"/>
      <c r="T53" s="34"/>
      <c r="U53" s="34"/>
      <c r="V53" s="34"/>
      <c r="W53" s="34"/>
      <c r="X53" s="34"/>
      <c r="Y53" s="34"/>
      <c r="Z53" s="34"/>
      <c r="AA53" s="34"/>
      <c r="AB53" s="34"/>
      <c r="AC53" s="34"/>
      <c r="AD53" s="34"/>
      <c r="AE53" s="34"/>
    </row>
    <row r="54" spans="1:31" s="2" customFormat="1" ht="15.2" customHeight="1">
      <c r="A54" s="34"/>
      <c r="B54" s="35"/>
      <c r="C54" s="29" t="s">
        <v>25</v>
      </c>
      <c r="D54" s="36"/>
      <c r="E54" s="36"/>
      <c r="F54" s="27" t="str">
        <f>E15</f>
        <v>Město Sokolov</v>
      </c>
      <c r="G54" s="36"/>
      <c r="H54" s="36"/>
      <c r="I54" s="111" t="s">
        <v>31</v>
      </c>
      <c r="J54" s="32" t="str">
        <f>E21</f>
        <v xml:space="preserve"> </v>
      </c>
      <c r="K54" s="36"/>
      <c r="L54" s="109"/>
      <c r="S54" s="34"/>
      <c r="T54" s="34"/>
      <c r="U54" s="34"/>
      <c r="V54" s="34"/>
      <c r="W54" s="34"/>
      <c r="X54" s="34"/>
      <c r="Y54" s="34"/>
      <c r="Z54" s="34"/>
      <c r="AA54" s="34"/>
      <c r="AB54" s="34"/>
      <c r="AC54" s="34"/>
      <c r="AD54" s="34"/>
      <c r="AE54" s="34"/>
    </row>
    <row r="55" spans="1:31" s="2" customFormat="1" ht="15.2" customHeight="1">
      <c r="A55" s="34"/>
      <c r="B55" s="35"/>
      <c r="C55" s="29" t="s">
        <v>29</v>
      </c>
      <c r="D55" s="36"/>
      <c r="E55" s="36"/>
      <c r="F55" s="27" t="str">
        <f>IF(E18="","",E18)</f>
        <v>Vyplň údaj</v>
      </c>
      <c r="G55" s="36"/>
      <c r="H55" s="36"/>
      <c r="I55" s="111" t="s">
        <v>34</v>
      </c>
      <c r="J55" s="32" t="str">
        <f>E24</f>
        <v>Michal kubelka</v>
      </c>
      <c r="K55" s="36"/>
      <c r="L55" s="109"/>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108"/>
      <c r="J56" s="36"/>
      <c r="K56" s="36"/>
      <c r="L56" s="109"/>
      <c r="S56" s="34"/>
      <c r="T56" s="34"/>
      <c r="U56" s="34"/>
      <c r="V56" s="34"/>
      <c r="W56" s="34"/>
      <c r="X56" s="34"/>
      <c r="Y56" s="34"/>
      <c r="Z56" s="34"/>
      <c r="AA56" s="34"/>
      <c r="AB56" s="34"/>
      <c r="AC56" s="34"/>
      <c r="AD56" s="34"/>
      <c r="AE56" s="34"/>
    </row>
    <row r="57" spans="1:31" s="2" customFormat="1" ht="29.25" customHeight="1">
      <c r="A57" s="34"/>
      <c r="B57" s="35"/>
      <c r="C57" s="140" t="s">
        <v>104</v>
      </c>
      <c r="D57" s="141"/>
      <c r="E57" s="141"/>
      <c r="F57" s="141"/>
      <c r="G57" s="141"/>
      <c r="H57" s="141"/>
      <c r="I57" s="142"/>
      <c r="J57" s="143" t="s">
        <v>105</v>
      </c>
      <c r="K57" s="141"/>
      <c r="L57" s="109"/>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108"/>
      <c r="J58" s="36"/>
      <c r="K58" s="36"/>
      <c r="L58" s="109"/>
      <c r="S58" s="34"/>
      <c r="T58" s="34"/>
      <c r="U58" s="34"/>
      <c r="V58" s="34"/>
      <c r="W58" s="34"/>
      <c r="X58" s="34"/>
      <c r="Y58" s="34"/>
      <c r="Z58" s="34"/>
      <c r="AA58" s="34"/>
      <c r="AB58" s="34"/>
      <c r="AC58" s="34"/>
      <c r="AD58" s="34"/>
      <c r="AE58" s="34"/>
    </row>
    <row r="59" spans="1:47" s="2" customFormat="1" ht="22.9" customHeight="1">
      <c r="A59" s="34"/>
      <c r="B59" s="35"/>
      <c r="C59" s="144" t="s">
        <v>70</v>
      </c>
      <c r="D59" s="36"/>
      <c r="E59" s="36"/>
      <c r="F59" s="36"/>
      <c r="G59" s="36"/>
      <c r="H59" s="36"/>
      <c r="I59" s="108"/>
      <c r="J59" s="77">
        <f>J85</f>
        <v>0</v>
      </c>
      <c r="K59" s="36"/>
      <c r="L59" s="109"/>
      <c r="S59" s="34"/>
      <c r="T59" s="34"/>
      <c r="U59" s="34"/>
      <c r="V59" s="34"/>
      <c r="W59" s="34"/>
      <c r="X59" s="34"/>
      <c r="Y59" s="34"/>
      <c r="Z59" s="34"/>
      <c r="AA59" s="34"/>
      <c r="AB59" s="34"/>
      <c r="AC59" s="34"/>
      <c r="AD59" s="34"/>
      <c r="AE59" s="34"/>
      <c r="AU59" s="17" t="s">
        <v>106</v>
      </c>
    </row>
    <row r="60" spans="2:12" s="9" customFormat="1" ht="24.95" customHeight="1">
      <c r="B60" s="145"/>
      <c r="C60" s="146"/>
      <c r="D60" s="147" t="s">
        <v>135</v>
      </c>
      <c r="E60" s="148"/>
      <c r="F60" s="148"/>
      <c r="G60" s="148"/>
      <c r="H60" s="148"/>
      <c r="I60" s="149"/>
      <c r="J60" s="150">
        <f>J86</f>
        <v>0</v>
      </c>
      <c r="K60" s="146"/>
      <c r="L60" s="151"/>
    </row>
    <row r="61" spans="2:12" s="10" customFormat="1" ht="19.9" customHeight="1">
      <c r="B61" s="152"/>
      <c r="C61" s="153"/>
      <c r="D61" s="154" t="s">
        <v>136</v>
      </c>
      <c r="E61" s="155"/>
      <c r="F61" s="155"/>
      <c r="G61" s="155"/>
      <c r="H61" s="155"/>
      <c r="I61" s="156"/>
      <c r="J61" s="157">
        <f>J87</f>
        <v>0</v>
      </c>
      <c r="K61" s="153"/>
      <c r="L61" s="158"/>
    </row>
    <row r="62" spans="2:12" s="10" customFormat="1" ht="19.9" customHeight="1">
      <c r="B62" s="152"/>
      <c r="C62" s="153"/>
      <c r="D62" s="154" t="s">
        <v>137</v>
      </c>
      <c r="E62" s="155"/>
      <c r="F62" s="155"/>
      <c r="G62" s="155"/>
      <c r="H62" s="155"/>
      <c r="I62" s="156"/>
      <c r="J62" s="157">
        <f>J90</f>
        <v>0</v>
      </c>
      <c r="K62" s="153"/>
      <c r="L62" s="158"/>
    </row>
    <row r="63" spans="2:12" s="9" customFormat="1" ht="24.95" customHeight="1">
      <c r="B63" s="145"/>
      <c r="C63" s="146"/>
      <c r="D63" s="147" t="s">
        <v>138</v>
      </c>
      <c r="E63" s="148"/>
      <c r="F63" s="148"/>
      <c r="G63" s="148"/>
      <c r="H63" s="148"/>
      <c r="I63" s="149"/>
      <c r="J63" s="150">
        <f>J102</f>
        <v>0</v>
      </c>
      <c r="K63" s="146"/>
      <c r="L63" s="151"/>
    </row>
    <row r="64" spans="2:12" s="10" customFormat="1" ht="19.9" customHeight="1">
      <c r="B64" s="152"/>
      <c r="C64" s="153"/>
      <c r="D64" s="154" t="s">
        <v>139</v>
      </c>
      <c r="E64" s="155"/>
      <c r="F64" s="155"/>
      <c r="G64" s="155"/>
      <c r="H64" s="155"/>
      <c r="I64" s="156"/>
      <c r="J64" s="157">
        <f>J103</f>
        <v>0</v>
      </c>
      <c r="K64" s="153"/>
      <c r="L64" s="158"/>
    </row>
    <row r="65" spans="2:12" s="10" customFormat="1" ht="19.9" customHeight="1">
      <c r="B65" s="152"/>
      <c r="C65" s="153"/>
      <c r="D65" s="154" t="s">
        <v>140</v>
      </c>
      <c r="E65" s="155"/>
      <c r="F65" s="155"/>
      <c r="G65" s="155"/>
      <c r="H65" s="155"/>
      <c r="I65" s="156"/>
      <c r="J65" s="157">
        <f>J107</f>
        <v>0</v>
      </c>
      <c r="K65" s="153"/>
      <c r="L65" s="158"/>
    </row>
    <row r="66" spans="1:31" s="2" customFormat="1" ht="21.75" customHeight="1">
      <c r="A66" s="34"/>
      <c r="B66" s="35"/>
      <c r="C66" s="36"/>
      <c r="D66" s="36"/>
      <c r="E66" s="36"/>
      <c r="F66" s="36"/>
      <c r="G66" s="36"/>
      <c r="H66" s="36"/>
      <c r="I66" s="108"/>
      <c r="J66" s="36"/>
      <c r="K66" s="36"/>
      <c r="L66" s="109"/>
      <c r="S66" s="34"/>
      <c r="T66" s="34"/>
      <c r="U66" s="34"/>
      <c r="V66" s="34"/>
      <c r="W66" s="34"/>
      <c r="X66" s="34"/>
      <c r="Y66" s="34"/>
      <c r="Z66" s="34"/>
      <c r="AA66" s="34"/>
      <c r="AB66" s="34"/>
      <c r="AC66" s="34"/>
      <c r="AD66" s="34"/>
      <c r="AE66" s="34"/>
    </row>
    <row r="67" spans="1:31" s="2" customFormat="1" ht="6.95" customHeight="1">
      <c r="A67" s="34"/>
      <c r="B67" s="47"/>
      <c r="C67" s="48"/>
      <c r="D67" s="48"/>
      <c r="E67" s="48"/>
      <c r="F67" s="48"/>
      <c r="G67" s="48"/>
      <c r="H67" s="48"/>
      <c r="I67" s="136"/>
      <c r="J67" s="48"/>
      <c r="K67" s="48"/>
      <c r="L67" s="109"/>
      <c r="S67" s="34"/>
      <c r="T67" s="34"/>
      <c r="U67" s="34"/>
      <c r="V67" s="34"/>
      <c r="W67" s="34"/>
      <c r="X67" s="34"/>
      <c r="Y67" s="34"/>
      <c r="Z67" s="34"/>
      <c r="AA67" s="34"/>
      <c r="AB67" s="34"/>
      <c r="AC67" s="34"/>
      <c r="AD67" s="34"/>
      <c r="AE67" s="34"/>
    </row>
    <row r="71" spans="1:31" s="2" customFormat="1" ht="6.95" customHeight="1">
      <c r="A71" s="34"/>
      <c r="B71" s="49"/>
      <c r="C71" s="50"/>
      <c r="D71" s="50"/>
      <c r="E71" s="50"/>
      <c r="F71" s="50"/>
      <c r="G71" s="50"/>
      <c r="H71" s="50"/>
      <c r="I71" s="139"/>
      <c r="J71" s="50"/>
      <c r="K71" s="50"/>
      <c r="L71" s="109"/>
      <c r="S71" s="34"/>
      <c r="T71" s="34"/>
      <c r="U71" s="34"/>
      <c r="V71" s="34"/>
      <c r="W71" s="34"/>
      <c r="X71" s="34"/>
      <c r="Y71" s="34"/>
      <c r="Z71" s="34"/>
      <c r="AA71" s="34"/>
      <c r="AB71" s="34"/>
      <c r="AC71" s="34"/>
      <c r="AD71" s="34"/>
      <c r="AE71" s="34"/>
    </row>
    <row r="72" spans="1:31" s="2" customFormat="1" ht="24.95" customHeight="1">
      <c r="A72" s="34"/>
      <c r="B72" s="35"/>
      <c r="C72" s="23" t="s">
        <v>109</v>
      </c>
      <c r="D72" s="36"/>
      <c r="E72" s="36"/>
      <c r="F72" s="36"/>
      <c r="G72" s="36"/>
      <c r="H72" s="36"/>
      <c r="I72" s="108"/>
      <c r="J72" s="36"/>
      <c r="K72" s="36"/>
      <c r="L72" s="109"/>
      <c r="S72" s="34"/>
      <c r="T72" s="34"/>
      <c r="U72" s="34"/>
      <c r="V72" s="34"/>
      <c r="W72" s="34"/>
      <c r="X72" s="34"/>
      <c r="Y72" s="34"/>
      <c r="Z72" s="34"/>
      <c r="AA72" s="34"/>
      <c r="AB72" s="34"/>
      <c r="AC72" s="34"/>
      <c r="AD72" s="34"/>
      <c r="AE72" s="34"/>
    </row>
    <row r="73" spans="1:31" s="2" customFormat="1" ht="6.95" customHeight="1">
      <c r="A73" s="34"/>
      <c r="B73" s="35"/>
      <c r="C73" s="36"/>
      <c r="D73" s="36"/>
      <c r="E73" s="36"/>
      <c r="F73" s="36"/>
      <c r="G73" s="36"/>
      <c r="H73" s="36"/>
      <c r="I73" s="108"/>
      <c r="J73" s="36"/>
      <c r="K73" s="36"/>
      <c r="L73" s="109"/>
      <c r="S73" s="34"/>
      <c r="T73" s="34"/>
      <c r="U73" s="34"/>
      <c r="V73" s="34"/>
      <c r="W73" s="34"/>
      <c r="X73" s="34"/>
      <c r="Y73" s="34"/>
      <c r="Z73" s="34"/>
      <c r="AA73" s="34"/>
      <c r="AB73" s="34"/>
      <c r="AC73" s="34"/>
      <c r="AD73" s="34"/>
      <c r="AE73" s="34"/>
    </row>
    <row r="74" spans="1:31" s="2" customFormat="1" ht="12" customHeight="1">
      <c r="A74" s="34"/>
      <c r="B74" s="35"/>
      <c r="C74" s="29" t="s">
        <v>16</v>
      </c>
      <c r="D74" s="36"/>
      <c r="E74" s="36"/>
      <c r="F74" s="36"/>
      <c r="G74" s="36"/>
      <c r="H74" s="36"/>
      <c r="I74" s="108"/>
      <c r="J74" s="36"/>
      <c r="K74" s="36"/>
      <c r="L74" s="109"/>
      <c r="S74" s="34"/>
      <c r="T74" s="34"/>
      <c r="U74" s="34"/>
      <c r="V74" s="34"/>
      <c r="W74" s="34"/>
      <c r="X74" s="34"/>
      <c r="Y74" s="34"/>
      <c r="Z74" s="34"/>
      <c r="AA74" s="34"/>
      <c r="AB74" s="34"/>
      <c r="AC74" s="34"/>
      <c r="AD74" s="34"/>
      <c r="AE74" s="34"/>
    </row>
    <row r="75" spans="1:31" s="2" customFormat="1" ht="16.5" customHeight="1">
      <c r="A75" s="34"/>
      <c r="B75" s="35"/>
      <c r="C75" s="36"/>
      <c r="D75" s="36"/>
      <c r="E75" s="370" t="str">
        <f>E7</f>
        <v>MŠ Karla Havlíčka Borovského 1527 - oprava podlah tříd</v>
      </c>
      <c r="F75" s="371"/>
      <c r="G75" s="371"/>
      <c r="H75" s="371"/>
      <c r="I75" s="108"/>
      <c r="J75" s="36"/>
      <c r="K75" s="36"/>
      <c r="L75" s="109"/>
      <c r="S75" s="34"/>
      <c r="T75" s="34"/>
      <c r="U75" s="34"/>
      <c r="V75" s="34"/>
      <c r="W75" s="34"/>
      <c r="X75" s="34"/>
      <c r="Y75" s="34"/>
      <c r="Z75" s="34"/>
      <c r="AA75" s="34"/>
      <c r="AB75" s="34"/>
      <c r="AC75" s="34"/>
      <c r="AD75" s="34"/>
      <c r="AE75" s="34"/>
    </row>
    <row r="76" spans="1:31" s="2" customFormat="1" ht="12" customHeight="1">
      <c r="A76" s="34"/>
      <c r="B76" s="35"/>
      <c r="C76" s="29" t="s">
        <v>101</v>
      </c>
      <c r="D76" s="36"/>
      <c r="E76" s="36"/>
      <c r="F76" s="36"/>
      <c r="G76" s="36"/>
      <c r="H76" s="36"/>
      <c r="I76" s="108"/>
      <c r="J76" s="36"/>
      <c r="K76" s="36"/>
      <c r="L76" s="109"/>
      <c r="S76" s="34"/>
      <c r="T76" s="34"/>
      <c r="U76" s="34"/>
      <c r="V76" s="34"/>
      <c r="W76" s="34"/>
      <c r="X76" s="34"/>
      <c r="Y76" s="34"/>
      <c r="Z76" s="34"/>
      <c r="AA76" s="34"/>
      <c r="AB76" s="34"/>
      <c r="AC76" s="34"/>
      <c r="AD76" s="34"/>
      <c r="AE76" s="34"/>
    </row>
    <row r="77" spans="1:31" s="2" customFormat="1" ht="16.5" customHeight="1">
      <c r="A77" s="34"/>
      <c r="B77" s="35"/>
      <c r="C77" s="36"/>
      <c r="D77" s="36"/>
      <c r="E77" s="323" t="str">
        <f>E9</f>
        <v>02 - Broučci - Ložnice</v>
      </c>
      <c r="F77" s="372"/>
      <c r="G77" s="372"/>
      <c r="H77" s="372"/>
      <c r="I77" s="108"/>
      <c r="J77" s="36"/>
      <c r="K77" s="36"/>
      <c r="L77" s="109"/>
      <c r="S77" s="34"/>
      <c r="T77" s="34"/>
      <c r="U77" s="34"/>
      <c r="V77" s="34"/>
      <c r="W77" s="34"/>
      <c r="X77" s="34"/>
      <c r="Y77" s="34"/>
      <c r="Z77" s="34"/>
      <c r="AA77" s="34"/>
      <c r="AB77" s="34"/>
      <c r="AC77" s="34"/>
      <c r="AD77" s="34"/>
      <c r="AE77" s="34"/>
    </row>
    <row r="78" spans="1:31" s="2" customFormat="1" ht="6.95" customHeight="1">
      <c r="A78" s="34"/>
      <c r="B78" s="35"/>
      <c r="C78" s="36"/>
      <c r="D78" s="36"/>
      <c r="E78" s="36"/>
      <c r="F78" s="36"/>
      <c r="G78" s="36"/>
      <c r="H78" s="36"/>
      <c r="I78" s="108"/>
      <c r="J78" s="36"/>
      <c r="K78" s="36"/>
      <c r="L78" s="109"/>
      <c r="S78" s="34"/>
      <c r="T78" s="34"/>
      <c r="U78" s="34"/>
      <c r="V78" s="34"/>
      <c r="W78" s="34"/>
      <c r="X78" s="34"/>
      <c r="Y78" s="34"/>
      <c r="Z78" s="34"/>
      <c r="AA78" s="34"/>
      <c r="AB78" s="34"/>
      <c r="AC78" s="34"/>
      <c r="AD78" s="34"/>
      <c r="AE78" s="34"/>
    </row>
    <row r="79" spans="1:31" s="2" customFormat="1" ht="12" customHeight="1">
      <c r="A79" s="34"/>
      <c r="B79" s="35"/>
      <c r="C79" s="29" t="s">
        <v>21</v>
      </c>
      <c r="D79" s="36"/>
      <c r="E79" s="36"/>
      <c r="F79" s="27" t="str">
        <f>F12</f>
        <v>Sokolov, Karla Havlíčka Borovského 1527</v>
      </c>
      <c r="G79" s="36"/>
      <c r="H79" s="36"/>
      <c r="I79" s="111" t="s">
        <v>23</v>
      </c>
      <c r="J79" s="59" t="str">
        <f>IF(J12="","",J12)</f>
        <v>16. 3. 2020</v>
      </c>
      <c r="K79" s="36"/>
      <c r="L79" s="109"/>
      <c r="S79" s="34"/>
      <c r="T79" s="34"/>
      <c r="U79" s="34"/>
      <c r="V79" s="34"/>
      <c r="W79" s="34"/>
      <c r="X79" s="34"/>
      <c r="Y79" s="34"/>
      <c r="Z79" s="34"/>
      <c r="AA79" s="34"/>
      <c r="AB79" s="34"/>
      <c r="AC79" s="34"/>
      <c r="AD79" s="34"/>
      <c r="AE79" s="34"/>
    </row>
    <row r="80" spans="1:31" s="2" customFormat="1" ht="6.95" customHeight="1">
      <c r="A80" s="34"/>
      <c r="B80" s="35"/>
      <c r="C80" s="36"/>
      <c r="D80" s="36"/>
      <c r="E80" s="36"/>
      <c r="F80" s="36"/>
      <c r="G80" s="36"/>
      <c r="H80" s="36"/>
      <c r="I80" s="108"/>
      <c r="J80" s="36"/>
      <c r="K80" s="36"/>
      <c r="L80" s="109"/>
      <c r="S80" s="34"/>
      <c r="T80" s="34"/>
      <c r="U80" s="34"/>
      <c r="V80" s="34"/>
      <c r="W80" s="34"/>
      <c r="X80" s="34"/>
      <c r="Y80" s="34"/>
      <c r="Z80" s="34"/>
      <c r="AA80" s="34"/>
      <c r="AB80" s="34"/>
      <c r="AC80" s="34"/>
      <c r="AD80" s="34"/>
      <c r="AE80" s="34"/>
    </row>
    <row r="81" spans="1:31" s="2" customFormat="1" ht="15.2" customHeight="1">
      <c r="A81" s="34"/>
      <c r="B81" s="35"/>
      <c r="C81" s="29" t="s">
        <v>25</v>
      </c>
      <c r="D81" s="36"/>
      <c r="E81" s="36"/>
      <c r="F81" s="27" t="str">
        <f>E15</f>
        <v>Město Sokolov</v>
      </c>
      <c r="G81" s="36"/>
      <c r="H81" s="36"/>
      <c r="I81" s="111" t="s">
        <v>31</v>
      </c>
      <c r="J81" s="32" t="str">
        <f>E21</f>
        <v xml:space="preserve"> </v>
      </c>
      <c r="K81" s="36"/>
      <c r="L81" s="109"/>
      <c r="S81" s="34"/>
      <c r="T81" s="34"/>
      <c r="U81" s="34"/>
      <c r="V81" s="34"/>
      <c r="W81" s="34"/>
      <c r="X81" s="34"/>
      <c r="Y81" s="34"/>
      <c r="Z81" s="34"/>
      <c r="AA81" s="34"/>
      <c r="AB81" s="34"/>
      <c r="AC81" s="34"/>
      <c r="AD81" s="34"/>
      <c r="AE81" s="34"/>
    </row>
    <row r="82" spans="1:31" s="2" customFormat="1" ht="15.2" customHeight="1">
      <c r="A82" s="34"/>
      <c r="B82" s="35"/>
      <c r="C82" s="29" t="s">
        <v>29</v>
      </c>
      <c r="D82" s="36"/>
      <c r="E82" s="36"/>
      <c r="F82" s="27" t="str">
        <f>IF(E18="","",E18)</f>
        <v>Vyplň údaj</v>
      </c>
      <c r="G82" s="36"/>
      <c r="H82" s="36"/>
      <c r="I82" s="111" t="s">
        <v>34</v>
      </c>
      <c r="J82" s="32" t="str">
        <f>E24</f>
        <v>Michal kubelka</v>
      </c>
      <c r="K82" s="36"/>
      <c r="L82" s="109"/>
      <c r="S82" s="34"/>
      <c r="T82" s="34"/>
      <c r="U82" s="34"/>
      <c r="V82" s="34"/>
      <c r="W82" s="34"/>
      <c r="X82" s="34"/>
      <c r="Y82" s="34"/>
      <c r="Z82" s="34"/>
      <c r="AA82" s="34"/>
      <c r="AB82" s="34"/>
      <c r="AC82" s="34"/>
      <c r="AD82" s="34"/>
      <c r="AE82" s="34"/>
    </row>
    <row r="83" spans="1:31" s="2" customFormat="1" ht="10.35" customHeight="1">
      <c r="A83" s="34"/>
      <c r="B83" s="35"/>
      <c r="C83" s="36"/>
      <c r="D83" s="36"/>
      <c r="E83" s="36"/>
      <c r="F83" s="36"/>
      <c r="G83" s="36"/>
      <c r="H83" s="36"/>
      <c r="I83" s="108"/>
      <c r="J83" s="36"/>
      <c r="K83" s="36"/>
      <c r="L83" s="109"/>
      <c r="S83" s="34"/>
      <c r="T83" s="34"/>
      <c r="U83" s="34"/>
      <c r="V83" s="34"/>
      <c r="W83" s="34"/>
      <c r="X83" s="34"/>
      <c r="Y83" s="34"/>
      <c r="Z83" s="34"/>
      <c r="AA83" s="34"/>
      <c r="AB83" s="34"/>
      <c r="AC83" s="34"/>
      <c r="AD83" s="34"/>
      <c r="AE83" s="34"/>
    </row>
    <row r="84" spans="1:31" s="11" customFormat="1" ht="29.25" customHeight="1">
      <c r="A84" s="159"/>
      <c r="B84" s="160"/>
      <c r="C84" s="161" t="s">
        <v>110</v>
      </c>
      <c r="D84" s="162" t="s">
        <v>57</v>
      </c>
      <c r="E84" s="162" t="s">
        <v>53</v>
      </c>
      <c r="F84" s="162" t="s">
        <v>54</v>
      </c>
      <c r="G84" s="162" t="s">
        <v>111</v>
      </c>
      <c r="H84" s="162" t="s">
        <v>112</v>
      </c>
      <c r="I84" s="163" t="s">
        <v>113</v>
      </c>
      <c r="J84" s="162" t="s">
        <v>105</v>
      </c>
      <c r="K84" s="164" t="s">
        <v>114</v>
      </c>
      <c r="L84" s="165"/>
      <c r="M84" s="68" t="s">
        <v>19</v>
      </c>
      <c r="N84" s="69" t="s">
        <v>42</v>
      </c>
      <c r="O84" s="69" t="s">
        <v>115</v>
      </c>
      <c r="P84" s="69" t="s">
        <v>116</v>
      </c>
      <c r="Q84" s="69" t="s">
        <v>117</v>
      </c>
      <c r="R84" s="69" t="s">
        <v>118</v>
      </c>
      <c r="S84" s="69" t="s">
        <v>119</v>
      </c>
      <c r="T84" s="70" t="s">
        <v>120</v>
      </c>
      <c r="U84" s="159"/>
      <c r="V84" s="159"/>
      <c r="W84" s="159"/>
      <c r="X84" s="159"/>
      <c r="Y84" s="159"/>
      <c r="Z84" s="159"/>
      <c r="AA84" s="159"/>
      <c r="AB84" s="159"/>
      <c r="AC84" s="159"/>
      <c r="AD84" s="159"/>
      <c r="AE84" s="159"/>
    </row>
    <row r="85" spans="1:63" s="2" customFormat="1" ht="22.9" customHeight="1">
      <c r="A85" s="34"/>
      <c r="B85" s="35"/>
      <c r="C85" s="75" t="s">
        <v>121</v>
      </c>
      <c r="D85" s="36"/>
      <c r="E85" s="36"/>
      <c r="F85" s="36"/>
      <c r="G85" s="36"/>
      <c r="H85" s="36"/>
      <c r="I85" s="108"/>
      <c r="J85" s="166">
        <f>BK85</f>
        <v>0</v>
      </c>
      <c r="K85" s="36"/>
      <c r="L85" s="39"/>
      <c r="M85" s="71"/>
      <c r="N85" s="167"/>
      <c r="O85" s="72"/>
      <c r="P85" s="168">
        <f>P86+P102</f>
        <v>0</v>
      </c>
      <c r="Q85" s="72"/>
      <c r="R85" s="168">
        <f>R86+R102</f>
        <v>0.09674915</v>
      </c>
      <c r="S85" s="72"/>
      <c r="T85" s="169">
        <f>T86+T102</f>
        <v>0.0738125</v>
      </c>
      <c r="U85" s="34"/>
      <c r="V85" s="34"/>
      <c r="W85" s="34"/>
      <c r="X85" s="34"/>
      <c r="Y85" s="34"/>
      <c r="Z85" s="34"/>
      <c r="AA85" s="34"/>
      <c r="AB85" s="34"/>
      <c r="AC85" s="34"/>
      <c r="AD85" s="34"/>
      <c r="AE85" s="34"/>
      <c r="AT85" s="17" t="s">
        <v>71</v>
      </c>
      <c r="AU85" s="17" t="s">
        <v>106</v>
      </c>
      <c r="BK85" s="170">
        <f>BK86+BK102</f>
        <v>0</v>
      </c>
    </row>
    <row r="86" spans="2:63" s="12" customFormat="1" ht="25.9" customHeight="1">
      <c r="B86" s="171"/>
      <c r="C86" s="172"/>
      <c r="D86" s="173" t="s">
        <v>71</v>
      </c>
      <c r="E86" s="174" t="s">
        <v>141</v>
      </c>
      <c r="F86" s="174" t="s">
        <v>142</v>
      </c>
      <c r="G86" s="172"/>
      <c r="H86" s="172"/>
      <c r="I86" s="175"/>
      <c r="J86" s="176">
        <f>BK86</f>
        <v>0</v>
      </c>
      <c r="K86" s="172"/>
      <c r="L86" s="177"/>
      <c r="M86" s="178"/>
      <c r="N86" s="179"/>
      <c r="O86" s="179"/>
      <c r="P86" s="180">
        <f>P87+P90</f>
        <v>0</v>
      </c>
      <c r="Q86" s="179"/>
      <c r="R86" s="180">
        <f>R87+R90</f>
        <v>0.001181</v>
      </c>
      <c r="S86" s="179"/>
      <c r="T86" s="181">
        <f>T87+T90</f>
        <v>0</v>
      </c>
      <c r="AR86" s="182" t="s">
        <v>79</v>
      </c>
      <c r="AT86" s="183" t="s">
        <v>71</v>
      </c>
      <c r="AU86" s="183" t="s">
        <v>72</v>
      </c>
      <c r="AY86" s="182" t="s">
        <v>124</v>
      </c>
      <c r="BK86" s="184">
        <f>BK87+BK90</f>
        <v>0</v>
      </c>
    </row>
    <row r="87" spans="2:63" s="12" customFormat="1" ht="22.9" customHeight="1">
      <c r="B87" s="171"/>
      <c r="C87" s="172"/>
      <c r="D87" s="173" t="s">
        <v>71</v>
      </c>
      <c r="E87" s="185" t="s">
        <v>143</v>
      </c>
      <c r="F87" s="185" t="s">
        <v>144</v>
      </c>
      <c r="G87" s="172"/>
      <c r="H87" s="172"/>
      <c r="I87" s="175"/>
      <c r="J87" s="186">
        <f>BK87</f>
        <v>0</v>
      </c>
      <c r="K87" s="172"/>
      <c r="L87" s="177"/>
      <c r="M87" s="178"/>
      <c r="N87" s="179"/>
      <c r="O87" s="179"/>
      <c r="P87" s="180">
        <f>SUM(P88:P89)</f>
        <v>0</v>
      </c>
      <c r="Q87" s="179"/>
      <c r="R87" s="180">
        <f>SUM(R88:R89)</f>
        <v>0.001181</v>
      </c>
      <c r="S87" s="179"/>
      <c r="T87" s="181">
        <f>SUM(T88:T89)</f>
        <v>0</v>
      </c>
      <c r="AR87" s="182" t="s">
        <v>79</v>
      </c>
      <c r="AT87" s="183" t="s">
        <v>71</v>
      </c>
      <c r="AU87" s="183" t="s">
        <v>79</v>
      </c>
      <c r="AY87" s="182" t="s">
        <v>124</v>
      </c>
      <c r="BK87" s="184">
        <f>SUM(BK88:BK89)</f>
        <v>0</v>
      </c>
    </row>
    <row r="88" spans="1:65" s="2" customFormat="1" ht="21.75" customHeight="1">
      <c r="A88" s="34"/>
      <c r="B88" s="35"/>
      <c r="C88" s="187" t="s">
        <v>79</v>
      </c>
      <c r="D88" s="187" t="s">
        <v>127</v>
      </c>
      <c r="E88" s="188" t="s">
        <v>145</v>
      </c>
      <c r="F88" s="189" t="s">
        <v>146</v>
      </c>
      <c r="G88" s="190" t="s">
        <v>147</v>
      </c>
      <c r="H88" s="191">
        <v>29.525</v>
      </c>
      <c r="I88" s="192"/>
      <c r="J88" s="193">
        <f>ROUND(I88*H88,2)</f>
        <v>0</v>
      </c>
      <c r="K88" s="189" t="s">
        <v>131</v>
      </c>
      <c r="L88" s="39"/>
      <c r="M88" s="201" t="s">
        <v>19</v>
      </c>
      <c r="N88" s="202" t="s">
        <v>43</v>
      </c>
      <c r="O88" s="64"/>
      <c r="P88" s="203">
        <f>O88*H88</f>
        <v>0</v>
      </c>
      <c r="Q88" s="203">
        <v>4E-05</v>
      </c>
      <c r="R88" s="203">
        <f>Q88*H88</f>
        <v>0.001181</v>
      </c>
      <c r="S88" s="203">
        <v>0</v>
      </c>
      <c r="T88" s="204">
        <f>S88*H88</f>
        <v>0</v>
      </c>
      <c r="U88" s="34"/>
      <c r="V88" s="34"/>
      <c r="W88" s="34"/>
      <c r="X88" s="34"/>
      <c r="Y88" s="34"/>
      <c r="Z88" s="34"/>
      <c r="AA88" s="34"/>
      <c r="AB88" s="34"/>
      <c r="AC88" s="34"/>
      <c r="AD88" s="34"/>
      <c r="AE88" s="34"/>
      <c r="AR88" s="199" t="s">
        <v>148</v>
      </c>
      <c r="AT88" s="199" t="s">
        <v>127</v>
      </c>
      <c r="AU88" s="199" t="s">
        <v>81</v>
      </c>
      <c r="AY88" s="17" t="s">
        <v>124</v>
      </c>
      <c r="BE88" s="200">
        <f>IF(N88="základní",J88,0)</f>
        <v>0</v>
      </c>
      <c r="BF88" s="200">
        <f>IF(N88="snížená",J88,0)</f>
        <v>0</v>
      </c>
      <c r="BG88" s="200">
        <f>IF(N88="zákl. přenesená",J88,0)</f>
        <v>0</v>
      </c>
      <c r="BH88" s="200">
        <f>IF(N88="sníž. přenesená",J88,0)</f>
        <v>0</v>
      </c>
      <c r="BI88" s="200">
        <f>IF(N88="nulová",J88,0)</f>
        <v>0</v>
      </c>
      <c r="BJ88" s="17" t="s">
        <v>79</v>
      </c>
      <c r="BK88" s="200">
        <f>ROUND(I88*H88,2)</f>
        <v>0</v>
      </c>
      <c r="BL88" s="17" t="s">
        <v>148</v>
      </c>
      <c r="BM88" s="199" t="s">
        <v>269</v>
      </c>
    </row>
    <row r="89" spans="1:47" s="2" customFormat="1" ht="165.75">
      <c r="A89" s="34"/>
      <c r="B89" s="35"/>
      <c r="C89" s="36"/>
      <c r="D89" s="205" t="s">
        <v>150</v>
      </c>
      <c r="E89" s="36"/>
      <c r="F89" s="206" t="s">
        <v>151</v>
      </c>
      <c r="G89" s="36"/>
      <c r="H89" s="36"/>
      <c r="I89" s="108"/>
      <c r="J89" s="36"/>
      <c r="K89" s="36"/>
      <c r="L89" s="39"/>
      <c r="M89" s="207"/>
      <c r="N89" s="208"/>
      <c r="O89" s="64"/>
      <c r="P89" s="64"/>
      <c r="Q89" s="64"/>
      <c r="R89" s="64"/>
      <c r="S89" s="64"/>
      <c r="T89" s="65"/>
      <c r="U89" s="34"/>
      <c r="V89" s="34"/>
      <c r="W89" s="34"/>
      <c r="X89" s="34"/>
      <c r="Y89" s="34"/>
      <c r="Z89" s="34"/>
      <c r="AA89" s="34"/>
      <c r="AB89" s="34"/>
      <c r="AC89" s="34"/>
      <c r="AD89" s="34"/>
      <c r="AE89" s="34"/>
      <c r="AT89" s="17" t="s">
        <v>150</v>
      </c>
      <c r="AU89" s="17" t="s">
        <v>81</v>
      </c>
    </row>
    <row r="90" spans="2:63" s="12" customFormat="1" ht="22.9" customHeight="1">
      <c r="B90" s="171"/>
      <c r="C90" s="172"/>
      <c r="D90" s="173" t="s">
        <v>71</v>
      </c>
      <c r="E90" s="185" t="s">
        <v>152</v>
      </c>
      <c r="F90" s="185" t="s">
        <v>153</v>
      </c>
      <c r="G90" s="172"/>
      <c r="H90" s="172"/>
      <c r="I90" s="175"/>
      <c r="J90" s="186">
        <f>BK90</f>
        <v>0</v>
      </c>
      <c r="K90" s="172"/>
      <c r="L90" s="177"/>
      <c r="M90" s="178"/>
      <c r="N90" s="179"/>
      <c r="O90" s="179"/>
      <c r="P90" s="180">
        <f>SUM(P91:P101)</f>
        <v>0</v>
      </c>
      <c r="Q90" s="179"/>
      <c r="R90" s="180">
        <f>SUM(R91:R101)</f>
        <v>0</v>
      </c>
      <c r="S90" s="179"/>
      <c r="T90" s="181">
        <f>SUM(T91:T101)</f>
        <v>0</v>
      </c>
      <c r="AR90" s="182" t="s">
        <v>79</v>
      </c>
      <c r="AT90" s="183" t="s">
        <v>71</v>
      </c>
      <c r="AU90" s="183" t="s">
        <v>79</v>
      </c>
      <c r="AY90" s="182" t="s">
        <v>124</v>
      </c>
      <c r="BK90" s="184">
        <f>SUM(BK91:BK101)</f>
        <v>0</v>
      </c>
    </row>
    <row r="91" spans="1:65" s="2" customFormat="1" ht="21.75" customHeight="1">
      <c r="A91" s="34"/>
      <c r="B91" s="35"/>
      <c r="C91" s="187" t="s">
        <v>81</v>
      </c>
      <c r="D91" s="187" t="s">
        <v>127</v>
      </c>
      <c r="E91" s="188" t="s">
        <v>270</v>
      </c>
      <c r="F91" s="189" t="s">
        <v>271</v>
      </c>
      <c r="G91" s="190" t="s">
        <v>156</v>
      </c>
      <c r="H91" s="191">
        <v>0.074</v>
      </c>
      <c r="I91" s="192"/>
      <c r="J91" s="193">
        <f>ROUND(I91*H91,2)</f>
        <v>0</v>
      </c>
      <c r="K91" s="189" t="s">
        <v>131</v>
      </c>
      <c r="L91" s="39"/>
      <c r="M91" s="201" t="s">
        <v>19</v>
      </c>
      <c r="N91" s="202" t="s">
        <v>43</v>
      </c>
      <c r="O91" s="64"/>
      <c r="P91" s="203">
        <f>O91*H91</f>
        <v>0</v>
      </c>
      <c r="Q91" s="203">
        <v>0</v>
      </c>
      <c r="R91" s="203">
        <f>Q91*H91</f>
        <v>0</v>
      </c>
      <c r="S91" s="203">
        <v>0</v>
      </c>
      <c r="T91" s="204">
        <f>S91*H91</f>
        <v>0</v>
      </c>
      <c r="U91" s="34"/>
      <c r="V91" s="34"/>
      <c r="W91" s="34"/>
      <c r="X91" s="34"/>
      <c r="Y91" s="34"/>
      <c r="Z91" s="34"/>
      <c r="AA91" s="34"/>
      <c r="AB91" s="34"/>
      <c r="AC91" s="34"/>
      <c r="AD91" s="34"/>
      <c r="AE91" s="34"/>
      <c r="AR91" s="199" t="s">
        <v>148</v>
      </c>
      <c r="AT91" s="199" t="s">
        <v>127</v>
      </c>
      <c r="AU91" s="199" t="s">
        <v>81</v>
      </c>
      <c r="AY91" s="17" t="s">
        <v>124</v>
      </c>
      <c r="BE91" s="200">
        <f>IF(N91="základní",J91,0)</f>
        <v>0</v>
      </c>
      <c r="BF91" s="200">
        <f>IF(N91="snížená",J91,0)</f>
        <v>0</v>
      </c>
      <c r="BG91" s="200">
        <f>IF(N91="zákl. přenesená",J91,0)</f>
        <v>0</v>
      </c>
      <c r="BH91" s="200">
        <f>IF(N91="sníž. přenesená",J91,0)</f>
        <v>0</v>
      </c>
      <c r="BI91" s="200">
        <f>IF(N91="nulová",J91,0)</f>
        <v>0</v>
      </c>
      <c r="BJ91" s="17" t="s">
        <v>79</v>
      </c>
      <c r="BK91" s="200">
        <f>ROUND(I91*H91,2)</f>
        <v>0</v>
      </c>
      <c r="BL91" s="17" t="s">
        <v>148</v>
      </c>
      <c r="BM91" s="199" t="s">
        <v>272</v>
      </c>
    </row>
    <row r="92" spans="1:47" s="2" customFormat="1" ht="107.25">
      <c r="A92" s="34"/>
      <c r="B92" s="35"/>
      <c r="C92" s="36"/>
      <c r="D92" s="205" t="s">
        <v>150</v>
      </c>
      <c r="E92" s="36"/>
      <c r="F92" s="206" t="s">
        <v>158</v>
      </c>
      <c r="G92" s="36"/>
      <c r="H92" s="36"/>
      <c r="I92" s="108"/>
      <c r="J92" s="36"/>
      <c r="K92" s="36"/>
      <c r="L92" s="39"/>
      <c r="M92" s="207"/>
      <c r="N92" s="208"/>
      <c r="O92" s="64"/>
      <c r="P92" s="64"/>
      <c r="Q92" s="64"/>
      <c r="R92" s="64"/>
      <c r="S92" s="64"/>
      <c r="T92" s="65"/>
      <c r="U92" s="34"/>
      <c r="V92" s="34"/>
      <c r="W92" s="34"/>
      <c r="X92" s="34"/>
      <c r="Y92" s="34"/>
      <c r="Z92" s="34"/>
      <c r="AA92" s="34"/>
      <c r="AB92" s="34"/>
      <c r="AC92" s="34"/>
      <c r="AD92" s="34"/>
      <c r="AE92" s="34"/>
      <c r="AT92" s="17" t="s">
        <v>150</v>
      </c>
      <c r="AU92" s="17" t="s">
        <v>81</v>
      </c>
    </row>
    <row r="93" spans="1:65" s="2" customFormat="1" ht="16.5" customHeight="1">
      <c r="A93" s="34"/>
      <c r="B93" s="35"/>
      <c r="C93" s="187" t="s">
        <v>159</v>
      </c>
      <c r="D93" s="187" t="s">
        <v>127</v>
      </c>
      <c r="E93" s="188" t="s">
        <v>160</v>
      </c>
      <c r="F93" s="189" t="s">
        <v>161</v>
      </c>
      <c r="G93" s="190" t="s">
        <v>156</v>
      </c>
      <c r="H93" s="191">
        <v>0.074</v>
      </c>
      <c r="I93" s="192"/>
      <c r="J93" s="193">
        <f>ROUND(I93*H93,2)</f>
        <v>0</v>
      </c>
      <c r="K93" s="189" t="s">
        <v>131</v>
      </c>
      <c r="L93" s="39"/>
      <c r="M93" s="201" t="s">
        <v>19</v>
      </c>
      <c r="N93" s="202" t="s">
        <v>43</v>
      </c>
      <c r="O93" s="64"/>
      <c r="P93" s="203">
        <f>O93*H93</f>
        <v>0</v>
      </c>
      <c r="Q93" s="203">
        <v>0</v>
      </c>
      <c r="R93" s="203">
        <f>Q93*H93</f>
        <v>0</v>
      </c>
      <c r="S93" s="203">
        <v>0</v>
      </c>
      <c r="T93" s="204">
        <f>S93*H93</f>
        <v>0</v>
      </c>
      <c r="U93" s="34"/>
      <c r="V93" s="34"/>
      <c r="W93" s="34"/>
      <c r="X93" s="34"/>
      <c r="Y93" s="34"/>
      <c r="Z93" s="34"/>
      <c r="AA93" s="34"/>
      <c r="AB93" s="34"/>
      <c r="AC93" s="34"/>
      <c r="AD93" s="34"/>
      <c r="AE93" s="34"/>
      <c r="AR93" s="199" t="s">
        <v>148</v>
      </c>
      <c r="AT93" s="199" t="s">
        <v>127</v>
      </c>
      <c r="AU93" s="199" t="s">
        <v>81</v>
      </c>
      <c r="AY93" s="17" t="s">
        <v>124</v>
      </c>
      <c r="BE93" s="200">
        <f>IF(N93="základní",J93,0)</f>
        <v>0</v>
      </c>
      <c r="BF93" s="200">
        <f>IF(N93="snížená",J93,0)</f>
        <v>0</v>
      </c>
      <c r="BG93" s="200">
        <f>IF(N93="zákl. přenesená",J93,0)</f>
        <v>0</v>
      </c>
      <c r="BH93" s="200">
        <f>IF(N93="sníž. přenesená",J93,0)</f>
        <v>0</v>
      </c>
      <c r="BI93" s="200">
        <f>IF(N93="nulová",J93,0)</f>
        <v>0</v>
      </c>
      <c r="BJ93" s="17" t="s">
        <v>79</v>
      </c>
      <c r="BK93" s="200">
        <f>ROUND(I93*H93,2)</f>
        <v>0</v>
      </c>
      <c r="BL93" s="17" t="s">
        <v>148</v>
      </c>
      <c r="BM93" s="199" t="s">
        <v>273</v>
      </c>
    </row>
    <row r="94" spans="1:47" s="2" customFormat="1" ht="39">
      <c r="A94" s="34"/>
      <c r="B94" s="35"/>
      <c r="C94" s="36"/>
      <c r="D94" s="205" t="s">
        <v>150</v>
      </c>
      <c r="E94" s="36"/>
      <c r="F94" s="206" t="s">
        <v>163</v>
      </c>
      <c r="G94" s="36"/>
      <c r="H94" s="36"/>
      <c r="I94" s="108"/>
      <c r="J94" s="36"/>
      <c r="K94" s="36"/>
      <c r="L94" s="39"/>
      <c r="M94" s="207"/>
      <c r="N94" s="208"/>
      <c r="O94" s="64"/>
      <c r="P94" s="64"/>
      <c r="Q94" s="64"/>
      <c r="R94" s="64"/>
      <c r="S94" s="64"/>
      <c r="T94" s="65"/>
      <c r="U94" s="34"/>
      <c r="V94" s="34"/>
      <c r="W94" s="34"/>
      <c r="X94" s="34"/>
      <c r="Y94" s="34"/>
      <c r="Z94" s="34"/>
      <c r="AA94" s="34"/>
      <c r="AB94" s="34"/>
      <c r="AC94" s="34"/>
      <c r="AD94" s="34"/>
      <c r="AE94" s="34"/>
      <c r="AT94" s="17" t="s">
        <v>150</v>
      </c>
      <c r="AU94" s="17" t="s">
        <v>81</v>
      </c>
    </row>
    <row r="95" spans="1:65" s="2" customFormat="1" ht="16.5" customHeight="1">
      <c r="A95" s="34"/>
      <c r="B95" s="35"/>
      <c r="C95" s="187" t="s">
        <v>148</v>
      </c>
      <c r="D95" s="187" t="s">
        <v>127</v>
      </c>
      <c r="E95" s="188" t="s">
        <v>164</v>
      </c>
      <c r="F95" s="189" t="s">
        <v>165</v>
      </c>
      <c r="G95" s="190" t="s">
        <v>156</v>
      </c>
      <c r="H95" s="191">
        <v>0.074</v>
      </c>
      <c r="I95" s="192"/>
      <c r="J95" s="193">
        <f>ROUND(I95*H95,2)</f>
        <v>0</v>
      </c>
      <c r="K95" s="189" t="s">
        <v>131</v>
      </c>
      <c r="L95" s="39"/>
      <c r="M95" s="201" t="s">
        <v>19</v>
      </c>
      <c r="N95" s="202" t="s">
        <v>43</v>
      </c>
      <c r="O95" s="64"/>
      <c r="P95" s="203">
        <f>O95*H95</f>
        <v>0</v>
      </c>
      <c r="Q95" s="203">
        <v>0</v>
      </c>
      <c r="R95" s="203">
        <f>Q95*H95</f>
        <v>0</v>
      </c>
      <c r="S95" s="203">
        <v>0</v>
      </c>
      <c r="T95" s="204">
        <f>S95*H95</f>
        <v>0</v>
      </c>
      <c r="U95" s="34"/>
      <c r="V95" s="34"/>
      <c r="W95" s="34"/>
      <c r="X95" s="34"/>
      <c r="Y95" s="34"/>
      <c r="Z95" s="34"/>
      <c r="AA95" s="34"/>
      <c r="AB95" s="34"/>
      <c r="AC95" s="34"/>
      <c r="AD95" s="34"/>
      <c r="AE95" s="34"/>
      <c r="AR95" s="199" t="s">
        <v>148</v>
      </c>
      <c r="AT95" s="199" t="s">
        <v>127</v>
      </c>
      <c r="AU95" s="199" t="s">
        <v>81</v>
      </c>
      <c r="AY95" s="17" t="s">
        <v>124</v>
      </c>
      <c r="BE95" s="200">
        <f>IF(N95="základní",J95,0)</f>
        <v>0</v>
      </c>
      <c r="BF95" s="200">
        <f>IF(N95="snížená",J95,0)</f>
        <v>0</v>
      </c>
      <c r="BG95" s="200">
        <f>IF(N95="zákl. přenesená",J95,0)</f>
        <v>0</v>
      </c>
      <c r="BH95" s="200">
        <f>IF(N95="sníž. přenesená",J95,0)</f>
        <v>0</v>
      </c>
      <c r="BI95" s="200">
        <f>IF(N95="nulová",J95,0)</f>
        <v>0</v>
      </c>
      <c r="BJ95" s="17" t="s">
        <v>79</v>
      </c>
      <c r="BK95" s="200">
        <f>ROUND(I95*H95,2)</f>
        <v>0</v>
      </c>
      <c r="BL95" s="17" t="s">
        <v>148</v>
      </c>
      <c r="BM95" s="199" t="s">
        <v>274</v>
      </c>
    </row>
    <row r="96" spans="1:47" s="2" customFormat="1" ht="58.5">
      <c r="A96" s="34"/>
      <c r="B96" s="35"/>
      <c r="C96" s="36"/>
      <c r="D96" s="205" t="s">
        <v>150</v>
      </c>
      <c r="E96" s="36"/>
      <c r="F96" s="206" t="s">
        <v>167</v>
      </c>
      <c r="G96" s="36"/>
      <c r="H96" s="36"/>
      <c r="I96" s="108"/>
      <c r="J96" s="36"/>
      <c r="K96" s="36"/>
      <c r="L96" s="39"/>
      <c r="M96" s="207"/>
      <c r="N96" s="208"/>
      <c r="O96" s="64"/>
      <c r="P96" s="64"/>
      <c r="Q96" s="64"/>
      <c r="R96" s="64"/>
      <c r="S96" s="64"/>
      <c r="T96" s="65"/>
      <c r="U96" s="34"/>
      <c r="V96" s="34"/>
      <c r="W96" s="34"/>
      <c r="X96" s="34"/>
      <c r="Y96" s="34"/>
      <c r="Z96" s="34"/>
      <c r="AA96" s="34"/>
      <c r="AB96" s="34"/>
      <c r="AC96" s="34"/>
      <c r="AD96" s="34"/>
      <c r="AE96" s="34"/>
      <c r="AT96" s="17" t="s">
        <v>150</v>
      </c>
      <c r="AU96" s="17" t="s">
        <v>81</v>
      </c>
    </row>
    <row r="97" spans="1:65" s="2" customFormat="1" ht="21.75" customHeight="1">
      <c r="A97" s="34"/>
      <c r="B97" s="35"/>
      <c r="C97" s="187" t="s">
        <v>123</v>
      </c>
      <c r="D97" s="187" t="s">
        <v>127</v>
      </c>
      <c r="E97" s="188" t="s">
        <v>168</v>
      </c>
      <c r="F97" s="189" t="s">
        <v>169</v>
      </c>
      <c r="G97" s="190" t="s">
        <v>156</v>
      </c>
      <c r="H97" s="191">
        <v>0.37</v>
      </c>
      <c r="I97" s="192"/>
      <c r="J97" s="193">
        <f>ROUND(I97*H97,2)</f>
        <v>0</v>
      </c>
      <c r="K97" s="189" t="s">
        <v>131</v>
      </c>
      <c r="L97" s="39"/>
      <c r="M97" s="201" t="s">
        <v>19</v>
      </c>
      <c r="N97" s="202" t="s">
        <v>43</v>
      </c>
      <c r="O97" s="64"/>
      <c r="P97" s="203">
        <f>O97*H97</f>
        <v>0</v>
      </c>
      <c r="Q97" s="203">
        <v>0</v>
      </c>
      <c r="R97" s="203">
        <f>Q97*H97</f>
        <v>0</v>
      </c>
      <c r="S97" s="203">
        <v>0</v>
      </c>
      <c r="T97" s="204">
        <f>S97*H97</f>
        <v>0</v>
      </c>
      <c r="U97" s="34"/>
      <c r="V97" s="34"/>
      <c r="W97" s="34"/>
      <c r="X97" s="34"/>
      <c r="Y97" s="34"/>
      <c r="Z97" s="34"/>
      <c r="AA97" s="34"/>
      <c r="AB97" s="34"/>
      <c r="AC97" s="34"/>
      <c r="AD97" s="34"/>
      <c r="AE97" s="34"/>
      <c r="AR97" s="199" t="s">
        <v>148</v>
      </c>
      <c r="AT97" s="199" t="s">
        <v>127</v>
      </c>
      <c r="AU97" s="199" t="s">
        <v>81</v>
      </c>
      <c r="AY97" s="17" t="s">
        <v>124</v>
      </c>
      <c r="BE97" s="200">
        <f>IF(N97="základní",J97,0)</f>
        <v>0</v>
      </c>
      <c r="BF97" s="200">
        <f>IF(N97="snížená",J97,0)</f>
        <v>0</v>
      </c>
      <c r="BG97" s="200">
        <f>IF(N97="zákl. přenesená",J97,0)</f>
        <v>0</v>
      </c>
      <c r="BH97" s="200">
        <f>IF(N97="sníž. přenesená",J97,0)</f>
        <v>0</v>
      </c>
      <c r="BI97" s="200">
        <f>IF(N97="nulová",J97,0)</f>
        <v>0</v>
      </c>
      <c r="BJ97" s="17" t="s">
        <v>79</v>
      </c>
      <c r="BK97" s="200">
        <f>ROUND(I97*H97,2)</f>
        <v>0</v>
      </c>
      <c r="BL97" s="17" t="s">
        <v>148</v>
      </c>
      <c r="BM97" s="199" t="s">
        <v>275</v>
      </c>
    </row>
    <row r="98" spans="1:47" s="2" customFormat="1" ht="58.5">
      <c r="A98" s="34"/>
      <c r="B98" s="35"/>
      <c r="C98" s="36"/>
      <c r="D98" s="205" t="s">
        <v>150</v>
      </c>
      <c r="E98" s="36"/>
      <c r="F98" s="206" t="s">
        <v>167</v>
      </c>
      <c r="G98" s="36"/>
      <c r="H98" s="36"/>
      <c r="I98" s="108"/>
      <c r="J98" s="36"/>
      <c r="K98" s="36"/>
      <c r="L98" s="39"/>
      <c r="M98" s="207"/>
      <c r="N98" s="208"/>
      <c r="O98" s="64"/>
      <c r="P98" s="64"/>
      <c r="Q98" s="64"/>
      <c r="R98" s="64"/>
      <c r="S98" s="64"/>
      <c r="T98" s="65"/>
      <c r="U98" s="34"/>
      <c r="V98" s="34"/>
      <c r="W98" s="34"/>
      <c r="X98" s="34"/>
      <c r="Y98" s="34"/>
      <c r="Z98" s="34"/>
      <c r="AA98" s="34"/>
      <c r="AB98" s="34"/>
      <c r="AC98" s="34"/>
      <c r="AD98" s="34"/>
      <c r="AE98" s="34"/>
      <c r="AT98" s="17" t="s">
        <v>150</v>
      </c>
      <c r="AU98" s="17" t="s">
        <v>81</v>
      </c>
    </row>
    <row r="99" spans="2:51" s="13" customFormat="1" ht="11.25">
      <c r="B99" s="209"/>
      <c r="C99" s="210"/>
      <c r="D99" s="205" t="s">
        <v>171</v>
      </c>
      <c r="E99" s="211" t="s">
        <v>19</v>
      </c>
      <c r="F99" s="212" t="s">
        <v>276</v>
      </c>
      <c r="G99" s="210"/>
      <c r="H99" s="213">
        <v>0.37</v>
      </c>
      <c r="I99" s="214"/>
      <c r="J99" s="210"/>
      <c r="K99" s="210"/>
      <c r="L99" s="215"/>
      <c r="M99" s="216"/>
      <c r="N99" s="217"/>
      <c r="O99" s="217"/>
      <c r="P99" s="217"/>
      <c r="Q99" s="217"/>
      <c r="R99" s="217"/>
      <c r="S99" s="217"/>
      <c r="T99" s="218"/>
      <c r="AT99" s="219" t="s">
        <v>171</v>
      </c>
      <c r="AU99" s="219" t="s">
        <v>81</v>
      </c>
      <c r="AV99" s="13" t="s">
        <v>81</v>
      </c>
      <c r="AW99" s="13" t="s">
        <v>33</v>
      </c>
      <c r="AX99" s="13" t="s">
        <v>79</v>
      </c>
      <c r="AY99" s="219" t="s">
        <v>124</v>
      </c>
    </row>
    <row r="100" spans="1:65" s="2" customFormat="1" ht="21.75" customHeight="1">
      <c r="A100" s="34"/>
      <c r="B100" s="35"/>
      <c r="C100" s="187" t="s">
        <v>173</v>
      </c>
      <c r="D100" s="187" t="s">
        <v>127</v>
      </c>
      <c r="E100" s="188" t="s">
        <v>174</v>
      </c>
      <c r="F100" s="189" t="s">
        <v>175</v>
      </c>
      <c r="G100" s="190" t="s">
        <v>156</v>
      </c>
      <c r="H100" s="191">
        <v>0.074</v>
      </c>
      <c r="I100" s="192"/>
      <c r="J100" s="193">
        <f>ROUND(I100*H100,2)</f>
        <v>0</v>
      </c>
      <c r="K100" s="189" t="s">
        <v>131</v>
      </c>
      <c r="L100" s="39"/>
      <c r="M100" s="201" t="s">
        <v>19</v>
      </c>
      <c r="N100" s="202" t="s">
        <v>43</v>
      </c>
      <c r="O100" s="64"/>
      <c r="P100" s="203">
        <f>O100*H100</f>
        <v>0</v>
      </c>
      <c r="Q100" s="203">
        <v>0</v>
      </c>
      <c r="R100" s="203">
        <f>Q100*H100</f>
        <v>0</v>
      </c>
      <c r="S100" s="203">
        <v>0</v>
      </c>
      <c r="T100" s="204">
        <f>S100*H100</f>
        <v>0</v>
      </c>
      <c r="U100" s="34"/>
      <c r="V100" s="34"/>
      <c r="W100" s="34"/>
      <c r="X100" s="34"/>
      <c r="Y100" s="34"/>
      <c r="Z100" s="34"/>
      <c r="AA100" s="34"/>
      <c r="AB100" s="34"/>
      <c r="AC100" s="34"/>
      <c r="AD100" s="34"/>
      <c r="AE100" s="34"/>
      <c r="AR100" s="199" t="s">
        <v>148</v>
      </c>
      <c r="AT100" s="199" t="s">
        <v>127</v>
      </c>
      <c r="AU100" s="199" t="s">
        <v>81</v>
      </c>
      <c r="AY100" s="17" t="s">
        <v>124</v>
      </c>
      <c r="BE100" s="200">
        <f>IF(N100="základní",J100,0)</f>
        <v>0</v>
      </c>
      <c r="BF100" s="200">
        <f>IF(N100="snížená",J100,0)</f>
        <v>0</v>
      </c>
      <c r="BG100" s="200">
        <f>IF(N100="zákl. přenesená",J100,0)</f>
        <v>0</v>
      </c>
      <c r="BH100" s="200">
        <f>IF(N100="sníž. přenesená",J100,0)</f>
        <v>0</v>
      </c>
      <c r="BI100" s="200">
        <f>IF(N100="nulová",J100,0)</f>
        <v>0</v>
      </c>
      <c r="BJ100" s="17" t="s">
        <v>79</v>
      </c>
      <c r="BK100" s="200">
        <f>ROUND(I100*H100,2)</f>
        <v>0</v>
      </c>
      <c r="BL100" s="17" t="s">
        <v>148</v>
      </c>
      <c r="BM100" s="199" t="s">
        <v>277</v>
      </c>
    </row>
    <row r="101" spans="1:47" s="2" customFormat="1" ht="58.5">
      <c r="A101" s="34"/>
      <c r="B101" s="35"/>
      <c r="C101" s="36"/>
      <c r="D101" s="205" t="s">
        <v>150</v>
      </c>
      <c r="E101" s="36"/>
      <c r="F101" s="206" t="s">
        <v>177</v>
      </c>
      <c r="G101" s="36"/>
      <c r="H101" s="36"/>
      <c r="I101" s="108"/>
      <c r="J101" s="36"/>
      <c r="K101" s="36"/>
      <c r="L101" s="39"/>
      <c r="M101" s="207"/>
      <c r="N101" s="208"/>
      <c r="O101" s="64"/>
      <c r="P101" s="64"/>
      <c r="Q101" s="64"/>
      <c r="R101" s="64"/>
      <c r="S101" s="64"/>
      <c r="T101" s="65"/>
      <c r="U101" s="34"/>
      <c r="V101" s="34"/>
      <c r="W101" s="34"/>
      <c r="X101" s="34"/>
      <c r="Y101" s="34"/>
      <c r="Z101" s="34"/>
      <c r="AA101" s="34"/>
      <c r="AB101" s="34"/>
      <c r="AC101" s="34"/>
      <c r="AD101" s="34"/>
      <c r="AE101" s="34"/>
      <c r="AT101" s="17" t="s">
        <v>150</v>
      </c>
      <c r="AU101" s="17" t="s">
        <v>81</v>
      </c>
    </row>
    <row r="102" spans="2:63" s="12" customFormat="1" ht="25.9" customHeight="1">
      <c r="B102" s="171"/>
      <c r="C102" s="172"/>
      <c r="D102" s="173" t="s">
        <v>71</v>
      </c>
      <c r="E102" s="174" t="s">
        <v>178</v>
      </c>
      <c r="F102" s="174" t="s">
        <v>179</v>
      </c>
      <c r="G102" s="172"/>
      <c r="H102" s="172"/>
      <c r="I102" s="175"/>
      <c r="J102" s="176">
        <f>BK102</f>
        <v>0</v>
      </c>
      <c r="K102" s="172"/>
      <c r="L102" s="177"/>
      <c r="M102" s="178"/>
      <c r="N102" s="179"/>
      <c r="O102" s="179"/>
      <c r="P102" s="180">
        <f>P103+P107</f>
        <v>0</v>
      </c>
      <c r="Q102" s="179"/>
      <c r="R102" s="180">
        <f>R103+R107</f>
        <v>0.09556815</v>
      </c>
      <c r="S102" s="179"/>
      <c r="T102" s="181">
        <f>T103+T107</f>
        <v>0.0738125</v>
      </c>
      <c r="AR102" s="182" t="s">
        <v>81</v>
      </c>
      <c r="AT102" s="183" t="s">
        <v>71</v>
      </c>
      <c r="AU102" s="183" t="s">
        <v>72</v>
      </c>
      <c r="AY102" s="182" t="s">
        <v>124</v>
      </c>
      <c r="BK102" s="184">
        <f>BK103+BK107</f>
        <v>0</v>
      </c>
    </row>
    <row r="103" spans="2:63" s="12" customFormat="1" ht="22.9" customHeight="1">
      <c r="B103" s="171"/>
      <c r="C103" s="172"/>
      <c r="D103" s="173" t="s">
        <v>71</v>
      </c>
      <c r="E103" s="185" t="s">
        <v>180</v>
      </c>
      <c r="F103" s="185" t="s">
        <v>181</v>
      </c>
      <c r="G103" s="172"/>
      <c r="H103" s="172"/>
      <c r="I103" s="175"/>
      <c r="J103" s="186">
        <f>BK103</f>
        <v>0</v>
      </c>
      <c r="K103" s="172"/>
      <c r="L103" s="177"/>
      <c r="M103" s="178"/>
      <c r="N103" s="179"/>
      <c r="O103" s="179"/>
      <c r="P103" s="180">
        <f>SUM(P104:P106)</f>
        <v>0</v>
      </c>
      <c r="Q103" s="179"/>
      <c r="R103" s="180">
        <f>SUM(R104:R106)</f>
        <v>0</v>
      </c>
      <c r="S103" s="179"/>
      <c r="T103" s="181">
        <f>SUM(T104:T106)</f>
        <v>0</v>
      </c>
      <c r="AR103" s="182" t="s">
        <v>81</v>
      </c>
      <c r="AT103" s="183" t="s">
        <v>71</v>
      </c>
      <c r="AU103" s="183" t="s">
        <v>79</v>
      </c>
      <c r="AY103" s="182" t="s">
        <v>124</v>
      </c>
      <c r="BK103" s="184">
        <f>SUM(BK104:BK106)</f>
        <v>0</v>
      </c>
    </row>
    <row r="104" spans="1:65" s="2" customFormat="1" ht="16.5" customHeight="1">
      <c r="A104" s="34"/>
      <c r="B104" s="35"/>
      <c r="C104" s="187" t="s">
        <v>182</v>
      </c>
      <c r="D104" s="187" t="s">
        <v>127</v>
      </c>
      <c r="E104" s="188" t="s">
        <v>203</v>
      </c>
      <c r="F104" s="189" t="s">
        <v>204</v>
      </c>
      <c r="G104" s="190" t="s">
        <v>130</v>
      </c>
      <c r="H104" s="191">
        <v>3</v>
      </c>
      <c r="I104" s="192"/>
      <c r="J104" s="193">
        <f>ROUND(I104*H104,2)</f>
        <v>0</v>
      </c>
      <c r="K104" s="189" t="s">
        <v>19</v>
      </c>
      <c r="L104" s="39"/>
      <c r="M104" s="201" t="s">
        <v>19</v>
      </c>
      <c r="N104" s="202" t="s">
        <v>43</v>
      </c>
      <c r="O104" s="64"/>
      <c r="P104" s="203">
        <f>O104*H104</f>
        <v>0</v>
      </c>
      <c r="Q104" s="203">
        <v>0</v>
      </c>
      <c r="R104" s="203">
        <f>Q104*H104</f>
        <v>0</v>
      </c>
      <c r="S104" s="203">
        <v>0</v>
      </c>
      <c r="T104" s="204">
        <f>S104*H104</f>
        <v>0</v>
      </c>
      <c r="U104" s="34"/>
      <c r="V104" s="34"/>
      <c r="W104" s="34"/>
      <c r="X104" s="34"/>
      <c r="Y104" s="34"/>
      <c r="Z104" s="34"/>
      <c r="AA104" s="34"/>
      <c r="AB104" s="34"/>
      <c r="AC104" s="34"/>
      <c r="AD104" s="34"/>
      <c r="AE104" s="34"/>
      <c r="AR104" s="199" t="s">
        <v>186</v>
      </c>
      <c r="AT104" s="199" t="s">
        <v>127</v>
      </c>
      <c r="AU104" s="199" t="s">
        <v>81</v>
      </c>
      <c r="AY104" s="17" t="s">
        <v>124</v>
      </c>
      <c r="BE104" s="200">
        <f>IF(N104="základní",J104,0)</f>
        <v>0</v>
      </c>
      <c r="BF104" s="200">
        <f>IF(N104="snížená",J104,0)</f>
        <v>0</v>
      </c>
      <c r="BG104" s="200">
        <f>IF(N104="zákl. přenesená",J104,0)</f>
        <v>0</v>
      </c>
      <c r="BH104" s="200">
        <f>IF(N104="sníž. přenesená",J104,0)</f>
        <v>0</v>
      </c>
      <c r="BI104" s="200">
        <f>IF(N104="nulová",J104,0)</f>
        <v>0</v>
      </c>
      <c r="BJ104" s="17" t="s">
        <v>79</v>
      </c>
      <c r="BK104" s="200">
        <f>ROUND(I104*H104,2)</f>
        <v>0</v>
      </c>
      <c r="BL104" s="17" t="s">
        <v>186</v>
      </c>
      <c r="BM104" s="199" t="s">
        <v>278</v>
      </c>
    </row>
    <row r="105" spans="1:65" s="2" customFormat="1" ht="21.75" customHeight="1">
      <c r="A105" s="34"/>
      <c r="B105" s="35"/>
      <c r="C105" s="187" t="s">
        <v>188</v>
      </c>
      <c r="D105" s="187" t="s">
        <v>127</v>
      </c>
      <c r="E105" s="188" t="s">
        <v>207</v>
      </c>
      <c r="F105" s="189" t="s">
        <v>208</v>
      </c>
      <c r="G105" s="190" t="s">
        <v>209</v>
      </c>
      <c r="H105" s="230"/>
      <c r="I105" s="192"/>
      <c r="J105" s="193">
        <f>ROUND(I105*H105,2)</f>
        <v>0</v>
      </c>
      <c r="K105" s="189" t="s">
        <v>131</v>
      </c>
      <c r="L105" s="39"/>
      <c r="M105" s="201" t="s">
        <v>19</v>
      </c>
      <c r="N105" s="202" t="s">
        <v>43</v>
      </c>
      <c r="O105" s="64"/>
      <c r="P105" s="203">
        <f>O105*H105</f>
        <v>0</v>
      </c>
      <c r="Q105" s="203">
        <v>0</v>
      </c>
      <c r="R105" s="203">
        <f>Q105*H105</f>
        <v>0</v>
      </c>
      <c r="S105" s="203">
        <v>0</v>
      </c>
      <c r="T105" s="204">
        <f>S105*H105</f>
        <v>0</v>
      </c>
      <c r="U105" s="34"/>
      <c r="V105" s="34"/>
      <c r="W105" s="34"/>
      <c r="X105" s="34"/>
      <c r="Y105" s="34"/>
      <c r="Z105" s="34"/>
      <c r="AA105" s="34"/>
      <c r="AB105" s="34"/>
      <c r="AC105" s="34"/>
      <c r="AD105" s="34"/>
      <c r="AE105" s="34"/>
      <c r="AR105" s="199" t="s">
        <v>186</v>
      </c>
      <c r="AT105" s="199" t="s">
        <v>127</v>
      </c>
      <c r="AU105" s="199" t="s">
        <v>81</v>
      </c>
      <c r="AY105" s="17" t="s">
        <v>124</v>
      </c>
      <c r="BE105" s="200">
        <f>IF(N105="základní",J105,0)</f>
        <v>0</v>
      </c>
      <c r="BF105" s="200">
        <f>IF(N105="snížená",J105,0)</f>
        <v>0</v>
      </c>
      <c r="BG105" s="200">
        <f>IF(N105="zákl. přenesená",J105,0)</f>
        <v>0</v>
      </c>
      <c r="BH105" s="200">
        <f>IF(N105="sníž. přenesená",J105,0)</f>
        <v>0</v>
      </c>
      <c r="BI105" s="200">
        <f>IF(N105="nulová",J105,0)</f>
        <v>0</v>
      </c>
      <c r="BJ105" s="17" t="s">
        <v>79</v>
      </c>
      <c r="BK105" s="200">
        <f>ROUND(I105*H105,2)</f>
        <v>0</v>
      </c>
      <c r="BL105" s="17" t="s">
        <v>186</v>
      </c>
      <c r="BM105" s="199" t="s">
        <v>279</v>
      </c>
    </row>
    <row r="106" spans="1:47" s="2" customFormat="1" ht="78">
      <c r="A106" s="34"/>
      <c r="B106" s="35"/>
      <c r="C106" s="36"/>
      <c r="D106" s="205" t="s">
        <v>150</v>
      </c>
      <c r="E106" s="36"/>
      <c r="F106" s="206" t="s">
        <v>211</v>
      </c>
      <c r="G106" s="36"/>
      <c r="H106" s="36"/>
      <c r="I106" s="108"/>
      <c r="J106" s="36"/>
      <c r="K106" s="36"/>
      <c r="L106" s="39"/>
      <c r="M106" s="207"/>
      <c r="N106" s="208"/>
      <c r="O106" s="64"/>
      <c r="P106" s="64"/>
      <c r="Q106" s="64"/>
      <c r="R106" s="64"/>
      <c r="S106" s="64"/>
      <c r="T106" s="65"/>
      <c r="U106" s="34"/>
      <c r="V106" s="34"/>
      <c r="W106" s="34"/>
      <c r="X106" s="34"/>
      <c r="Y106" s="34"/>
      <c r="Z106" s="34"/>
      <c r="AA106" s="34"/>
      <c r="AB106" s="34"/>
      <c r="AC106" s="34"/>
      <c r="AD106" s="34"/>
      <c r="AE106" s="34"/>
      <c r="AT106" s="17" t="s">
        <v>150</v>
      </c>
      <c r="AU106" s="17" t="s">
        <v>81</v>
      </c>
    </row>
    <row r="107" spans="2:63" s="12" customFormat="1" ht="22.9" customHeight="1">
      <c r="B107" s="171"/>
      <c r="C107" s="172"/>
      <c r="D107" s="173" t="s">
        <v>71</v>
      </c>
      <c r="E107" s="185" t="s">
        <v>212</v>
      </c>
      <c r="F107" s="185" t="s">
        <v>213</v>
      </c>
      <c r="G107" s="172"/>
      <c r="H107" s="172"/>
      <c r="I107" s="175"/>
      <c r="J107" s="186">
        <f>BK107</f>
        <v>0</v>
      </c>
      <c r="K107" s="172"/>
      <c r="L107" s="177"/>
      <c r="M107" s="178"/>
      <c r="N107" s="179"/>
      <c r="O107" s="179"/>
      <c r="P107" s="180">
        <f>SUM(P108:P125)</f>
        <v>0</v>
      </c>
      <c r="Q107" s="179"/>
      <c r="R107" s="180">
        <f>SUM(R108:R125)</f>
        <v>0.09556815</v>
      </c>
      <c r="S107" s="179"/>
      <c r="T107" s="181">
        <f>SUM(T108:T125)</f>
        <v>0.0738125</v>
      </c>
      <c r="AR107" s="182" t="s">
        <v>81</v>
      </c>
      <c r="AT107" s="183" t="s">
        <v>71</v>
      </c>
      <c r="AU107" s="183" t="s">
        <v>79</v>
      </c>
      <c r="AY107" s="182" t="s">
        <v>124</v>
      </c>
      <c r="BK107" s="184">
        <f>SUM(BK108:BK125)</f>
        <v>0</v>
      </c>
    </row>
    <row r="108" spans="1:65" s="2" customFormat="1" ht="16.5" customHeight="1">
      <c r="A108" s="34"/>
      <c r="B108" s="35"/>
      <c r="C108" s="187" t="s">
        <v>143</v>
      </c>
      <c r="D108" s="187" t="s">
        <v>127</v>
      </c>
      <c r="E108" s="188" t="s">
        <v>215</v>
      </c>
      <c r="F108" s="189" t="s">
        <v>280</v>
      </c>
      <c r="G108" s="190" t="s">
        <v>147</v>
      </c>
      <c r="H108" s="191">
        <v>29.525</v>
      </c>
      <c r="I108" s="192"/>
      <c r="J108" s="193">
        <f>ROUND(I108*H108,2)</f>
        <v>0</v>
      </c>
      <c r="K108" s="189" t="s">
        <v>131</v>
      </c>
      <c r="L108" s="39"/>
      <c r="M108" s="201" t="s">
        <v>19</v>
      </c>
      <c r="N108" s="202" t="s">
        <v>43</v>
      </c>
      <c r="O108" s="64"/>
      <c r="P108" s="203">
        <f>O108*H108</f>
        <v>0</v>
      </c>
      <c r="Q108" s="203">
        <v>0</v>
      </c>
      <c r="R108" s="203">
        <f>Q108*H108</f>
        <v>0</v>
      </c>
      <c r="S108" s="203">
        <v>0.0025</v>
      </c>
      <c r="T108" s="204">
        <f>S108*H108</f>
        <v>0.0738125</v>
      </c>
      <c r="U108" s="34"/>
      <c r="V108" s="34"/>
      <c r="W108" s="34"/>
      <c r="X108" s="34"/>
      <c r="Y108" s="34"/>
      <c r="Z108" s="34"/>
      <c r="AA108" s="34"/>
      <c r="AB108" s="34"/>
      <c r="AC108" s="34"/>
      <c r="AD108" s="34"/>
      <c r="AE108" s="34"/>
      <c r="AR108" s="199" t="s">
        <v>186</v>
      </c>
      <c r="AT108" s="199" t="s">
        <v>127</v>
      </c>
      <c r="AU108" s="199" t="s">
        <v>81</v>
      </c>
      <c r="AY108" s="17" t="s">
        <v>124</v>
      </c>
      <c r="BE108" s="200">
        <f>IF(N108="základní",J108,0)</f>
        <v>0</v>
      </c>
      <c r="BF108" s="200">
        <f>IF(N108="snížená",J108,0)</f>
        <v>0</v>
      </c>
      <c r="BG108" s="200">
        <f>IF(N108="zákl. přenesená",J108,0)</f>
        <v>0</v>
      </c>
      <c r="BH108" s="200">
        <f>IF(N108="sníž. přenesená",J108,0)</f>
        <v>0</v>
      </c>
      <c r="BI108" s="200">
        <f>IF(N108="nulová",J108,0)</f>
        <v>0</v>
      </c>
      <c r="BJ108" s="17" t="s">
        <v>79</v>
      </c>
      <c r="BK108" s="200">
        <f>ROUND(I108*H108,2)</f>
        <v>0</v>
      </c>
      <c r="BL108" s="17" t="s">
        <v>186</v>
      </c>
      <c r="BM108" s="199" t="s">
        <v>281</v>
      </c>
    </row>
    <row r="109" spans="2:51" s="13" customFormat="1" ht="11.25">
      <c r="B109" s="209"/>
      <c r="C109" s="210"/>
      <c r="D109" s="205" t="s">
        <v>171</v>
      </c>
      <c r="E109" s="211" t="s">
        <v>19</v>
      </c>
      <c r="F109" s="212" t="s">
        <v>282</v>
      </c>
      <c r="G109" s="210"/>
      <c r="H109" s="213">
        <v>28.275</v>
      </c>
      <c r="I109" s="214"/>
      <c r="J109" s="210"/>
      <c r="K109" s="210"/>
      <c r="L109" s="215"/>
      <c r="M109" s="216"/>
      <c r="N109" s="217"/>
      <c r="O109" s="217"/>
      <c r="P109" s="217"/>
      <c r="Q109" s="217"/>
      <c r="R109" s="217"/>
      <c r="S109" s="217"/>
      <c r="T109" s="218"/>
      <c r="AT109" s="219" t="s">
        <v>171</v>
      </c>
      <c r="AU109" s="219" t="s">
        <v>81</v>
      </c>
      <c r="AV109" s="13" t="s">
        <v>81</v>
      </c>
      <c r="AW109" s="13" t="s">
        <v>33</v>
      </c>
      <c r="AX109" s="13" t="s">
        <v>72</v>
      </c>
      <c r="AY109" s="219" t="s">
        <v>124</v>
      </c>
    </row>
    <row r="110" spans="2:51" s="13" customFormat="1" ht="11.25">
      <c r="B110" s="209"/>
      <c r="C110" s="210"/>
      <c r="D110" s="205" t="s">
        <v>171</v>
      </c>
      <c r="E110" s="211" t="s">
        <v>19</v>
      </c>
      <c r="F110" s="212" t="s">
        <v>283</v>
      </c>
      <c r="G110" s="210"/>
      <c r="H110" s="213">
        <v>1.25</v>
      </c>
      <c r="I110" s="214"/>
      <c r="J110" s="210"/>
      <c r="K110" s="210"/>
      <c r="L110" s="215"/>
      <c r="M110" s="216"/>
      <c r="N110" s="217"/>
      <c r="O110" s="217"/>
      <c r="P110" s="217"/>
      <c r="Q110" s="217"/>
      <c r="R110" s="217"/>
      <c r="S110" s="217"/>
      <c r="T110" s="218"/>
      <c r="AT110" s="219" t="s">
        <v>171</v>
      </c>
      <c r="AU110" s="219" t="s">
        <v>81</v>
      </c>
      <c r="AV110" s="13" t="s">
        <v>81</v>
      </c>
      <c r="AW110" s="13" t="s">
        <v>33</v>
      </c>
      <c r="AX110" s="13" t="s">
        <v>72</v>
      </c>
      <c r="AY110" s="219" t="s">
        <v>124</v>
      </c>
    </row>
    <row r="111" spans="2:51" s="14" customFormat="1" ht="11.25">
      <c r="B111" s="231"/>
      <c r="C111" s="232"/>
      <c r="D111" s="205" t="s">
        <v>171</v>
      </c>
      <c r="E111" s="233" t="s">
        <v>19</v>
      </c>
      <c r="F111" s="234" t="s">
        <v>220</v>
      </c>
      <c r="G111" s="232"/>
      <c r="H111" s="235">
        <v>29.525</v>
      </c>
      <c r="I111" s="236"/>
      <c r="J111" s="232"/>
      <c r="K111" s="232"/>
      <c r="L111" s="237"/>
      <c r="M111" s="238"/>
      <c r="N111" s="239"/>
      <c r="O111" s="239"/>
      <c r="P111" s="239"/>
      <c r="Q111" s="239"/>
      <c r="R111" s="239"/>
      <c r="S111" s="239"/>
      <c r="T111" s="240"/>
      <c r="AT111" s="241" t="s">
        <v>171</v>
      </c>
      <c r="AU111" s="241" t="s">
        <v>81</v>
      </c>
      <c r="AV111" s="14" t="s">
        <v>148</v>
      </c>
      <c r="AW111" s="14" t="s">
        <v>33</v>
      </c>
      <c r="AX111" s="14" t="s">
        <v>79</v>
      </c>
      <c r="AY111" s="241" t="s">
        <v>124</v>
      </c>
    </row>
    <row r="112" spans="1:65" s="2" customFormat="1" ht="16.5" customHeight="1">
      <c r="A112" s="34"/>
      <c r="B112" s="35"/>
      <c r="C112" s="187" t="s">
        <v>198</v>
      </c>
      <c r="D112" s="187" t="s">
        <v>127</v>
      </c>
      <c r="E112" s="188" t="s">
        <v>227</v>
      </c>
      <c r="F112" s="189" t="s">
        <v>284</v>
      </c>
      <c r="G112" s="190" t="s">
        <v>147</v>
      </c>
      <c r="H112" s="191">
        <v>29.525</v>
      </c>
      <c r="I112" s="192"/>
      <c r="J112" s="193">
        <f>ROUND(I112*H112,2)</f>
        <v>0</v>
      </c>
      <c r="K112" s="189" t="s">
        <v>131</v>
      </c>
      <c r="L112" s="39"/>
      <c r="M112" s="201" t="s">
        <v>19</v>
      </c>
      <c r="N112" s="202" t="s">
        <v>43</v>
      </c>
      <c r="O112" s="64"/>
      <c r="P112" s="203">
        <f>O112*H112</f>
        <v>0</v>
      </c>
      <c r="Q112" s="203">
        <v>0</v>
      </c>
      <c r="R112" s="203">
        <f>Q112*H112</f>
        <v>0</v>
      </c>
      <c r="S112" s="203">
        <v>0</v>
      </c>
      <c r="T112" s="204">
        <f>S112*H112</f>
        <v>0</v>
      </c>
      <c r="U112" s="34"/>
      <c r="V112" s="34"/>
      <c r="W112" s="34"/>
      <c r="X112" s="34"/>
      <c r="Y112" s="34"/>
      <c r="Z112" s="34"/>
      <c r="AA112" s="34"/>
      <c r="AB112" s="34"/>
      <c r="AC112" s="34"/>
      <c r="AD112" s="34"/>
      <c r="AE112" s="34"/>
      <c r="AR112" s="199" t="s">
        <v>186</v>
      </c>
      <c r="AT112" s="199" t="s">
        <v>127</v>
      </c>
      <c r="AU112" s="199" t="s">
        <v>81</v>
      </c>
      <c r="AY112" s="17" t="s">
        <v>124</v>
      </c>
      <c r="BE112" s="200">
        <f>IF(N112="základní",J112,0)</f>
        <v>0</v>
      </c>
      <c r="BF112" s="200">
        <f>IF(N112="snížená",J112,0)</f>
        <v>0</v>
      </c>
      <c r="BG112" s="200">
        <f>IF(N112="zákl. přenesená",J112,0)</f>
        <v>0</v>
      </c>
      <c r="BH112" s="200">
        <f>IF(N112="sníž. přenesená",J112,0)</f>
        <v>0</v>
      </c>
      <c r="BI112" s="200">
        <f>IF(N112="nulová",J112,0)</f>
        <v>0</v>
      </c>
      <c r="BJ112" s="17" t="s">
        <v>79</v>
      </c>
      <c r="BK112" s="200">
        <f>ROUND(I112*H112,2)</f>
        <v>0</v>
      </c>
      <c r="BL112" s="17" t="s">
        <v>186</v>
      </c>
      <c r="BM112" s="199" t="s">
        <v>285</v>
      </c>
    </row>
    <row r="113" spans="1:47" s="2" customFormat="1" ht="48.75">
      <c r="A113" s="34"/>
      <c r="B113" s="35"/>
      <c r="C113" s="36"/>
      <c r="D113" s="205" t="s">
        <v>150</v>
      </c>
      <c r="E113" s="36"/>
      <c r="F113" s="206" t="s">
        <v>230</v>
      </c>
      <c r="G113" s="36"/>
      <c r="H113" s="36"/>
      <c r="I113" s="108"/>
      <c r="J113" s="36"/>
      <c r="K113" s="36"/>
      <c r="L113" s="39"/>
      <c r="M113" s="207"/>
      <c r="N113" s="208"/>
      <c r="O113" s="64"/>
      <c r="P113" s="64"/>
      <c r="Q113" s="64"/>
      <c r="R113" s="64"/>
      <c r="S113" s="64"/>
      <c r="T113" s="65"/>
      <c r="U113" s="34"/>
      <c r="V113" s="34"/>
      <c r="W113" s="34"/>
      <c r="X113" s="34"/>
      <c r="Y113" s="34"/>
      <c r="Z113" s="34"/>
      <c r="AA113" s="34"/>
      <c r="AB113" s="34"/>
      <c r="AC113" s="34"/>
      <c r="AD113" s="34"/>
      <c r="AE113" s="34"/>
      <c r="AT113" s="17" t="s">
        <v>150</v>
      </c>
      <c r="AU113" s="17" t="s">
        <v>81</v>
      </c>
    </row>
    <row r="114" spans="1:65" s="2" customFormat="1" ht="16.5" customHeight="1">
      <c r="A114" s="34"/>
      <c r="B114" s="35"/>
      <c r="C114" s="187" t="s">
        <v>202</v>
      </c>
      <c r="D114" s="187" t="s">
        <v>127</v>
      </c>
      <c r="E114" s="188" t="s">
        <v>231</v>
      </c>
      <c r="F114" s="189" t="s">
        <v>232</v>
      </c>
      <c r="G114" s="190" t="s">
        <v>147</v>
      </c>
      <c r="H114" s="191">
        <v>29.525</v>
      </c>
      <c r="I114" s="192"/>
      <c r="J114" s="193">
        <f>ROUND(I114*H114,2)</f>
        <v>0</v>
      </c>
      <c r="K114" s="189" t="s">
        <v>131</v>
      </c>
      <c r="L114" s="39"/>
      <c r="M114" s="201" t="s">
        <v>19</v>
      </c>
      <c r="N114" s="202" t="s">
        <v>43</v>
      </c>
      <c r="O114" s="64"/>
      <c r="P114" s="203">
        <f>O114*H114</f>
        <v>0</v>
      </c>
      <c r="Q114" s="203">
        <v>0</v>
      </c>
      <c r="R114" s="203">
        <f>Q114*H114</f>
        <v>0</v>
      </c>
      <c r="S114" s="203">
        <v>0</v>
      </c>
      <c r="T114" s="204">
        <f>S114*H114</f>
        <v>0</v>
      </c>
      <c r="U114" s="34"/>
      <c r="V114" s="34"/>
      <c r="W114" s="34"/>
      <c r="X114" s="34"/>
      <c r="Y114" s="34"/>
      <c r="Z114" s="34"/>
      <c r="AA114" s="34"/>
      <c r="AB114" s="34"/>
      <c r="AC114" s="34"/>
      <c r="AD114" s="34"/>
      <c r="AE114" s="34"/>
      <c r="AR114" s="199" t="s">
        <v>186</v>
      </c>
      <c r="AT114" s="199" t="s">
        <v>127</v>
      </c>
      <c r="AU114" s="199" t="s">
        <v>81</v>
      </c>
      <c r="AY114" s="17" t="s">
        <v>124</v>
      </c>
      <c r="BE114" s="200">
        <f>IF(N114="základní",J114,0)</f>
        <v>0</v>
      </c>
      <c r="BF114" s="200">
        <f>IF(N114="snížená",J114,0)</f>
        <v>0</v>
      </c>
      <c r="BG114" s="200">
        <f>IF(N114="zákl. přenesená",J114,0)</f>
        <v>0</v>
      </c>
      <c r="BH114" s="200">
        <f>IF(N114="sníž. přenesená",J114,0)</f>
        <v>0</v>
      </c>
      <c r="BI114" s="200">
        <f>IF(N114="nulová",J114,0)</f>
        <v>0</v>
      </c>
      <c r="BJ114" s="17" t="s">
        <v>79</v>
      </c>
      <c r="BK114" s="200">
        <f>ROUND(I114*H114,2)</f>
        <v>0</v>
      </c>
      <c r="BL114" s="17" t="s">
        <v>186</v>
      </c>
      <c r="BM114" s="199" t="s">
        <v>286</v>
      </c>
    </row>
    <row r="115" spans="1:47" s="2" customFormat="1" ht="48.75">
      <c r="A115" s="34"/>
      <c r="B115" s="35"/>
      <c r="C115" s="36"/>
      <c r="D115" s="205" t="s">
        <v>150</v>
      </c>
      <c r="E115" s="36"/>
      <c r="F115" s="206" t="s">
        <v>230</v>
      </c>
      <c r="G115" s="36"/>
      <c r="H115" s="36"/>
      <c r="I115" s="108"/>
      <c r="J115" s="36"/>
      <c r="K115" s="36"/>
      <c r="L115" s="39"/>
      <c r="M115" s="207"/>
      <c r="N115" s="208"/>
      <c r="O115" s="64"/>
      <c r="P115" s="64"/>
      <c r="Q115" s="64"/>
      <c r="R115" s="64"/>
      <c r="S115" s="64"/>
      <c r="T115" s="65"/>
      <c r="U115" s="34"/>
      <c r="V115" s="34"/>
      <c r="W115" s="34"/>
      <c r="X115" s="34"/>
      <c r="Y115" s="34"/>
      <c r="Z115" s="34"/>
      <c r="AA115" s="34"/>
      <c r="AB115" s="34"/>
      <c r="AC115" s="34"/>
      <c r="AD115" s="34"/>
      <c r="AE115" s="34"/>
      <c r="AT115" s="17" t="s">
        <v>150</v>
      </c>
      <c r="AU115" s="17" t="s">
        <v>81</v>
      </c>
    </row>
    <row r="116" spans="1:65" s="2" customFormat="1" ht="16.5" customHeight="1">
      <c r="A116" s="34"/>
      <c r="B116" s="35"/>
      <c r="C116" s="187" t="s">
        <v>206</v>
      </c>
      <c r="D116" s="187" t="s">
        <v>127</v>
      </c>
      <c r="E116" s="188" t="s">
        <v>235</v>
      </c>
      <c r="F116" s="189" t="s">
        <v>236</v>
      </c>
      <c r="G116" s="190" t="s">
        <v>147</v>
      </c>
      <c r="H116" s="191">
        <v>29.525</v>
      </c>
      <c r="I116" s="192"/>
      <c r="J116" s="193">
        <f>ROUND(I116*H116,2)</f>
        <v>0</v>
      </c>
      <c r="K116" s="189" t="s">
        <v>131</v>
      </c>
      <c r="L116" s="39"/>
      <c r="M116" s="201" t="s">
        <v>19</v>
      </c>
      <c r="N116" s="202" t="s">
        <v>43</v>
      </c>
      <c r="O116" s="64"/>
      <c r="P116" s="203">
        <f>O116*H116</f>
        <v>0</v>
      </c>
      <c r="Q116" s="203">
        <v>3E-05</v>
      </c>
      <c r="R116" s="203">
        <f>Q116*H116</f>
        <v>0.0008857499999999999</v>
      </c>
      <c r="S116" s="203">
        <v>0</v>
      </c>
      <c r="T116" s="204">
        <f>S116*H116</f>
        <v>0</v>
      </c>
      <c r="U116" s="34"/>
      <c r="V116" s="34"/>
      <c r="W116" s="34"/>
      <c r="X116" s="34"/>
      <c r="Y116" s="34"/>
      <c r="Z116" s="34"/>
      <c r="AA116" s="34"/>
      <c r="AB116" s="34"/>
      <c r="AC116" s="34"/>
      <c r="AD116" s="34"/>
      <c r="AE116" s="34"/>
      <c r="AR116" s="199" t="s">
        <v>186</v>
      </c>
      <c r="AT116" s="199" t="s">
        <v>127</v>
      </c>
      <c r="AU116" s="199" t="s">
        <v>81</v>
      </c>
      <c r="AY116" s="17" t="s">
        <v>124</v>
      </c>
      <c r="BE116" s="200">
        <f>IF(N116="základní",J116,0)</f>
        <v>0</v>
      </c>
      <c r="BF116" s="200">
        <f>IF(N116="snížená",J116,0)</f>
        <v>0</v>
      </c>
      <c r="BG116" s="200">
        <f>IF(N116="zákl. přenesená",J116,0)</f>
        <v>0</v>
      </c>
      <c r="BH116" s="200">
        <f>IF(N116="sníž. přenesená",J116,0)</f>
        <v>0</v>
      </c>
      <c r="BI116" s="200">
        <f>IF(N116="nulová",J116,0)</f>
        <v>0</v>
      </c>
      <c r="BJ116" s="17" t="s">
        <v>79</v>
      </c>
      <c r="BK116" s="200">
        <f>ROUND(I116*H116,2)</f>
        <v>0</v>
      </c>
      <c r="BL116" s="17" t="s">
        <v>186</v>
      </c>
      <c r="BM116" s="199" t="s">
        <v>287</v>
      </c>
    </row>
    <row r="117" spans="1:47" s="2" customFormat="1" ht="48.75">
      <c r="A117" s="34"/>
      <c r="B117" s="35"/>
      <c r="C117" s="36"/>
      <c r="D117" s="205" t="s">
        <v>150</v>
      </c>
      <c r="E117" s="36"/>
      <c r="F117" s="206" t="s">
        <v>230</v>
      </c>
      <c r="G117" s="36"/>
      <c r="H117" s="36"/>
      <c r="I117" s="108"/>
      <c r="J117" s="36"/>
      <c r="K117" s="36"/>
      <c r="L117" s="39"/>
      <c r="M117" s="207"/>
      <c r="N117" s="208"/>
      <c r="O117" s="64"/>
      <c r="P117" s="64"/>
      <c r="Q117" s="64"/>
      <c r="R117" s="64"/>
      <c r="S117" s="64"/>
      <c r="T117" s="65"/>
      <c r="U117" s="34"/>
      <c r="V117" s="34"/>
      <c r="W117" s="34"/>
      <c r="X117" s="34"/>
      <c r="Y117" s="34"/>
      <c r="Z117" s="34"/>
      <c r="AA117" s="34"/>
      <c r="AB117" s="34"/>
      <c r="AC117" s="34"/>
      <c r="AD117" s="34"/>
      <c r="AE117" s="34"/>
      <c r="AT117" s="17" t="s">
        <v>150</v>
      </c>
      <c r="AU117" s="17" t="s">
        <v>81</v>
      </c>
    </row>
    <row r="118" spans="1:65" s="2" customFormat="1" ht="16.5" customHeight="1">
      <c r="A118" s="34"/>
      <c r="B118" s="35"/>
      <c r="C118" s="187" t="s">
        <v>214</v>
      </c>
      <c r="D118" s="187" t="s">
        <v>127</v>
      </c>
      <c r="E118" s="188" t="s">
        <v>288</v>
      </c>
      <c r="F118" s="189" t="s">
        <v>289</v>
      </c>
      <c r="G118" s="190" t="s">
        <v>147</v>
      </c>
      <c r="H118" s="191">
        <v>29.525</v>
      </c>
      <c r="I118" s="192"/>
      <c r="J118" s="193">
        <f>ROUND(I118*H118,2)</f>
        <v>0</v>
      </c>
      <c r="K118" s="189" t="s">
        <v>131</v>
      </c>
      <c r="L118" s="39"/>
      <c r="M118" s="201" t="s">
        <v>19</v>
      </c>
      <c r="N118" s="202" t="s">
        <v>43</v>
      </c>
      <c r="O118" s="64"/>
      <c r="P118" s="203">
        <f>O118*H118</f>
        <v>0</v>
      </c>
      <c r="Q118" s="203">
        <v>0.0005</v>
      </c>
      <c r="R118" s="203">
        <f>Q118*H118</f>
        <v>0.0147625</v>
      </c>
      <c r="S118" s="203">
        <v>0</v>
      </c>
      <c r="T118" s="204">
        <f>S118*H118</f>
        <v>0</v>
      </c>
      <c r="U118" s="34"/>
      <c r="V118" s="34"/>
      <c r="W118" s="34"/>
      <c r="X118" s="34"/>
      <c r="Y118" s="34"/>
      <c r="Z118" s="34"/>
      <c r="AA118" s="34"/>
      <c r="AB118" s="34"/>
      <c r="AC118" s="34"/>
      <c r="AD118" s="34"/>
      <c r="AE118" s="34"/>
      <c r="AR118" s="199" t="s">
        <v>186</v>
      </c>
      <c r="AT118" s="199" t="s">
        <v>127</v>
      </c>
      <c r="AU118" s="199" t="s">
        <v>81</v>
      </c>
      <c r="AY118" s="17" t="s">
        <v>124</v>
      </c>
      <c r="BE118" s="200">
        <f>IF(N118="základní",J118,0)</f>
        <v>0</v>
      </c>
      <c r="BF118" s="200">
        <f>IF(N118="snížená",J118,0)</f>
        <v>0</v>
      </c>
      <c r="BG118" s="200">
        <f>IF(N118="zákl. přenesená",J118,0)</f>
        <v>0</v>
      </c>
      <c r="BH118" s="200">
        <f>IF(N118="sníž. přenesená",J118,0)</f>
        <v>0</v>
      </c>
      <c r="BI118" s="200">
        <f>IF(N118="nulová",J118,0)</f>
        <v>0</v>
      </c>
      <c r="BJ118" s="17" t="s">
        <v>79</v>
      </c>
      <c r="BK118" s="200">
        <f>ROUND(I118*H118,2)</f>
        <v>0</v>
      </c>
      <c r="BL118" s="17" t="s">
        <v>186</v>
      </c>
      <c r="BM118" s="199" t="s">
        <v>290</v>
      </c>
    </row>
    <row r="119" spans="1:47" s="2" customFormat="1" ht="29.25">
      <c r="A119" s="34"/>
      <c r="B119" s="35"/>
      <c r="C119" s="36"/>
      <c r="D119" s="205" t="s">
        <v>150</v>
      </c>
      <c r="E119" s="36"/>
      <c r="F119" s="206" t="s">
        <v>291</v>
      </c>
      <c r="G119" s="36"/>
      <c r="H119" s="36"/>
      <c r="I119" s="108"/>
      <c r="J119" s="36"/>
      <c r="K119" s="36"/>
      <c r="L119" s="39"/>
      <c r="M119" s="207"/>
      <c r="N119" s="208"/>
      <c r="O119" s="64"/>
      <c r="P119" s="64"/>
      <c r="Q119" s="64"/>
      <c r="R119" s="64"/>
      <c r="S119" s="64"/>
      <c r="T119" s="65"/>
      <c r="U119" s="34"/>
      <c r="V119" s="34"/>
      <c r="W119" s="34"/>
      <c r="X119" s="34"/>
      <c r="Y119" s="34"/>
      <c r="Z119" s="34"/>
      <c r="AA119" s="34"/>
      <c r="AB119" s="34"/>
      <c r="AC119" s="34"/>
      <c r="AD119" s="34"/>
      <c r="AE119" s="34"/>
      <c r="AT119" s="17" t="s">
        <v>150</v>
      </c>
      <c r="AU119" s="17" t="s">
        <v>81</v>
      </c>
    </row>
    <row r="120" spans="1:65" s="2" customFormat="1" ht="16.5" customHeight="1">
      <c r="A120" s="34"/>
      <c r="B120" s="35"/>
      <c r="C120" s="220" t="s">
        <v>221</v>
      </c>
      <c r="D120" s="220" t="s">
        <v>193</v>
      </c>
      <c r="E120" s="221" t="s">
        <v>292</v>
      </c>
      <c r="F120" s="222" t="s">
        <v>293</v>
      </c>
      <c r="G120" s="223" t="s">
        <v>147</v>
      </c>
      <c r="H120" s="224">
        <v>33.954</v>
      </c>
      <c r="I120" s="225"/>
      <c r="J120" s="226">
        <f>ROUND(I120*H120,2)</f>
        <v>0</v>
      </c>
      <c r="K120" s="222" t="s">
        <v>131</v>
      </c>
      <c r="L120" s="227"/>
      <c r="M120" s="228" t="s">
        <v>19</v>
      </c>
      <c r="N120" s="229" t="s">
        <v>43</v>
      </c>
      <c r="O120" s="64"/>
      <c r="P120" s="203">
        <f>O120*H120</f>
        <v>0</v>
      </c>
      <c r="Q120" s="203">
        <v>0.00235</v>
      </c>
      <c r="R120" s="203">
        <f>Q120*H120</f>
        <v>0.0797919</v>
      </c>
      <c r="S120" s="203">
        <v>0</v>
      </c>
      <c r="T120" s="204">
        <f>S120*H120</f>
        <v>0</v>
      </c>
      <c r="U120" s="34"/>
      <c r="V120" s="34"/>
      <c r="W120" s="34"/>
      <c r="X120" s="34"/>
      <c r="Y120" s="34"/>
      <c r="Z120" s="34"/>
      <c r="AA120" s="34"/>
      <c r="AB120" s="34"/>
      <c r="AC120" s="34"/>
      <c r="AD120" s="34"/>
      <c r="AE120" s="34"/>
      <c r="AR120" s="199" t="s">
        <v>196</v>
      </c>
      <c r="AT120" s="199" t="s">
        <v>193</v>
      </c>
      <c r="AU120" s="199" t="s">
        <v>81</v>
      </c>
      <c r="AY120" s="17" t="s">
        <v>124</v>
      </c>
      <c r="BE120" s="200">
        <f>IF(N120="základní",J120,0)</f>
        <v>0</v>
      </c>
      <c r="BF120" s="200">
        <f>IF(N120="snížená",J120,0)</f>
        <v>0</v>
      </c>
      <c r="BG120" s="200">
        <f>IF(N120="zákl. přenesená",J120,0)</f>
        <v>0</v>
      </c>
      <c r="BH120" s="200">
        <f>IF(N120="sníž. přenesená",J120,0)</f>
        <v>0</v>
      </c>
      <c r="BI120" s="200">
        <f>IF(N120="nulová",J120,0)</f>
        <v>0</v>
      </c>
      <c r="BJ120" s="17" t="s">
        <v>79</v>
      </c>
      <c r="BK120" s="200">
        <f>ROUND(I120*H120,2)</f>
        <v>0</v>
      </c>
      <c r="BL120" s="17" t="s">
        <v>186</v>
      </c>
      <c r="BM120" s="199" t="s">
        <v>294</v>
      </c>
    </row>
    <row r="121" spans="2:51" s="13" customFormat="1" ht="11.25">
      <c r="B121" s="209"/>
      <c r="C121" s="210"/>
      <c r="D121" s="205" t="s">
        <v>171</v>
      </c>
      <c r="E121" s="210"/>
      <c r="F121" s="212" t="s">
        <v>295</v>
      </c>
      <c r="G121" s="210"/>
      <c r="H121" s="213">
        <v>33.954</v>
      </c>
      <c r="I121" s="214"/>
      <c r="J121" s="210"/>
      <c r="K121" s="210"/>
      <c r="L121" s="215"/>
      <c r="M121" s="216"/>
      <c r="N121" s="217"/>
      <c r="O121" s="217"/>
      <c r="P121" s="217"/>
      <c r="Q121" s="217"/>
      <c r="R121" s="217"/>
      <c r="S121" s="217"/>
      <c r="T121" s="218"/>
      <c r="AT121" s="219" t="s">
        <v>171</v>
      </c>
      <c r="AU121" s="219" t="s">
        <v>81</v>
      </c>
      <c r="AV121" s="13" t="s">
        <v>81</v>
      </c>
      <c r="AW121" s="13" t="s">
        <v>4</v>
      </c>
      <c r="AX121" s="13" t="s">
        <v>79</v>
      </c>
      <c r="AY121" s="219" t="s">
        <v>124</v>
      </c>
    </row>
    <row r="122" spans="1:65" s="2" customFormat="1" ht="16.5" customHeight="1">
      <c r="A122" s="34"/>
      <c r="B122" s="35"/>
      <c r="C122" s="187" t="s">
        <v>8</v>
      </c>
      <c r="D122" s="187" t="s">
        <v>127</v>
      </c>
      <c r="E122" s="188" t="s">
        <v>256</v>
      </c>
      <c r="F122" s="189" t="s">
        <v>257</v>
      </c>
      <c r="G122" s="190" t="s">
        <v>224</v>
      </c>
      <c r="H122" s="191">
        <v>0.8</v>
      </c>
      <c r="I122" s="192"/>
      <c r="J122" s="193">
        <f>ROUND(I122*H122,2)</f>
        <v>0</v>
      </c>
      <c r="K122" s="189" t="s">
        <v>131</v>
      </c>
      <c r="L122" s="39"/>
      <c r="M122" s="201" t="s">
        <v>19</v>
      </c>
      <c r="N122" s="202" t="s">
        <v>43</v>
      </c>
      <c r="O122" s="64"/>
      <c r="P122" s="203">
        <f>O122*H122</f>
        <v>0</v>
      </c>
      <c r="Q122" s="203">
        <v>0</v>
      </c>
      <c r="R122" s="203">
        <f>Q122*H122</f>
        <v>0</v>
      </c>
      <c r="S122" s="203">
        <v>0</v>
      </c>
      <c r="T122" s="204">
        <f>S122*H122</f>
        <v>0</v>
      </c>
      <c r="U122" s="34"/>
      <c r="V122" s="34"/>
      <c r="W122" s="34"/>
      <c r="X122" s="34"/>
      <c r="Y122" s="34"/>
      <c r="Z122" s="34"/>
      <c r="AA122" s="34"/>
      <c r="AB122" s="34"/>
      <c r="AC122" s="34"/>
      <c r="AD122" s="34"/>
      <c r="AE122" s="34"/>
      <c r="AR122" s="199" t="s">
        <v>186</v>
      </c>
      <c r="AT122" s="199" t="s">
        <v>127</v>
      </c>
      <c r="AU122" s="199" t="s">
        <v>81</v>
      </c>
      <c r="AY122" s="17" t="s">
        <v>124</v>
      </c>
      <c r="BE122" s="200">
        <f>IF(N122="základní",J122,0)</f>
        <v>0</v>
      </c>
      <c r="BF122" s="200">
        <f>IF(N122="snížená",J122,0)</f>
        <v>0</v>
      </c>
      <c r="BG122" s="200">
        <f>IF(N122="zákl. přenesená",J122,0)</f>
        <v>0</v>
      </c>
      <c r="BH122" s="200">
        <f>IF(N122="sníž. přenesená",J122,0)</f>
        <v>0</v>
      </c>
      <c r="BI122" s="200">
        <f>IF(N122="nulová",J122,0)</f>
        <v>0</v>
      </c>
      <c r="BJ122" s="17" t="s">
        <v>79</v>
      </c>
      <c r="BK122" s="200">
        <f>ROUND(I122*H122,2)</f>
        <v>0</v>
      </c>
      <c r="BL122" s="17" t="s">
        <v>186</v>
      </c>
      <c r="BM122" s="199" t="s">
        <v>296</v>
      </c>
    </row>
    <row r="123" spans="1:65" s="2" customFormat="1" ht="16.5" customHeight="1">
      <c r="A123" s="34"/>
      <c r="B123" s="35"/>
      <c r="C123" s="220" t="s">
        <v>186</v>
      </c>
      <c r="D123" s="220" t="s">
        <v>193</v>
      </c>
      <c r="E123" s="221" t="s">
        <v>261</v>
      </c>
      <c r="F123" s="222" t="s">
        <v>262</v>
      </c>
      <c r="G123" s="223" t="s">
        <v>224</v>
      </c>
      <c r="H123" s="224">
        <v>0.8</v>
      </c>
      <c r="I123" s="225"/>
      <c r="J123" s="226">
        <f>ROUND(I123*H123,2)</f>
        <v>0</v>
      </c>
      <c r="K123" s="222" t="s">
        <v>131</v>
      </c>
      <c r="L123" s="227"/>
      <c r="M123" s="228" t="s">
        <v>19</v>
      </c>
      <c r="N123" s="229" t="s">
        <v>43</v>
      </c>
      <c r="O123" s="64"/>
      <c r="P123" s="203">
        <f>O123*H123</f>
        <v>0</v>
      </c>
      <c r="Q123" s="203">
        <v>0.00016</v>
      </c>
      <c r="R123" s="203">
        <f>Q123*H123</f>
        <v>0.00012800000000000002</v>
      </c>
      <c r="S123" s="203">
        <v>0</v>
      </c>
      <c r="T123" s="204">
        <f>S123*H123</f>
        <v>0</v>
      </c>
      <c r="U123" s="34"/>
      <c r="V123" s="34"/>
      <c r="W123" s="34"/>
      <c r="X123" s="34"/>
      <c r="Y123" s="34"/>
      <c r="Z123" s="34"/>
      <c r="AA123" s="34"/>
      <c r="AB123" s="34"/>
      <c r="AC123" s="34"/>
      <c r="AD123" s="34"/>
      <c r="AE123" s="34"/>
      <c r="AR123" s="199" t="s">
        <v>196</v>
      </c>
      <c r="AT123" s="199" t="s">
        <v>193</v>
      </c>
      <c r="AU123" s="199" t="s">
        <v>81</v>
      </c>
      <c r="AY123" s="17" t="s">
        <v>124</v>
      </c>
      <c r="BE123" s="200">
        <f>IF(N123="základní",J123,0)</f>
        <v>0</v>
      </c>
      <c r="BF123" s="200">
        <f>IF(N123="snížená",J123,0)</f>
        <v>0</v>
      </c>
      <c r="BG123" s="200">
        <f>IF(N123="zákl. přenesená",J123,0)</f>
        <v>0</v>
      </c>
      <c r="BH123" s="200">
        <f>IF(N123="sníž. přenesená",J123,0)</f>
        <v>0</v>
      </c>
      <c r="BI123" s="200">
        <f>IF(N123="nulová",J123,0)</f>
        <v>0</v>
      </c>
      <c r="BJ123" s="17" t="s">
        <v>79</v>
      </c>
      <c r="BK123" s="200">
        <f>ROUND(I123*H123,2)</f>
        <v>0</v>
      </c>
      <c r="BL123" s="17" t="s">
        <v>186</v>
      </c>
      <c r="BM123" s="199" t="s">
        <v>297</v>
      </c>
    </row>
    <row r="124" spans="1:65" s="2" customFormat="1" ht="21.75" customHeight="1">
      <c r="A124" s="34"/>
      <c r="B124" s="35"/>
      <c r="C124" s="187" t="s">
        <v>234</v>
      </c>
      <c r="D124" s="187" t="s">
        <v>127</v>
      </c>
      <c r="E124" s="188" t="s">
        <v>265</v>
      </c>
      <c r="F124" s="189" t="s">
        <v>266</v>
      </c>
      <c r="G124" s="190" t="s">
        <v>209</v>
      </c>
      <c r="H124" s="230"/>
      <c r="I124" s="192"/>
      <c r="J124" s="193">
        <f>ROUND(I124*H124,2)</f>
        <v>0</v>
      </c>
      <c r="K124" s="189" t="s">
        <v>131</v>
      </c>
      <c r="L124" s="39"/>
      <c r="M124" s="201" t="s">
        <v>19</v>
      </c>
      <c r="N124" s="202" t="s">
        <v>43</v>
      </c>
      <c r="O124" s="64"/>
      <c r="P124" s="203">
        <f>O124*H124</f>
        <v>0</v>
      </c>
      <c r="Q124" s="203">
        <v>0</v>
      </c>
      <c r="R124" s="203">
        <f>Q124*H124</f>
        <v>0</v>
      </c>
      <c r="S124" s="203">
        <v>0</v>
      </c>
      <c r="T124" s="204">
        <f>S124*H124</f>
        <v>0</v>
      </c>
      <c r="U124" s="34"/>
      <c r="V124" s="34"/>
      <c r="W124" s="34"/>
      <c r="X124" s="34"/>
      <c r="Y124" s="34"/>
      <c r="Z124" s="34"/>
      <c r="AA124" s="34"/>
      <c r="AB124" s="34"/>
      <c r="AC124" s="34"/>
      <c r="AD124" s="34"/>
      <c r="AE124" s="34"/>
      <c r="AR124" s="199" t="s">
        <v>186</v>
      </c>
      <c r="AT124" s="199" t="s">
        <v>127</v>
      </c>
      <c r="AU124" s="199" t="s">
        <v>81</v>
      </c>
      <c r="AY124" s="17" t="s">
        <v>124</v>
      </c>
      <c r="BE124" s="200">
        <f>IF(N124="základní",J124,0)</f>
        <v>0</v>
      </c>
      <c r="BF124" s="200">
        <f>IF(N124="snížená",J124,0)</f>
        <v>0</v>
      </c>
      <c r="BG124" s="200">
        <f>IF(N124="zákl. přenesená",J124,0)</f>
        <v>0</v>
      </c>
      <c r="BH124" s="200">
        <f>IF(N124="sníž. přenesená",J124,0)</f>
        <v>0</v>
      </c>
      <c r="BI124" s="200">
        <f>IF(N124="nulová",J124,0)</f>
        <v>0</v>
      </c>
      <c r="BJ124" s="17" t="s">
        <v>79</v>
      </c>
      <c r="BK124" s="200">
        <f>ROUND(I124*H124,2)</f>
        <v>0</v>
      </c>
      <c r="BL124" s="17" t="s">
        <v>186</v>
      </c>
      <c r="BM124" s="199" t="s">
        <v>298</v>
      </c>
    </row>
    <row r="125" spans="1:47" s="2" customFormat="1" ht="78">
      <c r="A125" s="34"/>
      <c r="B125" s="35"/>
      <c r="C125" s="36"/>
      <c r="D125" s="205" t="s">
        <v>150</v>
      </c>
      <c r="E125" s="36"/>
      <c r="F125" s="206" t="s">
        <v>211</v>
      </c>
      <c r="G125" s="36"/>
      <c r="H125" s="36"/>
      <c r="I125" s="108"/>
      <c r="J125" s="36"/>
      <c r="K125" s="36"/>
      <c r="L125" s="39"/>
      <c r="M125" s="242"/>
      <c r="N125" s="243"/>
      <c r="O125" s="196"/>
      <c r="P125" s="196"/>
      <c r="Q125" s="196"/>
      <c r="R125" s="196"/>
      <c r="S125" s="196"/>
      <c r="T125" s="244"/>
      <c r="U125" s="34"/>
      <c r="V125" s="34"/>
      <c r="W125" s="34"/>
      <c r="X125" s="34"/>
      <c r="Y125" s="34"/>
      <c r="Z125" s="34"/>
      <c r="AA125" s="34"/>
      <c r="AB125" s="34"/>
      <c r="AC125" s="34"/>
      <c r="AD125" s="34"/>
      <c r="AE125" s="34"/>
      <c r="AT125" s="17" t="s">
        <v>150</v>
      </c>
      <c r="AU125" s="17" t="s">
        <v>81</v>
      </c>
    </row>
    <row r="126" spans="1:31" s="2" customFormat="1" ht="6.95" customHeight="1">
      <c r="A126" s="34"/>
      <c r="B126" s="47"/>
      <c r="C126" s="48"/>
      <c r="D126" s="48"/>
      <c r="E126" s="48"/>
      <c r="F126" s="48"/>
      <c r="G126" s="48"/>
      <c r="H126" s="48"/>
      <c r="I126" s="136"/>
      <c r="J126" s="48"/>
      <c r="K126" s="48"/>
      <c r="L126" s="39"/>
      <c r="M126" s="34"/>
      <c r="O126" s="34"/>
      <c r="P126" s="34"/>
      <c r="Q126" s="34"/>
      <c r="R126" s="34"/>
      <c r="S126" s="34"/>
      <c r="T126" s="34"/>
      <c r="U126" s="34"/>
      <c r="V126" s="34"/>
      <c r="W126" s="34"/>
      <c r="X126" s="34"/>
      <c r="Y126" s="34"/>
      <c r="Z126" s="34"/>
      <c r="AA126" s="34"/>
      <c r="AB126" s="34"/>
      <c r="AC126" s="34"/>
      <c r="AD126" s="34"/>
      <c r="AE126" s="34"/>
    </row>
  </sheetData>
  <sheetProtection algorithmName="SHA-512" hashValue="gZtNmYo64SLWbafLJRhSMnrSDWx1ZU0ZedyX83q4zb8L/hrv6oOes78FMVGZawza0gfAmhyX0TDcyPhpiEc3SQ==" saltValue="74ae3pKPx1Y3ZQEX/KOmbaJQC6ejwAYPdXZuiZMeCx7B85WEEH+yHK5P2z0E7vISMYdL6WlYbZH87Vcoenoiug==" spinCount="100000" sheet="1" objects="1" scenarios="1" formatColumns="0" formatRows="0" autoFilter="0"/>
  <autoFilter ref="C84:K125"/>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2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1"/>
      <c r="L2" s="362"/>
      <c r="M2" s="362"/>
      <c r="N2" s="362"/>
      <c r="O2" s="362"/>
      <c r="P2" s="362"/>
      <c r="Q2" s="362"/>
      <c r="R2" s="362"/>
      <c r="S2" s="362"/>
      <c r="T2" s="362"/>
      <c r="U2" s="362"/>
      <c r="V2" s="362"/>
      <c r="AT2" s="17" t="s">
        <v>90</v>
      </c>
    </row>
    <row r="3" spans="2:46" s="1" customFormat="1" ht="6.95" customHeight="1">
      <c r="B3" s="102"/>
      <c r="C3" s="103"/>
      <c r="D3" s="103"/>
      <c r="E3" s="103"/>
      <c r="F3" s="103"/>
      <c r="G3" s="103"/>
      <c r="H3" s="103"/>
      <c r="I3" s="104"/>
      <c r="J3" s="103"/>
      <c r="K3" s="103"/>
      <c r="L3" s="20"/>
      <c r="AT3" s="17" t="s">
        <v>81</v>
      </c>
    </row>
    <row r="4" spans="2:46" s="1" customFormat="1" ht="24.95" customHeight="1">
      <c r="B4" s="20"/>
      <c r="D4" s="105" t="s">
        <v>100</v>
      </c>
      <c r="I4" s="101"/>
      <c r="L4" s="20"/>
      <c r="M4" s="106" t="s">
        <v>10</v>
      </c>
      <c r="AT4" s="17" t="s">
        <v>4</v>
      </c>
    </row>
    <row r="5" spans="2:12" s="1" customFormat="1" ht="6.95" customHeight="1">
      <c r="B5" s="20"/>
      <c r="I5" s="101"/>
      <c r="L5" s="20"/>
    </row>
    <row r="6" spans="2:12" s="1" customFormat="1" ht="12" customHeight="1">
      <c r="B6" s="20"/>
      <c r="D6" s="107" t="s">
        <v>16</v>
      </c>
      <c r="I6" s="101"/>
      <c r="L6" s="20"/>
    </row>
    <row r="7" spans="2:12" s="1" customFormat="1" ht="16.5" customHeight="1">
      <c r="B7" s="20"/>
      <c r="E7" s="363" t="str">
        <f>'Rekapitulace stavby'!K6</f>
        <v>MŠ Karla Havlíčka Borovského 1527 - oprava podlah tříd</v>
      </c>
      <c r="F7" s="364"/>
      <c r="G7" s="364"/>
      <c r="H7" s="364"/>
      <c r="I7" s="101"/>
      <c r="L7" s="20"/>
    </row>
    <row r="8" spans="1:31" s="2" customFormat="1" ht="12" customHeight="1">
      <c r="A8" s="34"/>
      <c r="B8" s="39"/>
      <c r="C8" s="34"/>
      <c r="D8" s="107" t="s">
        <v>101</v>
      </c>
      <c r="E8" s="34"/>
      <c r="F8" s="34"/>
      <c r="G8" s="34"/>
      <c r="H8" s="34"/>
      <c r="I8" s="108"/>
      <c r="J8" s="34"/>
      <c r="K8" s="34"/>
      <c r="L8" s="109"/>
      <c r="S8" s="34"/>
      <c r="T8" s="34"/>
      <c r="U8" s="34"/>
      <c r="V8" s="34"/>
      <c r="W8" s="34"/>
      <c r="X8" s="34"/>
      <c r="Y8" s="34"/>
      <c r="Z8" s="34"/>
      <c r="AA8" s="34"/>
      <c r="AB8" s="34"/>
      <c r="AC8" s="34"/>
      <c r="AD8" s="34"/>
      <c r="AE8" s="34"/>
    </row>
    <row r="9" spans="1:31" s="2" customFormat="1" ht="16.5" customHeight="1">
      <c r="A9" s="34"/>
      <c r="B9" s="39"/>
      <c r="C9" s="34"/>
      <c r="D9" s="34"/>
      <c r="E9" s="365" t="s">
        <v>299</v>
      </c>
      <c r="F9" s="366"/>
      <c r="G9" s="366"/>
      <c r="H9" s="366"/>
      <c r="I9" s="108"/>
      <c r="J9" s="34"/>
      <c r="K9" s="34"/>
      <c r="L9" s="109"/>
      <c r="S9" s="34"/>
      <c r="T9" s="34"/>
      <c r="U9" s="34"/>
      <c r="V9" s="34"/>
      <c r="W9" s="34"/>
      <c r="X9" s="34"/>
      <c r="Y9" s="34"/>
      <c r="Z9" s="34"/>
      <c r="AA9" s="34"/>
      <c r="AB9" s="34"/>
      <c r="AC9" s="34"/>
      <c r="AD9" s="34"/>
      <c r="AE9" s="34"/>
    </row>
    <row r="10" spans="1:31" s="2" customFormat="1" ht="11.25">
      <c r="A10" s="34"/>
      <c r="B10" s="39"/>
      <c r="C10" s="34"/>
      <c r="D10" s="34"/>
      <c r="E10" s="34"/>
      <c r="F10" s="34"/>
      <c r="G10" s="34"/>
      <c r="H10" s="34"/>
      <c r="I10" s="108"/>
      <c r="J10" s="34"/>
      <c r="K10" s="34"/>
      <c r="L10" s="109"/>
      <c r="S10" s="34"/>
      <c r="T10" s="34"/>
      <c r="U10" s="34"/>
      <c r="V10" s="34"/>
      <c r="W10" s="34"/>
      <c r="X10" s="34"/>
      <c r="Y10" s="34"/>
      <c r="Z10" s="34"/>
      <c r="AA10" s="34"/>
      <c r="AB10" s="34"/>
      <c r="AC10" s="34"/>
      <c r="AD10" s="34"/>
      <c r="AE10" s="34"/>
    </row>
    <row r="11" spans="1:31" s="2" customFormat="1" ht="12" customHeight="1">
      <c r="A11" s="34"/>
      <c r="B11" s="39"/>
      <c r="C11" s="34"/>
      <c r="D11" s="107" t="s">
        <v>18</v>
      </c>
      <c r="E11" s="34"/>
      <c r="F11" s="110" t="s">
        <v>19</v>
      </c>
      <c r="G11" s="34"/>
      <c r="H11" s="34"/>
      <c r="I11" s="111" t="s">
        <v>20</v>
      </c>
      <c r="J11" s="110" t="s">
        <v>19</v>
      </c>
      <c r="K11" s="34"/>
      <c r="L11" s="109"/>
      <c r="S11" s="34"/>
      <c r="T11" s="34"/>
      <c r="U11" s="34"/>
      <c r="V11" s="34"/>
      <c r="W11" s="34"/>
      <c r="X11" s="34"/>
      <c r="Y11" s="34"/>
      <c r="Z11" s="34"/>
      <c r="AA11" s="34"/>
      <c r="AB11" s="34"/>
      <c r="AC11" s="34"/>
      <c r="AD11" s="34"/>
      <c r="AE11" s="34"/>
    </row>
    <row r="12" spans="1:31" s="2" customFormat="1" ht="12" customHeight="1">
      <c r="A12" s="34"/>
      <c r="B12" s="39"/>
      <c r="C12" s="34"/>
      <c r="D12" s="107" t="s">
        <v>21</v>
      </c>
      <c r="E12" s="34"/>
      <c r="F12" s="110" t="s">
        <v>22</v>
      </c>
      <c r="G12" s="34"/>
      <c r="H12" s="34"/>
      <c r="I12" s="111" t="s">
        <v>23</v>
      </c>
      <c r="J12" s="112" t="str">
        <f>'Rekapitulace stavby'!AN8</f>
        <v>16. 3. 2020</v>
      </c>
      <c r="K12" s="34"/>
      <c r="L12" s="109"/>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08"/>
      <c r="J13" s="34"/>
      <c r="K13" s="34"/>
      <c r="L13" s="109"/>
      <c r="S13" s="34"/>
      <c r="T13" s="34"/>
      <c r="U13" s="34"/>
      <c r="V13" s="34"/>
      <c r="W13" s="34"/>
      <c r="X13" s="34"/>
      <c r="Y13" s="34"/>
      <c r="Z13" s="34"/>
      <c r="AA13" s="34"/>
      <c r="AB13" s="34"/>
      <c r="AC13" s="34"/>
      <c r="AD13" s="34"/>
      <c r="AE13" s="34"/>
    </row>
    <row r="14" spans="1:31" s="2" customFormat="1" ht="12" customHeight="1">
      <c r="A14" s="34"/>
      <c r="B14" s="39"/>
      <c r="C14" s="34"/>
      <c r="D14" s="107" t="s">
        <v>25</v>
      </c>
      <c r="E14" s="34"/>
      <c r="F14" s="34"/>
      <c r="G14" s="34"/>
      <c r="H14" s="34"/>
      <c r="I14" s="111" t="s">
        <v>26</v>
      </c>
      <c r="J14" s="110" t="s">
        <v>19</v>
      </c>
      <c r="K14" s="34"/>
      <c r="L14" s="109"/>
      <c r="S14" s="34"/>
      <c r="T14" s="34"/>
      <c r="U14" s="34"/>
      <c r="V14" s="34"/>
      <c r="W14" s="34"/>
      <c r="X14" s="34"/>
      <c r="Y14" s="34"/>
      <c r="Z14" s="34"/>
      <c r="AA14" s="34"/>
      <c r="AB14" s="34"/>
      <c r="AC14" s="34"/>
      <c r="AD14" s="34"/>
      <c r="AE14" s="34"/>
    </row>
    <row r="15" spans="1:31" s="2" customFormat="1" ht="18" customHeight="1">
      <c r="A15" s="34"/>
      <c r="B15" s="39"/>
      <c r="C15" s="34"/>
      <c r="D15" s="34"/>
      <c r="E15" s="110" t="s">
        <v>27</v>
      </c>
      <c r="F15" s="34"/>
      <c r="G15" s="34"/>
      <c r="H15" s="34"/>
      <c r="I15" s="111" t="s">
        <v>28</v>
      </c>
      <c r="J15" s="110" t="s">
        <v>19</v>
      </c>
      <c r="K15" s="34"/>
      <c r="L15" s="109"/>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08"/>
      <c r="J16" s="34"/>
      <c r="K16" s="34"/>
      <c r="L16" s="109"/>
      <c r="S16" s="34"/>
      <c r="T16" s="34"/>
      <c r="U16" s="34"/>
      <c r="V16" s="34"/>
      <c r="W16" s="34"/>
      <c r="X16" s="34"/>
      <c r="Y16" s="34"/>
      <c r="Z16" s="34"/>
      <c r="AA16" s="34"/>
      <c r="AB16" s="34"/>
      <c r="AC16" s="34"/>
      <c r="AD16" s="34"/>
      <c r="AE16" s="34"/>
    </row>
    <row r="17" spans="1:31" s="2" customFormat="1" ht="12" customHeight="1">
      <c r="A17" s="34"/>
      <c r="B17" s="39"/>
      <c r="C17" s="34"/>
      <c r="D17" s="107" t="s">
        <v>29</v>
      </c>
      <c r="E17" s="34"/>
      <c r="F17" s="34"/>
      <c r="G17" s="34"/>
      <c r="H17" s="34"/>
      <c r="I17" s="111" t="s">
        <v>26</v>
      </c>
      <c r="J17" s="30" t="str">
        <f>'Rekapitulace stavby'!AN13</f>
        <v>Vyplň údaj</v>
      </c>
      <c r="K17" s="34"/>
      <c r="L17" s="109"/>
      <c r="S17" s="34"/>
      <c r="T17" s="34"/>
      <c r="U17" s="34"/>
      <c r="V17" s="34"/>
      <c r="W17" s="34"/>
      <c r="X17" s="34"/>
      <c r="Y17" s="34"/>
      <c r="Z17" s="34"/>
      <c r="AA17" s="34"/>
      <c r="AB17" s="34"/>
      <c r="AC17" s="34"/>
      <c r="AD17" s="34"/>
      <c r="AE17" s="34"/>
    </row>
    <row r="18" spans="1:31" s="2" customFormat="1" ht="18" customHeight="1">
      <c r="A18" s="34"/>
      <c r="B18" s="39"/>
      <c r="C18" s="34"/>
      <c r="D18" s="34"/>
      <c r="E18" s="367" t="str">
        <f>'Rekapitulace stavby'!E14</f>
        <v>Vyplň údaj</v>
      </c>
      <c r="F18" s="368"/>
      <c r="G18" s="368"/>
      <c r="H18" s="368"/>
      <c r="I18" s="111" t="s">
        <v>28</v>
      </c>
      <c r="J18" s="30" t="str">
        <f>'Rekapitulace stavby'!AN14</f>
        <v>Vyplň údaj</v>
      </c>
      <c r="K18" s="34"/>
      <c r="L18" s="109"/>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08"/>
      <c r="J19" s="34"/>
      <c r="K19" s="34"/>
      <c r="L19" s="109"/>
      <c r="S19" s="34"/>
      <c r="T19" s="34"/>
      <c r="U19" s="34"/>
      <c r="V19" s="34"/>
      <c r="W19" s="34"/>
      <c r="X19" s="34"/>
      <c r="Y19" s="34"/>
      <c r="Z19" s="34"/>
      <c r="AA19" s="34"/>
      <c r="AB19" s="34"/>
      <c r="AC19" s="34"/>
      <c r="AD19" s="34"/>
      <c r="AE19" s="34"/>
    </row>
    <row r="20" spans="1:31" s="2" customFormat="1" ht="12" customHeight="1">
      <c r="A20" s="34"/>
      <c r="B20" s="39"/>
      <c r="C20" s="34"/>
      <c r="D20" s="107" t="s">
        <v>31</v>
      </c>
      <c r="E20" s="34"/>
      <c r="F20" s="34"/>
      <c r="G20" s="34"/>
      <c r="H20" s="34"/>
      <c r="I20" s="111" t="s">
        <v>26</v>
      </c>
      <c r="J20" s="110" t="str">
        <f>IF('Rekapitulace stavby'!AN16="","",'Rekapitulace stavby'!AN16)</f>
        <v/>
      </c>
      <c r="K20" s="34"/>
      <c r="L20" s="109"/>
      <c r="S20" s="34"/>
      <c r="T20" s="34"/>
      <c r="U20" s="34"/>
      <c r="V20" s="34"/>
      <c r="W20" s="34"/>
      <c r="X20" s="34"/>
      <c r="Y20" s="34"/>
      <c r="Z20" s="34"/>
      <c r="AA20" s="34"/>
      <c r="AB20" s="34"/>
      <c r="AC20" s="34"/>
      <c r="AD20" s="34"/>
      <c r="AE20" s="34"/>
    </row>
    <row r="21" spans="1:31" s="2" customFormat="1" ht="18" customHeight="1">
      <c r="A21" s="34"/>
      <c r="B21" s="39"/>
      <c r="C21" s="34"/>
      <c r="D21" s="34"/>
      <c r="E21" s="110" t="str">
        <f>IF('Rekapitulace stavby'!E17="","",'Rekapitulace stavby'!E17)</f>
        <v xml:space="preserve"> </v>
      </c>
      <c r="F21" s="34"/>
      <c r="G21" s="34"/>
      <c r="H21" s="34"/>
      <c r="I21" s="111" t="s">
        <v>28</v>
      </c>
      <c r="J21" s="110" t="str">
        <f>IF('Rekapitulace stavby'!AN17="","",'Rekapitulace stavby'!AN17)</f>
        <v/>
      </c>
      <c r="K21" s="34"/>
      <c r="L21" s="109"/>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08"/>
      <c r="J22" s="34"/>
      <c r="K22" s="34"/>
      <c r="L22" s="109"/>
      <c r="S22" s="34"/>
      <c r="T22" s="34"/>
      <c r="U22" s="34"/>
      <c r="V22" s="34"/>
      <c r="W22" s="34"/>
      <c r="X22" s="34"/>
      <c r="Y22" s="34"/>
      <c r="Z22" s="34"/>
      <c r="AA22" s="34"/>
      <c r="AB22" s="34"/>
      <c r="AC22" s="34"/>
      <c r="AD22" s="34"/>
      <c r="AE22" s="34"/>
    </row>
    <row r="23" spans="1:31" s="2" customFormat="1" ht="12" customHeight="1">
      <c r="A23" s="34"/>
      <c r="B23" s="39"/>
      <c r="C23" s="34"/>
      <c r="D23" s="107" t="s">
        <v>34</v>
      </c>
      <c r="E23" s="34"/>
      <c r="F23" s="34"/>
      <c r="G23" s="34"/>
      <c r="H23" s="34"/>
      <c r="I23" s="111" t="s">
        <v>26</v>
      </c>
      <c r="J23" s="110" t="s">
        <v>19</v>
      </c>
      <c r="K23" s="34"/>
      <c r="L23" s="109"/>
      <c r="S23" s="34"/>
      <c r="T23" s="34"/>
      <c r="U23" s="34"/>
      <c r="V23" s="34"/>
      <c r="W23" s="34"/>
      <c r="X23" s="34"/>
      <c r="Y23" s="34"/>
      <c r="Z23" s="34"/>
      <c r="AA23" s="34"/>
      <c r="AB23" s="34"/>
      <c r="AC23" s="34"/>
      <c r="AD23" s="34"/>
      <c r="AE23" s="34"/>
    </row>
    <row r="24" spans="1:31" s="2" customFormat="1" ht="18" customHeight="1">
      <c r="A24" s="34"/>
      <c r="B24" s="39"/>
      <c r="C24" s="34"/>
      <c r="D24" s="34"/>
      <c r="E24" s="110" t="s">
        <v>35</v>
      </c>
      <c r="F24" s="34"/>
      <c r="G24" s="34"/>
      <c r="H24" s="34"/>
      <c r="I24" s="111" t="s">
        <v>28</v>
      </c>
      <c r="J24" s="110" t="s">
        <v>19</v>
      </c>
      <c r="K24" s="34"/>
      <c r="L24" s="109"/>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08"/>
      <c r="J25" s="34"/>
      <c r="K25" s="34"/>
      <c r="L25" s="109"/>
      <c r="S25" s="34"/>
      <c r="T25" s="34"/>
      <c r="U25" s="34"/>
      <c r="V25" s="34"/>
      <c r="W25" s="34"/>
      <c r="X25" s="34"/>
      <c r="Y25" s="34"/>
      <c r="Z25" s="34"/>
      <c r="AA25" s="34"/>
      <c r="AB25" s="34"/>
      <c r="AC25" s="34"/>
      <c r="AD25" s="34"/>
      <c r="AE25" s="34"/>
    </row>
    <row r="26" spans="1:31" s="2" customFormat="1" ht="12" customHeight="1">
      <c r="A26" s="34"/>
      <c r="B26" s="39"/>
      <c r="C26" s="34"/>
      <c r="D26" s="107" t="s">
        <v>36</v>
      </c>
      <c r="E26" s="34"/>
      <c r="F26" s="34"/>
      <c r="G26" s="34"/>
      <c r="H26" s="34"/>
      <c r="I26" s="108"/>
      <c r="J26" s="34"/>
      <c r="K26" s="34"/>
      <c r="L26" s="109"/>
      <c r="S26" s="34"/>
      <c r="T26" s="34"/>
      <c r="U26" s="34"/>
      <c r="V26" s="34"/>
      <c r="W26" s="34"/>
      <c r="X26" s="34"/>
      <c r="Y26" s="34"/>
      <c r="Z26" s="34"/>
      <c r="AA26" s="34"/>
      <c r="AB26" s="34"/>
      <c r="AC26" s="34"/>
      <c r="AD26" s="34"/>
      <c r="AE26" s="34"/>
    </row>
    <row r="27" spans="1:31" s="8" customFormat="1" ht="16.5" customHeight="1">
      <c r="A27" s="113"/>
      <c r="B27" s="114"/>
      <c r="C27" s="113"/>
      <c r="D27" s="113"/>
      <c r="E27" s="369" t="s">
        <v>19</v>
      </c>
      <c r="F27" s="369"/>
      <c r="G27" s="369"/>
      <c r="H27" s="369"/>
      <c r="I27" s="115"/>
      <c r="J27" s="113"/>
      <c r="K27" s="113"/>
      <c r="L27" s="116"/>
      <c r="S27" s="113"/>
      <c r="T27" s="113"/>
      <c r="U27" s="113"/>
      <c r="V27" s="113"/>
      <c r="W27" s="113"/>
      <c r="X27" s="113"/>
      <c r="Y27" s="113"/>
      <c r="Z27" s="113"/>
      <c r="AA27" s="113"/>
      <c r="AB27" s="113"/>
      <c r="AC27" s="113"/>
      <c r="AD27" s="113"/>
      <c r="AE27" s="113"/>
    </row>
    <row r="28" spans="1:31" s="2" customFormat="1" ht="6.95" customHeight="1">
      <c r="A28" s="34"/>
      <c r="B28" s="39"/>
      <c r="C28" s="34"/>
      <c r="D28" s="34"/>
      <c r="E28" s="34"/>
      <c r="F28" s="34"/>
      <c r="G28" s="34"/>
      <c r="H28" s="34"/>
      <c r="I28" s="108"/>
      <c r="J28" s="34"/>
      <c r="K28" s="34"/>
      <c r="L28" s="109"/>
      <c r="S28" s="34"/>
      <c r="T28" s="34"/>
      <c r="U28" s="34"/>
      <c r="V28" s="34"/>
      <c r="W28" s="34"/>
      <c r="X28" s="34"/>
      <c r="Y28" s="34"/>
      <c r="Z28" s="34"/>
      <c r="AA28" s="34"/>
      <c r="AB28" s="34"/>
      <c r="AC28" s="34"/>
      <c r="AD28" s="34"/>
      <c r="AE28" s="34"/>
    </row>
    <row r="29" spans="1:31" s="2" customFormat="1" ht="6.95" customHeight="1">
      <c r="A29" s="34"/>
      <c r="B29" s="39"/>
      <c r="C29" s="34"/>
      <c r="D29" s="117"/>
      <c r="E29" s="117"/>
      <c r="F29" s="117"/>
      <c r="G29" s="117"/>
      <c r="H29" s="117"/>
      <c r="I29" s="118"/>
      <c r="J29" s="117"/>
      <c r="K29" s="117"/>
      <c r="L29" s="109"/>
      <c r="S29" s="34"/>
      <c r="T29" s="34"/>
      <c r="U29" s="34"/>
      <c r="V29" s="34"/>
      <c r="W29" s="34"/>
      <c r="X29" s="34"/>
      <c r="Y29" s="34"/>
      <c r="Z29" s="34"/>
      <c r="AA29" s="34"/>
      <c r="AB29" s="34"/>
      <c r="AC29" s="34"/>
      <c r="AD29" s="34"/>
      <c r="AE29" s="34"/>
    </row>
    <row r="30" spans="1:31" s="2" customFormat="1" ht="25.35" customHeight="1">
      <c r="A30" s="34"/>
      <c r="B30" s="39"/>
      <c r="C30" s="34"/>
      <c r="D30" s="119" t="s">
        <v>38</v>
      </c>
      <c r="E30" s="34"/>
      <c r="F30" s="34"/>
      <c r="G30" s="34"/>
      <c r="H30" s="34"/>
      <c r="I30" s="108"/>
      <c r="J30" s="120">
        <f>ROUND(J85,2)</f>
        <v>0</v>
      </c>
      <c r="K30" s="34"/>
      <c r="L30" s="109"/>
      <c r="S30" s="34"/>
      <c r="T30" s="34"/>
      <c r="U30" s="34"/>
      <c r="V30" s="34"/>
      <c r="W30" s="34"/>
      <c r="X30" s="34"/>
      <c r="Y30" s="34"/>
      <c r="Z30" s="34"/>
      <c r="AA30" s="34"/>
      <c r="AB30" s="34"/>
      <c r="AC30" s="34"/>
      <c r="AD30" s="34"/>
      <c r="AE30" s="34"/>
    </row>
    <row r="31" spans="1:31" s="2" customFormat="1" ht="6.95" customHeight="1">
      <c r="A31" s="34"/>
      <c r="B31" s="39"/>
      <c r="C31" s="34"/>
      <c r="D31" s="117"/>
      <c r="E31" s="117"/>
      <c r="F31" s="117"/>
      <c r="G31" s="117"/>
      <c r="H31" s="117"/>
      <c r="I31" s="118"/>
      <c r="J31" s="117"/>
      <c r="K31" s="117"/>
      <c r="L31" s="109"/>
      <c r="S31" s="34"/>
      <c r="T31" s="34"/>
      <c r="U31" s="34"/>
      <c r="V31" s="34"/>
      <c r="W31" s="34"/>
      <c r="X31" s="34"/>
      <c r="Y31" s="34"/>
      <c r="Z31" s="34"/>
      <c r="AA31" s="34"/>
      <c r="AB31" s="34"/>
      <c r="AC31" s="34"/>
      <c r="AD31" s="34"/>
      <c r="AE31" s="34"/>
    </row>
    <row r="32" spans="1:31" s="2" customFormat="1" ht="14.45" customHeight="1">
      <c r="A32" s="34"/>
      <c r="B32" s="39"/>
      <c r="C32" s="34"/>
      <c r="D32" s="34"/>
      <c r="E32" s="34"/>
      <c r="F32" s="121" t="s">
        <v>40</v>
      </c>
      <c r="G32" s="34"/>
      <c r="H32" s="34"/>
      <c r="I32" s="122" t="s">
        <v>39</v>
      </c>
      <c r="J32" s="121" t="s">
        <v>41</v>
      </c>
      <c r="K32" s="34"/>
      <c r="L32" s="109"/>
      <c r="S32" s="34"/>
      <c r="T32" s="34"/>
      <c r="U32" s="34"/>
      <c r="V32" s="34"/>
      <c r="W32" s="34"/>
      <c r="X32" s="34"/>
      <c r="Y32" s="34"/>
      <c r="Z32" s="34"/>
      <c r="AA32" s="34"/>
      <c r="AB32" s="34"/>
      <c r="AC32" s="34"/>
      <c r="AD32" s="34"/>
      <c r="AE32" s="34"/>
    </row>
    <row r="33" spans="1:31" s="2" customFormat="1" ht="14.45" customHeight="1">
      <c r="A33" s="34"/>
      <c r="B33" s="39"/>
      <c r="C33" s="34"/>
      <c r="D33" s="123" t="s">
        <v>42</v>
      </c>
      <c r="E33" s="107" t="s">
        <v>43</v>
      </c>
      <c r="F33" s="124">
        <f>ROUND((SUM(BE85:BE125)),2)</f>
        <v>0</v>
      </c>
      <c r="G33" s="34"/>
      <c r="H33" s="34"/>
      <c r="I33" s="125">
        <v>0.21</v>
      </c>
      <c r="J33" s="124">
        <f>ROUND(((SUM(BE85:BE125))*I33),2)</f>
        <v>0</v>
      </c>
      <c r="K33" s="34"/>
      <c r="L33" s="109"/>
      <c r="S33" s="34"/>
      <c r="T33" s="34"/>
      <c r="U33" s="34"/>
      <c r="V33" s="34"/>
      <c r="W33" s="34"/>
      <c r="X33" s="34"/>
      <c r="Y33" s="34"/>
      <c r="Z33" s="34"/>
      <c r="AA33" s="34"/>
      <c r="AB33" s="34"/>
      <c r="AC33" s="34"/>
      <c r="AD33" s="34"/>
      <c r="AE33" s="34"/>
    </row>
    <row r="34" spans="1:31" s="2" customFormat="1" ht="14.45" customHeight="1">
      <c r="A34" s="34"/>
      <c r="B34" s="39"/>
      <c r="C34" s="34"/>
      <c r="D34" s="34"/>
      <c r="E34" s="107" t="s">
        <v>44</v>
      </c>
      <c r="F34" s="124">
        <f>ROUND((SUM(BF85:BF125)),2)</f>
        <v>0</v>
      </c>
      <c r="G34" s="34"/>
      <c r="H34" s="34"/>
      <c r="I34" s="125">
        <v>0.15</v>
      </c>
      <c r="J34" s="124">
        <f>ROUND(((SUM(BF85:BF125))*I34),2)</f>
        <v>0</v>
      </c>
      <c r="K34" s="34"/>
      <c r="L34" s="109"/>
      <c r="S34" s="34"/>
      <c r="T34" s="34"/>
      <c r="U34" s="34"/>
      <c r="V34" s="34"/>
      <c r="W34" s="34"/>
      <c r="X34" s="34"/>
      <c r="Y34" s="34"/>
      <c r="Z34" s="34"/>
      <c r="AA34" s="34"/>
      <c r="AB34" s="34"/>
      <c r="AC34" s="34"/>
      <c r="AD34" s="34"/>
      <c r="AE34" s="34"/>
    </row>
    <row r="35" spans="1:31" s="2" customFormat="1" ht="14.45" customHeight="1" hidden="1">
      <c r="A35" s="34"/>
      <c r="B35" s="39"/>
      <c r="C35" s="34"/>
      <c r="D35" s="34"/>
      <c r="E35" s="107" t="s">
        <v>45</v>
      </c>
      <c r="F35" s="124">
        <f>ROUND((SUM(BG85:BG125)),2)</f>
        <v>0</v>
      </c>
      <c r="G35" s="34"/>
      <c r="H35" s="34"/>
      <c r="I35" s="125">
        <v>0.21</v>
      </c>
      <c r="J35" s="124">
        <f>0</f>
        <v>0</v>
      </c>
      <c r="K35" s="34"/>
      <c r="L35" s="109"/>
      <c r="S35" s="34"/>
      <c r="T35" s="34"/>
      <c r="U35" s="34"/>
      <c r="V35" s="34"/>
      <c r="W35" s="34"/>
      <c r="X35" s="34"/>
      <c r="Y35" s="34"/>
      <c r="Z35" s="34"/>
      <c r="AA35" s="34"/>
      <c r="AB35" s="34"/>
      <c r="AC35" s="34"/>
      <c r="AD35" s="34"/>
      <c r="AE35" s="34"/>
    </row>
    <row r="36" spans="1:31" s="2" customFormat="1" ht="14.45" customHeight="1" hidden="1">
      <c r="A36" s="34"/>
      <c r="B36" s="39"/>
      <c r="C36" s="34"/>
      <c r="D36" s="34"/>
      <c r="E36" s="107" t="s">
        <v>46</v>
      </c>
      <c r="F36" s="124">
        <f>ROUND((SUM(BH85:BH125)),2)</f>
        <v>0</v>
      </c>
      <c r="G36" s="34"/>
      <c r="H36" s="34"/>
      <c r="I36" s="125">
        <v>0.15</v>
      </c>
      <c r="J36" s="124">
        <f>0</f>
        <v>0</v>
      </c>
      <c r="K36" s="34"/>
      <c r="L36" s="109"/>
      <c r="S36" s="34"/>
      <c r="T36" s="34"/>
      <c r="U36" s="34"/>
      <c r="V36" s="34"/>
      <c r="W36" s="34"/>
      <c r="X36" s="34"/>
      <c r="Y36" s="34"/>
      <c r="Z36" s="34"/>
      <c r="AA36" s="34"/>
      <c r="AB36" s="34"/>
      <c r="AC36" s="34"/>
      <c r="AD36" s="34"/>
      <c r="AE36" s="34"/>
    </row>
    <row r="37" spans="1:31" s="2" customFormat="1" ht="14.45" customHeight="1" hidden="1">
      <c r="A37" s="34"/>
      <c r="B37" s="39"/>
      <c r="C37" s="34"/>
      <c r="D37" s="34"/>
      <c r="E37" s="107" t="s">
        <v>47</v>
      </c>
      <c r="F37" s="124">
        <f>ROUND((SUM(BI85:BI125)),2)</f>
        <v>0</v>
      </c>
      <c r="G37" s="34"/>
      <c r="H37" s="34"/>
      <c r="I37" s="125">
        <v>0</v>
      </c>
      <c r="J37" s="124">
        <f>0</f>
        <v>0</v>
      </c>
      <c r="K37" s="34"/>
      <c r="L37" s="109"/>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08"/>
      <c r="J38" s="34"/>
      <c r="K38" s="34"/>
      <c r="L38" s="109"/>
      <c r="S38" s="34"/>
      <c r="T38" s="34"/>
      <c r="U38" s="34"/>
      <c r="V38" s="34"/>
      <c r="W38" s="34"/>
      <c r="X38" s="34"/>
      <c r="Y38" s="34"/>
      <c r="Z38" s="34"/>
      <c r="AA38" s="34"/>
      <c r="AB38" s="34"/>
      <c r="AC38" s="34"/>
      <c r="AD38" s="34"/>
      <c r="AE38" s="34"/>
    </row>
    <row r="39" spans="1:31" s="2" customFormat="1" ht="25.35" customHeight="1">
      <c r="A39" s="34"/>
      <c r="B39" s="39"/>
      <c r="C39" s="126"/>
      <c r="D39" s="127" t="s">
        <v>48</v>
      </c>
      <c r="E39" s="128"/>
      <c r="F39" s="128"/>
      <c r="G39" s="129" t="s">
        <v>49</v>
      </c>
      <c r="H39" s="130" t="s">
        <v>50</v>
      </c>
      <c r="I39" s="131"/>
      <c r="J39" s="132">
        <f>SUM(J30:J37)</f>
        <v>0</v>
      </c>
      <c r="K39" s="133"/>
      <c r="L39" s="109"/>
      <c r="S39" s="34"/>
      <c r="T39" s="34"/>
      <c r="U39" s="34"/>
      <c r="V39" s="34"/>
      <c r="W39" s="34"/>
      <c r="X39" s="34"/>
      <c r="Y39" s="34"/>
      <c r="Z39" s="34"/>
      <c r="AA39" s="34"/>
      <c r="AB39" s="34"/>
      <c r="AC39" s="34"/>
      <c r="AD39" s="34"/>
      <c r="AE39" s="34"/>
    </row>
    <row r="40" spans="1:31" s="2" customFormat="1" ht="14.45" customHeight="1">
      <c r="A40" s="34"/>
      <c r="B40" s="134"/>
      <c r="C40" s="135"/>
      <c r="D40" s="135"/>
      <c r="E40" s="135"/>
      <c r="F40" s="135"/>
      <c r="G40" s="135"/>
      <c r="H40" s="135"/>
      <c r="I40" s="136"/>
      <c r="J40" s="135"/>
      <c r="K40" s="135"/>
      <c r="L40" s="109"/>
      <c r="S40" s="34"/>
      <c r="T40" s="34"/>
      <c r="U40" s="34"/>
      <c r="V40" s="34"/>
      <c r="W40" s="34"/>
      <c r="X40" s="34"/>
      <c r="Y40" s="34"/>
      <c r="Z40" s="34"/>
      <c r="AA40" s="34"/>
      <c r="AB40" s="34"/>
      <c r="AC40" s="34"/>
      <c r="AD40" s="34"/>
      <c r="AE40" s="34"/>
    </row>
    <row r="44" spans="1:31" s="2" customFormat="1" ht="6.95" customHeight="1">
      <c r="A44" s="34"/>
      <c r="B44" s="137"/>
      <c r="C44" s="138"/>
      <c r="D44" s="138"/>
      <c r="E44" s="138"/>
      <c r="F44" s="138"/>
      <c r="G44" s="138"/>
      <c r="H44" s="138"/>
      <c r="I44" s="139"/>
      <c r="J44" s="138"/>
      <c r="K44" s="138"/>
      <c r="L44" s="109"/>
      <c r="S44" s="34"/>
      <c r="T44" s="34"/>
      <c r="U44" s="34"/>
      <c r="V44" s="34"/>
      <c r="W44" s="34"/>
      <c r="X44" s="34"/>
      <c r="Y44" s="34"/>
      <c r="Z44" s="34"/>
      <c r="AA44" s="34"/>
      <c r="AB44" s="34"/>
      <c r="AC44" s="34"/>
      <c r="AD44" s="34"/>
      <c r="AE44" s="34"/>
    </row>
    <row r="45" spans="1:31" s="2" customFormat="1" ht="24.95" customHeight="1">
      <c r="A45" s="34"/>
      <c r="B45" s="35"/>
      <c r="C45" s="23" t="s">
        <v>103</v>
      </c>
      <c r="D45" s="36"/>
      <c r="E45" s="36"/>
      <c r="F45" s="36"/>
      <c r="G45" s="36"/>
      <c r="H45" s="36"/>
      <c r="I45" s="108"/>
      <c r="J45" s="36"/>
      <c r="K45" s="36"/>
      <c r="L45" s="109"/>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108"/>
      <c r="J46" s="36"/>
      <c r="K46" s="36"/>
      <c r="L46" s="109"/>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108"/>
      <c r="J47" s="36"/>
      <c r="K47" s="36"/>
      <c r="L47" s="109"/>
      <c r="S47" s="34"/>
      <c r="T47" s="34"/>
      <c r="U47" s="34"/>
      <c r="V47" s="34"/>
      <c r="W47" s="34"/>
      <c r="X47" s="34"/>
      <c r="Y47" s="34"/>
      <c r="Z47" s="34"/>
      <c r="AA47" s="34"/>
      <c r="AB47" s="34"/>
      <c r="AC47" s="34"/>
      <c r="AD47" s="34"/>
      <c r="AE47" s="34"/>
    </row>
    <row r="48" spans="1:31" s="2" customFormat="1" ht="16.5" customHeight="1">
      <c r="A48" s="34"/>
      <c r="B48" s="35"/>
      <c r="C48" s="36"/>
      <c r="D48" s="36"/>
      <c r="E48" s="370" t="str">
        <f>E7</f>
        <v>MŠ Karla Havlíčka Borovského 1527 - oprava podlah tříd</v>
      </c>
      <c r="F48" s="371"/>
      <c r="G48" s="371"/>
      <c r="H48" s="371"/>
      <c r="I48" s="108"/>
      <c r="J48" s="36"/>
      <c r="K48" s="36"/>
      <c r="L48" s="109"/>
      <c r="S48" s="34"/>
      <c r="T48" s="34"/>
      <c r="U48" s="34"/>
      <c r="V48" s="34"/>
      <c r="W48" s="34"/>
      <c r="X48" s="34"/>
      <c r="Y48" s="34"/>
      <c r="Z48" s="34"/>
      <c r="AA48" s="34"/>
      <c r="AB48" s="34"/>
      <c r="AC48" s="34"/>
      <c r="AD48" s="34"/>
      <c r="AE48" s="34"/>
    </row>
    <row r="49" spans="1:31" s="2" customFormat="1" ht="12" customHeight="1">
      <c r="A49" s="34"/>
      <c r="B49" s="35"/>
      <c r="C49" s="29" t="s">
        <v>101</v>
      </c>
      <c r="D49" s="36"/>
      <c r="E49" s="36"/>
      <c r="F49" s="36"/>
      <c r="G49" s="36"/>
      <c r="H49" s="36"/>
      <c r="I49" s="108"/>
      <c r="J49" s="36"/>
      <c r="K49" s="36"/>
      <c r="L49" s="109"/>
      <c r="S49" s="34"/>
      <c r="T49" s="34"/>
      <c r="U49" s="34"/>
      <c r="V49" s="34"/>
      <c r="W49" s="34"/>
      <c r="X49" s="34"/>
      <c r="Y49" s="34"/>
      <c r="Z49" s="34"/>
      <c r="AA49" s="34"/>
      <c r="AB49" s="34"/>
      <c r="AC49" s="34"/>
      <c r="AD49" s="34"/>
      <c r="AE49" s="34"/>
    </row>
    <row r="50" spans="1:31" s="2" customFormat="1" ht="16.5" customHeight="1">
      <c r="A50" s="34"/>
      <c r="B50" s="35"/>
      <c r="C50" s="36"/>
      <c r="D50" s="36"/>
      <c r="E50" s="323" t="str">
        <f>E9</f>
        <v>03 - Berušky - Ložnice</v>
      </c>
      <c r="F50" s="372"/>
      <c r="G50" s="372"/>
      <c r="H50" s="372"/>
      <c r="I50" s="108"/>
      <c r="J50" s="36"/>
      <c r="K50" s="36"/>
      <c r="L50" s="109"/>
      <c r="S50" s="34"/>
      <c r="T50" s="34"/>
      <c r="U50" s="34"/>
      <c r="V50" s="34"/>
      <c r="W50" s="34"/>
      <c r="X50" s="34"/>
      <c r="Y50" s="34"/>
      <c r="Z50" s="34"/>
      <c r="AA50" s="34"/>
      <c r="AB50" s="34"/>
      <c r="AC50" s="34"/>
      <c r="AD50" s="34"/>
      <c r="AE50" s="34"/>
    </row>
    <row r="51" spans="1:31" s="2" customFormat="1" ht="6.95" customHeight="1">
      <c r="A51" s="34"/>
      <c r="B51" s="35"/>
      <c r="C51" s="36"/>
      <c r="D51" s="36"/>
      <c r="E51" s="36"/>
      <c r="F51" s="36"/>
      <c r="G51" s="36"/>
      <c r="H51" s="36"/>
      <c r="I51" s="108"/>
      <c r="J51" s="36"/>
      <c r="K51" s="36"/>
      <c r="L51" s="109"/>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Sokolov, Karla Havlíčka Borovského 1527</v>
      </c>
      <c r="G52" s="36"/>
      <c r="H52" s="36"/>
      <c r="I52" s="111" t="s">
        <v>23</v>
      </c>
      <c r="J52" s="59" t="str">
        <f>IF(J12="","",J12)</f>
        <v>16. 3. 2020</v>
      </c>
      <c r="K52" s="36"/>
      <c r="L52" s="109"/>
      <c r="S52" s="34"/>
      <c r="T52" s="34"/>
      <c r="U52" s="34"/>
      <c r="V52" s="34"/>
      <c r="W52" s="34"/>
      <c r="X52" s="34"/>
      <c r="Y52" s="34"/>
      <c r="Z52" s="34"/>
      <c r="AA52" s="34"/>
      <c r="AB52" s="34"/>
      <c r="AC52" s="34"/>
      <c r="AD52" s="34"/>
      <c r="AE52" s="34"/>
    </row>
    <row r="53" spans="1:31" s="2" customFormat="1" ht="6.95" customHeight="1">
      <c r="A53" s="34"/>
      <c r="B53" s="35"/>
      <c r="C53" s="36"/>
      <c r="D53" s="36"/>
      <c r="E53" s="36"/>
      <c r="F53" s="36"/>
      <c r="G53" s="36"/>
      <c r="H53" s="36"/>
      <c r="I53" s="108"/>
      <c r="J53" s="36"/>
      <c r="K53" s="36"/>
      <c r="L53" s="109"/>
      <c r="S53" s="34"/>
      <c r="T53" s="34"/>
      <c r="U53" s="34"/>
      <c r="V53" s="34"/>
      <c r="W53" s="34"/>
      <c r="X53" s="34"/>
      <c r="Y53" s="34"/>
      <c r="Z53" s="34"/>
      <c r="AA53" s="34"/>
      <c r="AB53" s="34"/>
      <c r="AC53" s="34"/>
      <c r="AD53" s="34"/>
      <c r="AE53" s="34"/>
    </row>
    <row r="54" spans="1:31" s="2" customFormat="1" ht="15.2" customHeight="1">
      <c r="A54" s="34"/>
      <c r="B54" s="35"/>
      <c r="C54" s="29" t="s">
        <v>25</v>
      </c>
      <c r="D54" s="36"/>
      <c r="E54" s="36"/>
      <c r="F54" s="27" t="str">
        <f>E15</f>
        <v>Město Sokolov</v>
      </c>
      <c r="G54" s="36"/>
      <c r="H54" s="36"/>
      <c r="I54" s="111" t="s">
        <v>31</v>
      </c>
      <c r="J54" s="32" t="str">
        <f>E21</f>
        <v xml:space="preserve"> </v>
      </c>
      <c r="K54" s="36"/>
      <c r="L54" s="109"/>
      <c r="S54" s="34"/>
      <c r="T54" s="34"/>
      <c r="U54" s="34"/>
      <c r="V54" s="34"/>
      <c r="W54" s="34"/>
      <c r="X54" s="34"/>
      <c r="Y54" s="34"/>
      <c r="Z54" s="34"/>
      <c r="AA54" s="34"/>
      <c r="AB54" s="34"/>
      <c r="AC54" s="34"/>
      <c r="AD54" s="34"/>
      <c r="AE54" s="34"/>
    </row>
    <row r="55" spans="1:31" s="2" customFormat="1" ht="15.2" customHeight="1">
      <c r="A55" s="34"/>
      <c r="B55" s="35"/>
      <c r="C55" s="29" t="s">
        <v>29</v>
      </c>
      <c r="D55" s="36"/>
      <c r="E55" s="36"/>
      <c r="F55" s="27" t="str">
        <f>IF(E18="","",E18)</f>
        <v>Vyplň údaj</v>
      </c>
      <c r="G55" s="36"/>
      <c r="H55" s="36"/>
      <c r="I55" s="111" t="s">
        <v>34</v>
      </c>
      <c r="J55" s="32" t="str">
        <f>E24</f>
        <v>Michal kubelka</v>
      </c>
      <c r="K55" s="36"/>
      <c r="L55" s="109"/>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108"/>
      <c r="J56" s="36"/>
      <c r="K56" s="36"/>
      <c r="L56" s="109"/>
      <c r="S56" s="34"/>
      <c r="T56" s="34"/>
      <c r="U56" s="34"/>
      <c r="V56" s="34"/>
      <c r="W56" s="34"/>
      <c r="X56" s="34"/>
      <c r="Y56" s="34"/>
      <c r="Z56" s="34"/>
      <c r="AA56" s="34"/>
      <c r="AB56" s="34"/>
      <c r="AC56" s="34"/>
      <c r="AD56" s="34"/>
      <c r="AE56" s="34"/>
    </row>
    <row r="57" spans="1:31" s="2" customFormat="1" ht="29.25" customHeight="1">
      <c r="A57" s="34"/>
      <c r="B57" s="35"/>
      <c r="C57" s="140" t="s">
        <v>104</v>
      </c>
      <c r="D57" s="141"/>
      <c r="E57" s="141"/>
      <c r="F57" s="141"/>
      <c r="G57" s="141"/>
      <c r="H57" s="141"/>
      <c r="I57" s="142"/>
      <c r="J57" s="143" t="s">
        <v>105</v>
      </c>
      <c r="K57" s="141"/>
      <c r="L57" s="109"/>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108"/>
      <c r="J58" s="36"/>
      <c r="K58" s="36"/>
      <c r="L58" s="109"/>
      <c r="S58" s="34"/>
      <c r="T58" s="34"/>
      <c r="U58" s="34"/>
      <c r="V58" s="34"/>
      <c r="W58" s="34"/>
      <c r="X58" s="34"/>
      <c r="Y58" s="34"/>
      <c r="Z58" s="34"/>
      <c r="AA58" s="34"/>
      <c r="AB58" s="34"/>
      <c r="AC58" s="34"/>
      <c r="AD58" s="34"/>
      <c r="AE58" s="34"/>
    </row>
    <row r="59" spans="1:47" s="2" customFormat="1" ht="22.9" customHeight="1">
      <c r="A59" s="34"/>
      <c r="B59" s="35"/>
      <c r="C59" s="144" t="s">
        <v>70</v>
      </c>
      <c r="D59" s="36"/>
      <c r="E59" s="36"/>
      <c r="F59" s="36"/>
      <c r="G59" s="36"/>
      <c r="H59" s="36"/>
      <c r="I59" s="108"/>
      <c r="J59" s="77">
        <f>J85</f>
        <v>0</v>
      </c>
      <c r="K59" s="36"/>
      <c r="L59" s="109"/>
      <c r="S59" s="34"/>
      <c r="T59" s="34"/>
      <c r="U59" s="34"/>
      <c r="V59" s="34"/>
      <c r="W59" s="34"/>
      <c r="X59" s="34"/>
      <c r="Y59" s="34"/>
      <c r="Z59" s="34"/>
      <c r="AA59" s="34"/>
      <c r="AB59" s="34"/>
      <c r="AC59" s="34"/>
      <c r="AD59" s="34"/>
      <c r="AE59" s="34"/>
      <c r="AU59" s="17" t="s">
        <v>106</v>
      </c>
    </row>
    <row r="60" spans="2:12" s="9" customFormat="1" ht="24.95" customHeight="1">
      <c r="B60" s="145"/>
      <c r="C60" s="146"/>
      <c r="D60" s="147" t="s">
        <v>135</v>
      </c>
      <c r="E60" s="148"/>
      <c r="F60" s="148"/>
      <c r="G60" s="148"/>
      <c r="H60" s="148"/>
      <c r="I60" s="149"/>
      <c r="J60" s="150">
        <f>J86</f>
        <v>0</v>
      </c>
      <c r="K60" s="146"/>
      <c r="L60" s="151"/>
    </row>
    <row r="61" spans="2:12" s="10" customFormat="1" ht="19.9" customHeight="1">
      <c r="B61" s="152"/>
      <c r="C61" s="153"/>
      <c r="D61" s="154" t="s">
        <v>136</v>
      </c>
      <c r="E61" s="155"/>
      <c r="F61" s="155"/>
      <c r="G61" s="155"/>
      <c r="H61" s="155"/>
      <c r="I61" s="156"/>
      <c r="J61" s="157">
        <f>J87</f>
        <v>0</v>
      </c>
      <c r="K61" s="153"/>
      <c r="L61" s="158"/>
    </row>
    <row r="62" spans="2:12" s="10" customFormat="1" ht="19.9" customHeight="1">
      <c r="B62" s="152"/>
      <c r="C62" s="153"/>
      <c r="D62" s="154" t="s">
        <v>137</v>
      </c>
      <c r="E62" s="155"/>
      <c r="F62" s="155"/>
      <c r="G62" s="155"/>
      <c r="H62" s="155"/>
      <c r="I62" s="156"/>
      <c r="J62" s="157">
        <f>J90</f>
        <v>0</v>
      </c>
      <c r="K62" s="153"/>
      <c r="L62" s="158"/>
    </row>
    <row r="63" spans="2:12" s="9" customFormat="1" ht="24.95" customHeight="1">
      <c r="B63" s="145"/>
      <c r="C63" s="146"/>
      <c r="D63" s="147" t="s">
        <v>138</v>
      </c>
      <c r="E63" s="148"/>
      <c r="F63" s="148"/>
      <c r="G63" s="148"/>
      <c r="H63" s="148"/>
      <c r="I63" s="149"/>
      <c r="J63" s="150">
        <f>J102</f>
        <v>0</v>
      </c>
      <c r="K63" s="146"/>
      <c r="L63" s="151"/>
    </row>
    <row r="64" spans="2:12" s="10" customFormat="1" ht="19.9" customHeight="1">
      <c r="B64" s="152"/>
      <c r="C64" s="153"/>
      <c r="D64" s="154" t="s">
        <v>139</v>
      </c>
      <c r="E64" s="155"/>
      <c r="F64" s="155"/>
      <c r="G64" s="155"/>
      <c r="H64" s="155"/>
      <c r="I64" s="156"/>
      <c r="J64" s="157">
        <f>J103</f>
        <v>0</v>
      </c>
      <c r="K64" s="153"/>
      <c r="L64" s="158"/>
    </row>
    <row r="65" spans="2:12" s="10" customFormat="1" ht="19.9" customHeight="1">
      <c r="B65" s="152"/>
      <c r="C65" s="153"/>
      <c r="D65" s="154" t="s">
        <v>140</v>
      </c>
      <c r="E65" s="155"/>
      <c r="F65" s="155"/>
      <c r="G65" s="155"/>
      <c r="H65" s="155"/>
      <c r="I65" s="156"/>
      <c r="J65" s="157">
        <f>J107</f>
        <v>0</v>
      </c>
      <c r="K65" s="153"/>
      <c r="L65" s="158"/>
    </row>
    <row r="66" spans="1:31" s="2" customFormat="1" ht="21.75" customHeight="1">
      <c r="A66" s="34"/>
      <c r="B66" s="35"/>
      <c r="C66" s="36"/>
      <c r="D66" s="36"/>
      <c r="E66" s="36"/>
      <c r="F66" s="36"/>
      <c r="G66" s="36"/>
      <c r="H66" s="36"/>
      <c r="I66" s="108"/>
      <c r="J66" s="36"/>
      <c r="K66" s="36"/>
      <c r="L66" s="109"/>
      <c r="S66" s="34"/>
      <c r="T66" s="34"/>
      <c r="U66" s="34"/>
      <c r="V66" s="34"/>
      <c r="W66" s="34"/>
      <c r="X66" s="34"/>
      <c r="Y66" s="34"/>
      <c r="Z66" s="34"/>
      <c r="AA66" s="34"/>
      <c r="AB66" s="34"/>
      <c r="AC66" s="34"/>
      <c r="AD66" s="34"/>
      <c r="AE66" s="34"/>
    </row>
    <row r="67" spans="1:31" s="2" customFormat="1" ht="6.95" customHeight="1">
      <c r="A67" s="34"/>
      <c r="B67" s="47"/>
      <c r="C67" s="48"/>
      <c r="D67" s="48"/>
      <c r="E67" s="48"/>
      <c r="F67" s="48"/>
      <c r="G67" s="48"/>
      <c r="H67" s="48"/>
      <c r="I67" s="136"/>
      <c r="J67" s="48"/>
      <c r="K67" s="48"/>
      <c r="L67" s="109"/>
      <c r="S67" s="34"/>
      <c r="T67" s="34"/>
      <c r="U67" s="34"/>
      <c r="V67" s="34"/>
      <c r="W67" s="34"/>
      <c r="X67" s="34"/>
      <c r="Y67" s="34"/>
      <c r="Z67" s="34"/>
      <c r="AA67" s="34"/>
      <c r="AB67" s="34"/>
      <c r="AC67" s="34"/>
      <c r="AD67" s="34"/>
      <c r="AE67" s="34"/>
    </row>
    <row r="71" spans="1:31" s="2" customFormat="1" ht="6.95" customHeight="1">
      <c r="A71" s="34"/>
      <c r="B71" s="49"/>
      <c r="C71" s="50"/>
      <c r="D71" s="50"/>
      <c r="E71" s="50"/>
      <c r="F71" s="50"/>
      <c r="G71" s="50"/>
      <c r="H71" s="50"/>
      <c r="I71" s="139"/>
      <c r="J71" s="50"/>
      <c r="K71" s="50"/>
      <c r="L71" s="109"/>
      <c r="S71" s="34"/>
      <c r="T71" s="34"/>
      <c r="U71" s="34"/>
      <c r="V71" s="34"/>
      <c r="W71" s="34"/>
      <c r="X71" s="34"/>
      <c r="Y71" s="34"/>
      <c r="Z71" s="34"/>
      <c r="AA71" s="34"/>
      <c r="AB71" s="34"/>
      <c r="AC71" s="34"/>
      <c r="AD71" s="34"/>
      <c r="AE71" s="34"/>
    </row>
    <row r="72" spans="1:31" s="2" customFormat="1" ht="24.95" customHeight="1">
      <c r="A72" s="34"/>
      <c r="B72" s="35"/>
      <c r="C72" s="23" t="s">
        <v>109</v>
      </c>
      <c r="D72" s="36"/>
      <c r="E72" s="36"/>
      <c r="F72" s="36"/>
      <c r="G72" s="36"/>
      <c r="H72" s="36"/>
      <c r="I72" s="108"/>
      <c r="J72" s="36"/>
      <c r="K72" s="36"/>
      <c r="L72" s="109"/>
      <c r="S72" s="34"/>
      <c r="T72" s="34"/>
      <c r="U72" s="34"/>
      <c r="V72" s="34"/>
      <c r="W72" s="34"/>
      <c r="X72" s="34"/>
      <c r="Y72" s="34"/>
      <c r="Z72" s="34"/>
      <c r="AA72" s="34"/>
      <c r="AB72" s="34"/>
      <c r="AC72" s="34"/>
      <c r="AD72" s="34"/>
      <c r="AE72" s="34"/>
    </row>
    <row r="73" spans="1:31" s="2" customFormat="1" ht="6.95" customHeight="1">
      <c r="A73" s="34"/>
      <c r="B73" s="35"/>
      <c r="C73" s="36"/>
      <c r="D73" s="36"/>
      <c r="E73" s="36"/>
      <c r="F73" s="36"/>
      <c r="G73" s="36"/>
      <c r="H73" s="36"/>
      <c r="I73" s="108"/>
      <c r="J73" s="36"/>
      <c r="K73" s="36"/>
      <c r="L73" s="109"/>
      <c r="S73" s="34"/>
      <c r="T73" s="34"/>
      <c r="U73" s="34"/>
      <c r="V73" s="34"/>
      <c r="W73" s="34"/>
      <c r="X73" s="34"/>
      <c r="Y73" s="34"/>
      <c r="Z73" s="34"/>
      <c r="AA73" s="34"/>
      <c r="AB73" s="34"/>
      <c r="AC73" s="34"/>
      <c r="AD73" s="34"/>
      <c r="AE73" s="34"/>
    </row>
    <row r="74" spans="1:31" s="2" customFormat="1" ht="12" customHeight="1">
      <c r="A74" s="34"/>
      <c r="B74" s="35"/>
      <c r="C74" s="29" t="s">
        <v>16</v>
      </c>
      <c r="D74" s="36"/>
      <c r="E74" s="36"/>
      <c r="F74" s="36"/>
      <c r="G74" s="36"/>
      <c r="H74" s="36"/>
      <c r="I74" s="108"/>
      <c r="J74" s="36"/>
      <c r="K74" s="36"/>
      <c r="L74" s="109"/>
      <c r="S74" s="34"/>
      <c r="T74" s="34"/>
      <c r="U74" s="34"/>
      <c r="V74" s="34"/>
      <c r="W74" s="34"/>
      <c r="X74" s="34"/>
      <c r="Y74" s="34"/>
      <c r="Z74" s="34"/>
      <c r="AA74" s="34"/>
      <c r="AB74" s="34"/>
      <c r="AC74" s="34"/>
      <c r="AD74" s="34"/>
      <c r="AE74" s="34"/>
    </row>
    <row r="75" spans="1:31" s="2" customFormat="1" ht="16.5" customHeight="1">
      <c r="A75" s="34"/>
      <c r="B75" s="35"/>
      <c r="C75" s="36"/>
      <c r="D75" s="36"/>
      <c r="E75" s="370" t="str">
        <f>E7</f>
        <v>MŠ Karla Havlíčka Borovského 1527 - oprava podlah tříd</v>
      </c>
      <c r="F75" s="371"/>
      <c r="G75" s="371"/>
      <c r="H75" s="371"/>
      <c r="I75" s="108"/>
      <c r="J75" s="36"/>
      <c r="K75" s="36"/>
      <c r="L75" s="109"/>
      <c r="S75" s="34"/>
      <c r="T75" s="34"/>
      <c r="U75" s="34"/>
      <c r="V75" s="34"/>
      <c r="W75" s="34"/>
      <c r="X75" s="34"/>
      <c r="Y75" s="34"/>
      <c r="Z75" s="34"/>
      <c r="AA75" s="34"/>
      <c r="AB75" s="34"/>
      <c r="AC75" s="34"/>
      <c r="AD75" s="34"/>
      <c r="AE75" s="34"/>
    </row>
    <row r="76" spans="1:31" s="2" customFormat="1" ht="12" customHeight="1">
      <c r="A76" s="34"/>
      <c r="B76" s="35"/>
      <c r="C76" s="29" t="s">
        <v>101</v>
      </c>
      <c r="D76" s="36"/>
      <c r="E76" s="36"/>
      <c r="F76" s="36"/>
      <c r="G76" s="36"/>
      <c r="H76" s="36"/>
      <c r="I76" s="108"/>
      <c r="J76" s="36"/>
      <c r="K76" s="36"/>
      <c r="L76" s="109"/>
      <c r="S76" s="34"/>
      <c r="T76" s="34"/>
      <c r="U76" s="34"/>
      <c r="V76" s="34"/>
      <c r="W76" s="34"/>
      <c r="X76" s="34"/>
      <c r="Y76" s="34"/>
      <c r="Z76" s="34"/>
      <c r="AA76" s="34"/>
      <c r="AB76" s="34"/>
      <c r="AC76" s="34"/>
      <c r="AD76" s="34"/>
      <c r="AE76" s="34"/>
    </row>
    <row r="77" spans="1:31" s="2" customFormat="1" ht="16.5" customHeight="1">
      <c r="A77" s="34"/>
      <c r="B77" s="35"/>
      <c r="C77" s="36"/>
      <c r="D77" s="36"/>
      <c r="E77" s="323" t="str">
        <f>E9</f>
        <v>03 - Berušky - Ložnice</v>
      </c>
      <c r="F77" s="372"/>
      <c r="G77" s="372"/>
      <c r="H77" s="372"/>
      <c r="I77" s="108"/>
      <c r="J77" s="36"/>
      <c r="K77" s="36"/>
      <c r="L77" s="109"/>
      <c r="S77" s="34"/>
      <c r="T77" s="34"/>
      <c r="U77" s="34"/>
      <c r="V77" s="34"/>
      <c r="W77" s="34"/>
      <c r="X77" s="34"/>
      <c r="Y77" s="34"/>
      <c r="Z77" s="34"/>
      <c r="AA77" s="34"/>
      <c r="AB77" s="34"/>
      <c r="AC77" s="34"/>
      <c r="AD77" s="34"/>
      <c r="AE77" s="34"/>
    </row>
    <row r="78" spans="1:31" s="2" customFormat="1" ht="6.95" customHeight="1">
      <c r="A78" s="34"/>
      <c r="B78" s="35"/>
      <c r="C78" s="36"/>
      <c r="D78" s="36"/>
      <c r="E78" s="36"/>
      <c r="F78" s="36"/>
      <c r="G78" s="36"/>
      <c r="H78" s="36"/>
      <c r="I78" s="108"/>
      <c r="J78" s="36"/>
      <c r="K78" s="36"/>
      <c r="L78" s="109"/>
      <c r="S78" s="34"/>
      <c r="T78" s="34"/>
      <c r="U78" s="34"/>
      <c r="V78" s="34"/>
      <c r="W78" s="34"/>
      <c r="X78" s="34"/>
      <c r="Y78" s="34"/>
      <c r="Z78" s="34"/>
      <c r="AA78" s="34"/>
      <c r="AB78" s="34"/>
      <c r="AC78" s="34"/>
      <c r="AD78" s="34"/>
      <c r="AE78" s="34"/>
    </row>
    <row r="79" spans="1:31" s="2" customFormat="1" ht="12" customHeight="1">
      <c r="A79" s="34"/>
      <c r="B79" s="35"/>
      <c r="C79" s="29" t="s">
        <v>21</v>
      </c>
      <c r="D79" s="36"/>
      <c r="E79" s="36"/>
      <c r="F79" s="27" t="str">
        <f>F12</f>
        <v>Sokolov, Karla Havlíčka Borovského 1527</v>
      </c>
      <c r="G79" s="36"/>
      <c r="H79" s="36"/>
      <c r="I79" s="111" t="s">
        <v>23</v>
      </c>
      <c r="J79" s="59" t="str">
        <f>IF(J12="","",J12)</f>
        <v>16. 3. 2020</v>
      </c>
      <c r="K79" s="36"/>
      <c r="L79" s="109"/>
      <c r="S79" s="34"/>
      <c r="T79" s="34"/>
      <c r="U79" s="34"/>
      <c r="V79" s="34"/>
      <c r="W79" s="34"/>
      <c r="X79" s="34"/>
      <c r="Y79" s="34"/>
      <c r="Z79" s="34"/>
      <c r="AA79" s="34"/>
      <c r="AB79" s="34"/>
      <c r="AC79" s="34"/>
      <c r="AD79" s="34"/>
      <c r="AE79" s="34"/>
    </row>
    <row r="80" spans="1:31" s="2" customFormat="1" ht="6.95" customHeight="1">
      <c r="A80" s="34"/>
      <c r="B80" s="35"/>
      <c r="C80" s="36"/>
      <c r="D80" s="36"/>
      <c r="E80" s="36"/>
      <c r="F80" s="36"/>
      <c r="G80" s="36"/>
      <c r="H80" s="36"/>
      <c r="I80" s="108"/>
      <c r="J80" s="36"/>
      <c r="K80" s="36"/>
      <c r="L80" s="109"/>
      <c r="S80" s="34"/>
      <c r="T80" s="34"/>
      <c r="U80" s="34"/>
      <c r="V80" s="34"/>
      <c r="W80" s="34"/>
      <c r="X80" s="34"/>
      <c r="Y80" s="34"/>
      <c r="Z80" s="34"/>
      <c r="AA80" s="34"/>
      <c r="AB80" s="34"/>
      <c r="AC80" s="34"/>
      <c r="AD80" s="34"/>
      <c r="AE80" s="34"/>
    </row>
    <row r="81" spans="1:31" s="2" customFormat="1" ht="15.2" customHeight="1">
      <c r="A81" s="34"/>
      <c r="B81" s="35"/>
      <c r="C81" s="29" t="s">
        <v>25</v>
      </c>
      <c r="D81" s="36"/>
      <c r="E81" s="36"/>
      <c r="F81" s="27" t="str">
        <f>E15</f>
        <v>Město Sokolov</v>
      </c>
      <c r="G81" s="36"/>
      <c r="H81" s="36"/>
      <c r="I81" s="111" t="s">
        <v>31</v>
      </c>
      <c r="J81" s="32" t="str">
        <f>E21</f>
        <v xml:space="preserve"> </v>
      </c>
      <c r="K81" s="36"/>
      <c r="L81" s="109"/>
      <c r="S81" s="34"/>
      <c r="T81" s="34"/>
      <c r="U81" s="34"/>
      <c r="V81" s="34"/>
      <c r="W81" s="34"/>
      <c r="X81" s="34"/>
      <c r="Y81" s="34"/>
      <c r="Z81" s="34"/>
      <c r="AA81" s="34"/>
      <c r="AB81" s="34"/>
      <c r="AC81" s="34"/>
      <c r="AD81" s="34"/>
      <c r="AE81" s="34"/>
    </row>
    <row r="82" spans="1:31" s="2" customFormat="1" ht="15.2" customHeight="1">
      <c r="A82" s="34"/>
      <c r="B82" s="35"/>
      <c r="C82" s="29" t="s">
        <v>29</v>
      </c>
      <c r="D82" s="36"/>
      <c r="E82" s="36"/>
      <c r="F82" s="27" t="str">
        <f>IF(E18="","",E18)</f>
        <v>Vyplň údaj</v>
      </c>
      <c r="G82" s="36"/>
      <c r="H82" s="36"/>
      <c r="I82" s="111" t="s">
        <v>34</v>
      </c>
      <c r="J82" s="32" t="str">
        <f>E24</f>
        <v>Michal kubelka</v>
      </c>
      <c r="K82" s="36"/>
      <c r="L82" s="109"/>
      <c r="S82" s="34"/>
      <c r="T82" s="34"/>
      <c r="U82" s="34"/>
      <c r="V82" s="34"/>
      <c r="W82" s="34"/>
      <c r="X82" s="34"/>
      <c r="Y82" s="34"/>
      <c r="Z82" s="34"/>
      <c r="AA82" s="34"/>
      <c r="AB82" s="34"/>
      <c r="AC82" s="34"/>
      <c r="AD82" s="34"/>
      <c r="AE82" s="34"/>
    </row>
    <row r="83" spans="1:31" s="2" customFormat="1" ht="10.35" customHeight="1">
      <c r="A83" s="34"/>
      <c r="B83" s="35"/>
      <c r="C83" s="36"/>
      <c r="D83" s="36"/>
      <c r="E83" s="36"/>
      <c r="F83" s="36"/>
      <c r="G83" s="36"/>
      <c r="H83" s="36"/>
      <c r="I83" s="108"/>
      <c r="J83" s="36"/>
      <c r="K83" s="36"/>
      <c r="L83" s="109"/>
      <c r="S83" s="34"/>
      <c r="T83" s="34"/>
      <c r="U83" s="34"/>
      <c r="V83" s="34"/>
      <c r="W83" s="34"/>
      <c r="X83" s="34"/>
      <c r="Y83" s="34"/>
      <c r="Z83" s="34"/>
      <c r="AA83" s="34"/>
      <c r="AB83" s="34"/>
      <c r="AC83" s="34"/>
      <c r="AD83" s="34"/>
      <c r="AE83" s="34"/>
    </row>
    <row r="84" spans="1:31" s="11" customFormat="1" ht="29.25" customHeight="1">
      <c r="A84" s="159"/>
      <c r="B84" s="160"/>
      <c r="C84" s="161" t="s">
        <v>110</v>
      </c>
      <c r="D84" s="162" t="s">
        <v>57</v>
      </c>
      <c r="E84" s="162" t="s">
        <v>53</v>
      </c>
      <c r="F84" s="162" t="s">
        <v>54</v>
      </c>
      <c r="G84" s="162" t="s">
        <v>111</v>
      </c>
      <c r="H84" s="162" t="s">
        <v>112</v>
      </c>
      <c r="I84" s="163" t="s">
        <v>113</v>
      </c>
      <c r="J84" s="162" t="s">
        <v>105</v>
      </c>
      <c r="K84" s="164" t="s">
        <v>114</v>
      </c>
      <c r="L84" s="165"/>
      <c r="M84" s="68" t="s">
        <v>19</v>
      </c>
      <c r="N84" s="69" t="s">
        <v>42</v>
      </c>
      <c r="O84" s="69" t="s">
        <v>115</v>
      </c>
      <c r="P84" s="69" t="s">
        <v>116</v>
      </c>
      <c r="Q84" s="69" t="s">
        <v>117</v>
      </c>
      <c r="R84" s="69" t="s">
        <v>118</v>
      </c>
      <c r="S84" s="69" t="s">
        <v>119</v>
      </c>
      <c r="T84" s="70" t="s">
        <v>120</v>
      </c>
      <c r="U84" s="159"/>
      <c r="V84" s="159"/>
      <c r="W84" s="159"/>
      <c r="X84" s="159"/>
      <c r="Y84" s="159"/>
      <c r="Z84" s="159"/>
      <c r="AA84" s="159"/>
      <c r="AB84" s="159"/>
      <c r="AC84" s="159"/>
      <c r="AD84" s="159"/>
      <c r="AE84" s="159"/>
    </row>
    <row r="85" spans="1:63" s="2" customFormat="1" ht="22.9" customHeight="1">
      <c r="A85" s="34"/>
      <c r="B85" s="35"/>
      <c r="C85" s="75" t="s">
        <v>121</v>
      </c>
      <c r="D85" s="36"/>
      <c r="E85" s="36"/>
      <c r="F85" s="36"/>
      <c r="G85" s="36"/>
      <c r="H85" s="36"/>
      <c r="I85" s="108"/>
      <c r="J85" s="166">
        <f>BK85</f>
        <v>0</v>
      </c>
      <c r="K85" s="36"/>
      <c r="L85" s="39"/>
      <c r="M85" s="71"/>
      <c r="N85" s="167"/>
      <c r="O85" s="72"/>
      <c r="P85" s="168">
        <f>P86+P102</f>
        <v>0</v>
      </c>
      <c r="Q85" s="72"/>
      <c r="R85" s="168">
        <f>R86+R102</f>
        <v>0.09837429</v>
      </c>
      <c r="S85" s="72"/>
      <c r="T85" s="169">
        <f>T86+T102</f>
        <v>0.075055</v>
      </c>
      <c r="U85" s="34"/>
      <c r="V85" s="34"/>
      <c r="W85" s="34"/>
      <c r="X85" s="34"/>
      <c r="Y85" s="34"/>
      <c r="Z85" s="34"/>
      <c r="AA85" s="34"/>
      <c r="AB85" s="34"/>
      <c r="AC85" s="34"/>
      <c r="AD85" s="34"/>
      <c r="AE85" s="34"/>
      <c r="AT85" s="17" t="s">
        <v>71</v>
      </c>
      <c r="AU85" s="17" t="s">
        <v>106</v>
      </c>
      <c r="BK85" s="170">
        <f>BK86+BK102</f>
        <v>0</v>
      </c>
    </row>
    <row r="86" spans="2:63" s="12" customFormat="1" ht="25.9" customHeight="1">
      <c r="B86" s="171"/>
      <c r="C86" s="172"/>
      <c r="D86" s="173" t="s">
        <v>71</v>
      </c>
      <c r="E86" s="174" t="s">
        <v>141</v>
      </c>
      <c r="F86" s="174" t="s">
        <v>142</v>
      </c>
      <c r="G86" s="172"/>
      <c r="H86" s="172"/>
      <c r="I86" s="175"/>
      <c r="J86" s="176">
        <f>BK86</f>
        <v>0</v>
      </c>
      <c r="K86" s="172"/>
      <c r="L86" s="177"/>
      <c r="M86" s="178"/>
      <c r="N86" s="179"/>
      <c r="O86" s="179"/>
      <c r="P86" s="180">
        <f>P87+P90</f>
        <v>0</v>
      </c>
      <c r="Q86" s="179"/>
      <c r="R86" s="180">
        <f>R87+R90</f>
        <v>0.00120088</v>
      </c>
      <c r="S86" s="179"/>
      <c r="T86" s="181">
        <f>T87+T90</f>
        <v>0</v>
      </c>
      <c r="AR86" s="182" t="s">
        <v>79</v>
      </c>
      <c r="AT86" s="183" t="s">
        <v>71</v>
      </c>
      <c r="AU86" s="183" t="s">
        <v>72</v>
      </c>
      <c r="AY86" s="182" t="s">
        <v>124</v>
      </c>
      <c r="BK86" s="184">
        <f>BK87+BK90</f>
        <v>0</v>
      </c>
    </row>
    <row r="87" spans="2:63" s="12" customFormat="1" ht="22.9" customHeight="1">
      <c r="B87" s="171"/>
      <c r="C87" s="172"/>
      <c r="D87" s="173" t="s">
        <v>71</v>
      </c>
      <c r="E87" s="185" t="s">
        <v>143</v>
      </c>
      <c r="F87" s="185" t="s">
        <v>144</v>
      </c>
      <c r="G87" s="172"/>
      <c r="H87" s="172"/>
      <c r="I87" s="175"/>
      <c r="J87" s="186">
        <f>BK87</f>
        <v>0</v>
      </c>
      <c r="K87" s="172"/>
      <c r="L87" s="177"/>
      <c r="M87" s="178"/>
      <c r="N87" s="179"/>
      <c r="O87" s="179"/>
      <c r="P87" s="180">
        <f>SUM(P88:P89)</f>
        <v>0</v>
      </c>
      <c r="Q87" s="179"/>
      <c r="R87" s="180">
        <f>SUM(R88:R89)</f>
        <v>0.00120088</v>
      </c>
      <c r="S87" s="179"/>
      <c r="T87" s="181">
        <f>SUM(T88:T89)</f>
        <v>0</v>
      </c>
      <c r="AR87" s="182" t="s">
        <v>79</v>
      </c>
      <c r="AT87" s="183" t="s">
        <v>71</v>
      </c>
      <c r="AU87" s="183" t="s">
        <v>79</v>
      </c>
      <c r="AY87" s="182" t="s">
        <v>124</v>
      </c>
      <c r="BK87" s="184">
        <f>SUM(BK88:BK89)</f>
        <v>0</v>
      </c>
    </row>
    <row r="88" spans="1:65" s="2" customFormat="1" ht="21.75" customHeight="1">
      <c r="A88" s="34"/>
      <c r="B88" s="35"/>
      <c r="C88" s="187" t="s">
        <v>79</v>
      </c>
      <c r="D88" s="187" t="s">
        <v>127</v>
      </c>
      <c r="E88" s="188" t="s">
        <v>145</v>
      </c>
      <c r="F88" s="189" t="s">
        <v>146</v>
      </c>
      <c r="G88" s="190" t="s">
        <v>147</v>
      </c>
      <c r="H88" s="191">
        <v>30.022</v>
      </c>
      <c r="I88" s="192"/>
      <c r="J88" s="193">
        <f>ROUND(I88*H88,2)</f>
        <v>0</v>
      </c>
      <c r="K88" s="189" t="s">
        <v>131</v>
      </c>
      <c r="L88" s="39"/>
      <c r="M88" s="201" t="s">
        <v>19</v>
      </c>
      <c r="N88" s="202" t="s">
        <v>43</v>
      </c>
      <c r="O88" s="64"/>
      <c r="P88" s="203">
        <f>O88*H88</f>
        <v>0</v>
      </c>
      <c r="Q88" s="203">
        <v>4E-05</v>
      </c>
      <c r="R88" s="203">
        <f>Q88*H88</f>
        <v>0.00120088</v>
      </c>
      <c r="S88" s="203">
        <v>0</v>
      </c>
      <c r="T88" s="204">
        <f>S88*H88</f>
        <v>0</v>
      </c>
      <c r="U88" s="34"/>
      <c r="V88" s="34"/>
      <c r="W88" s="34"/>
      <c r="X88" s="34"/>
      <c r="Y88" s="34"/>
      <c r="Z88" s="34"/>
      <c r="AA88" s="34"/>
      <c r="AB88" s="34"/>
      <c r="AC88" s="34"/>
      <c r="AD88" s="34"/>
      <c r="AE88" s="34"/>
      <c r="AR88" s="199" t="s">
        <v>148</v>
      </c>
      <c r="AT88" s="199" t="s">
        <v>127</v>
      </c>
      <c r="AU88" s="199" t="s">
        <v>81</v>
      </c>
      <c r="AY88" s="17" t="s">
        <v>124</v>
      </c>
      <c r="BE88" s="200">
        <f>IF(N88="základní",J88,0)</f>
        <v>0</v>
      </c>
      <c r="BF88" s="200">
        <f>IF(N88="snížená",J88,0)</f>
        <v>0</v>
      </c>
      <c r="BG88" s="200">
        <f>IF(N88="zákl. přenesená",J88,0)</f>
        <v>0</v>
      </c>
      <c r="BH88" s="200">
        <f>IF(N88="sníž. přenesená",J88,0)</f>
        <v>0</v>
      </c>
      <c r="BI88" s="200">
        <f>IF(N88="nulová",J88,0)</f>
        <v>0</v>
      </c>
      <c r="BJ88" s="17" t="s">
        <v>79</v>
      </c>
      <c r="BK88" s="200">
        <f>ROUND(I88*H88,2)</f>
        <v>0</v>
      </c>
      <c r="BL88" s="17" t="s">
        <v>148</v>
      </c>
      <c r="BM88" s="199" t="s">
        <v>300</v>
      </c>
    </row>
    <row r="89" spans="1:47" s="2" customFormat="1" ht="165.75">
      <c r="A89" s="34"/>
      <c r="B89" s="35"/>
      <c r="C89" s="36"/>
      <c r="D89" s="205" t="s">
        <v>150</v>
      </c>
      <c r="E89" s="36"/>
      <c r="F89" s="206" t="s">
        <v>151</v>
      </c>
      <c r="G89" s="36"/>
      <c r="H89" s="36"/>
      <c r="I89" s="108"/>
      <c r="J89" s="36"/>
      <c r="K89" s="36"/>
      <c r="L89" s="39"/>
      <c r="M89" s="207"/>
      <c r="N89" s="208"/>
      <c r="O89" s="64"/>
      <c r="P89" s="64"/>
      <c r="Q89" s="64"/>
      <c r="R89" s="64"/>
      <c r="S89" s="64"/>
      <c r="T89" s="65"/>
      <c r="U89" s="34"/>
      <c r="V89" s="34"/>
      <c r="W89" s="34"/>
      <c r="X89" s="34"/>
      <c r="Y89" s="34"/>
      <c r="Z89" s="34"/>
      <c r="AA89" s="34"/>
      <c r="AB89" s="34"/>
      <c r="AC89" s="34"/>
      <c r="AD89" s="34"/>
      <c r="AE89" s="34"/>
      <c r="AT89" s="17" t="s">
        <v>150</v>
      </c>
      <c r="AU89" s="17" t="s">
        <v>81</v>
      </c>
    </row>
    <row r="90" spans="2:63" s="12" customFormat="1" ht="22.9" customHeight="1">
      <c r="B90" s="171"/>
      <c r="C90" s="172"/>
      <c r="D90" s="173" t="s">
        <v>71</v>
      </c>
      <c r="E90" s="185" t="s">
        <v>152</v>
      </c>
      <c r="F90" s="185" t="s">
        <v>153</v>
      </c>
      <c r="G90" s="172"/>
      <c r="H90" s="172"/>
      <c r="I90" s="175"/>
      <c r="J90" s="186">
        <f>BK90</f>
        <v>0</v>
      </c>
      <c r="K90" s="172"/>
      <c r="L90" s="177"/>
      <c r="M90" s="178"/>
      <c r="N90" s="179"/>
      <c r="O90" s="179"/>
      <c r="P90" s="180">
        <f>SUM(P91:P101)</f>
        <v>0</v>
      </c>
      <c r="Q90" s="179"/>
      <c r="R90" s="180">
        <f>SUM(R91:R101)</f>
        <v>0</v>
      </c>
      <c r="S90" s="179"/>
      <c r="T90" s="181">
        <f>SUM(T91:T101)</f>
        <v>0</v>
      </c>
      <c r="AR90" s="182" t="s">
        <v>79</v>
      </c>
      <c r="AT90" s="183" t="s">
        <v>71</v>
      </c>
      <c r="AU90" s="183" t="s">
        <v>79</v>
      </c>
      <c r="AY90" s="182" t="s">
        <v>124</v>
      </c>
      <c r="BK90" s="184">
        <f>SUM(BK91:BK101)</f>
        <v>0</v>
      </c>
    </row>
    <row r="91" spans="1:65" s="2" customFormat="1" ht="21.75" customHeight="1">
      <c r="A91" s="34"/>
      <c r="B91" s="35"/>
      <c r="C91" s="187" t="s">
        <v>81</v>
      </c>
      <c r="D91" s="187" t="s">
        <v>127</v>
      </c>
      <c r="E91" s="188" t="s">
        <v>270</v>
      </c>
      <c r="F91" s="189" t="s">
        <v>271</v>
      </c>
      <c r="G91" s="190" t="s">
        <v>156</v>
      </c>
      <c r="H91" s="191">
        <v>0.075</v>
      </c>
      <c r="I91" s="192"/>
      <c r="J91" s="193">
        <f>ROUND(I91*H91,2)</f>
        <v>0</v>
      </c>
      <c r="K91" s="189" t="s">
        <v>131</v>
      </c>
      <c r="L91" s="39"/>
      <c r="M91" s="201" t="s">
        <v>19</v>
      </c>
      <c r="N91" s="202" t="s">
        <v>43</v>
      </c>
      <c r="O91" s="64"/>
      <c r="P91" s="203">
        <f>O91*H91</f>
        <v>0</v>
      </c>
      <c r="Q91" s="203">
        <v>0</v>
      </c>
      <c r="R91" s="203">
        <f>Q91*H91</f>
        <v>0</v>
      </c>
      <c r="S91" s="203">
        <v>0</v>
      </c>
      <c r="T91" s="204">
        <f>S91*H91</f>
        <v>0</v>
      </c>
      <c r="U91" s="34"/>
      <c r="V91" s="34"/>
      <c r="W91" s="34"/>
      <c r="X91" s="34"/>
      <c r="Y91" s="34"/>
      <c r="Z91" s="34"/>
      <c r="AA91" s="34"/>
      <c r="AB91" s="34"/>
      <c r="AC91" s="34"/>
      <c r="AD91" s="34"/>
      <c r="AE91" s="34"/>
      <c r="AR91" s="199" t="s">
        <v>148</v>
      </c>
      <c r="AT91" s="199" t="s">
        <v>127</v>
      </c>
      <c r="AU91" s="199" t="s">
        <v>81</v>
      </c>
      <c r="AY91" s="17" t="s">
        <v>124</v>
      </c>
      <c r="BE91" s="200">
        <f>IF(N91="základní",J91,0)</f>
        <v>0</v>
      </c>
      <c r="BF91" s="200">
        <f>IF(N91="snížená",J91,0)</f>
        <v>0</v>
      </c>
      <c r="BG91" s="200">
        <f>IF(N91="zákl. přenesená",J91,0)</f>
        <v>0</v>
      </c>
      <c r="BH91" s="200">
        <f>IF(N91="sníž. přenesená",J91,0)</f>
        <v>0</v>
      </c>
      <c r="BI91" s="200">
        <f>IF(N91="nulová",J91,0)</f>
        <v>0</v>
      </c>
      <c r="BJ91" s="17" t="s">
        <v>79</v>
      </c>
      <c r="BK91" s="200">
        <f>ROUND(I91*H91,2)</f>
        <v>0</v>
      </c>
      <c r="BL91" s="17" t="s">
        <v>148</v>
      </c>
      <c r="BM91" s="199" t="s">
        <v>301</v>
      </c>
    </row>
    <row r="92" spans="1:47" s="2" customFormat="1" ht="107.25">
      <c r="A92" s="34"/>
      <c r="B92" s="35"/>
      <c r="C92" s="36"/>
      <c r="D92" s="205" t="s">
        <v>150</v>
      </c>
      <c r="E92" s="36"/>
      <c r="F92" s="206" t="s">
        <v>158</v>
      </c>
      <c r="G92" s="36"/>
      <c r="H92" s="36"/>
      <c r="I92" s="108"/>
      <c r="J92" s="36"/>
      <c r="K92" s="36"/>
      <c r="L92" s="39"/>
      <c r="M92" s="207"/>
      <c r="N92" s="208"/>
      <c r="O92" s="64"/>
      <c r="P92" s="64"/>
      <c r="Q92" s="64"/>
      <c r="R92" s="64"/>
      <c r="S92" s="64"/>
      <c r="T92" s="65"/>
      <c r="U92" s="34"/>
      <c r="V92" s="34"/>
      <c r="W92" s="34"/>
      <c r="X92" s="34"/>
      <c r="Y92" s="34"/>
      <c r="Z92" s="34"/>
      <c r="AA92" s="34"/>
      <c r="AB92" s="34"/>
      <c r="AC92" s="34"/>
      <c r="AD92" s="34"/>
      <c r="AE92" s="34"/>
      <c r="AT92" s="17" t="s">
        <v>150</v>
      </c>
      <c r="AU92" s="17" t="s">
        <v>81</v>
      </c>
    </row>
    <row r="93" spans="1:65" s="2" customFormat="1" ht="16.5" customHeight="1">
      <c r="A93" s="34"/>
      <c r="B93" s="35"/>
      <c r="C93" s="187" t="s">
        <v>159</v>
      </c>
      <c r="D93" s="187" t="s">
        <v>127</v>
      </c>
      <c r="E93" s="188" t="s">
        <v>160</v>
      </c>
      <c r="F93" s="189" t="s">
        <v>161</v>
      </c>
      <c r="G93" s="190" t="s">
        <v>156</v>
      </c>
      <c r="H93" s="191">
        <v>0.075</v>
      </c>
      <c r="I93" s="192"/>
      <c r="J93" s="193">
        <f>ROUND(I93*H93,2)</f>
        <v>0</v>
      </c>
      <c r="K93" s="189" t="s">
        <v>131</v>
      </c>
      <c r="L93" s="39"/>
      <c r="M93" s="201" t="s">
        <v>19</v>
      </c>
      <c r="N93" s="202" t="s">
        <v>43</v>
      </c>
      <c r="O93" s="64"/>
      <c r="P93" s="203">
        <f>O93*H93</f>
        <v>0</v>
      </c>
      <c r="Q93" s="203">
        <v>0</v>
      </c>
      <c r="R93" s="203">
        <f>Q93*H93</f>
        <v>0</v>
      </c>
      <c r="S93" s="203">
        <v>0</v>
      </c>
      <c r="T93" s="204">
        <f>S93*H93</f>
        <v>0</v>
      </c>
      <c r="U93" s="34"/>
      <c r="V93" s="34"/>
      <c r="W93" s="34"/>
      <c r="X93" s="34"/>
      <c r="Y93" s="34"/>
      <c r="Z93" s="34"/>
      <c r="AA93" s="34"/>
      <c r="AB93" s="34"/>
      <c r="AC93" s="34"/>
      <c r="AD93" s="34"/>
      <c r="AE93" s="34"/>
      <c r="AR93" s="199" t="s">
        <v>148</v>
      </c>
      <c r="AT93" s="199" t="s">
        <v>127</v>
      </c>
      <c r="AU93" s="199" t="s">
        <v>81</v>
      </c>
      <c r="AY93" s="17" t="s">
        <v>124</v>
      </c>
      <c r="BE93" s="200">
        <f>IF(N93="základní",J93,0)</f>
        <v>0</v>
      </c>
      <c r="BF93" s="200">
        <f>IF(N93="snížená",J93,0)</f>
        <v>0</v>
      </c>
      <c r="BG93" s="200">
        <f>IF(N93="zákl. přenesená",J93,0)</f>
        <v>0</v>
      </c>
      <c r="BH93" s="200">
        <f>IF(N93="sníž. přenesená",J93,0)</f>
        <v>0</v>
      </c>
      <c r="BI93" s="200">
        <f>IF(N93="nulová",J93,0)</f>
        <v>0</v>
      </c>
      <c r="BJ93" s="17" t="s">
        <v>79</v>
      </c>
      <c r="BK93" s="200">
        <f>ROUND(I93*H93,2)</f>
        <v>0</v>
      </c>
      <c r="BL93" s="17" t="s">
        <v>148</v>
      </c>
      <c r="BM93" s="199" t="s">
        <v>302</v>
      </c>
    </row>
    <row r="94" spans="1:47" s="2" customFormat="1" ht="39">
      <c r="A94" s="34"/>
      <c r="B94" s="35"/>
      <c r="C94" s="36"/>
      <c r="D94" s="205" t="s">
        <v>150</v>
      </c>
      <c r="E94" s="36"/>
      <c r="F94" s="206" t="s">
        <v>163</v>
      </c>
      <c r="G94" s="36"/>
      <c r="H94" s="36"/>
      <c r="I94" s="108"/>
      <c r="J94" s="36"/>
      <c r="K94" s="36"/>
      <c r="L94" s="39"/>
      <c r="M94" s="207"/>
      <c r="N94" s="208"/>
      <c r="O94" s="64"/>
      <c r="P94" s="64"/>
      <c r="Q94" s="64"/>
      <c r="R94" s="64"/>
      <c r="S94" s="64"/>
      <c r="T94" s="65"/>
      <c r="U94" s="34"/>
      <c r="V94" s="34"/>
      <c r="W94" s="34"/>
      <c r="X94" s="34"/>
      <c r="Y94" s="34"/>
      <c r="Z94" s="34"/>
      <c r="AA94" s="34"/>
      <c r="AB94" s="34"/>
      <c r="AC94" s="34"/>
      <c r="AD94" s="34"/>
      <c r="AE94" s="34"/>
      <c r="AT94" s="17" t="s">
        <v>150</v>
      </c>
      <c r="AU94" s="17" t="s">
        <v>81</v>
      </c>
    </row>
    <row r="95" spans="1:65" s="2" customFormat="1" ht="16.5" customHeight="1">
      <c r="A95" s="34"/>
      <c r="B95" s="35"/>
      <c r="C95" s="187" t="s">
        <v>148</v>
      </c>
      <c r="D95" s="187" t="s">
        <v>127</v>
      </c>
      <c r="E95" s="188" t="s">
        <v>164</v>
      </c>
      <c r="F95" s="189" t="s">
        <v>165</v>
      </c>
      <c r="G95" s="190" t="s">
        <v>156</v>
      </c>
      <c r="H95" s="191">
        <v>0.075</v>
      </c>
      <c r="I95" s="192"/>
      <c r="J95" s="193">
        <f>ROUND(I95*H95,2)</f>
        <v>0</v>
      </c>
      <c r="K95" s="189" t="s">
        <v>131</v>
      </c>
      <c r="L95" s="39"/>
      <c r="M95" s="201" t="s">
        <v>19</v>
      </c>
      <c r="N95" s="202" t="s">
        <v>43</v>
      </c>
      <c r="O95" s="64"/>
      <c r="P95" s="203">
        <f>O95*H95</f>
        <v>0</v>
      </c>
      <c r="Q95" s="203">
        <v>0</v>
      </c>
      <c r="R95" s="203">
        <f>Q95*H95</f>
        <v>0</v>
      </c>
      <c r="S95" s="203">
        <v>0</v>
      </c>
      <c r="T95" s="204">
        <f>S95*H95</f>
        <v>0</v>
      </c>
      <c r="U95" s="34"/>
      <c r="V95" s="34"/>
      <c r="W95" s="34"/>
      <c r="X95" s="34"/>
      <c r="Y95" s="34"/>
      <c r="Z95" s="34"/>
      <c r="AA95" s="34"/>
      <c r="AB95" s="34"/>
      <c r="AC95" s="34"/>
      <c r="AD95" s="34"/>
      <c r="AE95" s="34"/>
      <c r="AR95" s="199" t="s">
        <v>148</v>
      </c>
      <c r="AT95" s="199" t="s">
        <v>127</v>
      </c>
      <c r="AU95" s="199" t="s">
        <v>81</v>
      </c>
      <c r="AY95" s="17" t="s">
        <v>124</v>
      </c>
      <c r="BE95" s="200">
        <f>IF(N95="základní",J95,0)</f>
        <v>0</v>
      </c>
      <c r="BF95" s="200">
        <f>IF(N95="snížená",J95,0)</f>
        <v>0</v>
      </c>
      <c r="BG95" s="200">
        <f>IF(N95="zákl. přenesená",J95,0)</f>
        <v>0</v>
      </c>
      <c r="BH95" s="200">
        <f>IF(N95="sníž. přenesená",J95,0)</f>
        <v>0</v>
      </c>
      <c r="BI95" s="200">
        <f>IF(N95="nulová",J95,0)</f>
        <v>0</v>
      </c>
      <c r="BJ95" s="17" t="s">
        <v>79</v>
      </c>
      <c r="BK95" s="200">
        <f>ROUND(I95*H95,2)</f>
        <v>0</v>
      </c>
      <c r="BL95" s="17" t="s">
        <v>148</v>
      </c>
      <c r="BM95" s="199" t="s">
        <v>303</v>
      </c>
    </row>
    <row r="96" spans="1:47" s="2" customFormat="1" ht="58.5">
      <c r="A96" s="34"/>
      <c r="B96" s="35"/>
      <c r="C96" s="36"/>
      <c r="D96" s="205" t="s">
        <v>150</v>
      </c>
      <c r="E96" s="36"/>
      <c r="F96" s="206" t="s">
        <v>167</v>
      </c>
      <c r="G96" s="36"/>
      <c r="H96" s="36"/>
      <c r="I96" s="108"/>
      <c r="J96" s="36"/>
      <c r="K96" s="36"/>
      <c r="L96" s="39"/>
      <c r="M96" s="207"/>
      <c r="N96" s="208"/>
      <c r="O96" s="64"/>
      <c r="P96" s="64"/>
      <c r="Q96" s="64"/>
      <c r="R96" s="64"/>
      <c r="S96" s="64"/>
      <c r="T96" s="65"/>
      <c r="U96" s="34"/>
      <c r="V96" s="34"/>
      <c r="W96" s="34"/>
      <c r="X96" s="34"/>
      <c r="Y96" s="34"/>
      <c r="Z96" s="34"/>
      <c r="AA96" s="34"/>
      <c r="AB96" s="34"/>
      <c r="AC96" s="34"/>
      <c r="AD96" s="34"/>
      <c r="AE96" s="34"/>
      <c r="AT96" s="17" t="s">
        <v>150</v>
      </c>
      <c r="AU96" s="17" t="s">
        <v>81</v>
      </c>
    </row>
    <row r="97" spans="1:65" s="2" customFormat="1" ht="21.75" customHeight="1">
      <c r="A97" s="34"/>
      <c r="B97" s="35"/>
      <c r="C97" s="187" t="s">
        <v>123</v>
      </c>
      <c r="D97" s="187" t="s">
        <v>127</v>
      </c>
      <c r="E97" s="188" t="s">
        <v>168</v>
      </c>
      <c r="F97" s="189" t="s">
        <v>169</v>
      </c>
      <c r="G97" s="190" t="s">
        <v>156</v>
      </c>
      <c r="H97" s="191">
        <v>0.375</v>
      </c>
      <c r="I97" s="192"/>
      <c r="J97" s="193">
        <f>ROUND(I97*H97,2)</f>
        <v>0</v>
      </c>
      <c r="K97" s="189" t="s">
        <v>131</v>
      </c>
      <c r="L97" s="39"/>
      <c r="M97" s="201" t="s">
        <v>19</v>
      </c>
      <c r="N97" s="202" t="s">
        <v>43</v>
      </c>
      <c r="O97" s="64"/>
      <c r="P97" s="203">
        <f>O97*H97</f>
        <v>0</v>
      </c>
      <c r="Q97" s="203">
        <v>0</v>
      </c>
      <c r="R97" s="203">
        <f>Q97*H97</f>
        <v>0</v>
      </c>
      <c r="S97" s="203">
        <v>0</v>
      </c>
      <c r="T97" s="204">
        <f>S97*H97</f>
        <v>0</v>
      </c>
      <c r="U97" s="34"/>
      <c r="V97" s="34"/>
      <c r="W97" s="34"/>
      <c r="X97" s="34"/>
      <c r="Y97" s="34"/>
      <c r="Z97" s="34"/>
      <c r="AA97" s="34"/>
      <c r="AB97" s="34"/>
      <c r="AC97" s="34"/>
      <c r="AD97" s="34"/>
      <c r="AE97" s="34"/>
      <c r="AR97" s="199" t="s">
        <v>148</v>
      </c>
      <c r="AT97" s="199" t="s">
        <v>127</v>
      </c>
      <c r="AU97" s="199" t="s">
        <v>81</v>
      </c>
      <c r="AY97" s="17" t="s">
        <v>124</v>
      </c>
      <c r="BE97" s="200">
        <f>IF(N97="základní",J97,0)</f>
        <v>0</v>
      </c>
      <c r="BF97" s="200">
        <f>IF(N97="snížená",J97,0)</f>
        <v>0</v>
      </c>
      <c r="BG97" s="200">
        <f>IF(N97="zákl. přenesená",J97,0)</f>
        <v>0</v>
      </c>
      <c r="BH97" s="200">
        <f>IF(N97="sníž. přenesená",J97,0)</f>
        <v>0</v>
      </c>
      <c r="BI97" s="200">
        <f>IF(N97="nulová",J97,0)</f>
        <v>0</v>
      </c>
      <c r="BJ97" s="17" t="s">
        <v>79</v>
      </c>
      <c r="BK97" s="200">
        <f>ROUND(I97*H97,2)</f>
        <v>0</v>
      </c>
      <c r="BL97" s="17" t="s">
        <v>148</v>
      </c>
      <c r="BM97" s="199" t="s">
        <v>304</v>
      </c>
    </row>
    <row r="98" spans="1:47" s="2" customFormat="1" ht="58.5">
      <c r="A98" s="34"/>
      <c r="B98" s="35"/>
      <c r="C98" s="36"/>
      <c r="D98" s="205" t="s">
        <v>150</v>
      </c>
      <c r="E98" s="36"/>
      <c r="F98" s="206" t="s">
        <v>167</v>
      </c>
      <c r="G98" s="36"/>
      <c r="H98" s="36"/>
      <c r="I98" s="108"/>
      <c r="J98" s="36"/>
      <c r="K98" s="36"/>
      <c r="L98" s="39"/>
      <c r="M98" s="207"/>
      <c r="N98" s="208"/>
      <c r="O98" s="64"/>
      <c r="P98" s="64"/>
      <c r="Q98" s="64"/>
      <c r="R98" s="64"/>
      <c r="S98" s="64"/>
      <c r="T98" s="65"/>
      <c r="U98" s="34"/>
      <c r="V98" s="34"/>
      <c r="W98" s="34"/>
      <c r="X98" s="34"/>
      <c r="Y98" s="34"/>
      <c r="Z98" s="34"/>
      <c r="AA98" s="34"/>
      <c r="AB98" s="34"/>
      <c r="AC98" s="34"/>
      <c r="AD98" s="34"/>
      <c r="AE98" s="34"/>
      <c r="AT98" s="17" t="s">
        <v>150</v>
      </c>
      <c r="AU98" s="17" t="s">
        <v>81</v>
      </c>
    </row>
    <row r="99" spans="2:51" s="13" customFormat="1" ht="11.25">
      <c r="B99" s="209"/>
      <c r="C99" s="210"/>
      <c r="D99" s="205" t="s">
        <v>171</v>
      </c>
      <c r="E99" s="211" t="s">
        <v>19</v>
      </c>
      <c r="F99" s="212" t="s">
        <v>305</v>
      </c>
      <c r="G99" s="210"/>
      <c r="H99" s="213">
        <v>0.375</v>
      </c>
      <c r="I99" s="214"/>
      <c r="J99" s="210"/>
      <c r="K99" s="210"/>
      <c r="L99" s="215"/>
      <c r="M99" s="216"/>
      <c r="N99" s="217"/>
      <c r="O99" s="217"/>
      <c r="P99" s="217"/>
      <c r="Q99" s="217"/>
      <c r="R99" s="217"/>
      <c r="S99" s="217"/>
      <c r="T99" s="218"/>
      <c r="AT99" s="219" t="s">
        <v>171</v>
      </c>
      <c r="AU99" s="219" t="s">
        <v>81</v>
      </c>
      <c r="AV99" s="13" t="s">
        <v>81</v>
      </c>
      <c r="AW99" s="13" t="s">
        <v>33</v>
      </c>
      <c r="AX99" s="13" t="s">
        <v>79</v>
      </c>
      <c r="AY99" s="219" t="s">
        <v>124</v>
      </c>
    </row>
    <row r="100" spans="1:65" s="2" customFormat="1" ht="21.75" customHeight="1">
      <c r="A100" s="34"/>
      <c r="B100" s="35"/>
      <c r="C100" s="187" t="s">
        <v>173</v>
      </c>
      <c r="D100" s="187" t="s">
        <v>127</v>
      </c>
      <c r="E100" s="188" t="s">
        <v>174</v>
      </c>
      <c r="F100" s="189" t="s">
        <v>175</v>
      </c>
      <c r="G100" s="190" t="s">
        <v>156</v>
      </c>
      <c r="H100" s="191">
        <v>0.075</v>
      </c>
      <c r="I100" s="192"/>
      <c r="J100" s="193">
        <f>ROUND(I100*H100,2)</f>
        <v>0</v>
      </c>
      <c r="K100" s="189" t="s">
        <v>131</v>
      </c>
      <c r="L100" s="39"/>
      <c r="M100" s="201" t="s">
        <v>19</v>
      </c>
      <c r="N100" s="202" t="s">
        <v>43</v>
      </c>
      <c r="O100" s="64"/>
      <c r="P100" s="203">
        <f>O100*H100</f>
        <v>0</v>
      </c>
      <c r="Q100" s="203">
        <v>0</v>
      </c>
      <c r="R100" s="203">
        <f>Q100*H100</f>
        <v>0</v>
      </c>
      <c r="S100" s="203">
        <v>0</v>
      </c>
      <c r="T100" s="204">
        <f>S100*H100</f>
        <v>0</v>
      </c>
      <c r="U100" s="34"/>
      <c r="V100" s="34"/>
      <c r="W100" s="34"/>
      <c r="X100" s="34"/>
      <c r="Y100" s="34"/>
      <c r="Z100" s="34"/>
      <c r="AA100" s="34"/>
      <c r="AB100" s="34"/>
      <c r="AC100" s="34"/>
      <c r="AD100" s="34"/>
      <c r="AE100" s="34"/>
      <c r="AR100" s="199" t="s">
        <v>148</v>
      </c>
      <c r="AT100" s="199" t="s">
        <v>127</v>
      </c>
      <c r="AU100" s="199" t="s">
        <v>81</v>
      </c>
      <c r="AY100" s="17" t="s">
        <v>124</v>
      </c>
      <c r="BE100" s="200">
        <f>IF(N100="základní",J100,0)</f>
        <v>0</v>
      </c>
      <c r="BF100" s="200">
        <f>IF(N100="snížená",J100,0)</f>
        <v>0</v>
      </c>
      <c r="BG100" s="200">
        <f>IF(N100="zákl. přenesená",J100,0)</f>
        <v>0</v>
      </c>
      <c r="BH100" s="200">
        <f>IF(N100="sníž. přenesená",J100,0)</f>
        <v>0</v>
      </c>
      <c r="BI100" s="200">
        <f>IF(N100="nulová",J100,0)</f>
        <v>0</v>
      </c>
      <c r="BJ100" s="17" t="s">
        <v>79</v>
      </c>
      <c r="BK100" s="200">
        <f>ROUND(I100*H100,2)</f>
        <v>0</v>
      </c>
      <c r="BL100" s="17" t="s">
        <v>148</v>
      </c>
      <c r="BM100" s="199" t="s">
        <v>306</v>
      </c>
    </row>
    <row r="101" spans="1:47" s="2" customFormat="1" ht="58.5">
      <c r="A101" s="34"/>
      <c r="B101" s="35"/>
      <c r="C101" s="36"/>
      <c r="D101" s="205" t="s">
        <v>150</v>
      </c>
      <c r="E101" s="36"/>
      <c r="F101" s="206" t="s">
        <v>177</v>
      </c>
      <c r="G101" s="36"/>
      <c r="H101" s="36"/>
      <c r="I101" s="108"/>
      <c r="J101" s="36"/>
      <c r="K101" s="36"/>
      <c r="L101" s="39"/>
      <c r="M101" s="207"/>
      <c r="N101" s="208"/>
      <c r="O101" s="64"/>
      <c r="P101" s="64"/>
      <c r="Q101" s="64"/>
      <c r="R101" s="64"/>
      <c r="S101" s="64"/>
      <c r="T101" s="65"/>
      <c r="U101" s="34"/>
      <c r="V101" s="34"/>
      <c r="W101" s="34"/>
      <c r="X101" s="34"/>
      <c r="Y101" s="34"/>
      <c r="Z101" s="34"/>
      <c r="AA101" s="34"/>
      <c r="AB101" s="34"/>
      <c r="AC101" s="34"/>
      <c r="AD101" s="34"/>
      <c r="AE101" s="34"/>
      <c r="AT101" s="17" t="s">
        <v>150</v>
      </c>
      <c r="AU101" s="17" t="s">
        <v>81</v>
      </c>
    </row>
    <row r="102" spans="2:63" s="12" customFormat="1" ht="25.9" customHeight="1">
      <c r="B102" s="171"/>
      <c r="C102" s="172"/>
      <c r="D102" s="173" t="s">
        <v>71</v>
      </c>
      <c r="E102" s="174" t="s">
        <v>178</v>
      </c>
      <c r="F102" s="174" t="s">
        <v>179</v>
      </c>
      <c r="G102" s="172"/>
      <c r="H102" s="172"/>
      <c r="I102" s="175"/>
      <c r="J102" s="176">
        <f>BK102</f>
        <v>0</v>
      </c>
      <c r="K102" s="172"/>
      <c r="L102" s="177"/>
      <c r="M102" s="178"/>
      <c r="N102" s="179"/>
      <c r="O102" s="179"/>
      <c r="P102" s="180">
        <f>P103+P107</f>
        <v>0</v>
      </c>
      <c r="Q102" s="179"/>
      <c r="R102" s="180">
        <f>R103+R107</f>
        <v>0.09717341</v>
      </c>
      <c r="S102" s="179"/>
      <c r="T102" s="181">
        <f>T103+T107</f>
        <v>0.075055</v>
      </c>
      <c r="AR102" s="182" t="s">
        <v>81</v>
      </c>
      <c r="AT102" s="183" t="s">
        <v>71</v>
      </c>
      <c r="AU102" s="183" t="s">
        <v>72</v>
      </c>
      <c r="AY102" s="182" t="s">
        <v>124</v>
      </c>
      <c r="BK102" s="184">
        <f>BK103+BK107</f>
        <v>0</v>
      </c>
    </row>
    <row r="103" spans="2:63" s="12" customFormat="1" ht="22.9" customHeight="1">
      <c r="B103" s="171"/>
      <c r="C103" s="172"/>
      <c r="D103" s="173" t="s">
        <v>71</v>
      </c>
      <c r="E103" s="185" t="s">
        <v>180</v>
      </c>
      <c r="F103" s="185" t="s">
        <v>181</v>
      </c>
      <c r="G103" s="172"/>
      <c r="H103" s="172"/>
      <c r="I103" s="175"/>
      <c r="J103" s="186">
        <f>BK103</f>
        <v>0</v>
      </c>
      <c r="K103" s="172"/>
      <c r="L103" s="177"/>
      <c r="M103" s="178"/>
      <c r="N103" s="179"/>
      <c r="O103" s="179"/>
      <c r="P103" s="180">
        <f>SUM(P104:P106)</f>
        <v>0</v>
      </c>
      <c r="Q103" s="179"/>
      <c r="R103" s="180">
        <f>SUM(R104:R106)</f>
        <v>0</v>
      </c>
      <c r="S103" s="179"/>
      <c r="T103" s="181">
        <f>SUM(T104:T106)</f>
        <v>0</v>
      </c>
      <c r="AR103" s="182" t="s">
        <v>81</v>
      </c>
      <c r="AT103" s="183" t="s">
        <v>71</v>
      </c>
      <c r="AU103" s="183" t="s">
        <v>79</v>
      </c>
      <c r="AY103" s="182" t="s">
        <v>124</v>
      </c>
      <c r="BK103" s="184">
        <f>SUM(BK104:BK106)</f>
        <v>0</v>
      </c>
    </row>
    <row r="104" spans="1:65" s="2" customFormat="1" ht="16.5" customHeight="1">
      <c r="A104" s="34"/>
      <c r="B104" s="35"/>
      <c r="C104" s="187" t="s">
        <v>182</v>
      </c>
      <c r="D104" s="187" t="s">
        <v>127</v>
      </c>
      <c r="E104" s="188" t="s">
        <v>203</v>
      </c>
      <c r="F104" s="189" t="s">
        <v>204</v>
      </c>
      <c r="G104" s="190" t="s">
        <v>130</v>
      </c>
      <c r="H104" s="191">
        <v>3</v>
      </c>
      <c r="I104" s="192"/>
      <c r="J104" s="193">
        <f>ROUND(I104*H104,2)</f>
        <v>0</v>
      </c>
      <c r="K104" s="189" t="s">
        <v>19</v>
      </c>
      <c r="L104" s="39"/>
      <c r="M104" s="201" t="s">
        <v>19</v>
      </c>
      <c r="N104" s="202" t="s">
        <v>43</v>
      </c>
      <c r="O104" s="64"/>
      <c r="P104" s="203">
        <f>O104*H104</f>
        <v>0</v>
      </c>
      <c r="Q104" s="203">
        <v>0</v>
      </c>
      <c r="R104" s="203">
        <f>Q104*H104</f>
        <v>0</v>
      </c>
      <c r="S104" s="203">
        <v>0</v>
      </c>
      <c r="T104" s="204">
        <f>S104*H104</f>
        <v>0</v>
      </c>
      <c r="U104" s="34"/>
      <c r="V104" s="34"/>
      <c r="W104" s="34"/>
      <c r="X104" s="34"/>
      <c r="Y104" s="34"/>
      <c r="Z104" s="34"/>
      <c r="AA104" s="34"/>
      <c r="AB104" s="34"/>
      <c r="AC104" s="34"/>
      <c r="AD104" s="34"/>
      <c r="AE104" s="34"/>
      <c r="AR104" s="199" t="s">
        <v>186</v>
      </c>
      <c r="AT104" s="199" t="s">
        <v>127</v>
      </c>
      <c r="AU104" s="199" t="s">
        <v>81</v>
      </c>
      <c r="AY104" s="17" t="s">
        <v>124</v>
      </c>
      <c r="BE104" s="200">
        <f>IF(N104="základní",J104,0)</f>
        <v>0</v>
      </c>
      <c r="BF104" s="200">
        <f>IF(N104="snížená",J104,0)</f>
        <v>0</v>
      </c>
      <c r="BG104" s="200">
        <f>IF(N104="zákl. přenesená",J104,0)</f>
        <v>0</v>
      </c>
      <c r="BH104" s="200">
        <f>IF(N104="sníž. přenesená",J104,0)</f>
        <v>0</v>
      </c>
      <c r="BI104" s="200">
        <f>IF(N104="nulová",J104,0)</f>
        <v>0</v>
      </c>
      <c r="BJ104" s="17" t="s">
        <v>79</v>
      </c>
      <c r="BK104" s="200">
        <f>ROUND(I104*H104,2)</f>
        <v>0</v>
      </c>
      <c r="BL104" s="17" t="s">
        <v>186</v>
      </c>
      <c r="BM104" s="199" t="s">
        <v>307</v>
      </c>
    </row>
    <row r="105" spans="1:65" s="2" customFormat="1" ht="21.75" customHeight="1">
      <c r="A105" s="34"/>
      <c r="B105" s="35"/>
      <c r="C105" s="187" t="s">
        <v>188</v>
      </c>
      <c r="D105" s="187" t="s">
        <v>127</v>
      </c>
      <c r="E105" s="188" t="s">
        <v>207</v>
      </c>
      <c r="F105" s="189" t="s">
        <v>208</v>
      </c>
      <c r="G105" s="190" t="s">
        <v>209</v>
      </c>
      <c r="H105" s="230"/>
      <c r="I105" s="192"/>
      <c r="J105" s="193">
        <f>ROUND(I105*H105,2)</f>
        <v>0</v>
      </c>
      <c r="K105" s="189" t="s">
        <v>131</v>
      </c>
      <c r="L105" s="39"/>
      <c r="M105" s="201" t="s">
        <v>19</v>
      </c>
      <c r="N105" s="202" t="s">
        <v>43</v>
      </c>
      <c r="O105" s="64"/>
      <c r="P105" s="203">
        <f>O105*H105</f>
        <v>0</v>
      </c>
      <c r="Q105" s="203">
        <v>0</v>
      </c>
      <c r="R105" s="203">
        <f>Q105*H105</f>
        <v>0</v>
      </c>
      <c r="S105" s="203">
        <v>0</v>
      </c>
      <c r="T105" s="204">
        <f>S105*H105</f>
        <v>0</v>
      </c>
      <c r="U105" s="34"/>
      <c r="V105" s="34"/>
      <c r="W105" s="34"/>
      <c r="X105" s="34"/>
      <c r="Y105" s="34"/>
      <c r="Z105" s="34"/>
      <c r="AA105" s="34"/>
      <c r="AB105" s="34"/>
      <c r="AC105" s="34"/>
      <c r="AD105" s="34"/>
      <c r="AE105" s="34"/>
      <c r="AR105" s="199" t="s">
        <v>186</v>
      </c>
      <c r="AT105" s="199" t="s">
        <v>127</v>
      </c>
      <c r="AU105" s="199" t="s">
        <v>81</v>
      </c>
      <c r="AY105" s="17" t="s">
        <v>124</v>
      </c>
      <c r="BE105" s="200">
        <f>IF(N105="základní",J105,0)</f>
        <v>0</v>
      </c>
      <c r="BF105" s="200">
        <f>IF(N105="snížená",J105,0)</f>
        <v>0</v>
      </c>
      <c r="BG105" s="200">
        <f>IF(N105="zákl. přenesená",J105,0)</f>
        <v>0</v>
      </c>
      <c r="BH105" s="200">
        <f>IF(N105="sníž. přenesená",J105,0)</f>
        <v>0</v>
      </c>
      <c r="BI105" s="200">
        <f>IF(N105="nulová",J105,0)</f>
        <v>0</v>
      </c>
      <c r="BJ105" s="17" t="s">
        <v>79</v>
      </c>
      <c r="BK105" s="200">
        <f>ROUND(I105*H105,2)</f>
        <v>0</v>
      </c>
      <c r="BL105" s="17" t="s">
        <v>186</v>
      </c>
      <c r="BM105" s="199" t="s">
        <v>308</v>
      </c>
    </row>
    <row r="106" spans="1:47" s="2" customFormat="1" ht="78">
      <c r="A106" s="34"/>
      <c r="B106" s="35"/>
      <c r="C106" s="36"/>
      <c r="D106" s="205" t="s">
        <v>150</v>
      </c>
      <c r="E106" s="36"/>
      <c r="F106" s="206" t="s">
        <v>211</v>
      </c>
      <c r="G106" s="36"/>
      <c r="H106" s="36"/>
      <c r="I106" s="108"/>
      <c r="J106" s="36"/>
      <c r="K106" s="36"/>
      <c r="L106" s="39"/>
      <c r="M106" s="207"/>
      <c r="N106" s="208"/>
      <c r="O106" s="64"/>
      <c r="P106" s="64"/>
      <c r="Q106" s="64"/>
      <c r="R106" s="64"/>
      <c r="S106" s="64"/>
      <c r="T106" s="65"/>
      <c r="U106" s="34"/>
      <c r="V106" s="34"/>
      <c r="W106" s="34"/>
      <c r="X106" s="34"/>
      <c r="Y106" s="34"/>
      <c r="Z106" s="34"/>
      <c r="AA106" s="34"/>
      <c r="AB106" s="34"/>
      <c r="AC106" s="34"/>
      <c r="AD106" s="34"/>
      <c r="AE106" s="34"/>
      <c r="AT106" s="17" t="s">
        <v>150</v>
      </c>
      <c r="AU106" s="17" t="s">
        <v>81</v>
      </c>
    </row>
    <row r="107" spans="2:63" s="12" customFormat="1" ht="22.9" customHeight="1">
      <c r="B107" s="171"/>
      <c r="C107" s="172"/>
      <c r="D107" s="173" t="s">
        <v>71</v>
      </c>
      <c r="E107" s="185" t="s">
        <v>212</v>
      </c>
      <c r="F107" s="185" t="s">
        <v>213</v>
      </c>
      <c r="G107" s="172"/>
      <c r="H107" s="172"/>
      <c r="I107" s="175"/>
      <c r="J107" s="186">
        <f>BK107</f>
        <v>0</v>
      </c>
      <c r="K107" s="172"/>
      <c r="L107" s="177"/>
      <c r="M107" s="178"/>
      <c r="N107" s="179"/>
      <c r="O107" s="179"/>
      <c r="P107" s="180">
        <f>SUM(P108:P125)</f>
        <v>0</v>
      </c>
      <c r="Q107" s="179"/>
      <c r="R107" s="180">
        <f>SUM(R108:R125)</f>
        <v>0.09717341</v>
      </c>
      <c r="S107" s="179"/>
      <c r="T107" s="181">
        <f>SUM(T108:T125)</f>
        <v>0.075055</v>
      </c>
      <c r="AR107" s="182" t="s">
        <v>81</v>
      </c>
      <c r="AT107" s="183" t="s">
        <v>71</v>
      </c>
      <c r="AU107" s="183" t="s">
        <v>79</v>
      </c>
      <c r="AY107" s="182" t="s">
        <v>124</v>
      </c>
      <c r="BK107" s="184">
        <f>SUM(BK108:BK125)</f>
        <v>0</v>
      </c>
    </row>
    <row r="108" spans="1:65" s="2" customFormat="1" ht="16.5" customHeight="1">
      <c r="A108" s="34"/>
      <c r="B108" s="35"/>
      <c r="C108" s="187" t="s">
        <v>143</v>
      </c>
      <c r="D108" s="187" t="s">
        <v>127</v>
      </c>
      <c r="E108" s="188" t="s">
        <v>215</v>
      </c>
      <c r="F108" s="189" t="s">
        <v>280</v>
      </c>
      <c r="G108" s="190" t="s">
        <v>147</v>
      </c>
      <c r="H108" s="191">
        <v>30.022</v>
      </c>
      <c r="I108" s="192"/>
      <c r="J108" s="193">
        <f>ROUND(I108*H108,2)</f>
        <v>0</v>
      </c>
      <c r="K108" s="189" t="s">
        <v>131</v>
      </c>
      <c r="L108" s="39"/>
      <c r="M108" s="201" t="s">
        <v>19</v>
      </c>
      <c r="N108" s="202" t="s">
        <v>43</v>
      </c>
      <c r="O108" s="64"/>
      <c r="P108" s="203">
        <f>O108*H108</f>
        <v>0</v>
      </c>
      <c r="Q108" s="203">
        <v>0</v>
      </c>
      <c r="R108" s="203">
        <f>Q108*H108</f>
        <v>0</v>
      </c>
      <c r="S108" s="203">
        <v>0.0025</v>
      </c>
      <c r="T108" s="204">
        <f>S108*H108</f>
        <v>0.075055</v>
      </c>
      <c r="U108" s="34"/>
      <c r="V108" s="34"/>
      <c r="W108" s="34"/>
      <c r="X108" s="34"/>
      <c r="Y108" s="34"/>
      <c r="Z108" s="34"/>
      <c r="AA108" s="34"/>
      <c r="AB108" s="34"/>
      <c r="AC108" s="34"/>
      <c r="AD108" s="34"/>
      <c r="AE108" s="34"/>
      <c r="AR108" s="199" t="s">
        <v>186</v>
      </c>
      <c r="AT108" s="199" t="s">
        <v>127</v>
      </c>
      <c r="AU108" s="199" t="s">
        <v>81</v>
      </c>
      <c r="AY108" s="17" t="s">
        <v>124</v>
      </c>
      <c r="BE108" s="200">
        <f>IF(N108="základní",J108,0)</f>
        <v>0</v>
      </c>
      <c r="BF108" s="200">
        <f>IF(N108="snížená",J108,0)</f>
        <v>0</v>
      </c>
      <c r="BG108" s="200">
        <f>IF(N108="zákl. přenesená",J108,0)</f>
        <v>0</v>
      </c>
      <c r="BH108" s="200">
        <f>IF(N108="sníž. přenesená",J108,0)</f>
        <v>0</v>
      </c>
      <c r="BI108" s="200">
        <f>IF(N108="nulová",J108,0)</f>
        <v>0</v>
      </c>
      <c r="BJ108" s="17" t="s">
        <v>79</v>
      </c>
      <c r="BK108" s="200">
        <f>ROUND(I108*H108,2)</f>
        <v>0</v>
      </c>
      <c r="BL108" s="17" t="s">
        <v>186</v>
      </c>
      <c r="BM108" s="199" t="s">
        <v>309</v>
      </c>
    </row>
    <row r="109" spans="2:51" s="13" customFormat="1" ht="11.25">
      <c r="B109" s="209"/>
      <c r="C109" s="210"/>
      <c r="D109" s="205" t="s">
        <v>171</v>
      </c>
      <c r="E109" s="211" t="s">
        <v>19</v>
      </c>
      <c r="F109" s="212" t="s">
        <v>310</v>
      </c>
      <c r="G109" s="210"/>
      <c r="H109" s="213">
        <v>28.39</v>
      </c>
      <c r="I109" s="214"/>
      <c r="J109" s="210"/>
      <c r="K109" s="210"/>
      <c r="L109" s="215"/>
      <c r="M109" s="216"/>
      <c r="N109" s="217"/>
      <c r="O109" s="217"/>
      <c r="P109" s="217"/>
      <c r="Q109" s="217"/>
      <c r="R109" s="217"/>
      <c r="S109" s="217"/>
      <c r="T109" s="218"/>
      <c r="AT109" s="219" t="s">
        <v>171</v>
      </c>
      <c r="AU109" s="219" t="s">
        <v>81</v>
      </c>
      <c r="AV109" s="13" t="s">
        <v>81</v>
      </c>
      <c r="AW109" s="13" t="s">
        <v>33</v>
      </c>
      <c r="AX109" s="13" t="s">
        <v>72</v>
      </c>
      <c r="AY109" s="219" t="s">
        <v>124</v>
      </c>
    </row>
    <row r="110" spans="2:51" s="13" customFormat="1" ht="11.25">
      <c r="B110" s="209"/>
      <c r="C110" s="210"/>
      <c r="D110" s="205" t="s">
        <v>171</v>
      </c>
      <c r="E110" s="211" t="s">
        <v>19</v>
      </c>
      <c r="F110" s="212" t="s">
        <v>311</v>
      </c>
      <c r="G110" s="210"/>
      <c r="H110" s="213">
        <v>1.632</v>
      </c>
      <c r="I110" s="214"/>
      <c r="J110" s="210"/>
      <c r="K110" s="210"/>
      <c r="L110" s="215"/>
      <c r="M110" s="216"/>
      <c r="N110" s="217"/>
      <c r="O110" s="217"/>
      <c r="P110" s="217"/>
      <c r="Q110" s="217"/>
      <c r="R110" s="217"/>
      <c r="S110" s="217"/>
      <c r="T110" s="218"/>
      <c r="AT110" s="219" t="s">
        <v>171</v>
      </c>
      <c r="AU110" s="219" t="s">
        <v>81</v>
      </c>
      <c r="AV110" s="13" t="s">
        <v>81</v>
      </c>
      <c r="AW110" s="13" t="s">
        <v>33</v>
      </c>
      <c r="AX110" s="13" t="s">
        <v>72</v>
      </c>
      <c r="AY110" s="219" t="s">
        <v>124</v>
      </c>
    </row>
    <row r="111" spans="2:51" s="14" customFormat="1" ht="11.25">
      <c r="B111" s="231"/>
      <c r="C111" s="232"/>
      <c r="D111" s="205" t="s">
        <v>171</v>
      </c>
      <c r="E111" s="233" t="s">
        <v>19</v>
      </c>
      <c r="F111" s="234" t="s">
        <v>220</v>
      </c>
      <c r="G111" s="232"/>
      <c r="H111" s="235">
        <v>30.022000000000002</v>
      </c>
      <c r="I111" s="236"/>
      <c r="J111" s="232"/>
      <c r="K111" s="232"/>
      <c r="L111" s="237"/>
      <c r="M111" s="238"/>
      <c r="N111" s="239"/>
      <c r="O111" s="239"/>
      <c r="P111" s="239"/>
      <c r="Q111" s="239"/>
      <c r="R111" s="239"/>
      <c r="S111" s="239"/>
      <c r="T111" s="240"/>
      <c r="AT111" s="241" t="s">
        <v>171</v>
      </c>
      <c r="AU111" s="241" t="s">
        <v>81</v>
      </c>
      <c r="AV111" s="14" t="s">
        <v>148</v>
      </c>
      <c r="AW111" s="14" t="s">
        <v>33</v>
      </c>
      <c r="AX111" s="14" t="s">
        <v>79</v>
      </c>
      <c r="AY111" s="241" t="s">
        <v>124</v>
      </c>
    </row>
    <row r="112" spans="1:65" s="2" customFormat="1" ht="16.5" customHeight="1">
      <c r="A112" s="34"/>
      <c r="B112" s="35"/>
      <c r="C112" s="187" t="s">
        <v>198</v>
      </c>
      <c r="D112" s="187" t="s">
        <v>127</v>
      </c>
      <c r="E112" s="188" t="s">
        <v>227</v>
      </c>
      <c r="F112" s="189" t="s">
        <v>284</v>
      </c>
      <c r="G112" s="190" t="s">
        <v>147</v>
      </c>
      <c r="H112" s="191">
        <v>30.022</v>
      </c>
      <c r="I112" s="192"/>
      <c r="J112" s="193">
        <f>ROUND(I112*H112,2)</f>
        <v>0</v>
      </c>
      <c r="K112" s="189" t="s">
        <v>131</v>
      </c>
      <c r="L112" s="39"/>
      <c r="M112" s="201" t="s">
        <v>19</v>
      </c>
      <c r="N112" s="202" t="s">
        <v>43</v>
      </c>
      <c r="O112" s="64"/>
      <c r="P112" s="203">
        <f>O112*H112</f>
        <v>0</v>
      </c>
      <c r="Q112" s="203">
        <v>0</v>
      </c>
      <c r="R112" s="203">
        <f>Q112*H112</f>
        <v>0</v>
      </c>
      <c r="S112" s="203">
        <v>0</v>
      </c>
      <c r="T112" s="204">
        <f>S112*H112</f>
        <v>0</v>
      </c>
      <c r="U112" s="34"/>
      <c r="V112" s="34"/>
      <c r="W112" s="34"/>
      <c r="X112" s="34"/>
      <c r="Y112" s="34"/>
      <c r="Z112" s="34"/>
      <c r="AA112" s="34"/>
      <c r="AB112" s="34"/>
      <c r="AC112" s="34"/>
      <c r="AD112" s="34"/>
      <c r="AE112" s="34"/>
      <c r="AR112" s="199" t="s">
        <v>186</v>
      </c>
      <c r="AT112" s="199" t="s">
        <v>127</v>
      </c>
      <c r="AU112" s="199" t="s">
        <v>81</v>
      </c>
      <c r="AY112" s="17" t="s">
        <v>124</v>
      </c>
      <c r="BE112" s="200">
        <f>IF(N112="základní",J112,0)</f>
        <v>0</v>
      </c>
      <c r="BF112" s="200">
        <f>IF(N112="snížená",J112,0)</f>
        <v>0</v>
      </c>
      <c r="BG112" s="200">
        <f>IF(N112="zákl. přenesená",J112,0)</f>
        <v>0</v>
      </c>
      <c r="BH112" s="200">
        <f>IF(N112="sníž. přenesená",J112,0)</f>
        <v>0</v>
      </c>
      <c r="BI112" s="200">
        <f>IF(N112="nulová",J112,0)</f>
        <v>0</v>
      </c>
      <c r="BJ112" s="17" t="s">
        <v>79</v>
      </c>
      <c r="BK112" s="200">
        <f>ROUND(I112*H112,2)</f>
        <v>0</v>
      </c>
      <c r="BL112" s="17" t="s">
        <v>186</v>
      </c>
      <c r="BM112" s="199" t="s">
        <v>312</v>
      </c>
    </row>
    <row r="113" spans="1:47" s="2" customFormat="1" ht="48.75">
      <c r="A113" s="34"/>
      <c r="B113" s="35"/>
      <c r="C113" s="36"/>
      <c r="D113" s="205" t="s">
        <v>150</v>
      </c>
      <c r="E113" s="36"/>
      <c r="F113" s="206" t="s">
        <v>230</v>
      </c>
      <c r="G113" s="36"/>
      <c r="H113" s="36"/>
      <c r="I113" s="108"/>
      <c r="J113" s="36"/>
      <c r="K113" s="36"/>
      <c r="L113" s="39"/>
      <c r="M113" s="207"/>
      <c r="N113" s="208"/>
      <c r="O113" s="64"/>
      <c r="P113" s="64"/>
      <c r="Q113" s="64"/>
      <c r="R113" s="64"/>
      <c r="S113" s="64"/>
      <c r="T113" s="65"/>
      <c r="U113" s="34"/>
      <c r="V113" s="34"/>
      <c r="W113" s="34"/>
      <c r="X113" s="34"/>
      <c r="Y113" s="34"/>
      <c r="Z113" s="34"/>
      <c r="AA113" s="34"/>
      <c r="AB113" s="34"/>
      <c r="AC113" s="34"/>
      <c r="AD113" s="34"/>
      <c r="AE113" s="34"/>
      <c r="AT113" s="17" t="s">
        <v>150</v>
      </c>
      <c r="AU113" s="17" t="s">
        <v>81</v>
      </c>
    </row>
    <row r="114" spans="1:65" s="2" customFormat="1" ht="16.5" customHeight="1">
      <c r="A114" s="34"/>
      <c r="B114" s="35"/>
      <c r="C114" s="187" t="s">
        <v>202</v>
      </c>
      <c r="D114" s="187" t="s">
        <v>127</v>
      </c>
      <c r="E114" s="188" t="s">
        <v>231</v>
      </c>
      <c r="F114" s="189" t="s">
        <v>232</v>
      </c>
      <c r="G114" s="190" t="s">
        <v>147</v>
      </c>
      <c r="H114" s="191">
        <v>30.022</v>
      </c>
      <c r="I114" s="192"/>
      <c r="J114" s="193">
        <f>ROUND(I114*H114,2)</f>
        <v>0</v>
      </c>
      <c r="K114" s="189" t="s">
        <v>131</v>
      </c>
      <c r="L114" s="39"/>
      <c r="M114" s="201" t="s">
        <v>19</v>
      </c>
      <c r="N114" s="202" t="s">
        <v>43</v>
      </c>
      <c r="O114" s="64"/>
      <c r="P114" s="203">
        <f>O114*H114</f>
        <v>0</v>
      </c>
      <c r="Q114" s="203">
        <v>0</v>
      </c>
      <c r="R114" s="203">
        <f>Q114*H114</f>
        <v>0</v>
      </c>
      <c r="S114" s="203">
        <v>0</v>
      </c>
      <c r="T114" s="204">
        <f>S114*H114</f>
        <v>0</v>
      </c>
      <c r="U114" s="34"/>
      <c r="V114" s="34"/>
      <c r="W114" s="34"/>
      <c r="X114" s="34"/>
      <c r="Y114" s="34"/>
      <c r="Z114" s="34"/>
      <c r="AA114" s="34"/>
      <c r="AB114" s="34"/>
      <c r="AC114" s="34"/>
      <c r="AD114" s="34"/>
      <c r="AE114" s="34"/>
      <c r="AR114" s="199" t="s">
        <v>186</v>
      </c>
      <c r="AT114" s="199" t="s">
        <v>127</v>
      </c>
      <c r="AU114" s="199" t="s">
        <v>81</v>
      </c>
      <c r="AY114" s="17" t="s">
        <v>124</v>
      </c>
      <c r="BE114" s="200">
        <f>IF(N114="základní",J114,0)</f>
        <v>0</v>
      </c>
      <c r="BF114" s="200">
        <f>IF(N114="snížená",J114,0)</f>
        <v>0</v>
      </c>
      <c r="BG114" s="200">
        <f>IF(N114="zákl. přenesená",J114,0)</f>
        <v>0</v>
      </c>
      <c r="BH114" s="200">
        <f>IF(N114="sníž. přenesená",J114,0)</f>
        <v>0</v>
      </c>
      <c r="BI114" s="200">
        <f>IF(N114="nulová",J114,0)</f>
        <v>0</v>
      </c>
      <c r="BJ114" s="17" t="s">
        <v>79</v>
      </c>
      <c r="BK114" s="200">
        <f>ROUND(I114*H114,2)</f>
        <v>0</v>
      </c>
      <c r="BL114" s="17" t="s">
        <v>186</v>
      </c>
      <c r="BM114" s="199" t="s">
        <v>313</v>
      </c>
    </row>
    <row r="115" spans="1:47" s="2" customFormat="1" ht="48.75">
      <c r="A115" s="34"/>
      <c r="B115" s="35"/>
      <c r="C115" s="36"/>
      <c r="D115" s="205" t="s">
        <v>150</v>
      </c>
      <c r="E115" s="36"/>
      <c r="F115" s="206" t="s">
        <v>230</v>
      </c>
      <c r="G115" s="36"/>
      <c r="H115" s="36"/>
      <c r="I115" s="108"/>
      <c r="J115" s="36"/>
      <c r="K115" s="36"/>
      <c r="L115" s="39"/>
      <c r="M115" s="207"/>
      <c r="N115" s="208"/>
      <c r="O115" s="64"/>
      <c r="P115" s="64"/>
      <c r="Q115" s="64"/>
      <c r="R115" s="64"/>
      <c r="S115" s="64"/>
      <c r="T115" s="65"/>
      <c r="U115" s="34"/>
      <c r="V115" s="34"/>
      <c r="W115" s="34"/>
      <c r="X115" s="34"/>
      <c r="Y115" s="34"/>
      <c r="Z115" s="34"/>
      <c r="AA115" s="34"/>
      <c r="AB115" s="34"/>
      <c r="AC115" s="34"/>
      <c r="AD115" s="34"/>
      <c r="AE115" s="34"/>
      <c r="AT115" s="17" t="s">
        <v>150</v>
      </c>
      <c r="AU115" s="17" t="s">
        <v>81</v>
      </c>
    </row>
    <row r="116" spans="1:65" s="2" customFormat="1" ht="16.5" customHeight="1">
      <c r="A116" s="34"/>
      <c r="B116" s="35"/>
      <c r="C116" s="187" t="s">
        <v>206</v>
      </c>
      <c r="D116" s="187" t="s">
        <v>127</v>
      </c>
      <c r="E116" s="188" t="s">
        <v>235</v>
      </c>
      <c r="F116" s="189" t="s">
        <v>236</v>
      </c>
      <c r="G116" s="190" t="s">
        <v>147</v>
      </c>
      <c r="H116" s="191">
        <v>30.022</v>
      </c>
      <c r="I116" s="192"/>
      <c r="J116" s="193">
        <f>ROUND(I116*H116,2)</f>
        <v>0</v>
      </c>
      <c r="K116" s="189" t="s">
        <v>131</v>
      </c>
      <c r="L116" s="39"/>
      <c r="M116" s="201" t="s">
        <v>19</v>
      </c>
      <c r="N116" s="202" t="s">
        <v>43</v>
      </c>
      <c r="O116" s="64"/>
      <c r="P116" s="203">
        <f>O116*H116</f>
        <v>0</v>
      </c>
      <c r="Q116" s="203">
        <v>3E-05</v>
      </c>
      <c r="R116" s="203">
        <f>Q116*H116</f>
        <v>0.00090066</v>
      </c>
      <c r="S116" s="203">
        <v>0</v>
      </c>
      <c r="T116" s="204">
        <f>S116*H116</f>
        <v>0</v>
      </c>
      <c r="U116" s="34"/>
      <c r="V116" s="34"/>
      <c r="W116" s="34"/>
      <c r="X116" s="34"/>
      <c r="Y116" s="34"/>
      <c r="Z116" s="34"/>
      <c r="AA116" s="34"/>
      <c r="AB116" s="34"/>
      <c r="AC116" s="34"/>
      <c r="AD116" s="34"/>
      <c r="AE116" s="34"/>
      <c r="AR116" s="199" t="s">
        <v>186</v>
      </c>
      <c r="AT116" s="199" t="s">
        <v>127</v>
      </c>
      <c r="AU116" s="199" t="s">
        <v>81</v>
      </c>
      <c r="AY116" s="17" t="s">
        <v>124</v>
      </c>
      <c r="BE116" s="200">
        <f>IF(N116="základní",J116,0)</f>
        <v>0</v>
      </c>
      <c r="BF116" s="200">
        <f>IF(N116="snížená",J116,0)</f>
        <v>0</v>
      </c>
      <c r="BG116" s="200">
        <f>IF(N116="zákl. přenesená",J116,0)</f>
        <v>0</v>
      </c>
      <c r="BH116" s="200">
        <f>IF(N116="sníž. přenesená",J116,0)</f>
        <v>0</v>
      </c>
      <c r="BI116" s="200">
        <f>IF(N116="nulová",J116,0)</f>
        <v>0</v>
      </c>
      <c r="BJ116" s="17" t="s">
        <v>79</v>
      </c>
      <c r="BK116" s="200">
        <f>ROUND(I116*H116,2)</f>
        <v>0</v>
      </c>
      <c r="BL116" s="17" t="s">
        <v>186</v>
      </c>
      <c r="BM116" s="199" t="s">
        <v>314</v>
      </c>
    </row>
    <row r="117" spans="1:47" s="2" customFormat="1" ht="48.75">
      <c r="A117" s="34"/>
      <c r="B117" s="35"/>
      <c r="C117" s="36"/>
      <c r="D117" s="205" t="s">
        <v>150</v>
      </c>
      <c r="E117" s="36"/>
      <c r="F117" s="206" t="s">
        <v>230</v>
      </c>
      <c r="G117" s="36"/>
      <c r="H117" s="36"/>
      <c r="I117" s="108"/>
      <c r="J117" s="36"/>
      <c r="K117" s="36"/>
      <c r="L117" s="39"/>
      <c r="M117" s="207"/>
      <c r="N117" s="208"/>
      <c r="O117" s="64"/>
      <c r="P117" s="64"/>
      <c r="Q117" s="64"/>
      <c r="R117" s="64"/>
      <c r="S117" s="64"/>
      <c r="T117" s="65"/>
      <c r="U117" s="34"/>
      <c r="V117" s="34"/>
      <c r="W117" s="34"/>
      <c r="X117" s="34"/>
      <c r="Y117" s="34"/>
      <c r="Z117" s="34"/>
      <c r="AA117" s="34"/>
      <c r="AB117" s="34"/>
      <c r="AC117" s="34"/>
      <c r="AD117" s="34"/>
      <c r="AE117" s="34"/>
      <c r="AT117" s="17" t="s">
        <v>150</v>
      </c>
      <c r="AU117" s="17" t="s">
        <v>81</v>
      </c>
    </row>
    <row r="118" spans="1:65" s="2" customFormat="1" ht="16.5" customHeight="1">
      <c r="A118" s="34"/>
      <c r="B118" s="35"/>
      <c r="C118" s="187" t="s">
        <v>214</v>
      </c>
      <c r="D118" s="187" t="s">
        <v>127</v>
      </c>
      <c r="E118" s="188" t="s">
        <v>288</v>
      </c>
      <c r="F118" s="189" t="s">
        <v>289</v>
      </c>
      <c r="G118" s="190" t="s">
        <v>147</v>
      </c>
      <c r="H118" s="191">
        <v>30.022</v>
      </c>
      <c r="I118" s="192"/>
      <c r="J118" s="193">
        <f>ROUND(I118*H118,2)</f>
        <v>0</v>
      </c>
      <c r="K118" s="189" t="s">
        <v>131</v>
      </c>
      <c r="L118" s="39"/>
      <c r="M118" s="201" t="s">
        <v>19</v>
      </c>
      <c r="N118" s="202" t="s">
        <v>43</v>
      </c>
      <c r="O118" s="64"/>
      <c r="P118" s="203">
        <f>O118*H118</f>
        <v>0</v>
      </c>
      <c r="Q118" s="203">
        <v>0.0005</v>
      </c>
      <c r="R118" s="203">
        <f>Q118*H118</f>
        <v>0.015011</v>
      </c>
      <c r="S118" s="203">
        <v>0</v>
      </c>
      <c r="T118" s="204">
        <f>S118*H118</f>
        <v>0</v>
      </c>
      <c r="U118" s="34"/>
      <c r="V118" s="34"/>
      <c r="W118" s="34"/>
      <c r="X118" s="34"/>
      <c r="Y118" s="34"/>
      <c r="Z118" s="34"/>
      <c r="AA118" s="34"/>
      <c r="AB118" s="34"/>
      <c r="AC118" s="34"/>
      <c r="AD118" s="34"/>
      <c r="AE118" s="34"/>
      <c r="AR118" s="199" t="s">
        <v>186</v>
      </c>
      <c r="AT118" s="199" t="s">
        <v>127</v>
      </c>
      <c r="AU118" s="199" t="s">
        <v>81</v>
      </c>
      <c r="AY118" s="17" t="s">
        <v>124</v>
      </c>
      <c r="BE118" s="200">
        <f>IF(N118="základní",J118,0)</f>
        <v>0</v>
      </c>
      <c r="BF118" s="200">
        <f>IF(N118="snížená",J118,0)</f>
        <v>0</v>
      </c>
      <c r="BG118" s="200">
        <f>IF(N118="zákl. přenesená",J118,0)</f>
        <v>0</v>
      </c>
      <c r="BH118" s="200">
        <f>IF(N118="sníž. přenesená",J118,0)</f>
        <v>0</v>
      </c>
      <c r="BI118" s="200">
        <f>IF(N118="nulová",J118,0)</f>
        <v>0</v>
      </c>
      <c r="BJ118" s="17" t="s">
        <v>79</v>
      </c>
      <c r="BK118" s="200">
        <f>ROUND(I118*H118,2)</f>
        <v>0</v>
      </c>
      <c r="BL118" s="17" t="s">
        <v>186</v>
      </c>
      <c r="BM118" s="199" t="s">
        <v>315</v>
      </c>
    </row>
    <row r="119" spans="1:47" s="2" customFormat="1" ht="29.25">
      <c r="A119" s="34"/>
      <c r="B119" s="35"/>
      <c r="C119" s="36"/>
      <c r="D119" s="205" t="s">
        <v>150</v>
      </c>
      <c r="E119" s="36"/>
      <c r="F119" s="206" t="s">
        <v>291</v>
      </c>
      <c r="G119" s="36"/>
      <c r="H119" s="36"/>
      <c r="I119" s="108"/>
      <c r="J119" s="36"/>
      <c r="K119" s="36"/>
      <c r="L119" s="39"/>
      <c r="M119" s="207"/>
      <c r="N119" s="208"/>
      <c r="O119" s="64"/>
      <c r="P119" s="64"/>
      <c r="Q119" s="64"/>
      <c r="R119" s="64"/>
      <c r="S119" s="64"/>
      <c r="T119" s="65"/>
      <c r="U119" s="34"/>
      <c r="V119" s="34"/>
      <c r="W119" s="34"/>
      <c r="X119" s="34"/>
      <c r="Y119" s="34"/>
      <c r="Z119" s="34"/>
      <c r="AA119" s="34"/>
      <c r="AB119" s="34"/>
      <c r="AC119" s="34"/>
      <c r="AD119" s="34"/>
      <c r="AE119" s="34"/>
      <c r="AT119" s="17" t="s">
        <v>150</v>
      </c>
      <c r="AU119" s="17" t="s">
        <v>81</v>
      </c>
    </row>
    <row r="120" spans="1:65" s="2" customFormat="1" ht="16.5" customHeight="1">
      <c r="A120" s="34"/>
      <c r="B120" s="35"/>
      <c r="C120" s="220" t="s">
        <v>221</v>
      </c>
      <c r="D120" s="220" t="s">
        <v>193</v>
      </c>
      <c r="E120" s="221" t="s">
        <v>292</v>
      </c>
      <c r="F120" s="222" t="s">
        <v>293</v>
      </c>
      <c r="G120" s="223" t="s">
        <v>147</v>
      </c>
      <c r="H120" s="224">
        <v>34.525</v>
      </c>
      <c r="I120" s="225"/>
      <c r="J120" s="226">
        <f>ROUND(I120*H120,2)</f>
        <v>0</v>
      </c>
      <c r="K120" s="222" t="s">
        <v>131</v>
      </c>
      <c r="L120" s="227"/>
      <c r="M120" s="228" t="s">
        <v>19</v>
      </c>
      <c r="N120" s="229" t="s">
        <v>43</v>
      </c>
      <c r="O120" s="64"/>
      <c r="P120" s="203">
        <f>O120*H120</f>
        <v>0</v>
      </c>
      <c r="Q120" s="203">
        <v>0.00235</v>
      </c>
      <c r="R120" s="203">
        <f>Q120*H120</f>
        <v>0.08113375</v>
      </c>
      <c r="S120" s="203">
        <v>0</v>
      </c>
      <c r="T120" s="204">
        <f>S120*H120</f>
        <v>0</v>
      </c>
      <c r="U120" s="34"/>
      <c r="V120" s="34"/>
      <c r="W120" s="34"/>
      <c r="X120" s="34"/>
      <c r="Y120" s="34"/>
      <c r="Z120" s="34"/>
      <c r="AA120" s="34"/>
      <c r="AB120" s="34"/>
      <c r="AC120" s="34"/>
      <c r="AD120" s="34"/>
      <c r="AE120" s="34"/>
      <c r="AR120" s="199" t="s">
        <v>196</v>
      </c>
      <c r="AT120" s="199" t="s">
        <v>193</v>
      </c>
      <c r="AU120" s="199" t="s">
        <v>81</v>
      </c>
      <c r="AY120" s="17" t="s">
        <v>124</v>
      </c>
      <c r="BE120" s="200">
        <f>IF(N120="základní",J120,0)</f>
        <v>0</v>
      </c>
      <c r="BF120" s="200">
        <f>IF(N120="snížená",J120,0)</f>
        <v>0</v>
      </c>
      <c r="BG120" s="200">
        <f>IF(N120="zákl. přenesená",J120,0)</f>
        <v>0</v>
      </c>
      <c r="BH120" s="200">
        <f>IF(N120="sníž. přenesená",J120,0)</f>
        <v>0</v>
      </c>
      <c r="BI120" s="200">
        <f>IF(N120="nulová",J120,0)</f>
        <v>0</v>
      </c>
      <c r="BJ120" s="17" t="s">
        <v>79</v>
      </c>
      <c r="BK120" s="200">
        <f>ROUND(I120*H120,2)</f>
        <v>0</v>
      </c>
      <c r="BL120" s="17" t="s">
        <v>186</v>
      </c>
      <c r="BM120" s="199" t="s">
        <v>316</v>
      </c>
    </row>
    <row r="121" spans="2:51" s="13" customFormat="1" ht="11.25">
      <c r="B121" s="209"/>
      <c r="C121" s="210"/>
      <c r="D121" s="205" t="s">
        <v>171</v>
      </c>
      <c r="E121" s="210"/>
      <c r="F121" s="212" t="s">
        <v>317</v>
      </c>
      <c r="G121" s="210"/>
      <c r="H121" s="213">
        <v>34.525</v>
      </c>
      <c r="I121" s="214"/>
      <c r="J121" s="210"/>
      <c r="K121" s="210"/>
      <c r="L121" s="215"/>
      <c r="M121" s="216"/>
      <c r="N121" s="217"/>
      <c r="O121" s="217"/>
      <c r="P121" s="217"/>
      <c r="Q121" s="217"/>
      <c r="R121" s="217"/>
      <c r="S121" s="217"/>
      <c r="T121" s="218"/>
      <c r="AT121" s="219" t="s">
        <v>171</v>
      </c>
      <c r="AU121" s="219" t="s">
        <v>81</v>
      </c>
      <c r="AV121" s="13" t="s">
        <v>81</v>
      </c>
      <c r="AW121" s="13" t="s">
        <v>4</v>
      </c>
      <c r="AX121" s="13" t="s">
        <v>79</v>
      </c>
      <c r="AY121" s="219" t="s">
        <v>124</v>
      </c>
    </row>
    <row r="122" spans="1:65" s="2" customFormat="1" ht="16.5" customHeight="1">
      <c r="A122" s="34"/>
      <c r="B122" s="35"/>
      <c r="C122" s="187" t="s">
        <v>8</v>
      </c>
      <c r="D122" s="187" t="s">
        <v>127</v>
      </c>
      <c r="E122" s="188" t="s">
        <v>256</v>
      </c>
      <c r="F122" s="189" t="s">
        <v>257</v>
      </c>
      <c r="G122" s="190" t="s">
        <v>224</v>
      </c>
      <c r="H122" s="191">
        <v>0.8</v>
      </c>
      <c r="I122" s="192"/>
      <c r="J122" s="193">
        <f>ROUND(I122*H122,2)</f>
        <v>0</v>
      </c>
      <c r="K122" s="189" t="s">
        <v>131</v>
      </c>
      <c r="L122" s="39"/>
      <c r="M122" s="201" t="s">
        <v>19</v>
      </c>
      <c r="N122" s="202" t="s">
        <v>43</v>
      </c>
      <c r="O122" s="64"/>
      <c r="P122" s="203">
        <f>O122*H122</f>
        <v>0</v>
      </c>
      <c r="Q122" s="203">
        <v>0</v>
      </c>
      <c r="R122" s="203">
        <f>Q122*H122</f>
        <v>0</v>
      </c>
      <c r="S122" s="203">
        <v>0</v>
      </c>
      <c r="T122" s="204">
        <f>S122*H122</f>
        <v>0</v>
      </c>
      <c r="U122" s="34"/>
      <c r="V122" s="34"/>
      <c r="W122" s="34"/>
      <c r="X122" s="34"/>
      <c r="Y122" s="34"/>
      <c r="Z122" s="34"/>
      <c r="AA122" s="34"/>
      <c r="AB122" s="34"/>
      <c r="AC122" s="34"/>
      <c r="AD122" s="34"/>
      <c r="AE122" s="34"/>
      <c r="AR122" s="199" t="s">
        <v>186</v>
      </c>
      <c r="AT122" s="199" t="s">
        <v>127</v>
      </c>
      <c r="AU122" s="199" t="s">
        <v>81</v>
      </c>
      <c r="AY122" s="17" t="s">
        <v>124</v>
      </c>
      <c r="BE122" s="200">
        <f>IF(N122="základní",J122,0)</f>
        <v>0</v>
      </c>
      <c r="BF122" s="200">
        <f>IF(N122="snížená",J122,0)</f>
        <v>0</v>
      </c>
      <c r="BG122" s="200">
        <f>IF(N122="zákl. přenesená",J122,0)</f>
        <v>0</v>
      </c>
      <c r="BH122" s="200">
        <f>IF(N122="sníž. přenesená",J122,0)</f>
        <v>0</v>
      </c>
      <c r="BI122" s="200">
        <f>IF(N122="nulová",J122,0)</f>
        <v>0</v>
      </c>
      <c r="BJ122" s="17" t="s">
        <v>79</v>
      </c>
      <c r="BK122" s="200">
        <f>ROUND(I122*H122,2)</f>
        <v>0</v>
      </c>
      <c r="BL122" s="17" t="s">
        <v>186</v>
      </c>
      <c r="BM122" s="199" t="s">
        <v>318</v>
      </c>
    </row>
    <row r="123" spans="1:65" s="2" customFormat="1" ht="16.5" customHeight="1">
      <c r="A123" s="34"/>
      <c r="B123" s="35"/>
      <c r="C123" s="220" t="s">
        <v>186</v>
      </c>
      <c r="D123" s="220" t="s">
        <v>193</v>
      </c>
      <c r="E123" s="221" t="s">
        <v>261</v>
      </c>
      <c r="F123" s="222" t="s">
        <v>262</v>
      </c>
      <c r="G123" s="223" t="s">
        <v>224</v>
      </c>
      <c r="H123" s="224">
        <v>0.8</v>
      </c>
      <c r="I123" s="225"/>
      <c r="J123" s="226">
        <f>ROUND(I123*H123,2)</f>
        <v>0</v>
      </c>
      <c r="K123" s="222" t="s">
        <v>131</v>
      </c>
      <c r="L123" s="227"/>
      <c r="M123" s="228" t="s">
        <v>19</v>
      </c>
      <c r="N123" s="229" t="s">
        <v>43</v>
      </c>
      <c r="O123" s="64"/>
      <c r="P123" s="203">
        <f>O123*H123</f>
        <v>0</v>
      </c>
      <c r="Q123" s="203">
        <v>0.00016</v>
      </c>
      <c r="R123" s="203">
        <f>Q123*H123</f>
        <v>0.00012800000000000002</v>
      </c>
      <c r="S123" s="203">
        <v>0</v>
      </c>
      <c r="T123" s="204">
        <f>S123*H123</f>
        <v>0</v>
      </c>
      <c r="U123" s="34"/>
      <c r="V123" s="34"/>
      <c r="W123" s="34"/>
      <c r="X123" s="34"/>
      <c r="Y123" s="34"/>
      <c r="Z123" s="34"/>
      <c r="AA123" s="34"/>
      <c r="AB123" s="34"/>
      <c r="AC123" s="34"/>
      <c r="AD123" s="34"/>
      <c r="AE123" s="34"/>
      <c r="AR123" s="199" t="s">
        <v>196</v>
      </c>
      <c r="AT123" s="199" t="s">
        <v>193</v>
      </c>
      <c r="AU123" s="199" t="s">
        <v>81</v>
      </c>
      <c r="AY123" s="17" t="s">
        <v>124</v>
      </c>
      <c r="BE123" s="200">
        <f>IF(N123="základní",J123,0)</f>
        <v>0</v>
      </c>
      <c r="BF123" s="200">
        <f>IF(N123="snížená",J123,0)</f>
        <v>0</v>
      </c>
      <c r="BG123" s="200">
        <f>IF(N123="zákl. přenesená",J123,0)</f>
        <v>0</v>
      </c>
      <c r="BH123" s="200">
        <f>IF(N123="sníž. přenesená",J123,0)</f>
        <v>0</v>
      </c>
      <c r="BI123" s="200">
        <f>IF(N123="nulová",J123,0)</f>
        <v>0</v>
      </c>
      <c r="BJ123" s="17" t="s">
        <v>79</v>
      </c>
      <c r="BK123" s="200">
        <f>ROUND(I123*H123,2)</f>
        <v>0</v>
      </c>
      <c r="BL123" s="17" t="s">
        <v>186</v>
      </c>
      <c r="BM123" s="199" t="s">
        <v>319</v>
      </c>
    </row>
    <row r="124" spans="1:65" s="2" customFormat="1" ht="21.75" customHeight="1">
      <c r="A124" s="34"/>
      <c r="B124" s="35"/>
      <c r="C124" s="187" t="s">
        <v>234</v>
      </c>
      <c r="D124" s="187" t="s">
        <v>127</v>
      </c>
      <c r="E124" s="188" t="s">
        <v>265</v>
      </c>
      <c r="F124" s="189" t="s">
        <v>266</v>
      </c>
      <c r="G124" s="190" t="s">
        <v>209</v>
      </c>
      <c r="H124" s="230"/>
      <c r="I124" s="192"/>
      <c r="J124" s="193">
        <f>ROUND(I124*H124,2)</f>
        <v>0</v>
      </c>
      <c r="K124" s="189" t="s">
        <v>131</v>
      </c>
      <c r="L124" s="39"/>
      <c r="M124" s="201" t="s">
        <v>19</v>
      </c>
      <c r="N124" s="202" t="s">
        <v>43</v>
      </c>
      <c r="O124" s="64"/>
      <c r="P124" s="203">
        <f>O124*H124</f>
        <v>0</v>
      </c>
      <c r="Q124" s="203">
        <v>0</v>
      </c>
      <c r="R124" s="203">
        <f>Q124*H124</f>
        <v>0</v>
      </c>
      <c r="S124" s="203">
        <v>0</v>
      </c>
      <c r="T124" s="204">
        <f>S124*H124</f>
        <v>0</v>
      </c>
      <c r="U124" s="34"/>
      <c r="V124" s="34"/>
      <c r="W124" s="34"/>
      <c r="X124" s="34"/>
      <c r="Y124" s="34"/>
      <c r="Z124" s="34"/>
      <c r="AA124" s="34"/>
      <c r="AB124" s="34"/>
      <c r="AC124" s="34"/>
      <c r="AD124" s="34"/>
      <c r="AE124" s="34"/>
      <c r="AR124" s="199" t="s">
        <v>186</v>
      </c>
      <c r="AT124" s="199" t="s">
        <v>127</v>
      </c>
      <c r="AU124" s="199" t="s">
        <v>81</v>
      </c>
      <c r="AY124" s="17" t="s">
        <v>124</v>
      </c>
      <c r="BE124" s="200">
        <f>IF(N124="základní",J124,0)</f>
        <v>0</v>
      </c>
      <c r="BF124" s="200">
        <f>IF(N124="snížená",J124,0)</f>
        <v>0</v>
      </c>
      <c r="BG124" s="200">
        <f>IF(N124="zákl. přenesená",J124,0)</f>
        <v>0</v>
      </c>
      <c r="BH124" s="200">
        <f>IF(N124="sníž. přenesená",J124,0)</f>
        <v>0</v>
      </c>
      <c r="BI124" s="200">
        <f>IF(N124="nulová",J124,0)</f>
        <v>0</v>
      </c>
      <c r="BJ124" s="17" t="s">
        <v>79</v>
      </c>
      <c r="BK124" s="200">
        <f>ROUND(I124*H124,2)</f>
        <v>0</v>
      </c>
      <c r="BL124" s="17" t="s">
        <v>186</v>
      </c>
      <c r="BM124" s="199" t="s">
        <v>320</v>
      </c>
    </row>
    <row r="125" spans="1:47" s="2" customFormat="1" ht="78">
      <c r="A125" s="34"/>
      <c r="B125" s="35"/>
      <c r="C125" s="36"/>
      <c r="D125" s="205" t="s">
        <v>150</v>
      </c>
      <c r="E125" s="36"/>
      <c r="F125" s="206" t="s">
        <v>211</v>
      </c>
      <c r="G125" s="36"/>
      <c r="H125" s="36"/>
      <c r="I125" s="108"/>
      <c r="J125" s="36"/>
      <c r="K125" s="36"/>
      <c r="L125" s="39"/>
      <c r="M125" s="242"/>
      <c r="N125" s="243"/>
      <c r="O125" s="196"/>
      <c r="P125" s="196"/>
      <c r="Q125" s="196"/>
      <c r="R125" s="196"/>
      <c r="S125" s="196"/>
      <c r="T125" s="244"/>
      <c r="U125" s="34"/>
      <c r="V125" s="34"/>
      <c r="W125" s="34"/>
      <c r="X125" s="34"/>
      <c r="Y125" s="34"/>
      <c r="Z125" s="34"/>
      <c r="AA125" s="34"/>
      <c r="AB125" s="34"/>
      <c r="AC125" s="34"/>
      <c r="AD125" s="34"/>
      <c r="AE125" s="34"/>
      <c r="AT125" s="17" t="s">
        <v>150</v>
      </c>
      <c r="AU125" s="17" t="s">
        <v>81</v>
      </c>
    </row>
    <row r="126" spans="1:31" s="2" customFormat="1" ht="6.95" customHeight="1">
      <c r="A126" s="34"/>
      <c r="B126" s="47"/>
      <c r="C126" s="48"/>
      <c r="D126" s="48"/>
      <c r="E126" s="48"/>
      <c r="F126" s="48"/>
      <c r="G126" s="48"/>
      <c r="H126" s="48"/>
      <c r="I126" s="136"/>
      <c r="J126" s="48"/>
      <c r="K126" s="48"/>
      <c r="L126" s="39"/>
      <c r="M126" s="34"/>
      <c r="O126" s="34"/>
      <c r="P126" s="34"/>
      <c r="Q126" s="34"/>
      <c r="R126" s="34"/>
      <c r="S126" s="34"/>
      <c r="T126" s="34"/>
      <c r="U126" s="34"/>
      <c r="V126" s="34"/>
      <c r="W126" s="34"/>
      <c r="X126" s="34"/>
      <c r="Y126" s="34"/>
      <c r="Z126" s="34"/>
      <c r="AA126" s="34"/>
      <c r="AB126" s="34"/>
      <c r="AC126" s="34"/>
      <c r="AD126" s="34"/>
      <c r="AE126" s="34"/>
    </row>
  </sheetData>
  <sheetProtection algorithmName="SHA-512" hashValue="1GhSR6EQhMlDMSskr8XxlR9obl3FFe2YXGLtYpWJJml9v3qT0FocAk5NFv/95D92xqXfQYhWNa3QSHEqZF+//g==" saltValue="3f4yjt6z3IXOKXARgsS7jWaSkDNggdbos3Q8tZ3R/cZL27u+aUh2ejXkXk/fG94ZmokLwjhjV5vhCeG8fu2dyQ==" spinCount="100000" sheet="1" objects="1" scenarios="1" formatColumns="0" formatRows="0" autoFilter="0"/>
  <autoFilter ref="C84:K125"/>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0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1"/>
      <c r="L2" s="362"/>
      <c r="M2" s="362"/>
      <c r="N2" s="362"/>
      <c r="O2" s="362"/>
      <c r="P2" s="362"/>
      <c r="Q2" s="362"/>
      <c r="R2" s="362"/>
      <c r="S2" s="362"/>
      <c r="T2" s="362"/>
      <c r="U2" s="362"/>
      <c r="V2" s="362"/>
      <c r="AT2" s="17" t="s">
        <v>93</v>
      </c>
    </row>
    <row r="3" spans="2:46" s="1" customFormat="1" ht="6.95" customHeight="1">
      <c r="B3" s="102"/>
      <c r="C3" s="103"/>
      <c r="D3" s="103"/>
      <c r="E3" s="103"/>
      <c r="F3" s="103"/>
      <c r="G3" s="103"/>
      <c r="H3" s="103"/>
      <c r="I3" s="104"/>
      <c r="J3" s="103"/>
      <c r="K3" s="103"/>
      <c r="L3" s="20"/>
      <c r="AT3" s="17" t="s">
        <v>81</v>
      </c>
    </row>
    <row r="4" spans="2:46" s="1" customFormat="1" ht="24.95" customHeight="1">
      <c r="B4" s="20"/>
      <c r="D4" s="105" t="s">
        <v>100</v>
      </c>
      <c r="I4" s="101"/>
      <c r="L4" s="20"/>
      <c r="M4" s="106" t="s">
        <v>10</v>
      </c>
      <c r="AT4" s="17" t="s">
        <v>4</v>
      </c>
    </row>
    <row r="5" spans="2:12" s="1" customFormat="1" ht="6.95" customHeight="1">
      <c r="B5" s="20"/>
      <c r="I5" s="101"/>
      <c r="L5" s="20"/>
    </row>
    <row r="6" spans="2:12" s="1" customFormat="1" ht="12" customHeight="1">
      <c r="B6" s="20"/>
      <c r="D6" s="107" t="s">
        <v>16</v>
      </c>
      <c r="I6" s="101"/>
      <c r="L6" s="20"/>
    </row>
    <row r="7" spans="2:12" s="1" customFormat="1" ht="16.5" customHeight="1">
      <c r="B7" s="20"/>
      <c r="E7" s="363" t="str">
        <f>'Rekapitulace stavby'!K6</f>
        <v>MŠ Karla Havlíčka Borovského 1527 - oprava podlah tříd</v>
      </c>
      <c r="F7" s="364"/>
      <c r="G7" s="364"/>
      <c r="H7" s="364"/>
      <c r="I7" s="101"/>
      <c r="L7" s="20"/>
    </row>
    <row r="8" spans="1:31" s="2" customFormat="1" ht="12" customHeight="1">
      <c r="A8" s="34"/>
      <c r="B8" s="39"/>
      <c r="C8" s="34"/>
      <c r="D8" s="107" t="s">
        <v>101</v>
      </c>
      <c r="E8" s="34"/>
      <c r="F8" s="34"/>
      <c r="G8" s="34"/>
      <c r="H8" s="34"/>
      <c r="I8" s="108"/>
      <c r="J8" s="34"/>
      <c r="K8" s="34"/>
      <c r="L8" s="109"/>
      <c r="S8" s="34"/>
      <c r="T8" s="34"/>
      <c r="U8" s="34"/>
      <c r="V8" s="34"/>
      <c r="W8" s="34"/>
      <c r="X8" s="34"/>
      <c r="Y8" s="34"/>
      <c r="Z8" s="34"/>
      <c r="AA8" s="34"/>
      <c r="AB8" s="34"/>
      <c r="AC8" s="34"/>
      <c r="AD8" s="34"/>
      <c r="AE8" s="34"/>
    </row>
    <row r="9" spans="1:31" s="2" customFormat="1" ht="16.5" customHeight="1">
      <c r="A9" s="34"/>
      <c r="B9" s="39"/>
      <c r="C9" s="34"/>
      <c r="D9" s="34"/>
      <c r="E9" s="365" t="s">
        <v>321</v>
      </c>
      <c r="F9" s="366"/>
      <c r="G9" s="366"/>
      <c r="H9" s="366"/>
      <c r="I9" s="108"/>
      <c r="J9" s="34"/>
      <c r="K9" s="34"/>
      <c r="L9" s="109"/>
      <c r="S9" s="34"/>
      <c r="T9" s="34"/>
      <c r="U9" s="34"/>
      <c r="V9" s="34"/>
      <c r="W9" s="34"/>
      <c r="X9" s="34"/>
      <c r="Y9" s="34"/>
      <c r="Z9" s="34"/>
      <c r="AA9" s="34"/>
      <c r="AB9" s="34"/>
      <c r="AC9" s="34"/>
      <c r="AD9" s="34"/>
      <c r="AE9" s="34"/>
    </row>
    <row r="10" spans="1:31" s="2" customFormat="1" ht="11.25">
      <c r="A10" s="34"/>
      <c r="B10" s="39"/>
      <c r="C10" s="34"/>
      <c r="D10" s="34"/>
      <c r="E10" s="34"/>
      <c r="F10" s="34"/>
      <c r="G10" s="34"/>
      <c r="H10" s="34"/>
      <c r="I10" s="108"/>
      <c r="J10" s="34"/>
      <c r="K10" s="34"/>
      <c r="L10" s="109"/>
      <c r="S10" s="34"/>
      <c r="T10" s="34"/>
      <c r="U10" s="34"/>
      <c r="V10" s="34"/>
      <c r="W10" s="34"/>
      <c r="X10" s="34"/>
      <c r="Y10" s="34"/>
      <c r="Z10" s="34"/>
      <c r="AA10" s="34"/>
      <c r="AB10" s="34"/>
      <c r="AC10" s="34"/>
      <c r="AD10" s="34"/>
      <c r="AE10" s="34"/>
    </row>
    <row r="11" spans="1:31" s="2" customFormat="1" ht="12" customHeight="1">
      <c r="A11" s="34"/>
      <c r="B11" s="39"/>
      <c r="C11" s="34"/>
      <c r="D11" s="107" t="s">
        <v>18</v>
      </c>
      <c r="E11" s="34"/>
      <c r="F11" s="110" t="s">
        <v>19</v>
      </c>
      <c r="G11" s="34"/>
      <c r="H11" s="34"/>
      <c r="I11" s="111" t="s">
        <v>20</v>
      </c>
      <c r="J11" s="110" t="s">
        <v>19</v>
      </c>
      <c r="K11" s="34"/>
      <c r="L11" s="109"/>
      <c r="S11" s="34"/>
      <c r="T11" s="34"/>
      <c r="U11" s="34"/>
      <c r="V11" s="34"/>
      <c r="W11" s="34"/>
      <c r="X11" s="34"/>
      <c r="Y11" s="34"/>
      <c r="Z11" s="34"/>
      <c r="AA11" s="34"/>
      <c r="AB11" s="34"/>
      <c r="AC11" s="34"/>
      <c r="AD11" s="34"/>
      <c r="AE11" s="34"/>
    </row>
    <row r="12" spans="1:31" s="2" customFormat="1" ht="12" customHeight="1">
      <c r="A12" s="34"/>
      <c r="B12" s="39"/>
      <c r="C12" s="34"/>
      <c r="D12" s="107" t="s">
        <v>21</v>
      </c>
      <c r="E12" s="34"/>
      <c r="F12" s="110" t="s">
        <v>22</v>
      </c>
      <c r="G12" s="34"/>
      <c r="H12" s="34"/>
      <c r="I12" s="111" t="s">
        <v>23</v>
      </c>
      <c r="J12" s="112" t="str">
        <f>'Rekapitulace stavby'!AN8</f>
        <v>16. 3. 2020</v>
      </c>
      <c r="K12" s="34"/>
      <c r="L12" s="109"/>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08"/>
      <c r="J13" s="34"/>
      <c r="K13" s="34"/>
      <c r="L13" s="109"/>
      <c r="S13" s="34"/>
      <c r="T13" s="34"/>
      <c r="U13" s="34"/>
      <c r="V13" s="34"/>
      <c r="W13" s="34"/>
      <c r="X13" s="34"/>
      <c r="Y13" s="34"/>
      <c r="Z13" s="34"/>
      <c r="AA13" s="34"/>
      <c r="AB13" s="34"/>
      <c r="AC13" s="34"/>
      <c r="AD13" s="34"/>
      <c r="AE13" s="34"/>
    </row>
    <row r="14" spans="1:31" s="2" customFormat="1" ht="12" customHeight="1">
      <c r="A14" s="34"/>
      <c r="B14" s="39"/>
      <c r="C14" s="34"/>
      <c r="D14" s="107" t="s">
        <v>25</v>
      </c>
      <c r="E14" s="34"/>
      <c r="F14" s="34"/>
      <c r="G14" s="34"/>
      <c r="H14" s="34"/>
      <c r="I14" s="111" t="s">
        <v>26</v>
      </c>
      <c r="J14" s="110" t="s">
        <v>19</v>
      </c>
      <c r="K14" s="34"/>
      <c r="L14" s="109"/>
      <c r="S14" s="34"/>
      <c r="T14" s="34"/>
      <c r="U14" s="34"/>
      <c r="V14" s="34"/>
      <c r="W14" s="34"/>
      <c r="X14" s="34"/>
      <c r="Y14" s="34"/>
      <c r="Z14" s="34"/>
      <c r="AA14" s="34"/>
      <c r="AB14" s="34"/>
      <c r="AC14" s="34"/>
      <c r="AD14" s="34"/>
      <c r="AE14" s="34"/>
    </row>
    <row r="15" spans="1:31" s="2" customFormat="1" ht="18" customHeight="1">
      <c r="A15" s="34"/>
      <c r="B15" s="39"/>
      <c r="C15" s="34"/>
      <c r="D15" s="34"/>
      <c r="E15" s="110" t="s">
        <v>27</v>
      </c>
      <c r="F15" s="34"/>
      <c r="G15" s="34"/>
      <c r="H15" s="34"/>
      <c r="I15" s="111" t="s">
        <v>28</v>
      </c>
      <c r="J15" s="110" t="s">
        <v>19</v>
      </c>
      <c r="K15" s="34"/>
      <c r="L15" s="109"/>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08"/>
      <c r="J16" s="34"/>
      <c r="K16" s="34"/>
      <c r="L16" s="109"/>
      <c r="S16" s="34"/>
      <c r="T16" s="34"/>
      <c r="U16" s="34"/>
      <c r="V16" s="34"/>
      <c r="W16" s="34"/>
      <c r="X16" s="34"/>
      <c r="Y16" s="34"/>
      <c r="Z16" s="34"/>
      <c r="AA16" s="34"/>
      <c r="AB16" s="34"/>
      <c r="AC16" s="34"/>
      <c r="AD16" s="34"/>
      <c r="AE16" s="34"/>
    </row>
    <row r="17" spans="1:31" s="2" customFormat="1" ht="12" customHeight="1">
      <c r="A17" s="34"/>
      <c r="B17" s="39"/>
      <c r="C17" s="34"/>
      <c r="D17" s="107" t="s">
        <v>29</v>
      </c>
      <c r="E17" s="34"/>
      <c r="F17" s="34"/>
      <c r="G17" s="34"/>
      <c r="H17" s="34"/>
      <c r="I17" s="111" t="s">
        <v>26</v>
      </c>
      <c r="J17" s="30" t="str">
        <f>'Rekapitulace stavby'!AN13</f>
        <v>Vyplň údaj</v>
      </c>
      <c r="K17" s="34"/>
      <c r="L17" s="109"/>
      <c r="S17" s="34"/>
      <c r="T17" s="34"/>
      <c r="U17" s="34"/>
      <c r="V17" s="34"/>
      <c r="W17" s="34"/>
      <c r="X17" s="34"/>
      <c r="Y17" s="34"/>
      <c r="Z17" s="34"/>
      <c r="AA17" s="34"/>
      <c r="AB17" s="34"/>
      <c r="AC17" s="34"/>
      <c r="AD17" s="34"/>
      <c r="AE17" s="34"/>
    </row>
    <row r="18" spans="1:31" s="2" customFormat="1" ht="18" customHeight="1">
      <c r="A18" s="34"/>
      <c r="B18" s="39"/>
      <c r="C18" s="34"/>
      <c r="D18" s="34"/>
      <c r="E18" s="367" t="str">
        <f>'Rekapitulace stavby'!E14</f>
        <v>Vyplň údaj</v>
      </c>
      <c r="F18" s="368"/>
      <c r="G18" s="368"/>
      <c r="H18" s="368"/>
      <c r="I18" s="111" t="s">
        <v>28</v>
      </c>
      <c r="J18" s="30" t="str">
        <f>'Rekapitulace stavby'!AN14</f>
        <v>Vyplň údaj</v>
      </c>
      <c r="K18" s="34"/>
      <c r="L18" s="109"/>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08"/>
      <c r="J19" s="34"/>
      <c r="K19" s="34"/>
      <c r="L19" s="109"/>
      <c r="S19" s="34"/>
      <c r="T19" s="34"/>
      <c r="U19" s="34"/>
      <c r="V19" s="34"/>
      <c r="W19" s="34"/>
      <c r="X19" s="34"/>
      <c r="Y19" s="34"/>
      <c r="Z19" s="34"/>
      <c r="AA19" s="34"/>
      <c r="AB19" s="34"/>
      <c r="AC19" s="34"/>
      <c r="AD19" s="34"/>
      <c r="AE19" s="34"/>
    </row>
    <row r="20" spans="1:31" s="2" customFormat="1" ht="12" customHeight="1">
      <c r="A20" s="34"/>
      <c r="B20" s="39"/>
      <c r="C20" s="34"/>
      <c r="D20" s="107" t="s">
        <v>31</v>
      </c>
      <c r="E20" s="34"/>
      <c r="F20" s="34"/>
      <c r="G20" s="34"/>
      <c r="H20" s="34"/>
      <c r="I20" s="111" t="s">
        <v>26</v>
      </c>
      <c r="J20" s="110" t="str">
        <f>IF('Rekapitulace stavby'!AN16="","",'Rekapitulace stavby'!AN16)</f>
        <v/>
      </c>
      <c r="K20" s="34"/>
      <c r="L20" s="109"/>
      <c r="S20" s="34"/>
      <c r="T20" s="34"/>
      <c r="U20" s="34"/>
      <c r="V20" s="34"/>
      <c r="W20" s="34"/>
      <c r="X20" s="34"/>
      <c r="Y20" s="34"/>
      <c r="Z20" s="34"/>
      <c r="AA20" s="34"/>
      <c r="AB20" s="34"/>
      <c r="AC20" s="34"/>
      <c r="AD20" s="34"/>
      <c r="AE20" s="34"/>
    </row>
    <row r="21" spans="1:31" s="2" customFormat="1" ht="18" customHeight="1">
      <c r="A21" s="34"/>
      <c r="B21" s="39"/>
      <c r="C21" s="34"/>
      <c r="D21" s="34"/>
      <c r="E21" s="110" t="str">
        <f>IF('Rekapitulace stavby'!E17="","",'Rekapitulace stavby'!E17)</f>
        <v xml:space="preserve"> </v>
      </c>
      <c r="F21" s="34"/>
      <c r="G21" s="34"/>
      <c r="H21" s="34"/>
      <c r="I21" s="111" t="s">
        <v>28</v>
      </c>
      <c r="J21" s="110" t="str">
        <f>IF('Rekapitulace stavby'!AN17="","",'Rekapitulace stavby'!AN17)</f>
        <v/>
      </c>
      <c r="K21" s="34"/>
      <c r="L21" s="109"/>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08"/>
      <c r="J22" s="34"/>
      <c r="K22" s="34"/>
      <c r="L22" s="109"/>
      <c r="S22" s="34"/>
      <c r="T22" s="34"/>
      <c r="U22" s="34"/>
      <c r="V22" s="34"/>
      <c r="W22" s="34"/>
      <c r="X22" s="34"/>
      <c r="Y22" s="34"/>
      <c r="Z22" s="34"/>
      <c r="AA22" s="34"/>
      <c r="AB22" s="34"/>
      <c r="AC22" s="34"/>
      <c r="AD22" s="34"/>
      <c r="AE22" s="34"/>
    </row>
    <row r="23" spans="1:31" s="2" customFormat="1" ht="12" customHeight="1">
      <c r="A23" s="34"/>
      <c r="B23" s="39"/>
      <c r="C23" s="34"/>
      <c r="D23" s="107" t="s">
        <v>34</v>
      </c>
      <c r="E23" s="34"/>
      <c r="F23" s="34"/>
      <c r="G23" s="34"/>
      <c r="H23" s="34"/>
      <c r="I23" s="111" t="s">
        <v>26</v>
      </c>
      <c r="J23" s="110" t="s">
        <v>19</v>
      </c>
      <c r="K23" s="34"/>
      <c r="L23" s="109"/>
      <c r="S23" s="34"/>
      <c r="T23" s="34"/>
      <c r="U23" s="34"/>
      <c r="V23" s="34"/>
      <c r="W23" s="34"/>
      <c r="X23" s="34"/>
      <c r="Y23" s="34"/>
      <c r="Z23" s="34"/>
      <c r="AA23" s="34"/>
      <c r="AB23" s="34"/>
      <c r="AC23" s="34"/>
      <c r="AD23" s="34"/>
      <c r="AE23" s="34"/>
    </row>
    <row r="24" spans="1:31" s="2" customFormat="1" ht="18" customHeight="1">
      <c r="A24" s="34"/>
      <c r="B24" s="39"/>
      <c r="C24" s="34"/>
      <c r="D24" s="34"/>
      <c r="E24" s="110" t="s">
        <v>35</v>
      </c>
      <c r="F24" s="34"/>
      <c r="G24" s="34"/>
      <c r="H24" s="34"/>
      <c r="I24" s="111" t="s">
        <v>28</v>
      </c>
      <c r="J24" s="110" t="s">
        <v>19</v>
      </c>
      <c r="K24" s="34"/>
      <c r="L24" s="109"/>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08"/>
      <c r="J25" s="34"/>
      <c r="K25" s="34"/>
      <c r="L25" s="109"/>
      <c r="S25" s="34"/>
      <c r="T25" s="34"/>
      <c r="U25" s="34"/>
      <c r="V25" s="34"/>
      <c r="W25" s="34"/>
      <c r="X25" s="34"/>
      <c r="Y25" s="34"/>
      <c r="Z25" s="34"/>
      <c r="AA25" s="34"/>
      <c r="AB25" s="34"/>
      <c r="AC25" s="34"/>
      <c r="AD25" s="34"/>
      <c r="AE25" s="34"/>
    </row>
    <row r="26" spans="1:31" s="2" customFormat="1" ht="12" customHeight="1">
      <c r="A26" s="34"/>
      <c r="B26" s="39"/>
      <c r="C26" s="34"/>
      <c r="D26" s="107" t="s">
        <v>36</v>
      </c>
      <c r="E26" s="34"/>
      <c r="F26" s="34"/>
      <c r="G26" s="34"/>
      <c r="H26" s="34"/>
      <c r="I26" s="108"/>
      <c r="J26" s="34"/>
      <c r="K26" s="34"/>
      <c r="L26" s="109"/>
      <c r="S26" s="34"/>
      <c r="T26" s="34"/>
      <c r="U26" s="34"/>
      <c r="V26" s="34"/>
      <c r="W26" s="34"/>
      <c r="X26" s="34"/>
      <c r="Y26" s="34"/>
      <c r="Z26" s="34"/>
      <c r="AA26" s="34"/>
      <c r="AB26" s="34"/>
      <c r="AC26" s="34"/>
      <c r="AD26" s="34"/>
      <c r="AE26" s="34"/>
    </row>
    <row r="27" spans="1:31" s="8" customFormat="1" ht="16.5" customHeight="1">
      <c r="A27" s="113"/>
      <c r="B27" s="114"/>
      <c r="C27" s="113"/>
      <c r="D27" s="113"/>
      <c r="E27" s="369" t="s">
        <v>19</v>
      </c>
      <c r="F27" s="369"/>
      <c r="G27" s="369"/>
      <c r="H27" s="369"/>
      <c r="I27" s="115"/>
      <c r="J27" s="113"/>
      <c r="K27" s="113"/>
      <c r="L27" s="116"/>
      <c r="S27" s="113"/>
      <c r="T27" s="113"/>
      <c r="U27" s="113"/>
      <c r="V27" s="113"/>
      <c r="W27" s="113"/>
      <c r="X27" s="113"/>
      <c r="Y27" s="113"/>
      <c r="Z27" s="113"/>
      <c r="AA27" s="113"/>
      <c r="AB27" s="113"/>
      <c r="AC27" s="113"/>
      <c r="AD27" s="113"/>
      <c r="AE27" s="113"/>
    </row>
    <row r="28" spans="1:31" s="2" customFormat="1" ht="6.95" customHeight="1">
      <c r="A28" s="34"/>
      <c r="B28" s="39"/>
      <c r="C28" s="34"/>
      <c r="D28" s="34"/>
      <c r="E28" s="34"/>
      <c r="F28" s="34"/>
      <c r="G28" s="34"/>
      <c r="H28" s="34"/>
      <c r="I28" s="108"/>
      <c r="J28" s="34"/>
      <c r="K28" s="34"/>
      <c r="L28" s="109"/>
      <c r="S28" s="34"/>
      <c r="T28" s="34"/>
      <c r="U28" s="34"/>
      <c r="V28" s="34"/>
      <c r="W28" s="34"/>
      <c r="X28" s="34"/>
      <c r="Y28" s="34"/>
      <c r="Z28" s="34"/>
      <c r="AA28" s="34"/>
      <c r="AB28" s="34"/>
      <c r="AC28" s="34"/>
      <c r="AD28" s="34"/>
      <c r="AE28" s="34"/>
    </row>
    <row r="29" spans="1:31" s="2" customFormat="1" ht="6.95" customHeight="1">
      <c r="A29" s="34"/>
      <c r="B29" s="39"/>
      <c r="C29" s="34"/>
      <c r="D29" s="117"/>
      <c r="E29" s="117"/>
      <c r="F29" s="117"/>
      <c r="G29" s="117"/>
      <c r="H29" s="117"/>
      <c r="I29" s="118"/>
      <c r="J29" s="117"/>
      <c r="K29" s="117"/>
      <c r="L29" s="109"/>
      <c r="S29" s="34"/>
      <c r="T29" s="34"/>
      <c r="U29" s="34"/>
      <c r="V29" s="34"/>
      <c r="W29" s="34"/>
      <c r="X29" s="34"/>
      <c r="Y29" s="34"/>
      <c r="Z29" s="34"/>
      <c r="AA29" s="34"/>
      <c r="AB29" s="34"/>
      <c r="AC29" s="34"/>
      <c r="AD29" s="34"/>
      <c r="AE29" s="34"/>
    </row>
    <row r="30" spans="1:31" s="2" customFormat="1" ht="25.35" customHeight="1">
      <c r="A30" s="34"/>
      <c r="B30" s="39"/>
      <c r="C30" s="34"/>
      <c r="D30" s="119" t="s">
        <v>38</v>
      </c>
      <c r="E30" s="34"/>
      <c r="F30" s="34"/>
      <c r="G30" s="34"/>
      <c r="H30" s="34"/>
      <c r="I30" s="108"/>
      <c r="J30" s="120">
        <f>ROUND(J84,2)</f>
        <v>0</v>
      </c>
      <c r="K30" s="34"/>
      <c r="L30" s="109"/>
      <c r="S30" s="34"/>
      <c r="T30" s="34"/>
      <c r="U30" s="34"/>
      <c r="V30" s="34"/>
      <c r="W30" s="34"/>
      <c r="X30" s="34"/>
      <c r="Y30" s="34"/>
      <c r="Z30" s="34"/>
      <c r="AA30" s="34"/>
      <c r="AB30" s="34"/>
      <c r="AC30" s="34"/>
      <c r="AD30" s="34"/>
      <c r="AE30" s="34"/>
    </row>
    <row r="31" spans="1:31" s="2" customFormat="1" ht="6.95" customHeight="1">
      <c r="A31" s="34"/>
      <c r="B31" s="39"/>
      <c r="C31" s="34"/>
      <c r="D31" s="117"/>
      <c r="E31" s="117"/>
      <c r="F31" s="117"/>
      <c r="G31" s="117"/>
      <c r="H31" s="117"/>
      <c r="I31" s="118"/>
      <c r="J31" s="117"/>
      <c r="K31" s="117"/>
      <c r="L31" s="109"/>
      <c r="S31" s="34"/>
      <c r="T31" s="34"/>
      <c r="U31" s="34"/>
      <c r="V31" s="34"/>
      <c r="W31" s="34"/>
      <c r="X31" s="34"/>
      <c r="Y31" s="34"/>
      <c r="Z31" s="34"/>
      <c r="AA31" s="34"/>
      <c r="AB31" s="34"/>
      <c r="AC31" s="34"/>
      <c r="AD31" s="34"/>
      <c r="AE31" s="34"/>
    </row>
    <row r="32" spans="1:31" s="2" customFormat="1" ht="14.45" customHeight="1">
      <c r="A32" s="34"/>
      <c r="B32" s="39"/>
      <c r="C32" s="34"/>
      <c r="D32" s="34"/>
      <c r="E32" s="34"/>
      <c r="F32" s="121" t="s">
        <v>40</v>
      </c>
      <c r="G32" s="34"/>
      <c r="H32" s="34"/>
      <c r="I32" s="122" t="s">
        <v>39</v>
      </c>
      <c r="J32" s="121" t="s">
        <v>41</v>
      </c>
      <c r="K32" s="34"/>
      <c r="L32" s="109"/>
      <c r="S32" s="34"/>
      <c r="T32" s="34"/>
      <c r="U32" s="34"/>
      <c r="V32" s="34"/>
      <c r="W32" s="34"/>
      <c r="X32" s="34"/>
      <c r="Y32" s="34"/>
      <c r="Z32" s="34"/>
      <c r="AA32" s="34"/>
      <c r="AB32" s="34"/>
      <c r="AC32" s="34"/>
      <c r="AD32" s="34"/>
      <c r="AE32" s="34"/>
    </row>
    <row r="33" spans="1:31" s="2" customFormat="1" ht="14.45" customHeight="1">
      <c r="A33" s="34"/>
      <c r="B33" s="39"/>
      <c r="C33" s="34"/>
      <c r="D33" s="123" t="s">
        <v>42</v>
      </c>
      <c r="E33" s="107" t="s">
        <v>43</v>
      </c>
      <c r="F33" s="124">
        <f>ROUND((SUM(BE84:BE102)),2)</f>
        <v>0</v>
      </c>
      <c r="G33" s="34"/>
      <c r="H33" s="34"/>
      <c r="I33" s="125">
        <v>0.21</v>
      </c>
      <c r="J33" s="124">
        <f>ROUND(((SUM(BE84:BE102))*I33),2)</f>
        <v>0</v>
      </c>
      <c r="K33" s="34"/>
      <c r="L33" s="109"/>
      <c r="S33" s="34"/>
      <c r="T33" s="34"/>
      <c r="U33" s="34"/>
      <c r="V33" s="34"/>
      <c r="W33" s="34"/>
      <c r="X33" s="34"/>
      <c r="Y33" s="34"/>
      <c r="Z33" s="34"/>
      <c r="AA33" s="34"/>
      <c r="AB33" s="34"/>
      <c r="AC33" s="34"/>
      <c r="AD33" s="34"/>
      <c r="AE33" s="34"/>
    </row>
    <row r="34" spans="1:31" s="2" customFormat="1" ht="14.45" customHeight="1">
      <c r="A34" s="34"/>
      <c r="B34" s="39"/>
      <c r="C34" s="34"/>
      <c r="D34" s="34"/>
      <c r="E34" s="107" t="s">
        <v>44</v>
      </c>
      <c r="F34" s="124">
        <f>ROUND((SUM(BF84:BF102)),2)</f>
        <v>0</v>
      </c>
      <c r="G34" s="34"/>
      <c r="H34" s="34"/>
      <c r="I34" s="125">
        <v>0.15</v>
      </c>
      <c r="J34" s="124">
        <f>ROUND(((SUM(BF84:BF102))*I34),2)</f>
        <v>0</v>
      </c>
      <c r="K34" s="34"/>
      <c r="L34" s="109"/>
      <c r="S34" s="34"/>
      <c r="T34" s="34"/>
      <c r="U34" s="34"/>
      <c r="V34" s="34"/>
      <c r="W34" s="34"/>
      <c r="X34" s="34"/>
      <c r="Y34" s="34"/>
      <c r="Z34" s="34"/>
      <c r="AA34" s="34"/>
      <c r="AB34" s="34"/>
      <c r="AC34" s="34"/>
      <c r="AD34" s="34"/>
      <c r="AE34" s="34"/>
    </row>
    <row r="35" spans="1:31" s="2" customFormat="1" ht="14.45" customHeight="1" hidden="1">
      <c r="A35" s="34"/>
      <c r="B35" s="39"/>
      <c r="C35" s="34"/>
      <c r="D35" s="34"/>
      <c r="E35" s="107" t="s">
        <v>45</v>
      </c>
      <c r="F35" s="124">
        <f>ROUND((SUM(BG84:BG102)),2)</f>
        <v>0</v>
      </c>
      <c r="G35" s="34"/>
      <c r="H35" s="34"/>
      <c r="I35" s="125">
        <v>0.21</v>
      </c>
      <c r="J35" s="124">
        <f>0</f>
        <v>0</v>
      </c>
      <c r="K35" s="34"/>
      <c r="L35" s="109"/>
      <c r="S35" s="34"/>
      <c r="T35" s="34"/>
      <c r="U35" s="34"/>
      <c r="V35" s="34"/>
      <c r="W35" s="34"/>
      <c r="X35" s="34"/>
      <c r="Y35" s="34"/>
      <c r="Z35" s="34"/>
      <c r="AA35" s="34"/>
      <c r="AB35" s="34"/>
      <c r="AC35" s="34"/>
      <c r="AD35" s="34"/>
      <c r="AE35" s="34"/>
    </row>
    <row r="36" spans="1:31" s="2" customFormat="1" ht="14.45" customHeight="1" hidden="1">
      <c r="A36" s="34"/>
      <c r="B36" s="39"/>
      <c r="C36" s="34"/>
      <c r="D36" s="34"/>
      <c r="E36" s="107" t="s">
        <v>46</v>
      </c>
      <c r="F36" s="124">
        <f>ROUND((SUM(BH84:BH102)),2)</f>
        <v>0</v>
      </c>
      <c r="G36" s="34"/>
      <c r="H36" s="34"/>
      <c r="I36" s="125">
        <v>0.15</v>
      </c>
      <c r="J36" s="124">
        <f>0</f>
        <v>0</v>
      </c>
      <c r="K36" s="34"/>
      <c r="L36" s="109"/>
      <c r="S36" s="34"/>
      <c r="T36" s="34"/>
      <c r="U36" s="34"/>
      <c r="V36" s="34"/>
      <c r="W36" s="34"/>
      <c r="X36" s="34"/>
      <c r="Y36" s="34"/>
      <c r="Z36" s="34"/>
      <c r="AA36" s="34"/>
      <c r="AB36" s="34"/>
      <c r="AC36" s="34"/>
      <c r="AD36" s="34"/>
      <c r="AE36" s="34"/>
    </row>
    <row r="37" spans="1:31" s="2" customFormat="1" ht="14.45" customHeight="1" hidden="1">
      <c r="A37" s="34"/>
      <c r="B37" s="39"/>
      <c r="C37" s="34"/>
      <c r="D37" s="34"/>
      <c r="E37" s="107" t="s">
        <v>47</v>
      </c>
      <c r="F37" s="124">
        <f>ROUND((SUM(BI84:BI102)),2)</f>
        <v>0</v>
      </c>
      <c r="G37" s="34"/>
      <c r="H37" s="34"/>
      <c r="I37" s="125">
        <v>0</v>
      </c>
      <c r="J37" s="124">
        <f>0</f>
        <v>0</v>
      </c>
      <c r="K37" s="34"/>
      <c r="L37" s="109"/>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08"/>
      <c r="J38" s="34"/>
      <c r="K38" s="34"/>
      <c r="L38" s="109"/>
      <c r="S38" s="34"/>
      <c r="T38" s="34"/>
      <c r="U38" s="34"/>
      <c r="V38" s="34"/>
      <c r="W38" s="34"/>
      <c r="X38" s="34"/>
      <c r="Y38" s="34"/>
      <c r="Z38" s="34"/>
      <c r="AA38" s="34"/>
      <c r="AB38" s="34"/>
      <c r="AC38" s="34"/>
      <c r="AD38" s="34"/>
      <c r="AE38" s="34"/>
    </row>
    <row r="39" spans="1:31" s="2" customFormat="1" ht="25.35" customHeight="1">
      <c r="A39" s="34"/>
      <c r="B39" s="39"/>
      <c r="C39" s="126"/>
      <c r="D39" s="127" t="s">
        <v>48</v>
      </c>
      <c r="E39" s="128"/>
      <c r="F39" s="128"/>
      <c r="G39" s="129" t="s">
        <v>49</v>
      </c>
      <c r="H39" s="130" t="s">
        <v>50</v>
      </c>
      <c r="I39" s="131"/>
      <c r="J39" s="132">
        <f>SUM(J30:J37)</f>
        <v>0</v>
      </c>
      <c r="K39" s="133"/>
      <c r="L39" s="109"/>
      <c r="S39" s="34"/>
      <c r="T39" s="34"/>
      <c r="U39" s="34"/>
      <c r="V39" s="34"/>
      <c r="W39" s="34"/>
      <c r="X39" s="34"/>
      <c r="Y39" s="34"/>
      <c r="Z39" s="34"/>
      <c r="AA39" s="34"/>
      <c r="AB39" s="34"/>
      <c r="AC39" s="34"/>
      <c r="AD39" s="34"/>
      <c r="AE39" s="34"/>
    </row>
    <row r="40" spans="1:31" s="2" customFormat="1" ht="14.45" customHeight="1">
      <c r="A40" s="34"/>
      <c r="B40" s="134"/>
      <c r="C40" s="135"/>
      <c r="D40" s="135"/>
      <c r="E40" s="135"/>
      <c r="F40" s="135"/>
      <c r="G40" s="135"/>
      <c r="H40" s="135"/>
      <c r="I40" s="136"/>
      <c r="J40" s="135"/>
      <c r="K40" s="135"/>
      <c r="L40" s="109"/>
      <c r="S40" s="34"/>
      <c r="T40" s="34"/>
      <c r="U40" s="34"/>
      <c r="V40" s="34"/>
      <c r="W40" s="34"/>
      <c r="X40" s="34"/>
      <c r="Y40" s="34"/>
      <c r="Z40" s="34"/>
      <c r="AA40" s="34"/>
      <c r="AB40" s="34"/>
      <c r="AC40" s="34"/>
      <c r="AD40" s="34"/>
      <c r="AE40" s="34"/>
    </row>
    <row r="44" spans="1:31" s="2" customFormat="1" ht="6.95" customHeight="1">
      <c r="A44" s="34"/>
      <c r="B44" s="137"/>
      <c r="C44" s="138"/>
      <c r="D44" s="138"/>
      <c r="E44" s="138"/>
      <c r="F44" s="138"/>
      <c r="G44" s="138"/>
      <c r="H44" s="138"/>
      <c r="I44" s="139"/>
      <c r="J44" s="138"/>
      <c r="K44" s="138"/>
      <c r="L44" s="109"/>
      <c r="S44" s="34"/>
      <c r="T44" s="34"/>
      <c r="U44" s="34"/>
      <c r="V44" s="34"/>
      <c r="W44" s="34"/>
      <c r="X44" s="34"/>
      <c r="Y44" s="34"/>
      <c r="Z44" s="34"/>
      <c r="AA44" s="34"/>
      <c r="AB44" s="34"/>
      <c r="AC44" s="34"/>
      <c r="AD44" s="34"/>
      <c r="AE44" s="34"/>
    </row>
    <row r="45" spans="1:31" s="2" customFormat="1" ht="24.95" customHeight="1">
      <c r="A45" s="34"/>
      <c r="B45" s="35"/>
      <c r="C45" s="23" t="s">
        <v>103</v>
      </c>
      <c r="D45" s="36"/>
      <c r="E45" s="36"/>
      <c r="F45" s="36"/>
      <c r="G45" s="36"/>
      <c r="H45" s="36"/>
      <c r="I45" s="108"/>
      <c r="J45" s="36"/>
      <c r="K45" s="36"/>
      <c r="L45" s="109"/>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108"/>
      <c r="J46" s="36"/>
      <c r="K46" s="36"/>
      <c r="L46" s="109"/>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108"/>
      <c r="J47" s="36"/>
      <c r="K47" s="36"/>
      <c r="L47" s="109"/>
      <c r="S47" s="34"/>
      <c r="T47" s="34"/>
      <c r="U47" s="34"/>
      <c r="V47" s="34"/>
      <c r="W47" s="34"/>
      <c r="X47" s="34"/>
      <c r="Y47" s="34"/>
      <c r="Z47" s="34"/>
      <c r="AA47" s="34"/>
      <c r="AB47" s="34"/>
      <c r="AC47" s="34"/>
      <c r="AD47" s="34"/>
      <c r="AE47" s="34"/>
    </row>
    <row r="48" spans="1:31" s="2" customFormat="1" ht="16.5" customHeight="1">
      <c r="A48" s="34"/>
      <c r="B48" s="35"/>
      <c r="C48" s="36"/>
      <c r="D48" s="36"/>
      <c r="E48" s="370" t="str">
        <f>E7</f>
        <v>MŠ Karla Havlíčka Borovského 1527 - oprava podlah tříd</v>
      </c>
      <c r="F48" s="371"/>
      <c r="G48" s="371"/>
      <c r="H48" s="371"/>
      <c r="I48" s="108"/>
      <c r="J48" s="36"/>
      <c r="K48" s="36"/>
      <c r="L48" s="109"/>
      <c r="S48" s="34"/>
      <c r="T48" s="34"/>
      <c r="U48" s="34"/>
      <c r="V48" s="34"/>
      <c r="W48" s="34"/>
      <c r="X48" s="34"/>
      <c r="Y48" s="34"/>
      <c r="Z48" s="34"/>
      <c r="AA48" s="34"/>
      <c r="AB48" s="34"/>
      <c r="AC48" s="34"/>
      <c r="AD48" s="34"/>
      <c r="AE48" s="34"/>
    </row>
    <row r="49" spans="1:31" s="2" customFormat="1" ht="12" customHeight="1">
      <c r="A49" s="34"/>
      <c r="B49" s="35"/>
      <c r="C49" s="29" t="s">
        <v>101</v>
      </c>
      <c r="D49" s="36"/>
      <c r="E49" s="36"/>
      <c r="F49" s="36"/>
      <c r="G49" s="36"/>
      <c r="H49" s="36"/>
      <c r="I49" s="108"/>
      <c r="J49" s="36"/>
      <c r="K49" s="36"/>
      <c r="L49" s="109"/>
      <c r="S49" s="34"/>
      <c r="T49" s="34"/>
      <c r="U49" s="34"/>
      <c r="V49" s="34"/>
      <c r="W49" s="34"/>
      <c r="X49" s="34"/>
      <c r="Y49" s="34"/>
      <c r="Z49" s="34"/>
      <c r="AA49" s="34"/>
      <c r="AB49" s="34"/>
      <c r="AC49" s="34"/>
      <c r="AD49" s="34"/>
      <c r="AE49" s="34"/>
    </row>
    <row r="50" spans="1:31" s="2" customFormat="1" ht="16.5" customHeight="1">
      <c r="A50" s="34"/>
      <c r="B50" s="35"/>
      <c r="C50" s="36"/>
      <c r="D50" s="36"/>
      <c r="E50" s="323" t="str">
        <f>E9</f>
        <v>04 - Berušky - Zádveří</v>
      </c>
      <c r="F50" s="372"/>
      <c r="G50" s="372"/>
      <c r="H50" s="372"/>
      <c r="I50" s="108"/>
      <c r="J50" s="36"/>
      <c r="K50" s="36"/>
      <c r="L50" s="109"/>
      <c r="S50" s="34"/>
      <c r="T50" s="34"/>
      <c r="U50" s="34"/>
      <c r="V50" s="34"/>
      <c r="W50" s="34"/>
      <c r="X50" s="34"/>
      <c r="Y50" s="34"/>
      <c r="Z50" s="34"/>
      <c r="AA50" s="34"/>
      <c r="AB50" s="34"/>
      <c r="AC50" s="34"/>
      <c r="AD50" s="34"/>
      <c r="AE50" s="34"/>
    </row>
    <row r="51" spans="1:31" s="2" customFormat="1" ht="6.95" customHeight="1">
      <c r="A51" s="34"/>
      <c r="B51" s="35"/>
      <c r="C51" s="36"/>
      <c r="D51" s="36"/>
      <c r="E51" s="36"/>
      <c r="F51" s="36"/>
      <c r="G51" s="36"/>
      <c r="H51" s="36"/>
      <c r="I51" s="108"/>
      <c r="J51" s="36"/>
      <c r="K51" s="36"/>
      <c r="L51" s="109"/>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Sokolov, Karla Havlíčka Borovského 1527</v>
      </c>
      <c r="G52" s="36"/>
      <c r="H52" s="36"/>
      <c r="I52" s="111" t="s">
        <v>23</v>
      </c>
      <c r="J52" s="59" t="str">
        <f>IF(J12="","",J12)</f>
        <v>16. 3. 2020</v>
      </c>
      <c r="K52" s="36"/>
      <c r="L52" s="109"/>
      <c r="S52" s="34"/>
      <c r="T52" s="34"/>
      <c r="U52" s="34"/>
      <c r="V52" s="34"/>
      <c r="W52" s="34"/>
      <c r="X52" s="34"/>
      <c r="Y52" s="34"/>
      <c r="Z52" s="34"/>
      <c r="AA52" s="34"/>
      <c r="AB52" s="34"/>
      <c r="AC52" s="34"/>
      <c r="AD52" s="34"/>
      <c r="AE52" s="34"/>
    </row>
    <row r="53" spans="1:31" s="2" customFormat="1" ht="6.95" customHeight="1">
      <c r="A53" s="34"/>
      <c r="B53" s="35"/>
      <c r="C53" s="36"/>
      <c r="D53" s="36"/>
      <c r="E53" s="36"/>
      <c r="F53" s="36"/>
      <c r="G53" s="36"/>
      <c r="H53" s="36"/>
      <c r="I53" s="108"/>
      <c r="J53" s="36"/>
      <c r="K53" s="36"/>
      <c r="L53" s="109"/>
      <c r="S53" s="34"/>
      <c r="T53" s="34"/>
      <c r="U53" s="34"/>
      <c r="V53" s="34"/>
      <c r="W53" s="34"/>
      <c r="X53" s="34"/>
      <c r="Y53" s="34"/>
      <c r="Z53" s="34"/>
      <c r="AA53" s="34"/>
      <c r="AB53" s="34"/>
      <c r="AC53" s="34"/>
      <c r="AD53" s="34"/>
      <c r="AE53" s="34"/>
    </row>
    <row r="54" spans="1:31" s="2" customFormat="1" ht="15.2" customHeight="1">
      <c r="A54" s="34"/>
      <c r="B54" s="35"/>
      <c r="C54" s="29" t="s">
        <v>25</v>
      </c>
      <c r="D54" s="36"/>
      <c r="E54" s="36"/>
      <c r="F54" s="27" t="str">
        <f>E15</f>
        <v>Město Sokolov</v>
      </c>
      <c r="G54" s="36"/>
      <c r="H54" s="36"/>
      <c r="I54" s="111" t="s">
        <v>31</v>
      </c>
      <c r="J54" s="32" t="str">
        <f>E21</f>
        <v xml:space="preserve"> </v>
      </c>
      <c r="K54" s="36"/>
      <c r="L54" s="109"/>
      <c r="S54" s="34"/>
      <c r="T54" s="34"/>
      <c r="U54" s="34"/>
      <c r="V54" s="34"/>
      <c r="W54" s="34"/>
      <c r="X54" s="34"/>
      <c r="Y54" s="34"/>
      <c r="Z54" s="34"/>
      <c r="AA54" s="34"/>
      <c r="AB54" s="34"/>
      <c r="AC54" s="34"/>
      <c r="AD54" s="34"/>
      <c r="AE54" s="34"/>
    </row>
    <row r="55" spans="1:31" s="2" customFormat="1" ht="15.2" customHeight="1">
      <c r="A55" s="34"/>
      <c r="B55" s="35"/>
      <c r="C55" s="29" t="s">
        <v>29</v>
      </c>
      <c r="D55" s="36"/>
      <c r="E55" s="36"/>
      <c r="F55" s="27" t="str">
        <f>IF(E18="","",E18)</f>
        <v>Vyplň údaj</v>
      </c>
      <c r="G55" s="36"/>
      <c r="H55" s="36"/>
      <c r="I55" s="111" t="s">
        <v>34</v>
      </c>
      <c r="J55" s="32" t="str">
        <f>E24</f>
        <v>Michal kubelka</v>
      </c>
      <c r="K55" s="36"/>
      <c r="L55" s="109"/>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108"/>
      <c r="J56" s="36"/>
      <c r="K56" s="36"/>
      <c r="L56" s="109"/>
      <c r="S56" s="34"/>
      <c r="T56" s="34"/>
      <c r="U56" s="34"/>
      <c r="V56" s="34"/>
      <c r="W56" s="34"/>
      <c r="X56" s="34"/>
      <c r="Y56" s="34"/>
      <c r="Z56" s="34"/>
      <c r="AA56" s="34"/>
      <c r="AB56" s="34"/>
      <c r="AC56" s="34"/>
      <c r="AD56" s="34"/>
      <c r="AE56" s="34"/>
    </row>
    <row r="57" spans="1:31" s="2" customFormat="1" ht="29.25" customHeight="1">
      <c r="A57" s="34"/>
      <c r="B57" s="35"/>
      <c r="C57" s="140" t="s">
        <v>104</v>
      </c>
      <c r="D57" s="141"/>
      <c r="E57" s="141"/>
      <c r="F57" s="141"/>
      <c r="G57" s="141"/>
      <c r="H57" s="141"/>
      <c r="I57" s="142"/>
      <c r="J57" s="143" t="s">
        <v>105</v>
      </c>
      <c r="K57" s="141"/>
      <c r="L57" s="109"/>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108"/>
      <c r="J58" s="36"/>
      <c r="K58" s="36"/>
      <c r="L58" s="109"/>
      <c r="S58" s="34"/>
      <c r="T58" s="34"/>
      <c r="U58" s="34"/>
      <c r="V58" s="34"/>
      <c r="W58" s="34"/>
      <c r="X58" s="34"/>
      <c r="Y58" s="34"/>
      <c r="Z58" s="34"/>
      <c r="AA58" s="34"/>
      <c r="AB58" s="34"/>
      <c r="AC58" s="34"/>
      <c r="AD58" s="34"/>
      <c r="AE58" s="34"/>
    </row>
    <row r="59" spans="1:47" s="2" customFormat="1" ht="22.9" customHeight="1">
      <c r="A59" s="34"/>
      <c r="B59" s="35"/>
      <c r="C59" s="144" t="s">
        <v>70</v>
      </c>
      <c r="D59" s="36"/>
      <c r="E59" s="36"/>
      <c r="F59" s="36"/>
      <c r="G59" s="36"/>
      <c r="H59" s="36"/>
      <c r="I59" s="108"/>
      <c r="J59" s="77">
        <f>J84</f>
        <v>0</v>
      </c>
      <c r="K59" s="36"/>
      <c r="L59" s="109"/>
      <c r="S59" s="34"/>
      <c r="T59" s="34"/>
      <c r="U59" s="34"/>
      <c r="V59" s="34"/>
      <c r="W59" s="34"/>
      <c r="X59" s="34"/>
      <c r="Y59" s="34"/>
      <c r="Z59" s="34"/>
      <c r="AA59" s="34"/>
      <c r="AB59" s="34"/>
      <c r="AC59" s="34"/>
      <c r="AD59" s="34"/>
      <c r="AE59" s="34"/>
      <c r="AU59" s="17" t="s">
        <v>106</v>
      </c>
    </row>
    <row r="60" spans="2:12" s="9" customFormat="1" ht="24.95" customHeight="1">
      <c r="B60" s="145"/>
      <c r="C60" s="146"/>
      <c r="D60" s="147" t="s">
        <v>135</v>
      </c>
      <c r="E60" s="148"/>
      <c r="F60" s="148"/>
      <c r="G60" s="148"/>
      <c r="H60" s="148"/>
      <c r="I60" s="149"/>
      <c r="J60" s="150">
        <f>J85</f>
        <v>0</v>
      </c>
      <c r="K60" s="146"/>
      <c r="L60" s="151"/>
    </row>
    <row r="61" spans="2:12" s="10" customFormat="1" ht="19.9" customHeight="1">
      <c r="B61" s="152"/>
      <c r="C61" s="153"/>
      <c r="D61" s="154" t="s">
        <v>136</v>
      </c>
      <c r="E61" s="155"/>
      <c r="F61" s="155"/>
      <c r="G61" s="155"/>
      <c r="H61" s="155"/>
      <c r="I61" s="156"/>
      <c r="J61" s="157">
        <f>J86</f>
        <v>0</v>
      </c>
      <c r="K61" s="153"/>
      <c r="L61" s="158"/>
    </row>
    <row r="62" spans="2:12" s="10" customFormat="1" ht="19.9" customHeight="1">
      <c r="B62" s="152"/>
      <c r="C62" s="153"/>
      <c r="D62" s="154" t="s">
        <v>322</v>
      </c>
      <c r="E62" s="155"/>
      <c r="F62" s="155"/>
      <c r="G62" s="155"/>
      <c r="H62" s="155"/>
      <c r="I62" s="156"/>
      <c r="J62" s="157">
        <f>J89</f>
        <v>0</v>
      </c>
      <c r="K62" s="153"/>
      <c r="L62" s="158"/>
    </row>
    <row r="63" spans="2:12" s="9" customFormat="1" ht="24.95" customHeight="1">
      <c r="B63" s="145"/>
      <c r="C63" s="146"/>
      <c r="D63" s="147" t="s">
        <v>138</v>
      </c>
      <c r="E63" s="148"/>
      <c r="F63" s="148"/>
      <c r="G63" s="148"/>
      <c r="H63" s="148"/>
      <c r="I63" s="149"/>
      <c r="J63" s="150">
        <f>J92</f>
        <v>0</v>
      </c>
      <c r="K63" s="146"/>
      <c r="L63" s="151"/>
    </row>
    <row r="64" spans="2:12" s="10" customFormat="1" ht="19.9" customHeight="1">
      <c r="B64" s="152"/>
      <c r="C64" s="153"/>
      <c r="D64" s="154" t="s">
        <v>323</v>
      </c>
      <c r="E64" s="155"/>
      <c r="F64" s="155"/>
      <c r="G64" s="155"/>
      <c r="H64" s="155"/>
      <c r="I64" s="156"/>
      <c r="J64" s="157">
        <f>J93</f>
        <v>0</v>
      </c>
      <c r="K64" s="153"/>
      <c r="L64" s="158"/>
    </row>
    <row r="65" spans="1:31" s="2" customFormat="1" ht="21.75" customHeight="1">
      <c r="A65" s="34"/>
      <c r="B65" s="35"/>
      <c r="C65" s="36"/>
      <c r="D65" s="36"/>
      <c r="E65" s="36"/>
      <c r="F65" s="36"/>
      <c r="G65" s="36"/>
      <c r="H65" s="36"/>
      <c r="I65" s="108"/>
      <c r="J65" s="36"/>
      <c r="K65" s="36"/>
      <c r="L65" s="109"/>
      <c r="S65" s="34"/>
      <c r="T65" s="34"/>
      <c r="U65" s="34"/>
      <c r="V65" s="34"/>
      <c r="W65" s="34"/>
      <c r="X65" s="34"/>
      <c r="Y65" s="34"/>
      <c r="Z65" s="34"/>
      <c r="AA65" s="34"/>
      <c r="AB65" s="34"/>
      <c r="AC65" s="34"/>
      <c r="AD65" s="34"/>
      <c r="AE65" s="34"/>
    </row>
    <row r="66" spans="1:31" s="2" customFormat="1" ht="6.95" customHeight="1">
      <c r="A66" s="34"/>
      <c r="B66" s="47"/>
      <c r="C66" s="48"/>
      <c r="D66" s="48"/>
      <c r="E66" s="48"/>
      <c r="F66" s="48"/>
      <c r="G66" s="48"/>
      <c r="H66" s="48"/>
      <c r="I66" s="136"/>
      <c r="J66" s="48"/>
      <c r="K66" s="48"/>
      <c r="L66" s="109"/>
      <c r="S66" s="34"/>
      <c r="T66" s="34"/>
      <c r="U66" s="34"/>
      <c r="V66" s="34"/>
      <c r="W66" s="34"/>
      <c r="X66" s="34"/>
      <c r="Y66" s="34"/>
      <c r="Z66" s="34"/>
      <c r="AA66" s="34"/>
      <c r="AB66" s="34"/>
      <c r="AC66" s="34"/>
      <c r="AD66" s="34"/>
      <c r="AE66" s="34"/>
    </row>
    <row r="70" spans="1:31" s="2" customFormat="1" ht="6.95" customHeight="1">
      <c r="A70" s="34"/>
      <c r="B70" s="49"/>
      <c r="C70" s="50"/>
      <c r="D70" s="50"/>
      <c r="E70" s="50"/>
      <c r="F70" s="50"/>
      <c r="G70" s="50"/>
      <c r="H70" s="50"/>
      <c r="I70" s="139"/>
      <c r="J70" s="50"/>
      <c r="K70" s="50"/>
      <c r="L70" s="109"/>
      <c r="S70" s="34"/>
      <c r="T70" s="34"/>
      <c r="U70" s="34"/>
      <c r="V70" s="34"/>
      <c r="W70" s="34"/>
      <c r="X70" s="34"/>
      <c r="Y70" s="34"/>
      <c r="Z70" s="34"/>
      <c r="AA70" s="34"/>
      <c r="AB70" s="34"/>
      <c r="AC70" s="34"/>
      <c r="AD70" s="34"/>
      <c r="AE70" s="34"/>
    </row>
    <row r="71" spans="1:31" s="2" customFormat="1" ht="24.95" customHeight="1">
      <c r="A71" s="34"/>
      <c r="B71" s="35"/>
      <c r="C71" s="23" t="s">
        <v>109</v>
      </c>
      <c r="D71" s="36"/>
      <c r="E71" s="36"/>
      <c r="F71" s="36"/>
      <c r="G71" s="36"/>
      <c r="H71" s="36"/>
      <c r="I71" s="108"/>
      <c r="J71" s="36"/>
      <c r="K71" s="36"/>
      <c r="L71" s="109"/>
      <c r="S71" s="34"/>
      <c r="T71" s="34"/>
      <c r="U71" s="34"/>
      <c r="V71" s="34"/>
      <c r="W71" s="34"/>
      <c r="X71" s="34"/>
      <c r="Y71" s="34"/>
      <c r="Z71" s="34"/>
      <c r="AA71" s="34"/>
      <c r="AB71" s="34"/>
      <c r="AC71" s="34"/>
      <c r="AD71" s="34"/>
      <c r="AE71" s="34"/>
    </row>
    <row r="72" spans="1:31" s="2" customFormat="1" ht="6.95" customHeight="1">
      <c r="A72" s="34"/>
      <c r="B72" s="35"/>
      <c r="C72" s="36"/>
      <c r="D72" s="36"/>
      <c r="E72" s="36"/>
      <c r="F72" s="36"/>
      <c r="G72" s="36"/>
      <c r="H72" s="36"/>
      <c r="I72" s="108"/>
      <c r="J72" s="36"/>
      <c r="K72" s="36"/>
      <c r="L72" s="109"/>
      <c r="S72" s="34"/>
      <c r="T72" s="34"/>
      <c r="U72" s="34"/>
      <c r="V72" s="34"/>
      <c r="W72" s="34"/>
      <c r="X72" s="34"/>
      <c r="Y72" s="34"/>
      <c r="Z72" s="34"/>
      <c r="AA72" s="34"/>
      <c r="AB72" s="34"/>
      <c r="AC72" s="34"/>
      <c r="AD72" s="34"/>
      <c r="AE72" s="34"/>
    </row>
    <row r="73" spans="1:31" s="2" customFormat="1" ht="12" customHeight="1">
      <c r="A73" s="34"/>
      <c r="B73" s="35"/>
      <c r="C73" s="29" t="s">
        <v>16</v>
      </c>
      <c r="D73" s="36"/>
      <c r="E73" s="36"/>
      <c r="F73" s="36"/>
      <c r="G73" s="36"/>
      <c r="H73" s="36"/>
      <c r="I73" s="108"/>
      <c r="J73" s="36"/>
      <c r="K73" s="36"/>
      <c r="L73" s="109"/>
      <c r="S73" s="34"/>
      <c r="T73" s="34"/>
      <c r="U73" s="34"/>
      <c r="V73" s="34"/>
      <c r="W73" s="34"/>
      <c r="X73" s="34"/>
      <c r="Y73" s="34"/>
      <c r="Z73" s="34"/>
      <c r="AA73" s="34"/>
      <c r="AB73" s="34"/>
      <c r="AC73" s="34"/>
      <c r="AD73" s="34"/>
      <c r="AE73" s="34"/>
    </row>
    <row r="74" spans="1:31" s="2" customFormat="1" ht="16.5" customHeight="1">
      <c r="A74" s="34"/>
      <c r="B74" s="35"/>
      <c r="C74" s="36"/>
      <c r="D74" s="36"/>
      <c r="E74" s="370" t="str">
        <f>E7</f>
        <v>MŠ Karla Havlíčka Borovského 1527 - oprava podlah tříd</v>
      </c>
      <c r="F74" s="371"/>
      <c r="G74" s="371"/>
      <c r="H74" s="371"/>
      <c r="I74" s="108"/>
      <c r="J74" s="36"/>
      <c r="K74" s="36"/>
      <c r="L74" s="109"/>
      <c r="S74" s="34"/>
      <c r="T74" s="34"/>
      <c r="U74" s="34"/>
      <c r="V74" s="34"/>
      <c r="W74" s="34"/>
      <c r="X74" s="34"/>
      <c r="Y74" s="34"/>
      <c r="Z74" s="34"/>
      <c r="AA74" s="34"/>
      <c r="AB74" s="34"/>
      <c r="AC74" s="34"/>
      <c r="AD74" s="34"/>
      <c r="AE74" s="34"/>
    </row>
    <row r="75" spans="1:31" s="2" customFormat="1" ht="12" customHeight="1">
      <c r="A75" s="34"/>
      <c r="B75" s="35"/>
      <c r="C75" s="29" t="s">
        <v>101</v>
      </c>
      <c r="D75" s="36"/>
      <c r="E75" s="36"/>
      <c r="F75" s="36"/>
      <c r="G75" s="36"/>
      <c r="H75" s="36"/>
      <c r="I75" s="108"/>
      <c r="J75" s="36"/>
      <c r="K75" s="36"/>
      <c r="L75" s="109"/>
      <c r="S75" s="34"/>
      <c r="T75" s="34"/>
      <c r="U75" s="34"/>
      <c r="V75" s="34"/>
      <c r="W75" s="34"/>
      <c r="X75" s="34"/>
      <c r="Y75" s="34"/>
      <c r="Z75" s="34"/>
      <c r="AA75" s="34"/>
      <c r="AB75" s="34"/>
      <c r="AC75" s="34"/>
      <c r="AD75" s="34"/>
      <c r="AE75" s="34"/>
    </row>
    <row r="76" spans="1:31" s="2" customFormat="1" ht="16.5" customHeight="1">
      <c r="A76" s="34"/>
      <c r="B76" s="35"/>
      <c r="C76" s="36"/>
      <c r="D76" s="36"/>
      <c r="E76" s="323" t="str">
        <f>E9</f>
        <v>04 - Berušky - Zádveří</v>
      </c>
      <c r="F76" s="372"/>
      <c r="G76" s="372"/>
      <c r="H76" s="372"/>
      <c r="I76" s="108"/>
      <c r="J76" s="36"/>
      <c r="K76" s="36"/>
      <c r="L76" s="109"/>
      <c r="S76" s="34"/>
      <c r="T76" s="34"/>
      <c r="U76" s="34"/>
      <c r="V76" s="34"/>
      <c r="W76" s="34"/>
      <c r="X76" s="34"/>
      <c r="Y76" s="34"/>
      <c r="Z76" s="34"/>
      <c r="AA76" s="34"/>
      <c r="AB76" s="34"/>
      <c r="AC76" s="34"/>
      <c r="AD76" s="34"/>
      <c r="AE76" s="34"/>
    </row>
    <row r="77" spans="1:31" s="2" customFormat="1" ht="6.95" customHeight="1">
      <c r="A77" s="34"/>
      <c r="B77" s="35"/>
      <c r="C77" s="36"/>
      <c r="D77" s="36"/>
      <c r="E77" s="36"/>
      <c r="F77" s="36"/>
      <c r="G77" s="36"/>
      <c r="H77" s="36"/>
      <c r="I77" s="108"/>
      <c r="J77" s="36"/>
      <c r="K77" s="36"/>
      <c r="L77" s="109"/>
      <c r="S77" s="34"/>
      <c r="T77" s="34"/>
      <c r="U77" s="34"/>
      <c r="V77" s="34"/>
      <c r="W77" s="34"/>
      <c r="X77" s="34"/>
      <c r="Y77" s="34"/>
      <c r="Z77" s="34"/>
      <c r="AA77" s="34"/>
      <c r="AB77" s="34"/>
      <c r="AC77" s="34"/>
      <c r="AD77" s="34"/>
      <c r="AE77" s="34"/>
    </row>
    <row r="78" spans="1:31" s="2" customFormat="1" ht="12" customHeight="1">
      <c r="A78" s="34"/>
      <c r="B78" s="35"/>
      <c r="C78" s="29" t="s">
        <v>21</v>
      </c>
      <c r="D78" s="36"/>
      <c r="E78" s="36"/>
      <c r="F78" s="27" t="str">
        <f>F12</f>
        <v>Sokolov, Karla Havlíčka Borovského 1527</v>
      </c>
      <c r="G78" s="36"/>
      <c r="H78" s="36"/>
      <c r="I78" s="111" t="s">
        <v>23</v>
      </c>
      <c r="J78" s="59" t="str">
        <f>IF(J12="","",J12)</f>
        <v>16. 3. 2020</v>
      </c>
      <c r="K78" s="36"/>
      <c r="L78" s="109"/>
      <c r="S78" s="34"/>
      <c r="T78" s="34"/>
      <c r="U78" s="34"/>
      <c r="V78" s="34"/>
      <c r="W78" s="34"/>
      <c r="X78" s="34"/>
      <c r="Y78" s="34"/>
      <c r="Z78" s="34"/>
      <c r="AA78" s="34"/>
      <c r="AB78" s="34"/>
      <c r="AC78" s="34"/>
      <c r="AD78" s="34"/>
      <c r="AE78" s="34"/>
    </row>
    <row r="79" spans="1:31" s="2" customFormat="1" ht="6.95" customHeight="1">
      <c r="A79" s="34"/>
      <c r="B79" s="35"/>
      <c r="C79" s="36"/>
      <c r="D79" s="36"/>
      <c r="E79" s="36"/>
      <c r="F79" s="36"/>
      <c r="G79" s="36"/>
      <c r="H79" s="36"/>
      <c r="I79" s="108"/>
      <c r="J79" s="36"/>
      <c r="K79" s="36"/>
      <c r="L79" s="109"/>
      <c r="S79" s="34"/>
      <c r="T79" s="34"/>
      <c r="U79" s="34"/>
      <c r="V79" s="34"/>
      <c r="W79" s="34"/>
      <c r="X79" s="34"/>
      <c r="Y79" s="34"/>
      <c r="Z79" s="34"/>
      <c r="AA79" s="34"/>
      <c r="AB79" s="34"/>
      <c r="AC79" s="34"/>
      <c r="AD79" s="34"/>
      <c r="AE79" s="34"/>
    </row>
    <row r="80" spans="1:31" s="2" customFormat="1" ht="15.2" customHeight="1">
      <c r="A80" s="34"/>
      <c r="B80" s="35"/>
      <c r="C80" s="29" t="s">
        <v>25</v>
      </c>
      <c r="D80" s="36"/>
      <c r="E80" s="36"/>
      <c r="F80" s="27" t="str">
        <f>E15</f>
        <v>Město Sokolov</v>
      </c>
      <c r="G80" s="36"/>
      <c r="H80" s="36"/>
      <c r="I80" s="111" t="s">
        <v>31</v>
      </c>
      <c r="J80" s="32" t="str">
        <f>E21</f>
        <v xml:space="preserve"> </v>
      </c>
      <c r="K80" s="36"/>
      <c r="L80" s="109"/>
      <c r="S80" s="34"/>
      <c r="T80" s="34"/>
      <c r="U80" s="34"/>
      <c r="V80" s="34"/>
      <c r="W80" s="34"/>
      <c r="X80" s="34"/>
      <c r="Y80" s="34"/>
      <c r="Z80" s="34"/>
      <c r="AA80" s="34"/>
      <c r="AB80" s="34"/>
      <c r="AC80" s="34"/>
      <c r="AD80" s="34"/>
      <c r="AE80" s="34"/>
    </row>
    <row r="81" spans="1:31" s="2" customFormat="1" ht="15.2" customHeight="1">
      <c r="A81" s="34"/>
      <c r="B81" s="35"/>
      <c r="C81" s="29" t="s">
        <v>29</v>
      </c>
      <c r="D81" s="36"/>
      <c r="E81" s="36"/>
      <c r="F81" s="27" t="str">
        <f>IF(E18="","",E18)</f>
        <v>Vyplň údaj</v>
      </c>
      <c r="G81" s="36"/>
      <c r="H81" s="36"/>
      <c r="I81" s="111" t="s">
        <v>34</v>
      </c>
      <c r="J81" s="32" t="str">
        <f>E24</f>
        <v>Michal kubelka</v>
      </c>
      <c r="K81" s="36"/>
      <c r="L81" s="109"/>
      <c r="S81" s="34"/>
      <c r="T81" s="34"/>
      <c r="U81" s="34"/>
      <c r="V81" s="34"/>
      <c r="W81" s="34"/>
      <c r="X81" s="34"/>
      <c r="Y81" s="34"/>
      <c r="Z81" s="34"/>
      <c r="AA81" s="34"/>
      <c r="AB81" s="34"/>
      <c r="AC81" s="34"/>
      <c r="AD81" s="34"/>
      <c r="AE81" s="34"/>
    </row>
    <row r="82" spans="1:31" s="2" customFormat="1" ht="10.35" customHeight="1">
      <c r="A82" s="34"/>
      <c r="B82" s="35"/>
      <c r="C82" s="36"/>
      <c r="D82" s="36"/>
      <c r="E82" s="36"/>
      <c r="F82" s="36"/>
      <c r="G82" s="36"/>
      <c r="H82" s="36"/>
      <c r="I82" s="108"/>
      <c r="J82" s="36"/>
      <c r="K82" s="36"/>
      <c r="L82" s="109"/>
      <c r="S82" s="34"/>
      <c r="T82" s="34"/>
      <c r="U82" s="34"/>
      <c r="V82" s="34"/>
      <c r="W82" s="34"/>
      <c r="X82" s="34"/>
      <c r="Y82" s="34"/>
      <c r="Z82" s="34"/>
      <c r="AA82" s="34"/>
      <c r="AB82" s="34"/>
      <c r="AC82" s="34"/>
      <c r="AD82" s="34"/>
      <c r="AE82" s="34"/>
    </row>
    <row r="83" spans="1:31" s="11" customFormat="1" ht="29.25" customHeight="1">
      <c r="A83" s="159"/>
      <c r="B83" s="160"/>
      <c r="C83" s="161" t="s">
        <v>110</v>
      </c>
      <c r="D83" s="162" t="s">
        <v>57</v>
      </c>
      <c r="E83" s="162" t="s">
        <v>53</v>
      </c>
      <c r="F83" s="162" t="s">
        <v>54</v>
      </c>
      <c r="G83" s="162" t="s">
        <v>111</v>
      </c>
      <c r="H83" s="162" t="s">
        <v>112</v>
      </c>
      <c r="I83" s="163" t="s">
        <v>113</v>
      </c>
      <c r="J83" s="162" t="s">
        <v>105</v>
      </c>
      <c r="K83" s="164" t="s">
        <v>114</v>
      </c>
      <c r="L83" s="165"/>
      <c r="M83" s="68" t="s">
        <v>19</v>
      </c>
      <c r="N83" s="69" t="s">
        <v>42</v>
      </c>
      <c r="O83" s="69" t="s">
        <v>115</v>
      </c>
      <c r="P83" s="69" t="s">
        <v>116</v>
      </c>
      <c r="Q83" s="69" t="s">
        <v>117</v>
      </c>
      <c r="R83" s="69" t="s">
        <v>118</v>
      </c>
      <c r="S83" s="69" t="s">
        <v>119</v>
      </c>
      <c r="T83" s="70" t="s">
        <v>120</v>
      </c>
      <c r="U83" s="159"/>
      <c r="V83" s="159"/>
      <c r="W83" s="159"/>
      <c r="X83" s="159"/>
      <c r="Y83" s="159"/>
      <c r="Z83" s="159"/>
      <c r="AA83" s="159"/>
      <c r="AB83" s="159"/>
      <c r="AC83" s="159"/>
      <c r="AD83" s="159"/>
      <c r="AE83" s="159"/>
    </row>
    <row r="84" spans="1:63" s="2" customFormat="1" ht="22.9" customHeight="1">
      <c r="A84" s="34"/>
      <c r="B84" s="35"/>
      <c r="C84" s="75" t="s">
        <v>121</v>
      </c>
      <c r="D84" s="36"/>
      <c r="E84" s="36"/>
      <c r="F84" s="36"/>
      <c r="G84" s="36"/>
      <c r="H84" s="36"/>
      <c r="I84" s="108"/>
      <c r="J84" s="166">
        <f>BK84</f>
        <v>0</v>
      </c>
      <c r="K84" s="36"/>
      <c r="L84" s="39"/>
      <c r="M84" s="71"/>
      <c r="N84" s="167"/>
      <c r="O84" s="72"/>
      <c r="P84" s="168">
        <f>P85+P92</f>
        <v>0</v>
      </c>
      <c r="Q84" s="72"/>
      <c r="R84" s="168">
        <f>R85+R92</f>
        <v>0.028690199999999996</v>
      </c>
      <c r="S84" s="72"/>
      <c r="T84" s="169">
        <f>T85+T92</f>
        <v>0</v>
      </c>
      <c r="U84" s="34"/>
      <c r="V84" s="34"/>
      <c r="W84" s="34"/>
      <c r="X84" s="34"/>
      <c r="Y84" s="34"/>
      <c r="Z84" s="34"/>
      <c r="AA84" s="34"/>
      <c r="AB84" s="34"/>
      <c r="AC84" s="34"/>
      <c r="AD84" s="34"/>
      <c r="AE84" s="34"/>
      <c r="AT84" s="17" t="s">
        <v>71</v>
      </c>
      <c r="AU84" s="17" t="s">
        <v>106</v>
      </c>
      <c r="BK84" s="170">
        <f>BK85+BK92</f>
        <v>0</v>
      </c>
    </row>
    <row r="85" spans="2:63" s="12" customFormat="1" ht="25.9" customHeight="1">
      <c r="B85" s="171"/>
      <c r="C85" s="172"/>
      <c r="D85" s="173" t="s">
        <v>71</v>
      </c>
      <c r="E85" s="174" t="s">
        <v>141</v>
      </c>
      <c r="F85" s="174" t="s">
        <v>142</v>
      </c>
      <c r="G85" s="172"/>
      <c r="H85" s="172"/>
      <c r="I85" s="175"/>
      <c r="J85" s="176">
        <f>BK85</f>
        <v>0</v>
      </c>
      <c r="K85" s="172"/>
      <c r="L85" s="177"/>
      <c r="M85" s="178"/>
      <c r="N85" s="179"/>
      <c r="O85" s="179"/>
      <c r="P85" s="180">
        <f>P86+P89</f>
        <v>0</v>
      </c>
      <c r="Q85" s="179"/>
      <c r="R85" s="180">
        <f>R86+R89</f>
        <v>0.00020240000000000001</v>
      </c>
      <c r="S85" s="179"/>
      <c r="T85" s="181">
        <f>T86+T89</f>
        <v>0</v>
      </c>
      <c r="AR85" s="182" t="s">
        <v>79</v>
      </c>
      <c r="AT85" s="183" t="s">
        <v>71</v>
      </c>
      <c r="AU85" s="183" t="s">
        <v>72</v>
      </c>
      <c r="AY85" s="182" t="s">
        <v>124</v>
      </c>
      <c r="BK85" s="184">
        <f>BK86+BK89</f>
        <v>0</v>
      </c>
    </row>
    <row r="86" spans="2:63" s="12" customFormat="1" ht="22.9" customHeight="1">
      <c r="B86" s="171"/>
      <c r="C86" s="172"/>
      <c r="D86" s="173" t="s">
        <v>71</v>
      </c>
      <c r="E86" s="185" t="s">
        <v>143</v>
      </c>
      <c r="F86" s="185" t="s">
        <v>144</v>
      </c>
      <c r="G86" s="172"/>
      <c r="H86" s="172"/>
      <c r="I86" s="175"/>
      <c r="J86" s="186">
        <f>BK86</f>
        <v>0</v>
      </c>
      <c r="K86" s="172"/>
      <c r="L86" s="177"/>
      <c r="M86" s="178"/>
      <c r="N86" s="179"/>
      <c r="O86" s="179"/>
      <c r="P86" s="180">
        <f>SUM(P87:P88)</f>
        <v>0</v>
      </c>
      <c r="Q86" s="179"/>
      <c r="R86" s="180">
        <f>SUM(R87:R88)</f>
        <v>0.00020240000000000001</v>
      </c>
      <c r="S86" s="179"/>
      <c r="T86" s="181">
        <f>SUM(T87:T88)</f>
        <v>0</v>
      </c>
      <c r="AR86" s="182" t="s">
        <v>79</v>
      </c>
      <c r="AT86" s="183" t="s">
        <v>71</v>
      </c>
      <c r="AU86" s="183" t="s">
        <v>79</v>
      </c>
      <c r="AY86" s="182" t="s">
        <v>124</v>
      </c>
      <c r="BK86" s="184">
        <f>SUM(BK87:BK88)</f>
        <v>0</v>
      </c>
    </row>
    <row r="87" spans="1:65" s="2" customFormat="1" ht="21.75" customHeight="1">
      <c r="A87" s="34"/>
      <c r="B87" s="35"/>
      <c r="C87" s="187" t="s">
        <v>79</v>
      </c>
      <c r="D87" s="187" t="s">
        <v>127</v>
      </c>
      <c r="E87" s="188" t="s">
        <v>145</v>
      </c>
      <c r="F87" s="189" t="s">
        <v>146</v>
      </c>
      <c r="G87" s="190" t="s">
        <v>147</v>
      </c>
      <c r="H87" s="191">
        <v>5.06</v>
      </c>
      <c r="I87" s="192"/>
      <c r="J87" s="193">
        <f>ROUND(I87*H87,2)</f>
        <v>0</v>
      </c>
      <c r="K87" s="189" t="s">
        <v>131</v>
      </c>
      <c r="L87" s="39"/>
      <c r="M87" s="201" t="s">
        <v>19</v>
      </c>
      <c r="N87" s="202" t="s">
        <v>43</v>
      </c>
      <c r="O87" s="64"/>
      <c r="P87" s="203">
        <f>O87*H87</f>
        <v>0</v>
      </c>
      <c r="Q87" s="203">
        <v>4E-05</v>
      </c>
      <c r="R87" s="203">
        <f>Q87*H87</f>
        <v>0.00020240000000000001</v>
      </c>
      <c r="S87" s="203">
        <v>0</v>
      </c>
      <c r="T87" s="204">
        <f>S87*H87</f>
        <v>0</v>
      </c>
      <c r="U87" s="34"/>
      <c r="V87" s="34"/>
      <c r="W87" s="34"/>
      <c r="X87" s="34"/>
      <c r="Y87" s="34"/>
      <c r="Z87" s="34"/>
      <c r="AA87" s="34"/>
      <c r="AB87" s="34"/>
      <c r="AC87" s="34"/>
      <c r="AD87" s="34"/>
      <c r="AE87" s="34"/>
      <c r="AR87" s="199" t="s">
        <v>148</v>
      </c>
      <c r="AT87" s="199" t="s">
        <v>127</v>
      </c>
      <c r="AU87" s="199" t="s">
        <v>81</v>
      </c>
      <c r="AY87" s="17" t="s">
        <v>124</v>
      </c>
      <c r="BE87" s="200">
        <f>IF(N87="základní",J87,0)</f>
        <v>0</v>
      </c>
      <c r="BF87" s="200">
        <f>IF(N87="snížená",J87,0)</f>
        <v>0</v>
      </c>
      <c r="BG87" s="200">
        <f>IF(N87="zákl. přenesená",J87,0)</f>
        <v>0</v>
      </c>
      <c r="BH87" s="200">
        <f>IF(N87="sníž. přenesená",J87,0)</f>
        <v>0</v>
      </c>
      <c r="BI87" s="200">
        <f>IF(N87="nulová",J87,0)</f>
        <v>0</v>
      </c>
      <c r="BJ87" s="17" t="s">
        <v>79</v>
      </c>
      <c r="BK87" s="200">
        <f>ROUND(I87*H87,2)</f>
        <v>0</v>
      </c>
      <c r="BL87" s="17" t="s">
        <v>148</v>
      </c>
      <c r="BM87" s="199" t="s">
        <v>324</v>
      </c>
    </row>
    <row r="88" spans="1:47" s="2" customFormat="1" ht="165.75">
      <c r="A88" s="34"/>
      <c r="B88" s="35"/>
      <c r="C88" s="36"/>
      <c r="D88" s="205" t="s">
        <v>150</v>
      </c>
      <c r="E88" s="36"/>
      <c r="F88" s="206" t="s">
        <v>151</v>
      </c>
      <c r="G88" s="36"/>
      <c r="H88" s="36"/>
      <c r="I88" s="108"/>
      <c r="J88" s="36"/>
      <c r="K88" s="36"/>
      <c r="L88" s="39"/>
      <c r="M88" s="207"/>
      <c r="N88" s="208"/>
      <c r="O88" s="64"/>
      <c r="P88" s="64"/>
      <c r="Q88" s="64"/>
      <c r="R88" s="64"/>
      <c r="S88" s="64"/>
      <c r="T88" s="65"/>
      <c r="U88" s="34"/>
      <c r="V88" s="34"/>
      <c r="W88" s="34"/>
      <c r="X88" s="34"/>
      <c r="Y88" s="34"/>
      <c r="Z88" s="34"/>
      <c r="AA88" s="34"/>
      <c r="AB88" s="34"/>
      <c r="AC88" s="34"/>
      <c r="AD88" s="34"/>
      <c r="AE88" s="34"/>
      <c r="AT88" s="17" t="s">
        <v>150</v>
      </c>
      <c r="AU88" s="17" t="s">
        <v>81</v>
      </c>
    </row>
    <row r="89" spans="2:63" s="12" customFormat="1" ht="22.9" customHeight="1">
      <c r="B89" s="171"/>
      <c r="C89" s="172"/>
      <c r="D89" s="173" t="s">
        <v>71</v>
      </c>
      <c r="E89" s="185" t="s">
        <v>325</v>
      </c>
      <c r="F89" s="185" t="s">
        <v>326</v>
      </c>
      <c r="G89" s="172"/>
      <c r="H89" s="172"/>
      <c r="I89" s="175"/>
      <c r="J89" s="186">
        <f>BK89</f>
        <v>0</v>
      </c>
      <c r="K89" s="172"/>
      <c r="L89" s="177"/>
      <c r="M89" s="178"/>
      <c r="N89" s="179"/>
      <c r="O89" s="179"/>
      <c r="P89" s="180">
        <f>SUM(P90:P91)</f>
        <v>0</v>
      </c>
      <c r="Q89" s="179"/>
      <c r="R89" s="180">
        <f>SUM(R90:R91)</f>
        <v>0</v>
      </c>
      <c r="S89" s="179"/>
      <c r="T89" s="181">
        <f>SUM(T90:T91)</f>
        <v>0</v>
      </c>
      <c r="AR89" s="182" t="s">
        <v>79</v>
      </c>
      <c r="AT89" s="183" t="s">
        <v>71</v>
      </c>
      <c r="AU89" s="183" t="s">
        <v>79</v>
      </c>
      <c r="AY89" s="182" t="s">
        <v>124</v>
      </c>
      <c r="BK89" s="184">
        <f>SUM(BK90:BK91)</f>
        <v>0</v>
      </c>
    </row>
    <row r="90" spans="1:65" s="2" customFormat="1" ht="21.75" customHeight="1">
      <c r="A90" s="34"/>
      <c r="B90" s="35"/>
      <c r="C90" s="187" t="s">
        <v>81</v>
      </c>
      <c r="D90" s="187" t="s">
        <v>127</v>
      </c>
      <c r="E90" s="188" t="s">
        <v>327</v>
      </c>
      <c r="F90" s="189" t="s">
        <v>328</v>
      </c>
      <c r="G90" s="190" t="s">
        <v>156</v>
      </c>
      <c r="H90" s="191">
        <v>0.028</v>
      </c>
      <c r="I90" s="192"/>
      <c r="J90" s="193">
        <f>ROUND(I90*H90,2)</f>
        <v>0</v>
      </c>
      <c r="K90" s="189" t="s">
        <v>131</v>
      </c>
      <c r="L90" s="39"/>
      <c r="M90" s="201" t="s">
        <v>19</v>
      </c>
      <c r="N90" s="202" t="s">
        <v>43</v>
      </c>
      <c r="O90" s="64"/>
      <c r="P90" s="203">
        <f>O90*H90</f>
        <v>0</v>
      </c>
      <c r="Q90" s="203">
        <v>0</v>
      </c>
      <c r="R90" s="203">
        <f>Q90*H90</f>
        <v>0</v>
      </c>
      <c r="S90" s="203">
        <v>0</v>
      </c>
      <c r="T90" s="204">
        <f>S90*H90</f>
        <v>0</v>
      </c>
      <c r="U90" s="34"/>
      <c r="V90" s="34"/>
      <c r="W90" s="34"/>
      <c r="X90" s="34"/>
      <c r="Y90" s="34"/>
      <c r="Z90" s="34"/>
      <c r="AA90" s="34"/>
      <c r="AB90" s="34"/>
      <c r="AC90" s="34"/>
      <c r="AD90" s="34"/>
      <c r="AE90" s="34"/>
      <c r="AR90" s="199" t="s">
        <v>148</v>
      </c>
      <c r="AT90" s="199" t="s">
        <v>127</v>
      </c>
      <c r="AU90" s="199" t="s">
        <v>81</v>
      </c>
      <c r="AY90" s="17" t="s">
        <v>124</v>
      </c>
      <c r="BE90" s="200">
        <f>IF(N90="základní",J90,0)</f>
        <v>0</v>
      </c>
      <c r="BF90" s="200">
        <f>IF(N90="snížená",J90,0)</f>
        <v>0</v>
      </c>
      <c r="BG90" s="200">
        <f>IF(N90="zákl. přenesená",J90,0)</f>
        <v>0</v>
      </c>
      <c r="BH90" s="200">
        <f>IF(N90="sníž. přenesená",J90,0)</f>
        <v>0</v>
      </c>
      <c r="BI90" s="200">
        <f>IF(N90="nulová",J90,0)</f>
        <v>0</v>
      </c>
      <c r="BJ90" s="17" t="s">
        <v>79</v>
      </c>
      <c r="BK90" s="200">
        <f>ROUND(I90*H90,2)</f>
        <v>0</v>
      </c>
      <c r="BL90" s="17" t="s">
        <v>148</v>
      </c>
      <c r="BM90" s="199" t="s">
        <v>329</v>
      </c>
    </row>
    <row r="91" spans="1:47" s="2" customFormat="1" ht="58.5">
      <c r="A91" s="34"/>
      <c r="B91" s="35"/>
      <c r="C91" s="36"/>
      <c r="D91" s="205" t="s">
        <v>150</v>
      </c>
      <c r="E91" s="36"/>
      <c r="F91" s="206" t="s">
        <v>330</v>
      </c>
      <c r="G91" s="36"/>
      <c r="H91" s="36"/>
      <c r="I91" s="108"/>
      <c r="J91" s="36"/>
      <c r="K91" s="36"/>
      <c r="L91" s="39"/>
      <c r="M91" s="207"/>
      <c r="N91" s="208"/>
      <c r="O91" s="64"/>
      <c r="P91" s="64"/>
      <c r="Q91" s="64"/>
      <c r="R91" s="64"/>
      <c r="S91" s="64"/>
      <c r="T91" s="65"/>
      <c r="U91" s="34"/>
      <c r="V91" s="34"/>
      <c r="W91" s="34"/>
      <c r="X91" s="34"/>
      <c r="Y91" s="34"/>
      <c r="Z91" s="34"/>
      <c r="AA91" s="34"/>
      <c r="AB91" s="34"/>
      <c r="AC91" s="34"/>
      <c r="AD91" s="34"/>
      <c r="AE91" s="34"/>
      <c r="AT91" s="17" t="s">
        <v>150</v>
      </c>
      <c r="AU91" s="17" t="s">
        <v>81</v>
      </c>
    </row>
    <row r="92" spans="2:63" s="12" customFormat="1" ht="25.9" customHeight="1">
      <c r="B92" s="171"/>
      <c r="C92" s="172"/>
      <c r="D92" s="173" t="s">
        <v>71</v>
      </c>
      <c r="E92" s="174" t="s">
        <v>178</v>
      </c>
      <c r="F92" s="174" t="s">
        <v>179</v>
      </c>
      <c r="G92" s="172"/>
      <c r="H92" s="172"/>
      <c r="I92" s="175"/>
      <c r="J92" s="176">
        <f>BK92</f>
        <v>0</v>
      </c>
      <c r="K92" s="172"/>
      <c r="L92" s="177"/>
      <c r="M92" s="178"/>
      <c r="N92" s="179"/>
      <c r="O92" s="179"/>
      <c r="P92" s="180">
        <f>P93</f>
        <v>0</v>
      </c>
      <c r="Q92" s="179"/>
      <c r="R92" s="180">
        <f>R93</f>
        <v>0.028487799999999997</v>
      </c>
      <c r="S92" s="179"/>
      <c r="T92" s="181">
        <f>T93</f>
        <v>0</v>
      </c>
      <c r="AR92" s="182" t="s">
        <v>81</v>
      </c>
      <c r="AT92" s="183" t="s">
        <v>71</v>
      </c>
      <c r="AU92" s="183" t="s">
        <v>72</v>
      </c>
      <c r="AY92" s="182" t="s">
        <v>124</v>
      </c>
      <c r="BK92" s="184">
        <f>BK93</f>
        <v>0</v>
      </c>
    </row>
    <row r="93" spans="2:63" s="12" customFormat="1" ht="22.9" customHeight="1">
      <c r="B93" s="171"/>
      <c r="C93" s="172"/>
      <c r="D93" s="173" t="s">
        <v>71</v>
      </c>
      <c r="E93" s="185" t="s">
        <v>331</v>
      </c>
      <c r="F93" s="185" t="s">
        <v>332</v>
      </c>
      <c r="G93" s="172"/>
      <c r="H93" s="172"/>
      <c r="I93" s="175"/>
      <c r="J93" s="186">
        <f>BK93</f>
        <v>0</v>
      </c>
      <c r="K93" s="172"/>
      <c r="L93" s="177"/>
      <c r="M93" s="178"/>
      <c r="N93" s="179"/>
      <c r="O93" s="179"/>
      <c r="P93" s="180">
        <f>SUM(P94:P102)</f>
        <v>0</v>
      </c>
      <c r="Q93" s="179"/>
      <c r="R93" s="180">
        <f>SUM(R94:R102)</f>
        <v>0.028487799999999997</v>
      </c>
      <c r="S93" s="179"/>
      <c r="T93" s="181">
        <f>SUM(T94:T102)</f>
        <v>0</v>
      </c>
      <c r="AR93" s="182" t="s">
        <v>81</v>
      </c>
      <c r="AT93" s="183" t="s">
        <v>71</v>
      </c>
      <c r="AU93" s="183" t="s">
        <v>79</v>
      </c>
      <c r="AY93" s="182" t="s">
        <v>124</v>
      </c>
      <c r="BK93" s="184">
        <f>SUM(BK94:BK102)</f>
        <v>0</v>
      </c>
    </row>
    <row r="94" spans="1:65" s="2" customFormat="1" ht="16.5" customHeight="1">
      <c r="A94" s="34"/>
      <c r="B94" s="35"/>
      <c r="C94" s="187" t="s">
        <v>159</v>
      </c>
      <c r="D94" s="187" t="s">
        <v>127</v>
      </c>
      <c r="E94" s="188" t="s">
        <v>333</v>
      </c>
      <c r="F94" s="189" t="s">
        <v>334</v>
      </c>
      <c r="G94" s="190" t="s">
        <v>147</v>
      </c>
      <c r="H94" s="191">
        <v>5.06</v>
      </c>
      <c r="I94" s="192"/>
      <c r="J94" s="193">
        <f>ROUND(I94*H94,2)</f>
        <v>0</v>
      </c>
      <c r="K94" s="189" t="s">
        <v>131</v>
      </c>
      <c r="L94" s="39"/>
      <c r="M94" s="201" t="s">
        <v>19</v>
      </c>
      <c r="N94" s="202" t="s">
        <v>43</v>
      </c>
      <c r="O94" s="64"/>
      <c r="P94" s="203">
        <f>O94*H94</f>
        <v>0</v>
      </c>
      <c r="Q94" s="203">
        <v>4E-05</v>
      </c>
      <c r="R94" s="203">
        <f>Q94*H94</f>
        <v>0.00020240000000000001</v>
      </c>
      <c r="S94" s="203">
        <v>0</v>
      </c>
      <c r="T94" s="204">
        <f>S94*H94</f>
        <v>0</v>
      </c>
      <c r="U94" s="34"/>
      <c r="V94" s="34"/>
      <c r="W94" s="34"/>
      <c r="X94" s="34"/>
      <c r="Y94" s="34"/>
      <c r="Z94" s="34"/>
      <c r="AA94" s="34"/>
      <c r="AB94" s="34"/>
      <c r="AC94" s="34"/>
      <c r="AD94" s="34"/>
      <c r="AE94" s="34"/>
      <c r="AR94" s="199" t="s">
        <v>186</v>
      </c>
      <c r="AT94" s="199" t="s">
        <v>127</v>
      </c>
      <c r="AU94" s="199" t="s">
        <v>81</v>
      </c>
      <c r="AY94" s="17" t="s">
        <v>124</v>
      </c>
      <c r="BE94" s="200">
        <f>IF(N94="základní",J94,0)</f>
        <v>0</v>
      </c>
      <c r="BF94" s="200">
        <f>IF(N94="snížená",J94,0)</f>
        <v>0</v>
      </c>
      <c r="BG94" s="200">
        <f>IF(N94="zákl. přenesená",J94,0)</f>
        <v>0</v>
      </c>
      <c r="BH94" s="200">
        <f>IF(N94="sníž. přenesená",J94,0)</f>
        <v>0</v>
      </c>
      <c r="BI94" s="200">
        <f>IF(N94="nulová",J94,0)</f>
        <v>0</v>
      </c>
      <c r="BJ94" s="17" t="s">
        <v>79</v>
      </c>
      <c r="BK94" s="200">
        <f>ROUND(I94*H94,2)</f>
        <v>0</v>
      </c>
      <c r="BL94" s="17" t="s">
        <v>186</v>
      </c>
      <c r="BM94" s="199" t="s">
        <v>335</v>
      </c>
    </row>
    <row r="95" spans="2:51" s="13" customFormat="1" ht="11.25">
      <c r="B95" s="209"/>
      <c r="C95" s="210"/>
      <c r="D95" s="205" t="s">
        <v>171</v>
      </c>
      <c r="E95" s="211" t="s">
        <v>19</v>
      </c>
      <c r="F95" s="212" t="s">
        <v>336</v>
      </c>
      <c r="G95" s="210"/>
      <c r="H95" s="213">
        <v>4.505</v>
      </c>
      <c r="I95" s="214"/>
      <c r="J95" s="210"/>
      <c r="K95" s="210"/>
      <c r="L95" s="215"/>
      <c r="M95" s="216"/>
      <c r="N95" s="217"/>
      <c r="O95" s="217"/>
      <c r="P95" s="217"/>
      <c r="Q95" s="217"/>
      <c r="R95" s="217"/>
      <c r="S95" s="217"/>
      <c r="T95" s="218"/>
      <c r="AT95" s="219" t="s">
        <v>171</v>
      </c>
      <c r="AU95" s="219" t="s">
        <v>81</v>
      </c>
      <c r="AV95" s="13" t="s">
        <v>81</v>
      </c>
      <c r="AW95" s="13" t="s">
        <v>33</v>
      </c>
      <c r="AX95" s="13" t="s">
        <v>72</v>
      </c>
      <c r="AY95" s="219" t="s">
        <v>124</v>
      </c>
    </row>
    <row r="96" spans="2:51" s="13" customFormat="1" ht="11.25">
      <c r="B96" s="209"/>
      <c r="C96" s="210"/>
      <c r="D96" s="205" t="s">
        <v>171</v>
      </c>
      <c r="E96" s="211" t="s">
        <v>19</v>
      </c>
      <c r="F96" s="212" t="s">
        <v>337</v>
      </c>
      <c r="G96" s="210"/>
      <c r="H96" s="213">
        <v>0.243</v>
      </c>
      <c r="I96" s="214"/>
      <c r="J96" s="210"/>
      <c r="K96" s="210"/>
      <c r="L96" s="215"/>
      <c r="M96" s="216"/>
      <c r="N96" s="217"/>
      <c r="O96" s="217"/>
      <c r="P96" s="217"/>
      <c r="Q96" s="217"/>
      <c r="R96" s="217"/>
      <c r="S96" s="217"/>
      <c r="T96" s="218"/>
      <c r="AT96" s="219" t="s">
        <v>171</v>
      </c>
      <c r="AU96" s="219" t="s">
        <v>81</v>
      </c>
      <c r="AV96" s="13" t="s">
        <v>81</v>
      </c>
      <c r="AW96" s="13" t="s">
        <v>33</v>
      </c>
      <c r="AX96" s="13" t="s">
        <v>72</v>
      </c>
      <c r="AY96" s="219" t="s">
        <v>124</v>
      </c>
    </row>
    <row r="97" spans="2:51" s="13" customFormat="1" ht="11.25">
      <c r="B97" s="209"/>
      <c r="C97" s="210"/>
      <c r="D97" s="205" t="s">
        <v>171</v>
      </c>
      <c r="E97" s="211" t="s">
        <v>19</v>
      </c>
      <c r="F97" s="212" t="s">
        <v>338</v>
      </c>
      <c r="G97" s="210"/>
      <c r="H97" s="213">
        <v>0.312</v>
      </c>
      <c r="I97" s="214"/>
      <c r="J97" s="210"/>
      <c r="K97" s="210"/>
      <c r="L97" s="215"/>
      <c r="M97" s="216"/>
      <c r="N97" s="217"/>
      <c r="O97" s="217"/>
      <c r="P97" s="217"/>
      <c r="Q97" s="217"/>
      <c r="R97" s="217"/>
      <c r="S97" s="217"/>
      <c r="T97" s="218"/>
      <c r="AT97" s="219" t="s">
        <v>171</v>
      </c>
      <c r="AU97" s="219" t="s">
        <v>81</v>
      </c>
      <c r="AV97" s="13" t="s">
        <v>81</v>
      </c>
      <c r="AW97" s="13" t="s">
        <v>33</v>
      </c>
      <c r="AX97" s="13" t="s">
        <v>72</v>
      </c>
      <c r="AY97" s="219" t="s">
        <v>124</v>
      </c>
    </row>
    <row r="98" spans="2:51" s="14" customFormat="1" ht="11.25">
      <c r="B98" s="231"/>
      <c r="C98" s="232"/>
      <c r="D98" s="205" t="s">
        <v>171</v>
      </c>
      <c r="E98" s="233" t="s">
        <v>19</v>
      </c>
      <c r="F98" s="234" t="s">
        <v>220</v>
      </c>
      <c r="G98" s="232"/>
      <c r="H98" s="235">
        <v>5.0600000000000005</v>
      </c>
      <c r="I98" s="236"/>
      <c r="J98" s="232"/>
      <c r="K98" s="232"/>
      <c r="L98" s="237"/>
      <c r="M98" s="238"/>
      <c r="N98" s="239"/>
      <c r="O98" s="239"/>
      <c r="P98" s="239"/>
      <c r="Q98" s="239"/>
      <c r="R98" s="239"/>
      <c r="S98" s="239"/>
      <c r="T98" s="240"/>
      <c r="AT98" s="241" t="s">
        <v>171</v>
      </c>
      <c r="AU98" s="241" t="s">
        <v>81</v>
      </c>
      <c r="AV98" s="14" t="s">
        <v>148</v>
      </c>
      <c r="AW98" s="14" t="s">
        <v>33</v>
      </c>
      <c r="AX98" s="14" t="s">
        <v>79</v>
      </c>
      <c r="AY98" s="241" t="s">
        <v>124</v>
      </c>
    </row>
    <row r="99" spans="1:65" s="2" customFormat="1" ht="16.5" customHeight="1">
      <c r="A99" s="34"/>
      <c r="B99" s="35"/>
      <c r="C99" s="187" t="s">
        <v>148</v>
      </c>
      <c r="D99" s="187" t="s">
        <v>127</v>
      </c>
      <c r="E99" s="188" t="s">
        <v>339</v>
      </c>
      <c r="F99" s="189" t="s">
        <v>340</v>
      </c>
      <c r="G99" s="190" t="s">
        <v>147</v>
      </c>
      <c r="H99" s="191">
        <v>5.06</v>
      </c>
      <c r="I99" s="192"/>
      <c r="J99" s="193">
        <f>ROUND(I99*H99,2)</f>
        <v>0</v>
      </c>
      <c r="K99" s="189" t="s">
        <v>131</v>
      </c>
      <c r="L99" s="39"/>
      <c r="M99" s="201" t="s">
        <v>19</v>
      </c>
      <c r="N99" s="202" t="s">
        <v>43</v>
      </c>
      <c r="O99" s="64"/>
      <c r="P99" s="203">
        <f>O99*H99</f>
        <v>0</v>
      </c>
      <c r="Q99" s="203">
        <v>0</v>
      </c>
      <c r="R99" s="203">
        <f>Q99*H99</f>
        <v>0</v>
      </c>
      <c r="S99" s="203">
        <v>0</v>
      </c>
      <c r="T99" s="204">
        <f>S99*H99</f>
        <v>0</v>
      </c>
      <c r="U99" s="34"/>
      <c r="V99" s="34"/>
      <c r="W99" s="34"/>
      <c r="X99" s="34"/>
      <c r="Y99" s="34"/>
      <c r="Z99" s="34"/>
      <c r="AA99" s="34"/>
      <c r="AB99" s="34"/>
      <c r="AC99" s="34"/>
      <c r="AD99" s="34"/>
      <c r="AE99" s="34"/>
      <c r="AR99" s="199" t="s">
        <v>186</v>
      </c>
      <c r="AT99" s="199" t="s">
        <v>127</v>
      </c>
      <c r="AU99" s="199" t="s">
        <v>81</v>
      </c>
      <c r="AY99" s="17" t="s">
        <v>124</v>
      </c>
      <c r="BE99" s="200">
        <f>IF(N99="základní",J99,0)</f>
        <v>0</v>
      </c>
      <c r="BF99" s="200">
        <f>IF(N99="snížená",J99,0)</f>
        <v>0</v>
      </c>
      <c r="BG99" s="200">
        <f>IF(N99="zákl. přenesená",J99,0)</f>
        <v>0</v>
      </c>
      <c r="BH99" s="200">
        <f>IF(N99="sníž. přenesená",J99,0)</f>
        <v>0</v>
      </c>
      <c r="BI99" s="200">
        <f>IF(N99="nulová",J99,0)</f>
        <v>0</v>
      </c>
      <c r="BJ99" s="17" t="s">
        <v>79</v>
      </c>
      <c r="BK99" s="200">
        <f>ROUND(I99*H99,2)</f>
        <v>0</v>
      </c>
      <c r="BL99" s="17" t="s">
        <v>186</v>
      </c>
      <c r="BM99" s="199" t="s">
        <v>341</v>
      </c>
    </row>
    <row r="100" spans="1:65" s="2" customFormat="1" ht="21.75" customHeight="1">
      <c r="A100" s="34"/>
      <c r="B100" s="35"/>
      <c r="C100" s="187" t="s">
        <v>123</v>
      </c>
      <c r="D100" s="187" t="s">
        <v>127</v>
      </c>
      <c r="E100" s="188" t="s">
        <v>342</v>
      </c>
      <c r="F100" s="189" t="s">
        <v>343</v>
      </c>
      <c r="G100" s="190" t="s">
        <v>147</v>
      </c>
      <c r="H100" s="191">
        <v>5.06</v>
      </c>
      <c r="I100" s="192"/>
      <c r="J100" s="193">
        <f>ROUND(I100*H100,2)</f>
        <v>0</v>
      </c>
      <c r="K100" s="189" t="s">
        <v>131</v>
      </c>
      <c r="L100" s="39"/>
      <c r="M100" s="201" t="s">
        <v>19</v>
      </c>
      <c r="N100" s="202" t="s">
        <v>43</v>
      </c>
      <c r="O100" s="64"/>
      <c r="P100" s="203">
        <f>O100*H100</f>
        <v>0</v>
      </c>
      <c r="Q100" s="203">
        <v>0.0048</v>
      </c>
      <c r="R100" s="203">
        <f>Q100*H100</f>
        <v>0.024287999999999997</v>
      </c>
      <c r="S100" s="203">
        <v>0</v>
      </c>
      <c r="T100" s="204">
        <f>S100*H100</f>
        <v>0</v>
      </c>
      <c r="U100" s="34"/>
      <c r="V100" s="34"/>
      <c r="W100" s="34"/>
      <c r="X100" s="34"/>
      <c r="Y100" s="34"/>
      <c r="Z100" s="34"/>
      <c r="AA100" s="34"/>
      <c r="AB100" s="34"/>
      <c r="AC100" s="34"/>
      <c r="AD100" s="34"/>
      <c r="AE100" s="34"/>
      <c r="AR100" s="199" t="s">
        <v>186</v>
      </c>
      <c r="AT100" s="199" t="s">
        <v>127</v>
      </c>
      <c r="AU100" s="199" t="s">
        <v>81</v>
      </c>
      <c r="AY100" s="17" t="s">
        <v>124</v>
      </c>
      <c r="BE100" s="200">
        <f>IF(N100="základní",J100,0)</f>
        <v>0</v>
      </c>
      <c r="BF100" s="200">
        <f>IF(N100="snížená",J100,0)</f>
        <v>0</v>
      </c>
      <c r="BG100" s="200">
        <f>IF(N100="zákl. přenesená",J100,0)</f>
        <v>0</v>
      </c>
      <c r="BH100" s="200">
        <f>IF(N100="sníž. přenesená",J100,0)</f>
        <v>0</v>
      </c>
      <c r="BI100" s="200">
        <f>IF(N100="nulová",J100,0)</f>
        <v>0</v>
      </c>
      <c r="BJ100" s="17" t="s">
        <v>79</v>
      </c>
      <c r="BK100" s="200">
        <f>ROUND(I100*H100,2)</f>
        <v>0</v>
      </c>
      <c r="BL100" s="17" t="s">
        <v>186</v>
      </c>
      <c r="BM100" s="199" t="s">
        <v>344</v>
      </c>
    </row>
    <row r="101" spans="1:65" s="2" customFormat="1" ht="21.75" customHeight="1">
      <c r="A101" s="34"/>
      <c r="B101" s="35"/>
      <c r="C101" s="187" t="s">
        <v>173</v>
      </c>
      <c r="D101" s="187" t="s">
        <v>127</v>
      </c>
      <c r="E101" s="188" t="s">
        <v>345</v>
      </c>
      <c r="F101" s="189" t="s">
        <v>346</v>
      </c>
      <c r="G101" s="190" t="s">
        <v>147</v>
      </c>
      <c r="H101" s="191">
        <v>5.06</v>
      </c>
      <c r="I101" s="192"/>
      <c r="J101" s="193">
        <f>ROUND(I101*H101,2)</f>
        <v>0</v>
      </c>
      <c r="K101" s="189" t="s">
        <v>131</v>
      </c>
      <c r="L101" s="39"/>
      <c r="M101" s="201" t="s">
        <v>19</v>
      </c>
      <c r="N101" s="202" t="s">
        <v>43</v>
      </c>
      <c r="O101" s="64"/>
      <c r="P101" s="203">
        <f>O101*H101</f>
        <v>0</v>
      </c>
      <c r="Q101" s="203">
        <v>0.00029</v>
      </c>
      <c r="R101" s="203">
        <f>Q101*H101</f>
        <v>0.0014674</v>
      </c>
      <c r="S101" s="203">
        <v>0</v>
      </c>
      <c r="T101" s="204">
        <f>S101*H101</f>
        <v>0</v>
      </c>
      <c r="U101" s="34"/>
      <c r="V101" s="34"/>
      <c r="W101" s="34"/>
      <c r="X101" s="34"/>
      <c r="Y101" s="34"/>
      <c r="Z101" s="34"/>
      <c r="AA101" s="34"/>
      <c r="AB101" s="34"/>
      <c r="AC101" s="34"/>
      <c r="AD101" s="34"/>
      <c r="AE101" s="34"/>
      <c r="AR101" s="199" t="s">
        <v>186</v>
      </c>
      <c r="AT101" s="199" t="s">
        <v>127</v>
      </c>
      <c r="AU101" s="199" t="s">
        <v>81</v>
      </c>
      <c r="AY101" s="17" t="s">
        <v>124</v>
      </c>
      <c r="BE101" s="200">
        <f>IF(N101="základní",J101,0)</f>
        <v>0</v>
      </c>
      <c r="BF101" s="200">
        <f>IF(N101="snížená",J101,0)</f>
        <v>0</v>
      </c>
      <c r="BG101" s="200">
        <f>IF(N101="zákl. přenesená",J101,0)</f>
        <v>0</v>
      </c>
      <c r="BH101" s="200">
        <f>IF(N101="sníž. přenesená",J101,0)</f>
        <v>0</v>
      </c>
      <c r="BI101" s="200">
        <f>IF(N101="nulová",J101,0)</f>
        <v>0</v>
      </c>
      <c r="BJ101" s="17" t="s">
        <v>79</v>
      </c>
      <c r="BK101" s="200">
        <f>ROUND(I101*H101,2)</f>
        <v>0</v>
      </c>
      <c r="BL101" s="17" t="s">
        <v>186</v>
      </c>
      <c r="BM101" s="199" t="s">
        <v>347</v>
      </c>
    </row>
    <row r="102" spans="1:65" s="2" customFormat="1" ht="16.5" customHeight="1">
      <c r="A102" s="34"/>
      <c r="B102" s="35"/>
      <c r="C102" s="187" t="s">
        <v>182</v>
      </c>
      <c r="D102" s="187" t="s">
        <v>127</v>
      </c>
      <c r="E102" s="188" t="s">
        <v>348</v>
      </c>
      <c r="F102" s="189" t="s">
        <v>349</v>
      </c>
      <c r="G102" s="190" t="s">
        <v>147</v>
      </c>
      <c r="H102" s="191">
        <v>5.06</v>
      </c>
      <c r="I102" s="192"/>
      <c r="J102" s="193">
        <f>ROUND(I102*H102,2)</f>
        <v>0</v>
      </c>
      <c r="K102" s="189" t="s">
        <v>131</v>
      </c>
      <c r="L102" s="39"/>
      <c r="M102" s="194" t="s">
        <v>19</v>
      </c>
      <c r="N102" s="195" t="s">
        <v>43</v>
      </c>
      <c r="O102" s="196"/>
      <c r="P102" s="197">
        <f>O102*H102</f>
        <v>0</v>
      </c>
      <c r="Q102" s="197">
        <v>0.0005</v>
      </c>
      <c r="R102" s="197">
        <f>Q102*H102</f>
        <v>0.0025299999999999997</v>
      </c>
      <c r="S102" s="197">
        <v>0</v>
      </c>
      <c r="T102" s="198">
        <f>S102*H102</f>
        <v>0</v>
      </c>
      <c r="U102" s="34"/>
      <c r="V102" s="34"/>
      <c r="W102" s="34"/>
      <c r="X102" s="34"/>
      <c r="Y102" s="34"/>
      <c r="Z102" s="34"/>
      <c r="AA102" s="34"/>
      <c r="AB102" s="34"/>
      <c r="AC102" s="34"/>
      <c r="AD102" s="34"/>
      <c r="AE102" s="34"/>
      <c r="AR102" s="199" t="s">
        <v>186</v>
      </c>
      <c r="AT102" s="199" t="s">
        <v>127</v>
      </c>
      <c r="AU102" s="199" t="s">
        <v>81</v>
      </c>
      <c r="AY102" s="17" t="s">
        <v>124</v>
      </c>
      <c r="BE102" s="200">
        <f>IF(N102="základní",J102,0)</f>
        <v>0</v>
      </c>
      <c r="BF102" s="200">
        <f>IF(N102="snížená",J102,0)</f>
        <v>0</v>
      </c>
      <c r="BG102" s="200">
        <f>IF(N102="zákl. přenesená",J102,0)</f>
        <v>0</v>
      </c>
      <c r="BH102" s="200">
        <f>IF(N102="sníž. přenesená",J102,0)</f>
        <v>0</v>
      </c>
      <c r="BI102" s="200">
        <f>IF(N102="nulová",J102,0)</f>
        <v>0</v>
      </c>
      <c r="BJ102" s="17" t="s">
        <v>79</v>
      </c>
      <c r="BK102" s="200">
        <f>ROUND(I102*H102,2)</f>
        <v>0</v>
      </c>
      <c r="BL102" s="17" t="s">
        <v>186</v>
      </c>
      <c r="BM102" s="199" t="s">
        <v>350</v>
      </c>
    </row>
    <row r="103" spans="1:31" s="2" customFormat="1" ht="6.95" customHeight="1">
      <c r="A103" s="34"/>
      <c r="B103" s="47"/>
      <c r="C103" s="48"/>
      <c r="D103" s="48"/>
      <c r="E103" s="48"/>
      <c r="F103" s="48"/>
      <c r="G103" s="48"/>
      <c r="H103" s="48"/>
      <c r="I103" s="136"/>
      <c r="J103" s="48"/>
      <c r="K103" s="48"/>
      <c r="L103" s="39"/>
      <c r="M103" s="34"/>
      <c r="O103" s="34"/>
      <c r="P103" s="34"/>
      <c r="Q103" s="34"/>
      <c r="R103" s="34"/>
      <c r="S103" s="34"/>
      <c r="T103" s="34"/>
      <c r="U103" s="34"/>
      <c r="V103" s="34"/>
      <c r="W103" s="34"/>
      <c r="X103" s="34"/>
      <c r="Y103" s="34"/>
      <c r="Z103" s="34"/>
      <c r="AA103" s="34"/>
      <c r="AB103" s="34"/>
      <c r="AC103" s="34"/>
      <c r="AD103" s="34"/>
      <c r="AE103" s="34"/>
    </row>
  </sheetData>
  <sheetProtection algorithmName="SHA-512" hashValue="ZlaAiYSiY2BdadxnBDRVH3P9+W6JH4ELWBYhR+xGorjQggduDkrQPN8TEJ6zfN8unUYG71hik3DTw31v+Fcdeg==" saltValue="nX+940XeKc4QemLdHwce0CzhtkF47jpx8E/Au8f9Veefez2yml1cIfaB94r8+DcMmiX1Cik0cYQYlbVwMHs5Ng==" spinCount="100000" sheet="1" objects="1" scenarios="1" formatColumns="0" formatRows="0" autoFilter="0"/>
  <autoFilter ref="C83:K102"/>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2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1"/>
      <c r="L2" s="362"/>
      <c r="M2" s="362"/>
      <c r="N2" s="362"/>
      <c r="O2" s="362"/>
      <c r="P2" s="362"/>
      <c r="Q2" s="362"/>
      <c r="R2" s="362"/>
      <c r="S2" s="362"/>
      <c r="T2" s="362"/>
      <c r="U2" s="362"/>
      <c r="V2" s="362"/>
      <c r="AT2" s="17" t="s">
        <v>96</v>
      </c>
    </row>
    <row r="3" spans="2:46" s="1" customFormat="1" ht="6.95" customHeight="1">
      <c r="B3" s="102"/>
      <c r="C3" s="103"/>
      <c r="D3" s="103"/>
      <c r="E3" s="103"/>
      <c r="F3" s="103"/>
      <c r="G3" s="103"/>
      <c r="H3" s="103"/>
      <c r="I3" s="104"/>
      <c r="J3" s="103"/>
      <c r="K3" s="103"/>
      <c r="L3" s="20"/>
      <c r="AT3" s="17" t="s">
        <v>81</v>
      </c>
    </row>
    <row r="4" spans="2:46" s="1" customFormat="1" ht="24.95" customHeight="1">
      <c r="B4" s="20"/>
      <c r="D4" s="105" t="s">
        <v>100</v>
      </c>
      <c r="I4" s="101"/>
      <c r="L4" s="20"/>
      <c r="M4" s="106" t="s">
        <v>10</v>
      </c>
      <c r="AT4" s="17" t="s">
        <v>4</v>
      </c>
    </row>
    <row r="5" spans="2:12" s="1" customFormat="1" ht="6.95" customHeight="1">
      <c r="B5" s="20"/>
      <c r="I5" s="101"/>
      <c r="L5" s="20"/>
    </row>
    <row r="6" spans="2:12" s="1" customFormat="1" ht="12" customHeight="1">
      <c r="B6" s="20"/>
      <c r="D6" s="107" t="s">
        <v>16</v>
      </c>
      <c r="I6" s="101"/>
      <c r="L6" s="20"/>
    </row>
    <row r="7" spans="2:12" s="1" customFormat="1" ht="16.5" customHeight="1">
      <c r="B7" s="20"/>
      <c r="E7" s="363" t="str">
        <f>'Rekapitulace stavby'!K6</f>
        <v>MŠ Karla Havlíčka Borovského 1527 - oprava podlah tříd</v>
      </c>
      <c r="F7" s="364"/>
      <c r="G7" s="364"/>
      <c r="H7" s="364"/>
      <c r="I7" s="101"/>
      <c r="L7" s="20"/>
    </row>
    <row r="8" spans="1:31" s="2" customFormat="1" ht="12" customHeight="1">
      <c r="A8" s="34"/>
      <c r="B8" s="39"/>
      <c r="C8" s="34"/>
      <c r="D8" s="107" t="s">
        <v>101</v>
      </c>
      <c r="E8" s="34"/>
      <c r="F8" s="34"/>
      <c r="G8" s="34"/>
      <c r="H8" s="34"/>
      <c r="I8" s="108"/>
      <c r="J8" s="34"/>
      <c r="K8" s="34"/>
      <c r="L8" s="109"/>
      <c r="S8" s="34"/>
      <c r="T8" s="34"/>
      <c r="U8" s="34"/>
      <c r="V8" s="34"/>
      <c r="W8" s="34"/>
      <c r="X8" s="34"/>
      <c r="Y8" s="34"/>
      <c r="Z8" s="34"/>
      <c r="AA8" s="34"/>
      <c r="AB8" s="34"/>
      <c r="AC8" s="34"/>
      <c r="AD8" s="34"/>
      <c r="AE8" s="34"/>
    </row>
    <row r="9" spans="1:31" s="2" customFormat="1" ht="16.5" customHeight="1">
      <c r="A9" s="34"/>
      <c r="B9" s="39"/>
      <c r="C9" s="34"/>
      <c r="D9" s="34"/>
      <c r="E9" s="365" t="s">
        <v>351</v>
      </c>
      <c r="F9" s="366"/>
      <c r="G9" s="366"/>
      <c r="H9" s="366"/>
      <c r="I9" s="108"/>
      <c r="J9" s="34"/>
      <c r="K9" s="34"/>
      <c r="L9" s="109"/>
      <c r="S9" s="34"/>
      <c r="T9" s="34"/>
      <c r="U9" s="34"/>
      <c r="V9" s="34"/>
      <c r="W9" s="34"/>
      <c r="X9" s="34"/>
      <c r="Y9" s="34"/>
      <c r="Z9" s="34"/>
      <c r="AA9" s="34"/>
      <c r="AB9" s="34"/>
      <c r="AC9" s="34"/>
      <c r="AD9" s="34"/>
      <c r="AE9" s="34"/>
    </row>
    <row r="10" spans="1:31" s="2" customFormat="1" ht="11.25">
      <c r="A10" s="34"/>
      <c r="B10" s="39"/>
      <c r="C10" s="34"/>
      <c r="D10" s="34"/>
      <c r="E10" s="34"/>
      <c r="F10" s="34"/>
      <c r="G10" s="34"/>
      <c r="H10" s="34"/>
      <c r="I10" s="108"/>
      <c r="J10" s="34"/>
      <c r="K10" s="34"/>
      <c r="L10" s="109"/>
      <c r="S10" s="34"/>
      <c r="T10" s="34"/>
      <c r="U10" s="34"/>
      <c r="V10" s="34"/>
      <c r="W10" s="34"/>
      <c r="X10" s="34"/>
      <c r="Y10" s="34"/>
      <c r="Z10" s="34"/>
      <c r="AA10" s="34"/>
      <c r="AB10" s="34"/>
      <c r="AC10" s="34"/>
      <c r="AD10" s="34"/>
      <c r="AE10" s="34"/>
    </row>
    <row r="11" spans="1:31" s="2" customFormat="1" ht="12" customHeight="1">
      <c r="A11" s="34"/>
      <c r="B11" s="39"/>
      <c r="C11" s="34"/>
      <c r="D11" s="107" t="s">
        <v>18</v>
      </c>
      <c r="E11" s="34"/>
      <c r="F11" s="110" t="s">
        <v>19</v>
      </c>
      <c r="G11" s="34"/>
      <c r="H11" s="34"/>
      <c r="I11" s="111" t="s">
        <v>20</v>
      </c>
      <c r="J11" s="110" t="s">
        <v>19</v>
      </c>
      <c r="K11" s="34"/>
      <c r="L11" s="109"/>
      <c r="S11" s="34"/>
      <c r="T11" s="34"/>
      <c r="U11" s="34"/>
      <c r="V11" s="34"/>
      <c r="W11" s="34"/>
      <c r="X11" s="34"/>
      <c r="Y11" s="34"/>
      <c r="Z11" s="34"/>
      <c r="AA11" s="34"/>
      <c r="AB11" s="34"/>
      <c r="AC11" s="34"/>
      <c r="AD11" s="34"/>
      <c r="AE11" s="34"/>
    </row>
    <row r="12" spans="1:31" s="2" customFormat="1" ht="12" customHeight="1">
      <c r="A12" s="34"/>
      <c r="B12" s="39"/>
      <c r="C12" s="34"/>
      <c r="D12" s="107" t="s">
        <v>21</v>
      </c>
      <c r="E12" s="34"/>
      <c r="F12" s="110" t="s">
        <v>22</v>
      </c>
      <c r="G12" s="34"/>
      <c r="H12" s="34"/>
      <c r="I12" s="111" t="s">
        <v>23</v>
      </c>
      <c r="J12" s="112" t="str">
        <f>'Rekapitulace stavby'!AN8</f>
        <v>16. 3. 2020</v>
      </c>
      <c r="K12" s="34"/>
      <c r="L12" s="109"/>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08"/>
      <c r="J13" s="34"/>
      <c r="K13" s="34"/>
      <c r="L13" s="109"/>
      <c r="S13" s="34"/>
      <c r="T13" s="34"/>
      <c r="U13" s="34"/>
      <c r="V13" s="34"/>
      <c r="W13" s="34"/>
      <c r="X13" s="34"/>
      <c r="Y13" s="34"/>
      <c r="Z13" s="34"/>
      <c r="AA13" s="34"/>
      <c r="AB13" s="34"/>
      <c r="AC13" s="34"/>
      <c r="AD13" s="34"/>
      <c r="AE13" s="34"/>
    </row>
    <row r="14" spans="1:31" s="2" customFormat="1" ht="12" customHeight="1">
      <c r="A14" s="34"/>
      <c r="B14" s="39"/>
      <c r="C14" s="34"/>
      <c r="D14" s="107" t="s">
        <v>25</v>
      </c>
      <c r="E14" s="34"/>
      <c r="F14" s="34"/>
      <c r="G14" s="34"/>
      <c r="H14" s="34"/>
      <c r="I14" s="111" t="s">
        <v>26</v>
      </c>
      <c r="J14" s="110" t="s">
        <v>19</v>
      </c>
      <c r="K14" s="34"/>
      <c r="L14" s="109"/>
      <c r="S14" s="34"/>
      <c r="T14" s="34"/>
      <c r="U14" s="34"/>
      <c r="V14" s="34"/>
      <c r="W14" s="34"/>
      <c r="X14" s="34"/>
      <c r="Y14" s="34"/>
      <c r="Z14" s="34"/>
      <c r="AA14" s="34"/>
      <c r="AB14" s="34"/>
      <c r="AC14" s="34"/>
      <c r="AD14" s="34"/>
      <c r="AE14" s="34"/>
    </row>
    <row r="15" spans="1:31" s="2" customFormat="1" ht="18" customHeight="1">
      <c r="A15" s="34"/>
      <c r="B15" s="39"/>
      <c r="C15" s="34"/>
      <c r="D15" s="34"/>
      <c r="E15" s="110" t="s">
        <v>27</v>
      </c>
      <c r="F15" s="34"/>
      <c r="G15" s="34"/>
      <c r="H15" s="34"/>
      <c r="I15" s="111" t="s">
        <v>28</v>
      </c>
      <c r="J15" s="110" t="s">
        <v>19</v>
      </c>
      <c r="K15" s="34"/>
      <c r="L15" s="109"/>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08"/>
      <c r="J16" s="34"/>
      <c r="K16" s="34"/>
      <c r="L16" s="109"/>
      <c r="S16" s="34"/>
      <c r="T16" s="34"/>
      <c r="U16" s="34"/>
      <c r="V16" s="34"/>
      <c r="W16" s="34"/>
      <c r="X16" s="34"/>
      <c r="Y16" s="34"/>
      <c r="Z16" s="34"/>
      <c r="AA16" s="34"/>
      <c r="AB16" s="34"/>
      <c r="AC16" s="34"/>
      <c r="AD16" s="34"/>
      <c r="AE16" s="34"/>
    </row>
    <row r="17" spans="1:31" s="2" customFormat="1" ht="12" customHeight="1">
      <c r="A17" s="34"/>
      <c r="B17" s="39"/>
      <c r="C17" s="34"/>
      <c r="D17" s="107" t="s">
        <v>29</v>
      </c>
      <c r="E17" s="34"/>
      <c r="F17" s="34"/>
      <c r="G17" s="34"/>
      <c r="H17" s="34"/>
      <c r="I17" s="111" t="s">
        <v>26</v>
      </c>
      <c r="J17" s="30" t="str">
        <f>'Rekapitulace stavby'!AN13</f>
        <v>Vyplň údaj</v>
      </c>
      <c r="K17" s="34"/>
      <c r="L17" s="109"/>
      <c r="S17" s="34"/>
      <c r="T17" s="34"/>
      <c r="U17" s="34"/>
      <c r="V17" s="34"/>
      <c r="W17" s="34"/>
      <c r="X17" s="34"/>
      <c r="Y17" s="34"/>
      <c r="Z17" s="34"/>
      <c r="AA17" s="34"/>
      <c r="AB17" s="34"/>
      <c r="AC17" s="34"/>
      <c r="AD17" s="34"/>
      <c r="AE17" s="34"/>
    </row>
    <row r="18" spans="1:31" s="2" customFormat="1" ht="18" customHeight="1">
      <c r="A18" s="34"/>
      <c r="B18" s="39"/>
      <c r="C18" s="34"/>
      <c r="D18" s="34"/>
      <c r="E18" s="367" t="str">
        <f>'Rekapitulace stavby'!E14</f>
        <v>Vyplň údaj</v>
      </c>
      <c r="F18" s="368"/>
      <c r="G18" s="368"/>
      <c r="H18" s="368"/>
      <c r="I18" s="111" t="s">
        <v>28</v>
      </c>
      <c r="J18" s="30" t="str">
        <f>'Rekapitulace stavby'!AN14</f>
        <v>Vyplň údaj</v>
      </c>
      <c r="K18" s="34"/>
      <c r="L18" s="109"/>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08"/>
      <c r="J19" s="34"/>
      <c r="K19" s="34"/>
      <c r="L19" s="109"/>
      <c r="S19" s="34"/>
      <c r="T19" s="34"/>
      <c r="U19" s="34"/>
      <c r="V19" s="34"/>
      <c r="W19" s="34"/>
      <c r="X19" s="34"/>
      <c r="Y19" s="34"/>
      <c r="Z19" s="34"/>
      <c r="AA19" s="34"/>
      <c r="AB19" s="34"/>
      <c r="AC19" s="34"/>
      <c r="AD19" s="34"/>
      <c r="AE19" s="34"/>
    </row>
    <row r="20" spans="1:31" s="2" customFormat="1" ht="12" customHeight="1">
      <c r="A20" s="34"/>
      <c r="B20" s="39"/>
      <c r="C20" s="34"/>
      <c r="D20" s="107" t="s">
        <v>31</v>
      </c>
      <c r="E20" s="34"/>
      <c r="F20" s="34"/>
      <c r="G20" s="34"/>
      <c r="H20" s="34"/>
      <c r="I20" s="111" t="s">
        <v>26</v>
      </c>
      <c r="J20" s="110" t="str">
        <f>IF('Rekapitulace stavby'!AN16="","",'Rekapitulace stavby'!AN16)</f>
        <v/>
      </c>
      <c r="K20" s="34"/>
      <c r="L20" s="109"/>
      <c r="S20" s="34"/>
      <c r="T20" s="34"/>
      <c r="U20" s="34"/>
      <c r="V20" s="34"/>
      <c r="W20" s="34"/>
      <c r="X20" s="34"/>
      <c r="Y20" s="34"/>
      <c r="Z20" s="34"/>
      <c r="AA20" s="34"/>
      <c r="AB20" s="34"/>
      <c r="AC20" s="34"/>
      <c r="AD20" s="34"/>
      <c r="AE20" s="34"/>
    </row>
    <row r="21" spans="1:31" s="2" customFormat="1" ht="18" customHeight="1">
      <c r="A21" s="34"/>
      <c r="B21" s="39"/>
      <c r="C21" s="34"/>
      <c r="D21" s="34"/>
      <c r="E21" s="110" t="str">
        <f>IF('Rekapitulace stavby'!E17="","",'Rekapitulace stavby'!E17)</f>
        <v xml:space="preserve"> </v>
      </c>
      <c r="F21" s="34"/>
      <c r="G21" s="34"/>
      <c r="H21" s="34"/>
      <c r="I21" s="111" t="s">
        <v>28</v>
      </c>
      <c r="J21" s="110" t="str">
        <f>IF('Rekapitulace stavby'!AN17="","",'Rekapitulace stavby'!AN17)</f>
        <v/>
      </c>
      <c r="K21" s="34"/>
      <c r="L21" s="109"/>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08"/>
      <c r="J22" s="34"/>
      <c r="K22" s="34"/>
      <c r="L22" s="109"/>
      <c r="S22" s="34"/>
      <c r="T22" s="34"/>
      <c r="U22" s="34"/>
      <c r="V22" s="34"/>
      <c r="W22" s="34"/>
      <c r="X22" s="34"/>
      <c r="Y22" s="34"/>
      <c r="Z22" s="34"/>
      <c r="AA22" s="34"/>
      <c r="AB22" s="34"/>
      <c r="AC22" s="34"/>
      <c r="AD22" s="34"/>
      <c r="AE22" s="34"/>
    </row>
    <row r="23" spans="1:31" s="2" customFormat="1" ht="12" customHeight="1">
      <c r="A23" s="34"/>
      <c r="B23" s="39"/>
      <c r="C23" s="34"/>
      <c r="D23" s="107" t="s">
        <v>34</v>
      </c>
      <c r="E23" s="34"/>
      <c r="F23" s="34"/>
      <c r="G23" s="34"/>
      <c r="H23" s="34"/>
      <c r="I23" s="111" t="s">
        <v>26</v>
      </c>
      <c r="J23" s="110" t="s">
        <v>19</v>
      </c>
      <c r="K23" s="34"/>
      <c r="L23" s="109"/>
      <c r="S23" s="34"/>
      <c r="T23" s="34"/>
      <c r="U23" s="34"/>
      <c r="V23" s="34"/>
      <c r="W23" s="34"/>
      <c r="X23" s="34"/>
      <c r="Y23" s="34"/>
      <c r="Z23" s="34"/>
      <c r="AA23" s="34"/>
      <c r="AB23" s="34"/>
      <c r="AC23" s="34"/>
      <c r="AD23" s="34"/>
      <c r="AE23" s="34"/>
    </row>
    <row r="24" spans="1:31" s="2" customFormat="1" ht="18" customHeight="1">
      <c r="A24" s="34"/>
      <c r="B24" s="39"/>
      <c r="C24" s="34"/>
      <c r="D24" s="34"/>
      <c r="E24" s="110" t="s">
        <v>35</v>
      </c>
      <c r="F24" s="34"/>
      <c r="G24" s="34"/>
      <c r="H24" s="34"/>
      <c r="I24" s="111" t="s">
        <v>28</v>
      </c>
      <c r="J24" s="110" t="s">
        <v>19</v>
      </c>
      <c r="K24" s="34"/>
      <c r="L24" s="109"/>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08"/>
      <c r="J25" s="34"/>
      <c r="K25" s="34"/>
      <c r="L25" s="109"/>
      <c r="S25" s="34"/>
      <c r="T25" s="34"/>
      <c r="U25" s="34"/>
      <c r="V25" s="34"/>
      <c r="W25" s="34"/>
      <c r="X25" s="34"/>
      <c r="Y25" s="34"/>
      <c r="Z25" s="34"/>
      <c r="AA25" s="34"/>
      <c r="AB25" s="34"/>
      <c r="AC25" s="34"/>
      <c r="AD25" s="34"/>
      <c r="AE25" s="34"/>
    </row>
    <row r="26" spans="1:31" s="2" customFormat="1" ht="12" customHeight="1">
      <c r="A26" s="34"/>
      <c r="B26" s="39"/>
      <c r="C26" s="34"/>
      <c r="D26" s="107" t="s">
        <v>36</v>
      </c>
      <c r="E26" s="34"/>
      <c r="F26" s="34"/>
      <c r="G26" s="34"/>
      <c r="H26" s="34"/>
      <c r="I26" s="108"/>
      <c r="J26" s="34"/>
      <c r="K26" s="34"/>
      <c r="L26" s="109"/>
      <c r="S26" s="34"/>
      <c r="T26" s="34"/>
      <c r="U26" s="34"/>
      <c r="V26" s="34"/>
      <c r="W26" s="34"/>
      <c r="X26" s="34"/>
      <c r="Y26" s="34"/>
      <c r="Z26" s="34"/>
      <c r="AA26" s="34"/>
      <c r="AB26" s="34"/>
      <c r="AC26" s="34"/>
      <c r="AD26" s="34"/>
      <c r="AE26" s="34"/>
    </row>
    <row r="27" spans="1:31" s="8" customFormat="1" ht="16.5" customHeight="1">
      <c r="A27" s="113"/>
      <c r="B27" s="114"/>
      <c r="C27" s="113"/>
      <c r="D27" s="113"/>
      <c r="E27" s="369" t="s">
        <v>19</v>
      </c>
      <c r="F27" s="369"/>
      <c r="G27" s="369"/>
      <c r="H27" s="369"/>
      <c r="I27" s="115"/>
      <c r="J27" s="113"/>
      <c r="K27" s="113"/>
      <c r="L27" s="116"/>
      <c r="S27" s="113"/>
      <c r="T27" s="113"/>
      <c r="U27" s="113"/>
      <c r="V27" s="113"/>
      <c r="W27" s="113"/>
      <c r="X27" s="113"/>
      <c r="Y27" s="113"/>
      <c r="Z27" s="113"/>
      <c r="AA27" s="113"/>
      <c r="AB27" s="113"/>
      <c r="AC27" s="113"/>
      <c r="AD27" s="113"/>
      <c r="AE27" s="113"/>
    </row>
    <row r="28" spans="1:31" s="2" customFormat="1" ht="6.95" customHeight="1">
      <c r="A28" s="34"/>
      <c r="B28" s="39"/>
      <c r="C28" s="34"/>
      <c r="D28" s="34"/>
      <c r="E28" s="34"/>
      <c r="F28" s="34"/>
      <c r="G28" s="34"/>
      <c r="H28" s="34"/>
      <c r="I28" s="108"/>
      <c r="J28" s="34"/>
      <c r="K28" s="34"/>
      <c r="L28" s="109"/>
      <c r="S28" s="34"/>
      <c r="T28" s="34"/>
      <c r="U28" s="34"/>
      <c r="V28" s="34"/>
      <c r="W28" s="34"/>
      <c r="X28" s="34"/>
      <c r="Y28" s="34"/>
      <c r="Z28" s="34"/>
      <c r="AA28" s="34"/>
      <c r="AB28" s="34"/>
      <c r="AC28" s="34"/>
      <c r="AD28" s="34"/>
      <c r="AE28" s="34"/>
    </row>
    <row r="29" spans="1:31" s="2" customFormat="1" ht="6.95" customHeight="1">
      <c r="A29" s="34"/>
      <c r="B29" s="39"/>
      <c r="C29" s="34"/>
      <c r="D29" s="117"/>
      <c r="E29" s="117"/>
      <c r="F29" s="117"/>
      <c r="G29" s="117"/>
      <c r="H29" s="117"/>
      <c r="I29" s="118"/>
      <c r="J29" s="117"/>
      <c r="K29" s="117"/>
      <c r="L29" s="109"/>
      <c r="S29" s="34"/>
      <c r="T29" s="34"/>
      <c r="U29" s="34"/>
      <c r="V29" s="34"/>
      <c r="W29" s="34"/>
      <c r="X29" s="34"/>
      <c r="Y29" s="34"/>
      <c r="Z29" s="34"/>
      <c r="AA29" s="34"/>
      <c r="AB29" s="34"/>
      <c r="AC29" s="34"/>
      <c r="AD29" s="34"/>
      <c r="AE29" s="34"/>
    </row>
    <row r="30" spans="1:31" s="2" customFormat="1" ht="25.35" customHeight="1">
      <c r="A30" s="34"/>
      <c r="B30" s="39"/>
      <c r="C30" s="34"/>
      <c r="D30" s="119" t="s">
        <v>38</v>
      </c>
      <c r="E30" s="34"/>
      <c r="F30" s="34"/>
      <c r="G30" s="34"/>
      <c r="H30" s="34"/>
      <c r="I30" s="108"/>
      <c r="J30" s="120">
        <f>ROUND(J85,2)</f>
        <v>0</v>
      </c>
      <c r="K30" s="34"/>
      <c r="L30" s="109"/>
      <c r="S30" s="34"/>
      <c r="T30" s="34"/>
      <c r="U30" s="34"/>
      <c r="V30" s="34"/>
      <c r="W30" s="34"/>
      <c r="X30" s="34"/>
      <c r="Y30" s="34"/>
      <c r="Z30" s="34"/>
      <c r="AA30" s="34"/>
      <c r="AB30" s="34"/>
      <c r="AC30" s="34"/>
      <c r="AD30" s="34"/>
      <c r="AE30" s="34"/>
    </row>
    <row r="31" spans="1:31" s="2" customFormat="1" ht="6.95" customHeight="1">
      <c r="A31" s="34"/>
      <c r="B31" s="39"/>
      <c r="C31" s="34"/>
      <c r="D31" s="117"/>
      <c r="E31" s="117"/>
      <c r="F31" s="117"/>
      <c r="G31" s="117"/>
      <c r="H31" s="117"/>
      <c r="I31" s="118"/>
      <c r="J31" s="117"/>
      <c r="K31" s="117"/>
      <c r="L31" s="109"/>
      <c r="S31" s="34"/>
      <c r="T31" s="34"/>
      <c r="U31" s="34"/>
      <c r="V31" s="34"/>
      <c r="W31" s="34"/>
      <c r="X31" s="34"/>
      <c r="Y31" s="34"/>
      <c r="Z31" s="34"/>
      <c r="AA31" s="34"/>
      <c r="AB31" s="34"/>
      <c r="AC31" s="34"/>
      <c r="AD31" s="34"/>
      <c r="AE31" s="34"/>
    </row>
    <row r="32" spans="1:31" s="2" customFormat="1" ht="14.45" customHeight="1">
      <c r="A32" s="34"/>
      <c r="B32" s="39"/>
      <c r="C32" s="34"/>
      <c r="D32" s="34"/>
      <c r="E32" s="34"/>
      <c r="F32" s="121" t="s">
        <v>40</v>
      </c>
      <c r="G32" s="34"/>
      <c r="H32" s="34"/>
      <c r="I32" s="122" t="s">
        <v>39</v>
      </c>
      <c r="J32" s="121" t="s">
        <v>41</v>
      </c>
      <c r="K32" s="34"/>
      <c r="L32" s="109"/>
      <c r="S32" s="34"/>
      <c r="T32" s="34"/>
      <c r="U32" s="34"/>
      <c r="V32" s="34"/>
      <c r="W32" s="34"/>
      <c r="X32" s="34"/>
      <c r="Y32" s="34"/>
      <c r="Z32" s="34"/>
      <c r="AA32" s="34"/>
      <c r="AB32" s="34"/>
      <c r="AC32" s="34"/>
      <c r="AD32" s="34"/>
      <c r="AE32" s="34"/>
    </row>
    <row r="33" spans="1:31" s="2" customFormat="1" ht="14.45" customHeight="1">
      <c r="A33" s="34"/>
      <c r="B33" s="39"/>
      <c r="C33" s="34"/>
      <c r="D33" s="123" t="s">
        <v>42</v>
      </c>
      <c r="E33" s="107" t="s">
        <v>43</v>
      </c>
      <c r="F33" s="124">
        <f>ROUND((SUM(BE85:BE126)),2)</f>
        <v>0</v>
      </c>
      <c r="G33" s="34"/>
      <c r="H33" s="34"/>
      <c r="I33" s="125">
        <v>0.21</v>
      </c>
      <c r="J33" s="124">
        <f>ROUND(((SUM(BE85:BE126))*I33),2)</f>
        <v>0</v>
      </c>
      <c r="K33" s="34"/>
      <c r="L33" s="109"/>
      <c r="S33" s="34"/>
      <c r="T33" s="34"/>
      <c r="U33" s="34"/>
      <c r="V33" s="34"/>
      <c r="W33" s="34"/>
      <c r="X33" s="34"/>
      <c r="Y33" s="34"/>
      <c r="Z33" s="34"/>
      <c r="AA33" s="34"/>
      <c r="AB33" s="34"/>
      <c r="AC33" s="34"/>
      <c r="AD33" s="34"/>
      <c r="AE33" s="34"/>
    </row>
    <row r="34" spans="1:31" s="2" customFormat="1" ht="14.45" customHeight="1">
      <c r="A34" s="34"/>
      <c r="B34" s="39"/>
      <c r="C34" s="34"/>
      <c r="D34" s="34"/>
      <c r="E34" s="107" t="s">
        <v>44</v>
      </c>
      <c r="F34" s="124">
        <f>ROUND((SUM(BF85:BF126)),2)</f>
        <v>0</v>
      </c>
      <c r="G34" s="34"/>
      <c r="H34" s="34"/>
      <c r="I34" s="125">
        <v>0.15</v>
      </c>
      <c r="J34" s="124">
        <f>ROUND(((SUM(BF85:BF126))*I34),2)</f>
        <v>0</v>
      </c>
      <c r="K34" s="34"/>
      <c r="L34" s="109"/>
      <c r="S34" s="34"/>
      <c r="T34" s="34"/>
      <c r="U34" s="34"/>
      <c r="V34" s="34"/>
      <c r="W34" s="34"/>
      <c r="X34" s="34"/>
      <c r="Y34" s="34"/>
      <c r="Z34" s="34"/>
      <c r="AA34" s="34"/>
      <c r="AB34" s="34"/>
      <c r="AC34" s="34"/>
      <c r="AD34" s="34"/>
      <c r="AE34" s="34"/>
    </row>
    <row r="35" spans="1:31" s="2" customFormat="1" ht="14.45" customHeight="1" hidden="1">
      <c r="A35" s="34"/>
      <c r="B35" s="39"/>
      <c r="C35" s="34"/>
      <c r="D35" s="34"/>
      <c r="E35" s="107" t="s">
        <v>45</v>
      </c>
      <c r="F35" s="124">
        <f>ROUND((SUM(BG85:BG126)),2)</f>
        <v>0</v>
      </c>
      <c r="G35" s="34"/>
      <c r="H35" s="34"/>
      <c r="I35" s="125">
        <v>0.21</v>
      </c>
      <c r="J35" s="124">
        <f>0</f>
        <v>0</v>
      </c>
      <c r="K35" s="34"/>
      <c r="L35" s="109"/>
      <c r="S35" s="34"/>
      <c r="T35" s="34"/>
      <c r="U35" s="34"/>
      <c r="V35" s="34"/>
      <c r="W35" s="34"/>
      <c r="X35" s="34"/>
      <c r="Y35" s="34"/>
      <c r="Z35" s="34"/>
      <c r="AA35" s="34"/>
      <c r="AB35" s="34"/>
      <c r="AC35" s="34"/>
      <c r="AD35" s="34"/>
      <c r="AE35" s="34"/>
    </row>
    <row r="36" spans="1:31" s="2" customFormat="1" ht="14.45" customHeight="1" hidden="1">
      <c r="A36" s="34"/>
      <c r="B36" s="39"/>
      <c r="C36" s="34"/>
      <c r="D36" s="34"/>
      <c r="E36" s="107" t="s">
        <v>46</v>
      </c>
      <c r="F36" s="124">
        <f>ROUND((SUM(BH85:BH126)),2)</f>
        <v>0</v>
      </c>
      <c r="G36" s="34"/>
      <c r="H36" s="34"/>
      <c r="I36" s="125">
        <v>0.15</v>
      </c>
      <c r="J36" s="124">
        <f>0</f>
        <v>0</v>
      </c>
      <c r="K36" s="34"/>
      <c r="L36" s="109"/>
      <c r="S36" s="34"/>
      <c r="T36" s="34"/>
      <c r="U36" s="34"/>
      <c r="V36" s="34"/>
      <c r="W36" s="34"/>
      <c r="X36" s="34"/>
      <c r="Y36" s="34"/>
      <c r="Z36" s="34"/>
      <c r="AA36" s="34"/>
      <c r="AB36" s="34"/>
      <c r="AC36" s="34"/>
      <c r="AD36" s="34"/>
      <c r="AE36" s="34"/>
    </row>
    <row r="37" spans="1:31" s="2" customFormat="1" ht="14.45" customHeight="1" hidden="1">
      <c r="A37" s="34"/>
      <c r="B37" s="39"/>
      <c r="C37" s="34"/>
      <c r="D37" s="34"/>
      <c r="E37" s="107" t="s">
        <v>47</v>
      </c>
      <c r="F37" s="124">
        <f>ROUND((SUM(BI85:BI126)),2)</f>
        <v>0</v>
      </c>
      <c r="G37" s="34"/>
      <c r="H37" s="34"/>
      <c r="I37" s="125">
        <v>0</v>
      </c>
      <c r="J37" s="124">
        <f>0</f>
        <v>0</v>
      </c>
      <c r="K37" s="34"/>
      <c r="L37" s="109"/>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08"/>
      <c r="J38" s="34"/>
      <c r="K38" s="34"/>
      <c r="L38" s="109"/>
      <c r="S38" s="34"/>
      <c r="T38" s="34"/>
      <c r="U38" s="34"/>
      <c r="V38" s="34"/>
      <c r="W38" s="34"/>
      <c r="X38" s="34"/>
      <c r="Y38" s="34"/>
      <c r="Z38" s="34"/>
      <c r="AA38" s="34"/>
      <c r="AB38" s="34"/>
      <c r="AC38" s="34"/>
      <c r="AD38" s="34"/>
      <c r="AE38" s="34"/>
    </row>
    <row r="39" spans="1:31" s="2" customFormat="1" ht="25.35" customHeight="1">
      <c r="A39" s="34"/>
      <c r="B39" s="39"/>
      <c r="C39" s="126"/>
      <c r="D39" s="127" t="s">
        <v>48</v>
      </c>
      <c r="E39" s="128"/>
      <c r="F39" s="128"/>
      <c r="G39" s="129" t="s">
        <v>49</v>
      </c>
      <c r="H39" s="130" t="s">
        <v>50</v>
      </c>
      <c r="I39" s="131"/>
      <c r="J39" s="132">
        <f>SUM(J30:J37)</f>
        <v>0</v>
      </c>
      <c r="K39" s="133"/>
      <c r="L39" s="109"/>
      <c r="S39" s="34"/>
      <c r="T39" s="34"/>
      <c r="U39" s="34"/>
      <c r="V39" s="34"/>
      <c r="W39" s="34"/>
      <c r="X39" s="34"/>
      <c r="Y39" s="34"/>
      <c r="Z39" s="34"/>
      <c r="AA39" s="34"/>
      <c r="AB39" s="34"/>
      <c r="AC39" s="34"/>
      <c r="AD39" s="34"/>
      <c r="AE39" s="34"/>
    </row>
    <row r="40" spans="1:31" s="2" customFormat="1" ht="14.45" customHeight="1">
      <c r="A40" s="34"/>
      <c r="B40" s="134"/>
      <c r="C40" s="135"/>
      <c r="D40" s="135"/>
      <c r="E40" s="135"/>
      <c r="F40" s="135"/>
      <c r="G40" s="135"/>
      <c r="H40" s="135"/>
      <c r="I40" s="136"/>
      <c r="J40" s="135"/>
      <c r="K40" s="135"/>
      <c r="L40" s="109"/>
      <c r="S40" s="34"/>
      <c r="T40" s="34"/>
      <c r="U40" s="34"/>
      <c r="V40" s="34"/>
      <c r="W40" s="34"/>
      <c r="X40" s="34"/>
      <c r="Y40" s="34"/>
      <c r="Z40" s="34"/>
      <c r="AA40" s="34"/>
      <c r="AB40" s="34"/>
      <c r="AC40" s="34"/>
      <c r="AD40" s="34"/>
      <c r="AE40" s="34"/>
    </row>
    <row r="44" spans="1:31" s="2" customFormat="1" ht="6.95" customHeight="1">
      <c r="A44" s="34"/>
      <c r="B44" s="137"/>
      <c r="C44" s="138"/>
      <c r="D44" s="138"/>
      <c r="E44" s="138"/>
      <c r="F44" s="138"/>
      <c r="G44" s="138"/>
      <c r="H44" s="138"/>
      <c r="I44" s="139"/>
      <c r="J44" s="138"/>
      <c r="K44" s="138"/>
      <c r="L44" s="109"/>
      <c r="S44" s="34"/>
      <c r="T44" s="34"/>
      <c r="U44" s="34"/>
      <c r="V44" s="34"/>
      <c r="W44" s="34"/>
      <c r="X44" s="34"/>
      <c r="Y44" s="34"/>
      <c r="Z44" s="34"/>
      <c r="AA44" s="34"/>
      <c r="AB44" s="34"/>
      <c r="AC44" s="34"/>
      <c r="AD44" s="34"/>
      <c r="AE44" s="34"/>
    </row>
    <row r="45" spans="1:31" s="2" customFormat="1" ht="24.95" customHeight="1">
      <c r="A45" s="34"/>
      <c r="B45" s="35"/>
      <c r="C45" s="23" t="s">
        <v>103</v>
      </c>
      <c r="D45" s="36"/>
      <c r="E45" s="36"/>
      <c r="F45" s="36"/>
      <c r="G45" s="36"/>
      <c r="H45" s="36"/>
      <c r="I45" s="108"/>
      <c r="J45" s="36"/>
      <c r="K45" s="36"/>
      <c r="L45" s="109"/>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108"/>
      <c r="J46" s="36"/>
      <c r="K46" s="36"/>
      <c r="L46" s="109"/>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108"/>
      <c r="J47" s="36"/>
      <c r="K47" s="36"/>
      <c r="L47" s="109"/>
      <c r="S47" s="34"/>
      <c r="T47" s="34"/>
      <c r="U47" s="34"/>
      <c r="V47" s="34"/>
      <c r="W47" s="34"/>
      <c r="X47" s="34"/>
      <c r="Y47" s="34"/>
      <c r="Z47" s="34"/>
      <c r="AA47" s="34"/>
      <c r="AB47" s="34"/>
      <c r="AC47" s="34"/>
      <c r="AD47" s="34"/>
      <c r="AE47" s="34"/>
    </row>
    <row r="48" spans="1:31" s="2" customFormat="1" ht="16.5" customHeight="1">
      <c r="A48" s="34"/>
      <c r="B48" s="35"/>
      <c r="C48" s="36"/>
      <c r="D48" s="36"/>
      <c r="E48" s="370" t="str">
        <f>E7</f>
        <v>MŠ Karla Havlíčka Borovského 1527 - oprava podlah tříd</v>
      </c>
      <c r="F48" s="371"/>
      <c r="G48" s="371"/>
      <c r="H48" s="371"/>
      <c r="I48" s="108"/>
      <c r="J48" s="36"/>
      <c r="K48" s="36"/>
      <c r="L48" s="109"/>
      <c r="S48" s="34"/>
      <c r="T48" s="34"/>
      <c r="U48" s="34"/>
      <c r="V48" s="34"/>
      <c r="W48" s="34"/>
      <c r="X48" s="34"/>
      <c r="Y48" s="34"/>
      <c r="Z48" s="34"/>
      <c r="AA48" s="34"/>
      <c r="AB48" s="34"/>
      <c r="AC48" s="34"/>
      <c r="AD48" s="34"/>
      <c r="AE48" s="34"/>
    </row>
    <row r="49" spans="1:31" s="2" customFormat="1" ht="12" customHeight="1">
      <c r="A49" s="34"/>
      <c r="B49" s="35"/>
      <c r="C49" s="29" t="s">
        <v>101</v>
      </c>
      <c r="D49" s="36"/>
      <c r="E49" s="36"/>
      <c r="F49" s="36"/>
      <c r="G49" s="36"/>
      <c r="H49" s="36"/>
      <c r="I49" s="108"/>
      <c r="J49" s="36"/>
      <c r="K49" s="36"/>
      <c r="L49" s="109"/>
      <c r="S49" s="34"/>
      <c r="T49" s="34"/>
      <c r="U49" s="34"/>
      <c r="V49" s="34"/>
      <c r="W49" s="34"/>
      <c r="X49" s="34"/>
      <c r="Y49" s="34"/>
      <c r="Z49" s="34"/>
      <c r="AA49" s="34"/>
      <c r="AB49" s="34"/>
      <c r="AC49" s="34"/>
      <c r="AD49" s="34"/>
      <c r="AE49" s="34"/>
    </row>
    <row r="50" spans="1:31" s="2" customFormat="1" ht="16.5" customHeight="1">
      <c r="A50" s="34"/>
      <c r="B50" s="35"/>
      <c r="C50" s="36"/>
      <c r="D50" s="36"/>
      <c r="E50" s="323" t="str">
        <f>E9</f>
        <v>05 - Malý školáci - Ložnice</v>
      </c>
      <c r="F50" s="372"/>
      <c r="G50" s="372"/>
      <c r="H50" s="372"/>
      <c r="I50" s="108"/>
      <c r="J50" s="36"/>
      <c r="K50" s="36"/>
      <c r="L50" s="109"/>
      <c r="S50" s="34"/>
      <c r="T50" s="34"/>
      <c r="U50" s="34"/>
      <c r="V50" s="34"/>
      <c r="W50" s="34"/>
      <c r="X50" s="34"/>
      <c r="Y50" s="34"/>
      <c r="Z50" s="34"/>
      <c r="AA50" s="34"/>
      <c r="AB50" s="34"/>
      <c r="AC50" s="34"/>
      <c r="AD50" s="34"/>
      <c r="AE50" s="34"/>
    </row>
    <row r="51" spans="1:31" s="2" customFormat="1" ht="6.95" customHeight="1">
      <c r="A51" s="34"/>
      <c r="B51" s="35"/>
      <c r="C51" s="36"/>
      <c r="D51" s="36"/>
      <c r="E51" s="36"/>
      <c r="F51" s="36"/>
      <c r="G51" s="36"/>
      <c r="H51" s="36"/>
      <c r="I51" s="108"/>
      <c r="J51" s="36"/>
      <c r="K51" s="36"/>
      <c r="L51" s="109"/>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Sokolov, Karla Havlíčka Borovského 1527</v>
      </c>
      <c r="G52" s="36"/>
      <c r="H52" s="36"/>
      <c r="I52" s="111" t="s">
        <v>23</v>
      </c>
      <c r="J52" s="59" t="str">
        <f>IF(J12="","",J12)</f>
        <v>16. 3. 2020</v>
      </c>
      <c r="K52" s="36"/>
      <c r="L52" s="109"/>
      <c r="S52" s="34"/>
      <c r="T52" s="34"/>
      <c r="U52" s="34"/>
      <c r="V52" s="34"/>
      <c r="W52" s="34"/>
      <c r="X52" s="34"/>
      <c r="Y52" s="34"/>
      <c r="Z52" s="34"/>
      <c r="AA52" s="34"/>
      <c r="AB52" s="34"/>
      <c r="AC52" s="34"/>
      <c r="AD52" s="34"/>
      <c r="AE52" s="34"/>
    </row>
    <row r="53" spans="1:31" s="2" customFormat="1" ht="6.95" customHeight="1">
      <c r="A53" s="34"/>
      <c r="B53" s="35"/>
      <c r="C53" s="36"/>
      <c r="D53" s="36"/>
      <c r="E53" s="36"/>
      <c r="F53" s="36"/>
      <c r="G53" s="36"/>
      <c r="H53" s="36"/>
      <c r="I53" s="108"/>
      <c r="J53" s="36"/>
      <c r="K53" s="36"/>
      <c r="L53" s="109"/>
      <c r="S53" s="34"/>
      <c r="T53" s="34"/>
      <c r="U53" s="34"/>
      <c r="V53" s="34"/>
      <c r="W53" s="34"/>
      <c r="X53" s="34"/>
      <c r="Y53" s="34"/>
      <c r="Z53" s="34"/>
      <c r="AA53" s="34"/>
      <c r="AB53" s="34"/>
      <c r="AC53" s="34"/>
      <c r="AD53" s="34"/>
      <c r="AE53" s="34"/>
    </row>
    <row r="54" spans="1:31" s="2" customFormat="1" ht="15.2" customHeight="1">
      <c r="A54" s="34"/>
      <c r="B54" s="35"/>
      <c r="C54" s="29" t="s">
        <v>25</v>
      </c>
      <c r="D54" s="36"/>
      <c r="E54" s="36"/>
      <c r="F54" s="27" t="str">
        <f>E15</f>
        <v>Město Sokolov</v>
      </c>
      <c r="G54" s="36"/>
      <c r="H54" s="36"/>
      <c r="I54" s="111" t="s">
        <v>31</v>
      </c>
      <c r="J54" s="32" t="str">
        <f>E21</f>
        <v xml:space="preserve"> </v>
      </c>
      <c r="K54" s="36"/>
      <c r="L54" s="109"/>
      <c r="S54" s="34"/>
      <c r="T54" s="34"/>
      <c r="U54" s="34"/>
      <c r="V54" s="34"/>
      <c r="W54" s="34"/>
      <c r="X54" s="34"/>
      <c r="Y54" s="34"/>
      <c r="Z54" s="34"/>
      <c r="AA54" s="34"/>
      <c r="AB54" s="34"/>
      <c r="AC54" s="34"/>
      <c r="AD54" s="34"/>
      <c r="AE54" s="34"/>
    </row>
    <row r="55" spans="1:31" s="2" customFormat="1" ht="15.2" customHeight="1">
      <c r="A55" s="34"/>
      <c r="B55" s="35"/>
      <c r="C55" s="29" t="s">
        <v>29</v>
      </c>
      <c r="D55" s="36"/>
      <c r="E55" s="36"/>
      <c r="F55" s="27" t="str">
        <f>IF(E18="","",E18)</f>
        <v>Vyplň údaj</v>
      </c>
      <c r="G55" s="36"/>
      <c r="H55" s="36"/>
      <c r="I55" s="111" t="s">
        <v>34</v>
      </c>
      <c r="J55" s="32" t="str">
        <f>E24</f>
        <v>Michal kubelka</v>
      </c>
      <c r="K55" s="36"/>
      <c r="L55" s="109"/>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108"/>
      <c r="J56" s="36"/>
      <c r="K56" s="36"/>
      <c r="L56" s="109"/>
      <c r="S56" s="34"/>
      <c r="T56" s="34"/>
      <c r="U56" s="34"/>
      <c r="V56" s="34"/>
      <c r="W56" s="34"/>
      <c r="X56" s="34"/>
      <c r="Y56" s="34"/>
      <c r="Z56" s="34"/>
      <c r="AA56" s="34"/>
      <c r="AB56" s="34"/>
      <c r="AC56" s="34"/>
      <c r="AD56" s="34"/>
      <c r="AE56" s="34"/>
    </row>
    <row r="57" spans="1:31" s="2" customFormat="1" ht="29.25" customHeight="1">
      <c r="A57" s="34"/>
      <c r="B57" s="35"/>
      <c r="C57" s="140" t="s">
        <v>104</v>
      </c>
      <c r="D57" s="141"/>
      <c r="E57" s="141"/>
      <c r="F57" s="141"/>
      <c r="G57" s="141"/>
      <c r="H57" s="141"/>
      <c r="I57" s="142"/>
      <c r="J57" s="143" t="s">
        <v>105</v>
      </c>
      <c r="K57" s="141"/>
      <c r="L57" s="109"/>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108"/>
      <c r="J58" s="36"/>
      <c r="K58" s="36"/>
      <c r="L58" s="109"/>
      <c r="S58" s="34"/>
      <c r="T58" s="34"/>
      <c r="U58" s="34"/>
      <c r="V58" s="34"/>
      <c r="W58" s="34"/>
      <c r="X58" s="34"/>
      <c r="Y58" s="34"/>
      <c r="Z58" s="34"/>
      <c r="AA58" s="34"/>
      <c r="AB58" s="34"/>
      <c r="AC58" s="34"/>
      <c r="AD58" s="34"/>
      <c r="AE58" s="34"/>
    </row>
    <row r="59" spans="1:47" s="2" customFormat="1" ht="22.9" customHeight="1">
      <c r="A59" s="34"/>
      <c r="B59" s="35"/>
      <c r="C59" s="144" t="s">
        <v>70</v>
      </c>
      <c r="D59" s="36"/>
      <c r="E59" s="36"/>
      <c r="F59" s="36"/>
      <c r="G59" s="36"/>
      <c r="H59" s="36"/>
      <c r="I59" s="108"/>
      <c r="J59" s="77">
        <f>J85</f>
        <v>0</v>
      </c>
      <c r="K59" s="36"/>
      <c r="L59" s="109"/>
      <c r="S59" s="34"/>
      <c r="T59" s="34"/>
      <c r="U59" s="34"/>
      <c r="V59" s="34"/>
      <c r="W59" s="34"/>
      <c r="X59" s="34"/>
      <c r="Y59" s="34"/>
      <c r="Z59" s="34"/>
      <c r="AA59" s="34"/>
      <c r="AB59" s="34"/>
      <c r="AC59" s="34"/>
      <c r="AD59" s="34"/>
      <c r="AE59" s="34"/>
      <c r="AU59" s="17" t="s">
        <v>106</v>
      </c>
    </row>
    <row r="60" spans="2:12" s="9" customFormat="1" ht="24.95" customHeight="1">
      <c r="B60" s="145"/>
      <c r="C60" s="146"/>
      <c r="D60" s="147" t="s">
        <v>135</v>
      </c>
      <c r="E60" s="148"/>
      <c r="F60" s="148"/>
      <c r="G60" s="148"/>
      <c r="H60" s="148"/>
      <c r="I60" s="149"/>
      <c r="J60" s="150">
        <f>J86</f>
        <v>0</v>
      </c>
      <c r="K60" s="146"/>
      <c r="L60" s="151"/>
    </row>
    <row r="61" spans="2:12" s="10" customFormat="1" ht="19.9" customHeight="1">
      <c r="B61" s="152"/>
      <c r="C61" s="153"/>
      <c r="D61" s="154" t="s">
        <v>136</v>
      </c>
      <c r="E61" s="155"/>
      <c r="F61" s="155"/>
      <c r="G61" s="155"/>
      <c r="H61" s="155"/>
      <c r="I61" s="156"/>
      <c r="J61" s="157">
        <f>J87</f>
        <v>0</v>
      </c>
      <c r="K61" s="153"/>
      <c r="L61" s="158"/>
    </row>
    <row r="62" spans="2:12" s="10" customFormat="1" ht="19.9" customHeight="1">
      <c r="B62" s="152"/>
      <c r="C62" s="153"/>
      <c r="D62" s="154" t="s">
        <v>137</v>
      </c>
      <c r="E62" s="155"/>
      <c r="F62" s="155"/>
      <c r="G62" s="155"/>
      <c r="H62" s="155"/>
      <c r="I62" s="156"/>
      <c r="J62" s="157">
        <f>J90</f>
        <v>0</v>
      </c>
      <c r="K62" s="153"/>
      <c r="L62" s="158"/>
    </row>
    <row r="63" spans="2:12" s="9" customFormat="1" ht="24.95" customHeight="1">
      <c r="B63" s="145"/>
      <c r="C63" s="146"/>
      <c r="D63" s="147" t="s">
        <v>138</v>
      </c>
      <c r="E63" s="148"/>
      <c r="F63" s="148"/>
      <c r="G63" s="148"/>
      <c r="H63" s="148"/>
      <c r="I63" s="149"/>
      <c r="J63" s="150">
        <f>J102</f>
        <v>0</v>
      </c>
      <c r="K63" s="146"/>
      <c r="L63" s="151"/>
    </row>
    <row r="64" spans="2:12" s="10" customFormat="1" ht="19.9" customHeight="1">
      <c r="B64" s="152"/>
      <c r="C64" s="153"/>
      <c r="D64" s="154" t="s">
        <v>139</v>
      </c>
      <c r="E64" s="155"/>
      <c r="F64" s="155"/>
      <c r="G64" s="155"/>
      <c r="H64" s="155"/>
      <c r="I64" s="156"/>
      <c r="J64" s="157">
        <f>J103</f>
        <v>0</v>
      </c>
      <c r="K64" s="153"/>
      <c r="L64" s="158"/>
    </row>
    <row r="65" spans="2:12" s="10" customFormat="1" ht="19.9" customHeight="1">
      <c r="B65" s="152"/>
      <c r="C65" s="153"/>
      <c r="D65" s="154" t="s">
        <v>140</v>
      </c>
      <c r="E65" s="155"/>
      <c r="F65" s="155"/>
      <c r="G65" s="155"/>
      <c r="H65" s="155"/>
      <c r="I65" s="156"/>
      <c r="J65" s="157">
        <f>J107</f>
        <v>0</v>
      </c>
      <c r="K65" s="153"/>
      <c r="L65" s="158"/>
    </row>
    <row r="66" spans="1:31" s="2" customFormat="1" ht="21.75" customHeight="1">
      <c r="A66" s="34"/>
      <c r="B66" s="35"/>
      <c r="C66" s="36"/>
      <c r="D66" s="36"/>
      <c r="E66" s="36"/>
      <c r="F66" s="36"/>
      <c r="G66" s="36"/>
      <c r="H66" s="36"/>
      <c r="I66" s="108"/>
      <c r="J66" s="36"/>
      <c r="K66" s="36"/>
      <c r="L66" s="109"/>
      <c r="S66" s="34"/>
      <c r="T66" s="34"/>
      <c r="U66" s="34"/>
      <c r="V66" s="34"/>
      <c r="W66" s="34"/>
      <c r="X66" s="34"/>
      <c r="Y66" s="34"/>
      <c r="Z66" s="34"/>
      <c r="AA66" s="34"/>
      <c r="AB66" s="34"/>
      <c r="AC66" s="34"/>
      <c r="AD66" s="34"/>
      <c r="AE66" s="34"/>
    </row>
    <row r="67" spans="1:31" s="2" customFormat="1" ht="6.95" customHeight="1">
      <c r="A67" s="34"/>
      <c r="B67" s="47"/>
      <c r="C67" s="48"/>
      <c r="D67" s="48"/>
      <c r="E67" s="48"/>
      <c r="F67" s="48"/>
      <c r="G67" s="48"/>
      <c r="H67" s="48"/>
      <c r="I67" s="136"/>
      <c r="J67" s="48"/>
      <c r="K67" s="48"/>
      <c r="L67" s="109"/>
      <c r="S67" s="34"/>
      <c r="T67" s="34"/>
      <c r="U67" s="34"/>
      <c r="V67" s="34"/>
      <c r="W67" s="34"/>
      <c r="X67" s="34"/>
      <c r="Y67" s="34"/>
      <c r="Z67" s="34"/>
      <c r="AA67" s="34"/>
      <c r="AB67" s="34"/>
      <c r="AC67" s="34"/>
      <c r="AD67" s="34"/>
      <c r="AE67" s="34"/>
    </row>
    <row r="71" spans="1:31" s="2" customFormat="1" ht="6.95" customHeight="1">
      <c r="A71" s="34"/>
      <c r="B71" s="49"/>
      <c r="C71" s="50"/>
      <c r="D71" s="50"/>
      <c r="E71" s="50"/>
      <c r="F71" s="50"/>
      <c r="G71" s="50"/>
      <c r="H71" s="50"/>
      <c r="I71" s="139"/>
      <c r="J71" s="50"/>
      <c r="K71" s="50"/>
      <c r="L71" s="109"/>
      <c r="S71" s="34"/>
      <c r="T71" s="34"/>
      <c r="U71" s="34"/>
      <c r="V71" s="34"/>
      <c r="W71" s="34"/>
      <c r="X71" s="34"/>
      <c r="Y71" s="34"/>
      <c r="Z71" s="34"/>
      <c r="AA71" s="34"/>
      <c r="AB71" s="34"/>
      <c r="AC71" s="34"/>
      <c r="AD71" s="34"/>
      <c r="AE71" s="34"/>
    </row>
    <row r="72" spans="1:31" s="2" customFormat="1" ht="24.95" customHeight="1">
      <c r="A72" s="34"/>
      <c r="B72" s="35"/>
      <c r="C72" s="23" t="s">
        <v>109</v>
      </c>
      <c r="D72" s="36"/>
      <c r="E72" s="36"/>
      <c r="F72" s="36"/>
      <c r="G72" s="36"/>
      <c r="H72" s="36"/>
      <c r="I72" s="108"/>
      <c r="J72" s="36"/>
      <c r="K72" s="36"/>
      <c r="L72" s="109"/>
      <c r="S72" s="34"/>
      <c r="T72" s="34"/>
      <c r="U72" s="34"/>
      <c r="V72" s="34"/>
      <c r="W72" s="34"/>
      <c r="X72" s="34"/>
      <c r="Y72" s="34"/>
      <c r="Z72" s="34"/>
      <c r="AA72" s="34"/>
      <c r="AB72" s="34"/>
      <c r="AC72" s="34"/>
      <c r="AD72" s="34"/>
      <c r="AE72" s="34"/>
    </row>
    <row r="73" spans="1:31" s="2" customFormat="1" ht="6.95" customHeight="1">
      <c r="A73" s="34"/>
      <c r="B73" s="35"/>
      <c r="C73" s="36"/>
      <c r="D73" s="36"/>
      <c r="E73" s="36"/>
      <c r="F73" s="36"/>
      <c r="G73" s="36"/>
      <c r="H73" s="36"/>
      <c r="I73" s="108"/>
      <c r="J73" s="36"/>
      <c r="K73" s="36"/>
      <c r="L73" s="109"/>
      <c r="S73" s="34"/>
      <c r="T73" s="34"/>
      <c r="U73" s="34"/>
      <c r="V73" s="34"/>
      <c r="W73" s="34"/>
      <c r="X73" s="34"/>
      <c r="Y73" s="34"/>
      <c r="Z73" s="34"/>
      <c r="AA73" s="34"/>
      <c r="AB73" s="34"/>
      <c r="AC73" s="34"/>
      <c r="AD73" s="34"/>
      <c r="AE73" s="34"/>
    </row>
    <row r="74" spans="1:31" s="2" customFormat="1" ht="12" customHeight="1">
      <c r="A74" s="34"/>
      <c r="B74" s="35"/>
      <c r="C74" s="29" t="s">
        <v>16</v>
      </c>
      <c r="D74" s="36"/>
      <c r="E74" s="36"/>
      <c r="F74" s="36"/>
      <c r="G74" s="36"/>
      <c r="H74" s="36"/>
      <c r="I74" s="108"/>
      <c r="J74" s="36"/>
      <c r="K74" s="36"/>
      <c r="L74" s="109"/>
      <c r="S74" s="34"/>
      <c r="T74" s="34"/>
      <c r="U74" s="34"/>
      <c r="V74" s="34"/>
      <c r="W74" s="34"/>
      <c r="X74" s="34"/>
      <c r="Y74" s="34"/>
      <c r="Z74" s="34"/>
      <c r="AA74" s="34"/>
      <c r="AB74" s="34"/>
      <c r="AC74" s="34"/>
      <c r="AD74" s="34"/>
      <c r="AE74" s="34"/>
    </row>
    <row r="75" spans="1:31" s="2" customFormat="1" ht="16.5" customHeight="1">
      <c r="A75" s="34"/>
      <c r="B75" s="35"/>
      <c r="C75" s="36"/>
      <c r="D75" s="36"/>
      <c r="E75" s="370" t="str">
        <f>E7</f>
        <v>MŠ Karla Havlíčka Borovského 1527 - oprava podlah tříd</v>
      </c>
      <c r="F75" s="371"/>
      <c r="G75" s="371"/>
      <c r="H75" s="371"/>
      <c r="I75" s="108"/>
      <c r="J75" s="36"/>
      <c r="K75" s="36"/>
      <c r="L75" s="109"/>
      <c r="S75" s="34"/>
      <c r="T75" s="34"/>
      <c r="U75" s="34"/>
      <c r="V75" s="34"/>
      <c r="W75" s="34"/>
      <c r="X75" s="34"/>
      <c r="Y75" s="34"/>
      <c r="Z75" s="34"/>
      <c r="AA75" s="34"/>
      <c r="AB75" s="34"/>
      <c r="AC75" s="34"/>
      <c r="AD75" s="34"/>
      <c r="AE75" s="34"/>
    </row>
    <row r="76" spans="1:31" s="2" customFormat="1" ht="12" customHeight="1">
      <c r="A76" s="34"/>
      <c r="B76" s="35"/>
      <c r="C76" s="29" t="s">
        <v>101</v>
      </c>
      <c r="D76" s="36"/>
      <c r="E76" s="36"/>
      <c r="F76" s="36"/>
      <c r="G76" s="36"/>
      <c r="H76" s="36"/>
      <c r="I76" s="108"/>
      <c r="J76" s="36"/>
      <c r="K76" s="36"/>
      <c r="L76" s="109"/>
      <c r="S76" s="34"/>
      <c r="T76" s="34"/>
      <c r="U76" s="34"/>
      <c r="V76" s="34"/>
      <c r="W76" s="34"/>
      <c r="X76" s="34"/>
      <c r="Y76" s="34"/>
      <c r="Z76" s="34"/>
      <c r="AA76" s="34"/>
      <c r="AB76" s="34"/>
      <c r="AC76" s="34"/>
      <c r="AD76" s="34"/>
      <c r="AE76" s="34"/>
    </row>
    <row r="77" spans="1:31" s="2" customFormat="1" ht="16.5" customHeight="1">
      <c r="A77" s="34"/>
      <c r="B77" s="35"/>
      <c r="C77" s="36"/>
      <c r="D77" s="36"/>
      <c r="E77" s="323" t="str">
        <f>E9</f>
        <v>05 - Malý školáci - Ložnice</v>
      </c>
      <c r="F77" s="372"/>
      <c r="G77" s="372"/>
      <c r="H77" s="372"/>
      <c r="I77" s="108"/>
      <c r="J77" s="36"/>
      <c r="K77" s="36"/>
      <c r="L77" s="109"/>
      <c r="S77" s="34"/>
      <c r="T77" s="34"/>
      <c r="U77" s="34"/>
      <c r="V77" s="34"/>
      <c r="W77" s="34"/>
      <c r="X77" s="34"/>
      <c r="Y77" s="34"/>
      <c r="Z77" s="34"/>
      <c r="AA77" s="34"/>
      <c r="AB77" s="34"/>
      <c r="AC77" s="34"/>
      <c r="AD77" s="34"/>
      <c r="AE77" s="34"/>
    </row>
    <row r="78" spans="1:31" s="2" customFormat="1" ht="6.95" customHeight="1">
      <c r="A78" s="34"/>
      <c r="B78" s="35"/>
      <c r="C78" s="36"/>
      <c r="D78" s="36"/>
      <c r="E78" s="36"/>
      <c r="F78" s="36"/>
      <c r="G78" s="36"/>
      <c r="H78" s="36"/>
      <c r="I78" s="108"/>
      <c r="J78" s="36"/>
      <c r="K78" s="36"/>
      <c r="L78" s="109"/>
      <c r="S78" s="34"/>
      <c r="T78" s="34"/>
      <c r="U78" s="34"/>
      <c r="V78" s="34"/>
      <c r="W78" s="34"/>
      <c r="X78" s="34"/>
      <c r="Y78" s="34"/>
      <c r="Z78" s="34"/>
      <c r="AA78" s="34"/>
      <c r="AB78" s="34"/>
      <c r="AC78" s="34"/>
      <c r="AD78" s="34"/>
      <c r="AE78" s="34"/>
    </row>
    <row r="79" spans="1:31" s="2" customFormat="1" ht="12" customHeight="1">
      <c r="A79" s="34"/>
      <c r="B79" s="35"/>
      <c r="C79" s="29" t="s">
        <v>21</v>
      </c>
      <c r="D79" s="36"/>
      <c r="E79" s="36"/>
      <c r="F79" s="27" t="str">
        <f>F12</f>
        <v>Sokolov, Karla Havlíčka Borovského 1527</v>
      </c>
      <c r="G79" s="36"/>
      <c r="H79" s="36"/>
      <c r="I79" s="111" t="s">
        <v>23</v>
      </c>
      <c r="J79" s="59" t="str">
        <f>IF(J12="","",J12)</f>
        <v>16. 3. 2020</v>
      </c>
      <c r="K79" s="36"/>
      <c r="L79" s="109"/>
      <c r="S79" s="34"/>
      <c r="T79" s="34"/>
      <c r="U79" s="34"/>
      <c r="V79" s="34"/>
      <c r="W79" s="34"/>
      <c r="X79" s="34"/>
      <c r="Y79" s="34"/>
      <c r="Z79" s="34"/>
      <c r="AA79" s="34"/>
      <c r="AB79" s="34"/>
      <c r="AC79" s="34"/>
      <c r="AD79" s="34"/>
      <c r="AE79" s="34"/>
    </row>
    <row r="80" spans="1:31" s="2" customFormat="1" ht="6.95" customHeight="1">
      <c r="A80" s="34"/>
      <c r="B80" s="35"/>
      <c r="C80" s="36"/>
      <c r="D80" s="36"/>
      <c r="E80" s="36"/>
      <c r="F80" s="36"/>
      <c r="G80" s="36"/>
      <c r="H80" s="36"/>
      <c r="I80" s="108"/>
      <c r="J80" s="36"/>
      <c r="K80" s="36"/>
      <c r="L80" s="109"/>
      <c r="S80" s="34"/>
      <c r="T80" s="34"/>
      <c r="U80" s="34"/>
      <c r="V80" s="34"/>
      <c r="W80" s="34"/>
      <c r="X80" s="34"/>
      <c r="Y80" s="34"/>
      <c r="Z80" s="34"/>
      <c r="AA80" s="34"/>
      <c r="AB80" s="34"/>
      <c r="AC80" s="34"/>
      <c r="AD80" s="34"/>
      <c r="AE80" s="34"/>
    </row>
    <row r="81" spans="1:31" s="2" customFormat="1" ht="15.2" customHeight="1">
      <c r="A81" s="34"/>
      <c r="B81" s="35"/>
      <c r="C81" s="29" t="s">
        <v>25</v>
      </c>
      <c r="D81" s="36"/>
      <c r="E81" s="36"/>
      <c r="F81" s="27" t="str">
        <f>E15</f>
        <v>Město Sokolov</v>
      </c>
      <c r="G81" s="36"/>
      <c r="H81" s="36"/>
      <c r="I81" s="111" t="s">
        <v>31</v>
      </c>
      <c r="J81" s="32" t="str">
        <f>E21</f>
        <v xml:space="preserve"> </v>
      </c>
      <c r="K81" s="36"/>
      <c r="L81" s="109"/>
      <c r="S81" s="34"/>
      <c r="T81" s="34"/>
      <c r="U81" s="34"/>
      <c r="V81" s="34"/>
      <c r="W81" s="34"/>
      <c r="X81" s="34"/>
      <c r="Y81" s="34"/>
      <c r="Z81" s="34"/>
      <c r="AA81" s="34"/>
      <c r="AB81" s="34"/>
      <c r="AC81" s="34"/>
      <c r="AD81" s="34"/>
      <c r="AE81" s="34"/>
    </row>
    <row r="82" spans="1:31" s="2" customFormat="1" ht="15.2" customHeight="1">
      <c r="A82" s="34"/>
      <c r="B82" s="35"/>
      <c r="C82" s="29" t="s">
        <v>29</v>
      </c>
      <c r="D82" s="36"/>
      <c r="E82" s="36"/>
      <c r="F82" s="27" t="str">
        <f>IF(E18="","",E18)</f>
        <v>Vyplň údaj</v>
      </c>
      <c r="G82" s="36"/>
      <c r="H82" s="36"/>
      <c r="I82" s="111" t="s">
        <v>34</v>
      </c>
      <c r="J82" s="32" t="str">
        <f>E24</f>
        <v>Michal kubelka</v>
      </c>
      <c r="K82" s="36"/>
      <c r="L82" s="109"/>
      <c r="S82" s="34"/>
      <c r="T82" s="34"/>
      <c r="U82" s="34"/>
      <c r="V82" s="34"/>
      <c r="W82" s="34"/>
      <c r="X82" s="34"/>
      <c r="Y82" s="34"/>
      <c r="Z82" s="34"/>
      <c r="AA82" s="34"/>
      <c r="AB82" s="34"/>
      <c r="AC82" s="34"/>
      <c r="AD82" s="34"/>
      <c r="AE82" s="34"/>
    </row>
    <row r="83" spans="1:31" s="2" customFormat="1" ht="10.35" customHeight="1">
      <c r="A83" s="34"/>
      <c r="B83" s="35"/>
      <c r="C83" s="36"/>
      <c r="D83" s="36"/>
      <c r="E83" s="36"/>
      <c r="F83" s="36"/>
      <c r="G83" s="36"/>
      <c r="H83" s="36"/>
      <c r="I83" s="108"/>
      <c r="J83" s="36"/>
      <c r="K83" s="36"/>
      <c r="L83" s="109"/>
      <c r="S83" s="34"/>
      <c r="T83" s="34"/>
      <c r="U83" s="34"/>
      <c r="V83" s="34"/>
      <c r="W83" s="34"/>
      <c r="X83" s="34"/>
      <c r="Y83" s="34"/>
      <c r="Z83" s="34"/>
      <c r="AA83" s="34"/>
      <c r="AB83" s="34"/>
      <c r="AC83" s="34"/>
      <c r="AD83" s="34"/>
      <c r="AE83" s="34"/>
    </row>
    <row r="84" spans="1:31" s="11" customFormat="1" ht="29.25" customHeight="1">
      <c r="A84" s="159"/>
      <c r="B84" s="160"/>
      <c r="C84" s="161" t="s">
        <v>110</v>
      </c>
      <c r="D84" s="162" t="s">
        <v>57</v>
      </c>
      <c r="E84" s="162" t="s">
        <v>53</v>
      </c>
      <c r="F84" s="162" t="s">
        <v>54</v>
      </c>
      <c r="G84" s="162" t="s">
        <v>111</v>
      </c>
      <c r="H84" s="162" t="s">
        <v>112</v>
      </c>
      <c r="I84" s="163" t="s">
        <v>113</v>
      </c>
      <c r="J84" s="162" t="s">
        <v>105</v>
      </c>
      <c r="K84" s="164" t="s">
        <v>114</v>
      </c>
      <c r="L84" s="165"/>
      <c r="M84" s="68" t="s">
        <v>19</v>
      </c>
      <c r="N84" s="69" t="s">
        <v>42</v>
      </c>
      <c r="O84" s="69" t="s">
        <v>115</v>
      </c>
      <c r="P84" s="69" t="s">
        <v>116</v>
      </c>
      <c r="Q84" s="69" t="s">
        <v>117</v>
      </c>
      <c r="R84" s="69" t="s">
        <v>118</v>
      </c>
      <c r="S84" s="69" t="s">
        <v>119</v>
      </c>
      <c r="T84" s="70" t="s">
        <v>120</v>
      </c>
      <c r="U84" s="159"/>
      <c r="V84" s="159"/>
      <c r="W84" s="159"/>
      <c r="X84" s="159"/>
      <c r="Y84" s="159"/>
      <c r="Z84" s="159"/>
      <c r="AA84" s="159"/>
      <c r="AB84" s="159"/>
      <c r="AC84" s="159"/>
      <c r="AD84" s="159"/>
      <c r="AE84" s="159"/>
    </row>
    <row r="85" spans="1:63" s="2" customFormat="1" ht="22.9" customHeight="1">
      <c r="A85" s="34"/>
      <c r="B85" s="35"/>
      <c r="C85" s="75" t="s">
        <v>121</v>
      </c>
      <c r="D85" s="36"/>
      <c r="E85" s="36"/>
      <c r="F85" s="36"/>
      <c r="G85" s="36"/>
      <c r="H85" s="36"/>
      <c r="I85" s="108"/>
      <c r="J85" s="166">
        <f>BK85</f>
        <v>0</v>
      </c>
      <c r="K85" s="36"/>
      <c r="L85" s="39"/>
      <c r="M85" s="71"/>
      <c r="N85" s="167"/>
      <c r="O85" s="72"/>
      <c r="P85" s="168">
        <f>P86+P102</f>
        <v>0</v>
      </c>
      <c r="Q85" s="72"/>
      <c r="R85" s="168">
        <f>R86+R102</f>
        <v>0.09756318000000001</v>
      </c>
      <c r="S85" s="72"/>
      <c r="T85" s="169">
        <f>T86+T102</f>
        <v>0.074435</v>
      </c>
      <c r="U85" s="34"/>
      <c r="V85" s="34"/>
      <c r="W85" s="34"/>
      <c r="X85" s="34"/>
      <c r="Y85" s="34"/>
      <c r="Z85" s="34"/>
      <c r="AA85" s="34"/>
      <c r="AB85" s="34"/>
      <c r="AC85" s="34"/>
      <c r="AD85" s="34"/>
      <c r="AE85" s="34"/>
      <c r="AT85" s="17" t="s">
        <v>71</v>
      </c>
      <c r="AU85" s="17" t="s">
        <v>106</v>
      </c>
      <c r="BK85" s="170">
        <f>BK86+BK102</f>
        <v>0</v>
      </c>
    </row>
    <row r="86" spans="2:63" s="12" customFormat="1" ht="25.9" customHeight="1">
      <c r="B86" s="171"/>
      <c r="C86" s="172"/>
      <c r="D86" s="173" t="s">
        <v>71</v>
      </c>
      <c r="E86" s="174" t="s">
        <v>141</v>
      </c>
      <c r="F86" s="174" t="s">
        <v>142</v>
      </c>
      <c r="G86" s="172"/>
      <c r="H86" s="172"/>
      <c r="I86" s="175"/>
      <c r="J86" s="176">
        <f>BK86</f>
        <v>0</v>
      </c>
      <c r="K86" s="172"/>
      <c r="L86" s="177"/>
      <c r="M86" s="178"/>
      <c r="N86" s="179"/>
      <c r="O86" s="179"/>
      <c r="P86" s="180">
        <f>P87+P90</f>
        <v>0</v>
      </c>
      <c r="Q86" s="179"/>
      <c r="R86" s="180">
        <f>R87+R90</f>
        <v>0.0011909600000000002</v>
      </c>
      <c r="S86" s="179"/>
      <c r="T86" s="181">
        <f>T87+T90</f>
        <v>0</v>
      </c>
      <c r="AR86" s="182" t="s">
        <v>79</v>
      </c>
      <c r="AT86" s="183" t="s">
        <v>71</v>
      </c>
      <c r="AU86" s="183" t="s">
        <v>72</v>
      </c>
      <c r="AY86" s="182" t="s">
        <v>124</v>
      </c>
      <c r="BK86" s="184">
        <f>BK87+BK90</f>
        <v>0</v>
      </c>
    </row>
    <row r="87" spans="2:63" s="12" customFormat="1" ht="22.9" customHeight="1">
      <c r="B87" s="171"/>
      <c r="C87" s="172"/>
      <c r="D87" s="173" t="s">
        <v>71</v>
      </c>
      <c r="E87" s="185" t="s">
        <v>143</v>
      </c>
      <c r="F87" s="185" t="s">
        <v>144</v>
      </c>
      <c r="G87" s="172"/>
      <c r="H87" s="172"/>
      <c r="I87" s="175"/>
      <c r="J87" s="186">
        <f>BK87</f>
        <v>0</v>
      </c>
      <c r="K87" s="172"/>
      <c r="L87" s="177"/>
      <c r="M87" s="178"/>
      <c r="N87" s="179"/>
      <c r="O87" s="179"/>
      <c r="P87" s="180">
        <f>SUM(P88:P89)</f>
        <v>0</v>
      </c>
      <c r="Q87" s="179"/>
      <c r="R87" s="180">
        <f>SUM(R88:R89)</f>
        <v>0.0011909600000000002</v>
      </c>
      <c r="S87" s="179"/>
      <c r="T87" s="181">
        <f>SUM(T88:T89)</f>
        <v>0</v>
      </c>
      <c r="AR87" s="182" t="s">
        <v>79</v>
      </c>
      <c r="AT87" s="183" t="s">
        <v>71</v>
      </c>
      <c r="AU87" s="183" t="s">
        <v>79</v>
      </c>
      <c r="AY87" s="182" t="s">
        <v>124</v>
      </c>
      <c r="BK87" s="184">
        <f>SUM(BK88:BK89)</f>
        <v>0</v>
      </c>
    </row>
    <row r="88" spans="1:65" s="2" customFormat="1" ht="21.75" customHeight="1">
      <c r="A88" s="34"/>
      <c r="B88" s="35"/>
      <c r="C88" s="187" t="s">
        <v>79</v>
      </c>
      <c r="D88" s="187" t="s">
        <v>127</v>
      </c>
      <c r="E88" s="188" t="s">
        <v>145</v>
      </c>
      <c r="F88" s="189" t="s">
        <v>146</v>
      </c>
      <c r="G88" s="190" t="s">
        <v>147</v>
      </c>
      <c r="H88" s="191">
        <v>29.774</v>
      </c>
      <c r="I88" s="192"/>
      <c r="J88" s="193">
        <f>ROUND(I88*H88,2)</f>
        <v>0</v>
      </c>
      <c r="K88" s="189" t="s">
        <v>131</v>
      </c>
      <c r="L88" s="39"/>
      <c r="M88" s="201" t="s">
        <v>19</v>
      </c>
      <c r="N88" s="202" t="s">
        <v>43</v>
      </c>
      <c r="O88" s="64"/>
      <c r="P88" s="203">
        <f>O88*H88</f>
        <v>0</v>
      </c>
      <c r="Q88" s="203">
        <v>4E-05</v>
      </c>
      <c r="R88" s="203">
        <f>Q88*H88</f>
        <v>0.0011909600000000002</v>
      </c>
      <c r="S88" s="203">
        <v>0</v>
      </c>
      <c r="T88" s="204">
        <f>S88*H88</f>
        <v>0</v>
      </c>
      <c r="U88" s="34"/>
      <c r="V88" s="34"/>
      <c r="W88" s="34"/>
      <c r="X88" s="34"/>
      <c r="Y88" s="34"/>
      <c r="Z88" s="34"/>
      <c r="AA88" s="34"/>
      <c r="AB88" s="34"/>
      <c r="AC88" s="34"/>
      <c r="AD88" s="34"/>
      <c r="AE88" s="34"/>
      <c r="AR88" s="199" t="s">
        <v>148</v>
      </c>
      <c r="AT88" s="199" t="s">
        <v>127</v>
      </c>
      <c r="AU88" s="199" t="s">
        <v>81</v>
      </c>
      <c r="AY88" s="17" t="s">
        <v>124</v>
      </c>
      <c r="BE88" s="200">
        <f>IF(N88="základní",J88,0)</f>
        <v>0</v>
      </c>
      <c r="BF88" s="200">
        <f>IF(N88="snížená",J88,0)</f>
        <v>0</v>
      </c>
      <c r="BG88" s="200">
        <f>IF(N88="zákl. přenesená",J88,0)</f>
        <v>0</v>
      </c>
      <c r="BH88" s="200">
        <f>IF(N88="sníž. přenesená",J88,0)</f>
        <v>0</v>
      </c>
      <c r="BI88" s="200">
        <f>IF(N88="nulová",J88,0)</f>
        <v>0</v>
      </c>
      <c r="BJ88" s="17" t="s">
        <v>79</v>
      </c>
      <c r="BK88" s="200">
        <f>ROUND(I88*H88,2)</f>
        <v>0</v>
      </c>
      <c r="BL88" s="17" t="s">
        <v>148</v>
      </c>
      <c r="BM88" s="199" t="s">
        <v>352</v>
      </c>
    </row>
    <row r="89" spans="1:47" s="2" customFormat="1" ht="165.75">
      <c r="A89" s="34"/>
      <c r="B89" s="35"/>
      <c r="C89" s="36"/>
      <c r="D89" s="205" t="s">
        <v>150</v>
      </c>
      <c r="E89" s="36"/>
      <c r="F89" s="206" t="s">
        <v>151</v>
      </c>
      <c r="G89" s="36"/>
      <c r="H89" s="36"/>
      <c r="I89" s="108"/>
      <c r="J89" s="36"/>
      <c r="K89" s="36"/>
      <c r="L89" s="39"/>
      <c r="M89" s="207"/>
      <c r="N89" s="208"/>
      <c r="O89" s="64"/>
      <c r="P89" s="64"/>
      <c r="Q89" s="64"/>
      <c r="R89" s="64"/>
      <c r="S89" s="64"/>
      <c r="T89" s="65"/>
      <c r="U89" s="34"/>
      <c r="V89" s="34"/>
      <c r="W89" s="34"/>
      <c r="X89" s="34"/>
      <c r="Y89" s="34"/>
      <c r="Z89" s="34"/>
      <c r="AA89" s="34"/>
      <c r="AB89" s="34"/>
      <c r="AC89" s="34"/>
      <c r="AD89" s="34"/>
      <c r="AE89" s="34"/>
      <c r="AT89" s="17" t="s">
        <v>150</v>
      </c>
      <c r="AU89" s="17" t="s">
        <v>81</v>
      </c>
    </row>
    <row r="90" spans="2:63" s="12" customFormat="1" ht="22.9" customHeight="1">
      <c r="B90" s="171"/>
      <c r="C90" s="172"/>
      <c r="D90" s="173" t="s">
        <v>71</v>
      </c>
      <c r="E90" s="185" t="s">
        <v>152</v>
      </c>
      <c r="F90" s="185" t="s">
        <v>153</v>
      </c>
      <c r="G90" s="172"/>
      <c r="H90" s="172"/>
      <c r="I90" s="175"/>
      <c r="J90" s="186">
        <f>BK90</f>
        <v>0</v>
      </c>
      <c r="K90" s="172"/>
      <c r="L90" s="177"/>
      <c r="M90" s="178"/>
      <c r="N90" s="179"/>
      <c r="O90" s="179"/>
      <c r="P90" s="180">
        <f>SUM(P91:P101)</f>
        <v>0</v>
      </c>
      <c r="Q90" s="179"/>
      <c r="R90" s="180">
        <f>SUM(R91:R101)</f>
        <v>0</v>
      </c>
      <c r="S90" s="179"/>
      <c r="T90" s="181">
        <f>SUM(T91:T101)</f>
        <v>0</v>
      </c>
      <c r="AR90" s="182" t="s">
        <v>79</v>
      </c>
      <c r="AT90" s="183" t="s">
        <v>71</v>
      </c>
      <c r="AU90" s="183" t="s">
        <v>79</v>
      </c>
      <c r="AY90" s="182" t="s">
        <v>124</v>
      </c>
      <c r="BK90" s="184">
        <f>SUM(BK91:BK101)</f>
        <v>0</v>
      </c>
    </row>
    <row r="91" spans="1:65" s="2" customFormat="1" ht="21.75" customHeight="1">
      <c r="A91" s="34"/>
      <c r="B91" s="35"/>
      <c r="C91" s="187" t="s">
        <v>81</v>
      </c>
      <c r="D91" s="187" t="s">
        <v>127</v>
      </c>
      <c r="E91" s="188" t="s">
        <v>270</v>
      </c>
      <c r="F91" s="189" t="s">
        <v>271</v>
      </c>
      <c r="G91" s="190" t="s">
        <v>156</v>
      </c>
      <c r="H91" s="191">
        <v>0.074</v>
      </c>
      <c r="I91" s="192"/>
      <c r="J91" s="193">
        <f>ROUND(I91*H91,2)</f>
        <v>0</v>
      </c>
      <c r="K91" s="189" t="s">
        <v>131</v>
      </c>
      <c r="L91" s="39"/>
      <c r="M91" s="201" t="s">
        <v>19</v>
      </c>
      <c r="N91" s="202" t="s">
        <v>43</v>
      </c>
      <c r="O91" s="64"/>
      <c r="P91" s="203">
        <f>O91*H91</f>
        <v>0</v>
      </c>
      <c r="Q91" s="203">
        <v>0</v>
      </c>
      <c r="R91" s="203">
        <f>Q91*H91</f>
        <v>0</v>
      </c>
      <c r="S91" s="203">
        <v>0</v>
      </c>
      <c r="T91" s="204">
        <f>S91*H91</f>
        <v>0</v>
      </c>
      <c r="U91" s="34"/>
      <c r="V91" s="34"/>
      <c r="W91" s="34"/>
      <c r="X91" s="34"/>
      <c r="Y91" s="34"/>
      <c r="Z91" s="34"/>
      <c r="AA91" s="34"/>
      <c r="AB91" s="34"/>
      <c r="AC91" s="34"/>
      <c r="AD91" s="34"/>
      <c r="AE91" s="34"/>
      <c r="AR91" s="199" t="s">
        <v>148</v>
      </c>
      <c r="AT91" s="199" t="s">
        <v>127</v>
      </c>
      <c r="AU91" s="199" t="s">
        <v>81</v>
      </c>
      <c r="AY91" s="17" t="s">
        <v>124</v>
      </c>
      <c r="BE91" s="200">
        <f>IF(N91="základní",J91,0)</f>
        <v>0</v>
      </c>
      <c r="BF91" s="200">
        <f>IF(N91="snížená",J91,0)</f>
        <v>0</v>
      </c>
      <c r="BG91" s="200">
        <f>IF(N91="zákl. přenesená",J91,0)</f>
        <v>0</v>
      </c>
      <c r="BH91" s="200">
        <f>IF(N91="sníž. přenesená",J91,0)</f>
        <v>0</v>
      </c>
      <c r="BI91" s="200">
        <f>IF(N91="nulová",J91,0)</f>
        <v>0</v>
      </c>
      <c r="BJ91" s="17" t="s">
        <v>79</v>
      </c>
      <c r="BK91" s="200">
        <f>ROUND(I91*H91,2)</f>
        <v>0</v>
      </c>
      <c r="BL91" s="17" t="s">
        <v>148</v>
      </c>
      <c r="BM91" s="199" t="s">
        <v>353</v>
      </c>
    </row>
    <row r="92" spans="1:47" s="2" customFormat="1" ht="107.25">
      <c r="A92" s="34"/>
      <c r="B92" s="35"/>
      <c r="C92" s="36"/>
      <c r="D92" s="205" t="s">
        <v>150</v>
      </c>
      <c r="E92" s="36"/>
      <c r="F92" s="206" t="s">
        <v>158</v>
      </c>
      <c r="G92" s="36"/>
      <c r="H92" s="36"/>
      <c r="I92" s="108"/>
      <c r="J92" s="36"/>
      <c r="K92" s="36"/>
      <c r="L92" s="39"/>
      <c r="M92" s="207"/>
      <c r="N92" s="208"/>
      <c r="O92" s="64"/>
      <c r="P92" s="64"/>
      <c r="Q92" s="64"/>
      <c r="R92" s="64"/>
      <c r="S92" s="64"/>
      <c r="T92" s="65"/>
      <c r="U92" s="34"/>
      <c r="V92" s="34"/>
      <c r="W92" s="34"/>
      <c r="X92" s="34"/>
      <c r="Y92" s="34"/>
      <c r="Z92" s="34"/>
      <c r="AA92" s="34"/>
      <c r="AB92" s="34"/>
      <c r="AC92" s="34"/>
      <c r="AD92" s="34"/>
      <c r="AE92" s="34"/>
      <c r="AT92" s="17" t="s">
        <v>150</v>
      </c>
      <c r="AU92" s="17" t="s">
        <v>81</v>
      </c>
    </row>
    <row r="93" spans="1:65" s="2" customFormat="1" ht="16.5" customHeight="1">
      <c r="A93" s="34"/>
      <c r="B93" s="35"/>
      <c r="C93" s="187" t="s">
        <v>159</v>
      </c>
      <c r="D93" s="187" t="s">
        <v>127</v>
      </c>
      <c r="E93" s="188" t="s">
        <v>160</v>
      </c>
      <c r="F93" s="189" t="s">
        <v>161</v>
      </c>
      <c r="G93" s="190" t="s">
        <v>156</v>
      </c>
      <c r="H93" s="191">
        <v>0.074</v>
      </c>
      <c r="I93" s="192"/>
      <c r="J93" s="193">
        <f>ROUND(I93*H93,2)</f>
        <v>0</v>
      </c>
      <c r="K93" s="189" t="s">
        <v>131</v>
      </c>
      <c r="L93" s="39"/>
      <c r="M93" s="201" t="s">
        <v>19</v>
      </c>
      <c r="N93" s="202" t="s">
        <v>43</v>
      </c>
      <c r="O93" s="64"/>
      <c r="P93" s="203">
        <f>O93*H93</f>
        <v>0</v>
      </c>
      <c r="Q93" s="203">
        <v>0</v>
      </c>
      <c r="R93" s="203">
        <f>Q93*H93</f>
        <v>0</v>
      </c>
      <c r="S93" s="203">
        <v>0</v>
      </c>
      <c r="T93" s="204">
        <f>S93*H93</f>
        <v>0</v>
      </c>
      <c r="U93" s="34"/>
      <c r="V93" s="34"/>
      <c r="W93" s="34"/>
      <c r="X93" s="34"/>
      <c r="Y93" s="34"/>
      <c r="Z93" s="34"/>
      <c r="AA93" s="34"/>
      <c r="AB93" s="34"/>
      <c r="AC93" s="34"/>
      <c r="AD93" s="34"/>
      <c r="AE93" s="34"/>
      <c r="AR93" s="199" t="s">
        <v>148</v>
      </c>
      <c r="AT93" s="199" t="s">
        <v>127</v>
      </c>
      <c r="AU93" s="199" t="s">
        <v>81</v>
      </c>
      <c r="AY93" s="17" t="s">
        <v>124</v>
      </c>
      <c r="BE93" s="200">
        <f>IF(N93="základní",J93,0)</f>
        <v>0</v>
      </c>
      <c r="BF93" s="200">
        <f>IF(N93="snížená",J93,0)</f>
        <v>0</v>
      </c>
      <c r="BG93" s="200">
        <f>IF(N93="zákl. přenesená",J93,0)</f>
        <v>0</v>
      </c>
      <c r="BH93" s="200">
        <f>IF(N93="sníž. přenesená",J93,0)</f>
        <v>0</v>
      </c>
      <c r="BI93" s="200">
        <f>IF(N93="nulová",J93,0)</f>
        <v>0</v>
      </c>
      <c r="BJ93" s="17" t="s">
        <v>79</v>
      </c>
      <c r="BK93" s="200">
        <f>ROUND(I93*H93,2)</f>
        <v>0</v>
      </c>
      <c r="BL93" s="17" t="s">
        <v>148</v>
      </c>
      <c r="BM93" s="199" t="s">
        <v>354</v>
      </c>
    </row>
    <row r="94" spans="1:47" s="2" customFormat="1" ht="39">
      <c r="A94" s="34"/>
      <c r="B94" s="35"/>
      <c r="C94" s="36"/>
      <c r="D94" s="205" t="s">
        <v>150</v>
      </c>
      <c r="E94" s="36"/>
      <c r="F94" s="206" t="s">
        <v>163</v>
      </c>
      <c r="G94" s="36"/>
      <c r="H94" s="36"/>
      <c r="I94" s="108"/>
      <c r="J94" s="36"/>
      <c r="K94" s="36"/>
      <c r="L94" s="39"/>
      <c r="M94" s="207"/>
      <c r="N94" s="208"/>
      <c r="O94" s="64"/>
      <c r="P94" s="64"/>
      <c r="Q94" s="64"/>
      <c r="R94" s="64"/>
      <c r="S94" s="64"/>
      <c r="T94" s="65"/>
      <c r="U94" s="34"/>
      <c r="V94" s="34"/>
      <c r="W94" s="34"/>
      <c r="X94" s="34"/>
      <c r="Y94" s="34"/>
      <c r="Z94" s="34"/>
      <c r="AA94" s="34"/>
      <c r="AB94" s="34"/>
      <c r="AC94" s="34"/>
      <c r="AD94" s="34"/>
      <c r="AE94" s="34"/>
      <c r="AT94" s="17" t="s">
        <v>150</v>
      </c>
      <c r="AU94" s="17" t="s">
        <v>81</v>
      </c>
    </row>
    <row r="95" spans="1:65" s="2" customFormat="1" ht="16.5" customHeight="1">
      <c r="A95" s="34"/>
      <c r="B95" s="35"/>
      <c r="C95" s="187" t="s">
        <v>148</v>
      </c>
      <c r="D95" s="187" t="s">
        <v>127</v>
      </c>
      <c r="E95" s="188" t="s">
        <v>164</v>
      </c>
      <c r="F95" s="189" t="s">
        <v>165</v>
      </c>
      <c r="G95" s="190" t="s">
        <v>156</v>
      </c>
      <c r="H95" s="191">
        <v>0.074</v>
      </c>
      <c r="I95" s="192"/>
      <c r="J95" s="193">
        <f>ROUND(I95*H95,2)</f>
        <v>0</v>
      </c>
      <c r="K95" s="189" t="s">
        <v>131</v>
      </c>
      <c r="L95" s="39"/>
      <c r="M95" s="201" t="s">
        <v>19</v>
      </c>
      <c r="N95" s="202" t="s">
        <v>43</v>
      </c>
      <c r="O95" s="64"/>
      <c r="P95" s="203">
        <f>O95*H95</f>
        <v>0</v>
      </c>
      <c r="Q95" s="203">
        <v>0</v>
      </c>
      <c r="R95" s="203">
        <f>Q95*H95</f>
        <v>0</v>
      </c>
      <c r="S95" s="203">
        <v>0</v>
      </c>
      <c r="T95" s="204">
        <f>S95*H95</f>
        <v>0</v>
      </c>
      <c r="U95" s="34"/>
      <c r="V95" s="34"/>
      <c r="W95" s="34"/>
      <c r="X95" s="34"/>
      <c r="Y95" s="34"/>
      <c r="Z95" s="34"/>
      <c r="AA95" s="34"/>
      <c r="AB95" s="34"/>
      <c r="AC95" s="34"/>
      <c r="AD95" s="34"/>
      <c r="AE95" s="34"/>
      <c r="AR95" s="199" t="s">
        <v>148</v>
      </c>
      <c r="AT95" s="199" t="s">
        <v>127</v>
      </c>
      <c r="AU95" s="199" t="s">
        <v>81</v>
      </c>
      <c r="AY95" s="17" t="s">
        <v>124</v>
      </c>
      <c r="BE95" s="200">
        <f>IF(N95="základní",J95,0)</f>
        <v>0</v>
      </c>
      <c r="BF95" s="200">
        <f>IF(N95="snížená",J95,0)</f>
        <v>0</v>
      </c>
      <c r="BG95" s="200">
        <f>IF(N95="zákl. přenesená",J95,0)</f>
        <v>0</v>
      </c>
      <c r="BH95" s="200">
        <f>IF(N95="sníž. přenesená",J95,0)</f>
        <v>0</v>
      </c>
      <c r="BI95" s="200">
        <f>IF(N95="nulová",J95,0)</f>
        <v>0</v>
      </c>
      <c r="BJ95" s="17" t="s">
        <v>79</v>
      </c>
      <c r="BK95" s="200">
        <f>ROUND(I95*H95,2)</f>
        <v>0</v>
      </c>
      <c r="BL95" s="17" t="s">
        <v>148</v>
      </c>
      <c r="BM95" s="199" t="s">
        <v>355</v>
      </c>
    </row>
    <row r="96" spans="1:47" s="2" customFormat="1" ht="58.5">
      <c r="A96" s="34"/>
      <c r="B96" s="35"/>
      <c r="C96" s="36"/>
      <c r="D96" s="205" t="s">
        <v>150</v>
      </c>
      <c r="E96" s="36"/>
      <c r="F96" s="206" t="s">
        <v>167</v>
      </c>
      <c r="G96" s="36"/>
      <c r="H96" s="36"/>
      <c r="I96" s="108"/>
      <c r="J96" s="36"/>
      <c r="K96" s="36"/>
      <c r="L96" s="39"/>
      <c r="M96" s="207"/>
      <c r="N96" s="208"/>
      <c r="O96" s="64"/>
      <c r="P96" s="64"/>
      <c r="Q96" s="64"/>
      <c r="R96" s="64"/>
      <c r="S96" s="64"/>
      <c r="T96" s="65"/>
      <c r="U96" s="34"/>
      <c r="V96" s="34"/>
      <c r="W96" s="34"/>
      <c r="X96" s="34"/>
      <c r="Y96" s="34"/>
      <c r="Z96" s="34"/>
      <c r="AA96" s="34"/>
      <c r="AB96" s="34"/>
      <c r="AC96" s="34"/>
      <c r="AD96" s="34"/>
      <c r="AE96" s="34"/>
      <c r="AT96" s="17" t="s">
        <v>150</v>
      </c>
      <c r="AU96" s="17" t="s">
        <v>81</v>
      </c>
    </row>
    <row r="97" spans="1:65" s="2" customFormat="1" ht="21.75" customHeight="1">
      <c r="A97" s="34"/>
      <c r="B97" s="35"/>
      <c r="C97" s="187" t="s">
        <v>123</v>
      </c>
      <c r="D97" s="187" t="s">
        <v>127</v>
      </c>
      <c r="E97" s="188" t="s">
        <v>168</v>
      </c>
      <c r="F97" s="189" t="s">
        <v>169</v>
      </c>
      <c r="G97" s="190" t="s">
        <v>156</v>
      </c>
      <c r="H97" s="191">
        <v>0.37</v>
      </c>
      <c r="I97" s="192"/>
      <c r="J97" s="193">
        <f>ROUND(I97*H97,2)</f>
        <v>0</v>
      </c>
      <c r="K97" s="189" t="s">
        <v>131</v>
      </c>
      <c r="L97" s="39"/>
      <c r="M97" s="201" t="s">
        <v>19</v>
      </c>
      <c r="N97" s="202" t="s">
        <v>43</v>
      </c>
      <c r="O97" s="64"/>
      <c r="P97" s="203">
        <f>O97*H97</f>
        <v>0</v>
      </c>
      <c r="Q97" s="203">
        <v>0</v>
      </c>
      <c r="R97" s="203">
        <f>Q97*H97</f>
        <v>0</v>
      </c>
      <c r="S97" s="203">
        <v>0</v>
      </c>
      <c r="T97" s="204">
        <f>S97*H97</f>
        <v>0</v>
      </c>
      <c r="U97" s="34"/>
      <c r="V97" s="34"/>
      <c r="W97" s="34"/>
      <c r="X97" s="34"/>
      <c r="Y97" s="34"/>
      <c r="Z97" s="34"/>
      <c r="AA97" s="34"/>
      <c r="AB97" s="34"/>
      <c r="AC97" s="34"/>
      <c r="AD97" s="34"/>
      <c r="AE97" s="34"/>
      <c r="AR97" s="199" t="s">
        <v>148</v>
      </c>
      <c r="AT97" s="199" t="s">
        <v>127</v>
      </c>
      <c r="AU97" s="199" t="s">
        <v>81</v>
      </c>
      <c r="AY97" s="17" t="s">
        <v>124</v>
      </c>
      <c r="BE97" s="200">
        <f>IF(N97="základní",J97,0)</f>
        <v>0</v>
      </c>
      <c r="BF97" s="200">
        <f>IF(N97="snížená",J97,0)</f>
        <v>0</v>
      </c>
      <c r="BG97" s="200">
        <f>IF(N97="zákl. přenesená",J97,0)</f>
        <v>0</v>
      </c>
      <c r="BH97" s="200">
        <f>IF(N97="sníž. přenesená",J97,0)</f>
        <v>0</v>
      </c>
      <c r="BI97" s="200">
        <f>IF(N97="nulová",J97,0)</f>
        <v>0</v>
      </c>
      <c r="BJ97" s="17" t="s">
        <v>79</v>
      </c>
      <c r="BK97" s="200">
        <f>ROUND(I97*H97,2)</f>
        <v>0</v>
      </c>
      <c r="BL97" s="17" t="s">
        <v>148</v>
      </c>
      <c r="BM97" s="199" t="s">
        <v>356</v>
      </c>
    </row>
    <row r="98" spans="1:47" s="2" customFormat="1" ht="58.5">
      <c r="A98" s="34"/>
      <c r="B98" s="35"/>
      <c r="C98" s="36"/>
      <c r="D98" s="205" t="s">
        <v>150</v>
      </c>
      <c r="E98" s="36"/>
      <c r="F98" s="206" t="s">
        <v>167</v>
      </c>
      <c r="G98" s="36"/>
      <c r="H98" s="36"/>
      <c r="I98" s="108"/>
      <c r="J98" s="36"/>
      <c r="K98" s="36"/>
      <c r="L98" s="39"/>
      <c r="M98" s="207"/>
      <c r="N98" s="208"/>
      <c r="O98" s="64"/>
      <c r="P98" s="64"/>
      <c r="Q98" s="64"/>
      <c r="R98" s="64"/>
      <c r="S98" s="64"/>
      <c r="T98" s="65"/>
      <c r="U98" s="34"/>
      <c r="V98" s="34"/>
      <c r="W98" s="34"/>
      <c r="X98" s="34"/>
      <c r="Y98" s="34"/>
      <c r="Z98" s="34"/>
      <c r="AA98" s="34"/>
      <c r="AB98" s="34"/>
      <c r="AC98" s="34"/>
      <c r="AD98" s="34"/>
      <c r="AE98" s="34"/>
      <c r="AT98" s="17" t="s">
        <v>150</v>
      </c>
      <c r="AU98" s="17" t="s">
        <v>81</v>
      </c>
    </row>
    <row r="99" spans="2:51" s="13" customFormat="1" ht="11.25">
      <c r="B99" s="209"/>
      <c r="C99" s="210"/>
      <c r="D99" s="205" t="s">
        <v>171</v>
      </c>
      <c r="E99" s="211" t="s">
        <v>19</v>
      </c>
      <c r="F99" s="212" t="s">
        <v>276</v>
      </c>
      <c r="G99" s="210"/>
      <c r="H99" s="213">
        <v>0.37</v>
      </c>
      <c r="I99" s="214"/>
      <c r="J99" s="210"/>
      <c r="K99" s="210"/>
      <c r="L99" s="215"/>
      <c r="M99" s="216"/>
      <c r="N99" s="217"/>
      <c r="O99" s="217"/>
      <c r="P99" s="217"/>
      <c r="Q99" s="217"/>
      <c r="R99" s="217"/>
      <c r="S99" s="217"/>
      <c r="T99" s="218"/>
      <c r="AT99" s="219" t="s">
        <v>171</v>
      </c>
      <c r="AU99" s="219" t="s">
        <v>81</v>
      </c>
      <c r="AV99" s="13" t="s">
        <v>81</v>
      </c>
      <c r="AW99" s="13" t="s">
        <v>33</v>
      </c>
      <c r="AX99" s="13" t="s">
        <v>79</v>
      </c>
      <c r="AY99" s="219" t="s">
        <v>124</v>
      </c>
    </row>
    <row r="100" spans="1:65" s="2" customFormat="1" ht="21.75" customHeight="1">
      <c r="A100" s="34"/>
      <c r="B100" s="35"/>
      <c r="C100" s="187" t="s">
        <v>173</v>
      </c>
      <c r="D100" s="187" t="s">
        <v>127</v>
      </c>
      <c r="E100" s="188" t="s">
        <v>174</v>
      </c>
      <c r="F100" s="189" t="s">
        <v>175</v>
      </c>
      <c r="G100" s="190" t="s">
        <v>156</v>
      </c>
      <c r="H100" s="191">
        <v>0.074</v>
      </c>
      <c r="I100" s="192"/>
      <c r="J100" s="193">
        <f>ROUND(I100*H100,2)</f>
        <v>0</v>
      </c>
      <c r="K100" s="189" t="s">
        <v>131</v>
      </c>
      <c r="L100" s="39"/>
      <c r="M100" s="201" t="s">
        <v>19</v>
      </c>
      <c r="N100" s="202" t="s">
        <v>43</v>
      </c>
      <c r="O100" s="64"/>
      <c r="P100" s="203">
        <f>O100*H100</f>
        <v>0</v>
      </c>
      <c r="Q100" s="203">
        <v>0</v>
      </c>
      <c r="R100" s="203">
        <f>Q100*H100</f>
        <v>0</v>
      </c>
      <c r="S100" s="203">
        <v>0</v>
      </c>
      <c r="T100" s="204">
        <f>S100*H100</f>
        <v>0</v>
      </c>
      <c r="U100" s="34"/>
      <c r="V100" s="34"/>
      <c r="W100" s="34"/>
      <c r="X100" s="34"/>
      <c r="Y100" s="34"/>
      <c r="Z100" s="34"/>
      <c r="AA100" s="34"/>
      <c r="AB100" s="34"/>
      <c r="AC100" s="34"/>
      <c r="AD100" s="34"/>
      <c r="AE100" s="34"/>
      <c r="AR100" s="199" t="s">
        <v>148</v>
      </c>
      <c r="AT100" s="199" t="s">
        <v>127</v>
      </c>
      <c r="AU100" s="199" t="s">
        <v>81</v>
      </c>
      <c r="AY100" s="17" t="s">
        <v>124</v>
      </c>
      <c r="BE100" s="200">
        <f>IF(N100="základní",J100,0)</f>
        <v>0</v>
      </c>
      <c r="BF100" s="200">
        <f>IF(N100="snížená",J100,0)</f>
        <v>0</v>
      </c>
      <c r="BG100" s="200">
        <f>IF(N100="zákl. přenesená",J100,0)</f>
        <v>0</v>
      </c>
      <c r="BH100" s="200">
        <f>IF(N100="sníž. přenesená",J100,0)</f>
        <v>0</v>
      </c>
      <c r="BI100" s="200">
        <f>IF(N100="nulová",J100,0)</f>
        <v>0</v>
      </c>
      <c r="BJ100" s="17" t="s">
        <v>79</v>
      </c>
      <c r="BK100" s="200">
        <f>ROUND(I100*H100,2)</f>
        <v>0</v>
      </c>
      <c r="BL100" s="17" t="s">
        <v>148</v>
      </c>
      <c r="BM100" s="199" t="s">
        <v>357</v>
      </c>
    </row>
    <row r="101" spans="1:47" s="2" customFormat="1" ht="58.5">
      <c r="A101" s="34"/>
      <c r="B101" s="35"/>
      <c r="C101" s="36"/>
      <c r="D101" s="205" t="s">
        <v>150</v>
      </c>
      <c r="E101" s="36"/>
      <c r="F101" s="206" t="s">
        <v>177</v>
      </c>
      <c r="G101" s="36"/>
      <c r="H101" s="36"/>
      <c r="I101" s="108"/>
      <c r="J101" s="36"/>
      <c r="K101" s="36"/>
      <c r="L101" s="39"/>
      <c r="M101" s="207"/>
      <c r="N101" s="208"/>
      <c r="O101" s="64"/>
      <c r="P101" s="64"/>
      <c r="Q101" s="64"/>
      <c r="R101" s="64"/>
      <c r="S101" s="64"/>
      <c r="T101" s="65"/>
      <c r="U101" s="34"/>
      <c r="V101" s="34"/>
      <c r="W101" s="34"/>
      <c r="X101" s="34"/>
      <c r="Y101" s="34"/>
      <c r="Z101" s="34"/>
      <c r="AA101" s="34"/>
      <c r="AB101" s="34"/>
      <c r="AC101" s="34"/>
      <c r="AD101" s="34"/>
      <c r="AE101" s="34"/>
      <c r="AT101" s="17" t="s">
        <v>150</v>
      </c>
      <c r="AU101" s="17" t="s">
        <v>81</v>
      </c>
    </row>
    <row r="102" spans="2:63" s="12" customFormat="1" ht="25.9" customHeight="1">
      <c r="B102" s="171"/>
      <c r="C102" s="172"/>
      <c r="D102" s="173" t="s">
        <v>71</v>
      </c>
      <c r="E102" s="174" t="s">
        <v>178</v>
      </c>
      <c r="F102" s="174" t="s">
        <v>179</v>
      </c>
      <c r="G102" s="172"/>
      <c r="H102" s="172"/>
      <c r="I102" s="175"/>
      <c r="J102" s="176">
        <f>BK102</f>
        <v>0</v>
      </c>
      <c r="K102" s="172"/>
      <c r="L102" s="177"/>
      <c r="M102" s="178"/>
      <c r="N102" s="179"/>
      <c r="O102" s="179"/>
      <c r="P102" s="180">
        <f>P103+P107</f>
        <v>0</v>
      </c>
      <c r="Q102" s="179"/>
      <c r="R102" s="180">
        <f>R103+R107</f>
        <v>0.09637222000000001</v>
      </c>
      <c r="S102" s="179"/>
      <c r="T102" s="181">
        <f>T103+T107</f>
        <v>0.074435</v>
      </c>
      <c r="AR102" s="182" t="s">
        <v>81</v>
      </c>
      <c r="AT102" s="183" t="s">
        <v>71</v>
      </c>
      <c r="AU102" s="183" t="s">
        <v>72</v>
      </c>
      <c r="AY102" s="182" t="s">
        <v>124</v>
      </c>
      <c r="BK102" s="184">
        <f>BK103+BK107</f>
        <v>0</v>
      </c>
    </row>
    <row r="103" spans="2:63" s="12" customFormat="1" ht="22.9" customHeight="1">
      <c r="B103" s="171"/>
      <c r="C103" s="172"/>
      <c r="D103" s="173" t="s">
        <v>71</v>
      </c>
      <c r="E103" s="185" t="s">
        <v>180</v>
      </c>
      <c r="F103" s="185" t="s">
        <v>181</v>
      </c>
      <c r="G103" s="172"/>
      <c r="H103" s="172"/>
      <c r="I103" s="175"/>
      <c r="J103" s="186">
        <f>BK103</f>
        <v>0</v>
      </c>
      <c r="K103" s="172"/>
      <c r="L103" s="177"/>
      <c r="M103" s="178"/>
      <c r="N103" s="179"/>
      <c r="O103" s="179"/>
      <c r="P103" s="180">
        <f>SUM(P104:P106)</f>
        <v>0</v>
      </c>
      <c r="Q103" s="179"/>
      <c r="R103" s="180">
        <f>SUM(R104:R106)</f>
        <v>0</v>
      </c>
      <c r="S103" s="179"/>
      <c r="T103" s="181">
        <f>SUM(T104:T106)</f>
        <v>0</v>
      </c>
      <c r="AR103" s="182" t="s">
        <v>81</v>
      </c>
      <c r="AT103" s="183" t="s">
        <v>71</v>
      </c>
      <c r="AU103" s="183" t="s">
        <v>79</v>
      </c>
      <c r="AY103" s="182" t="s">
        <v>124</v>
      </c>
      <c r="BK103" s="184">
        <f>SUM(BK104:BK106)</f>
        <v>0</v>
      </c>
    </row>
    <row r="104" spans="1:65" s="2" customFormat="1" ht="16.5" customHeight="1">
      <c r="A104" s="34"/>
      <c r="B104" s="35"/>
      <c r="C104" s="187" t="s">
        <v>182</v>
      </c>
      <c r="D104" s="187" t="s">
        <v>127</v>
      </c>
      <c r="E104" s="188" t="s">
        <v>203</v>
      </c>
      <c r="F104" s="189" t="s">
        <v>204</v>
      </c>
      <c r="G104" s="190" t="s">
        <v>130</v>
      </c>
      <c r="H104" s="191">
        <v>3</v>
      </c>
      <c r="I104" s="192"/>
      <c r="J104" s="193">
        <f>ROUND(I104*H104,2)</f>
        <v>0</v>
      </c>
      <c r="K104" s="189" t="s">
        <v>19</v>
      </c>
      <c r="L104" s="39"/>
      <c r="M104" s="201" t="s">
        <v>19</v>
      </c>
      <c r="N104" s="202" t="s">
        <v>43</v>
      </c>
      <c r="O104" s="64"/>
      <c r="P104" s="203">
        <f>O104*H104</f>
        <v>0</v>
      </c>
      <c r="Q104" s="203">
        <v>0</v>
      </c>
      <c r="R104" s="203">
        <f>Q104*H104</f>
        <v>0</v>
      </c>
      <c r="S104" s="203">
        <v>0</v>
      </c>
      <c r="T104" s="204">
        <f>S104*H104</f>
        <v>0</v>
      </c>
      <c r="U104" s="34"/>
      <c r="V104" s="34"/>
      <c r="W104" s="34"/>
      <c r="X104" s="34"/>
      <c r="Y104" s="34"/>
      <c r="Z104" s="34"/>
      <c r="AA104" s="34"/>
      <c r="AB104" s="34"/>
      <c r="AC104" s="34"/>
      <c r="AD104" s="34"/>
      <c r="AE104" s="34"/>
      <c r="AR104" s="199" t="s">
        <v>186</v>
      </c>
      <c r="AT104" s="199" t="s">
        <v>127</v>
      </c>
      <c r="AU104" s="199" t="s">
        <v>81</v>
      </c>
      <c r="AY104" s="17" t="s">
        <v>124</v>
      </c>
      <c r="BE104" s="200">
        <f>IF(N104="základní",J104,0)</f>
        <v>0</v>
      </c>
      <c r="BF104" s="200">
        <f>IF(N104="snížená",J104,0)</f>
        <v>0</v>
      </c>
      <c r="BG104" s="200">
        <f>IF(N104="zákl. přenesená",J104,0)</f>
        <v>0</v>
      </c>
      <c r="BH104" s="200">
        <f>IF(N104="sníž. přenesená",J104,0)</f>
        <v>0</v>
      </c>
      <c r="BI104" s="200">
        <f>IF(N104="nulová",J104,0)</f>
        <v>0</v>
      </c>
      <c r="BJ104" s="17" t="s">
        <v>79</v>
      </c>
      <c r="BK104" s="200">
        <f>ROUND(I104*H104,2)</f>
        <v>0</v>
      </c>
      <c r="BL104" s="17" t="s">
        <v>186</v>
      </c>
      <c r="BM104" s="199" t="s">
        <v>358</v>
      </c>
    </row>
    <row r="105" spans="1:65" s="2" customFormat="1" ht="21.75" customHeight="1">
      <c r="A105" s="34"/>
      <c r="B105" s="35"/>
      <c r="C105" s="187" t="s">
        <v>188</v>
      </c>
      <c r="D105" s="187" t="s">
        <v>127</v>
      </c>
      <c r="E105" s="188" t="s">
        <v>207</v>
      </c>
      <c r="F105" s="189" t="s">
        <v>208</v>
      </c>
      <c r="G105" s="190" t="s">
        <v>209</v>
      </c>
      <c r="H105" s="230"/>
      <c r="I105" s="192"/>
      <c r="J105" s="193">
        <f>ROUND(I105*H105,2)</f>
        <v>0</v>
      </c>
      <c r="K105" s="189" t="s">
        <v>131</v>
      </c>
      <c r="L105" s="39"/>
      <c r="M105" s="201" t="s">
        <v>19</v>
      </c>
      <c r="N105" s="202" t="s">
        <v>43</v>
      </c>
      <c r="O105" s="64"/>
      <c r="P105" s="203">
        <f>O105*H105</f>
        <v>0</v>
      </c>
      <c r="Q105" s="203">
        <v>0</v>
      </c>
      <c r="R105" s="203">
        <f>Q105*H105</f>
        <v>0</v>
      </c>
      <c r="S105" s="203">
        <v>0</v>
      </c>
      <c r="T105" s="204">
        <f>S105*H105</f>
        <v>0</v>
      </c>
      <c r="U105" s="34"/>
      <c r="V105" s="34"/>
      <c r="W105" s="34"/>
      <c r="X105" s="34"/>
      <c r="Y105" s="34"/>
      <c r="Z105" s="34"/>
      <c r="AA105" s="34"/>
      <c r="AB105" s="34"/>
      <c r="AC105" s="34"/>
      <c r="AD105" s="34"/>
      <c r="AE105" s="34"/>
      <c r="AR105" s="199" t="s">
        <v>186</v>
      </c>
      <c r="AT105" s="199" t="s">
        <v>127</v>
      </c>
      <c r="AU105" s="199" t="s">
        <v>81</v>
      </c>
      <c r="AY105" s="17" t="s">
        <v>124</v>
      </c>
      <c r="BE105" s="200">
        <f>IF(N105="základní",J105,0)</f>
        <v>0</v>
      </c>
      <c r="BF105" s="200">
        <f>IF(N105="snížená",J105,0)</f>
        <v>0</v>
      </c>
      <c r="BG105" s="200">
        <f>IF(N105="zákl. přenesená",J105,0)</f>
        <v>0</v>
      </c>
      <c r="BH105" s="200">
        <f>IF(N105="sníž. přenesená",J105,0)</f>
        <v>0</v>
      </c>
      <c r="BI105" s="200">
        <f>IF(N105="nulová",J105,0)</f>
        <v>0</v>
      </c>
      <c r="BJ105" s="17" t="s">
        <v>79</v>
      </c>
      <c r="BK105" s="200">
        <f>ROUND(I105*H105,2)</f>
        <v>0</v>
      </c>
      <c r="BL105" s="17" t="s">
        <v>186</v>
      </c>
      <c r="BM105" s="199" t="s">
        <v>359</v>
      </c>
    </row>
    <row r="106" spans="1:47" s="2" customFormat="1" ht="78">
      <c r="A106" s="34"/>
      <c r="B106" s="35"/>
      <c r="C106" s="36"/>
      <c r="D106" s="205" t="s">
        <v>150</v>
      </c>
      <c r="E106" s="36"/>
      <c r="F106" s="206" t="s">
        <v>211</v>
      </c>
      <c r="G106" s="36"/>
      <c r="H106" s="36"/>
      <c r="I106" s="108"/>
      <c r="J106" s="36"/>
      <c r="K106" s="36"/>
      <c r="L106" s="39"/>
      <c r="M106" s="207"/>
      <c r="N106" s="208"/>
      <c r="O106" s="64"/>
      <c r="P106" s="64"/>
      <c r="Q106" s="64"/>
      <c r="R106" s="64"/>
      <c r="S106" s="64"/>
      <c r="T106" s="65"/>
      <c r="U106" s="34"/>
      <c r="V106" s="34"/>
      <c r="W106" s="34"/>
      <c r="X106" s="34"/>
      <c r="Y106" s="34"/>
      <c r="Z106" s="34"/>
      <c r="AA106" s="34"/>
      <c r="AB106" s="34"/>
      <c r="AC106" s="34"/>
      <c r="AD106" s="34"/>
      <c r="AE106" s="34"/>
      <c r="AT106" s="17" t="s">
        <v>150</v>
      </c>
      <c r="AU106" s="17" t="s">
        <v>81</v>
      </c>
    </row>
    <row r="107" spans="2:63" s="12" customFormat="1" ht="22.9" customHeight="1">
      <c r="B107" s="171"/>
      <c r="C107" s="172"/>
      <c r="D107" s="173" t="s">
        <v>71</v>
      </c>
      <c r="E107" s="185" t="s">
        <v>212</v>
      </c>
      <c r="F107" s="185" t="s">
        <v>213</v>
      </c>
      <c r="G107" s="172"/>
      <c r="H107" s="172"/>
      <c r="I107" s="175"/>
      <c r="J107" s="186">
        <f>BK107</f>
        <v>0</v>
      </c>
      <c r="K107" s="172"/>
      <c r="L107" s="177"/>
      <c r="M107" s="178"/>
      <c r="N107" s="179"/>
      <c r="O107" s="179"/>
      <c r="P107" s="180">
        <f>SUM(P108:P126)</f>
        <v>0</v>
      </c>
      <c r="Q107" s="179"/>
      <c r="R107" s="180">
        <f>SUM(R108:R126)</f>
        <v>0.09637222000000001</v>
      </c>
      <c r="S107" s="179"/>
      <c r="T107" s="181">
        <f>SUM(T108:T126)</f>
        <v>0.074435</v>
      </c>
      <c r="AR107" s="182" t="s">
        <v>81</v>
      </c>
      <c r="AT107" s="183" t="s">
        <v>71</v>
      </c>
      <c r="AU107" s="183" t="s">
        <v>79</v>
      </c>
      <c r="AY107" s="182" t="s">
        <v>124</v>
      </c>
      <c r="BK107" s="184">
        <f>SUM(BK108:BK126)</f>
        <v>0</v>
      </c>
    </row>
    <row r="108" spans="1:65" s="2" customFormat="1" ht="16.5" customHeight="1">
      <c r="A108" s="34"/>
      <c r="B108" s="35"/>
      <c r="C108" s="187" t="s">
        <v>143</v>
      </c>
      <c r="D108" s="187" t="s">
        <v>127</v>
      </c>
      <c r="E108" s="188" t="s">
        <v>215</v>
      </c>
      <c r="F108" s="189" t="s">
        <v>280</v>
      </c>
      <c r="G108" s="190" t="s">
        <v>147</v>
      </c>
      <c r="H108" s="191">
        <v>29.774</v>
      </c>
      <c r="I108" s="192"/>
      <c r="J108" s="193">
        <f>ROUND(I108*H108,2)</f>
        <v>0</v>
      </c>
      <c r="K108" s="189" t="s">
        <v>131</v>
      </c>
      <c r="L108" s="39"/>
      <c r="M108" s="201" t="s">
        <v>19</v>
      </c>
      <c r="N108" s="202" t="s">
        <v>43</v>
      </c>
      <c r="O108" s="64"/>
      <c r="P108" s="203">
        <f>O108*H108</f>
        <v>0</v>
      </c>
      <c r="Q108" s="203">
        <v>0</v>
      </c>
      <c r="R108" s="203">
        <f>Q108*H108</f>
        <v>0</v>
      </c>
      <c r="S108" s="203">
        <v>0.0025</v>
      </c>
      <c r="T108" s="204">
        <f>S108*H108</f>
        <v>0.074435</v>
      </c>
      <c r="U108" s="34"/>
      <c r="V108" s="34"/>
      <c r="W108" s="34"/>
      <c r="X108" s="34"/>
      <c r="Y108" s="34"/>
      <c r="Z108" s="34"/>
      <c r="AA108" s="34"/>
      <c r="AB108" s="34"/>
      <c r="AC108" s="34"/>
      <c r="AD108" s="34"/>
      <c r="AE108" s="34"/>
      <c r="AR108" s="199" t="s">
        <v>186</v>
      </c>
      <c r="AT108" s="199" t="s">
        <v>127</v>
      </c>
      <c r="AU108" s="199" t="s">
        <v>81</v>
      </c>
      <c r="AY108" s="17" t="s">
        <v>124</v>
      </c>
      <c r="BE108" s="200">
        <f>IF(N108="základní",J108,0)</f>
        <v>0</v>
      </c>
      <c r="BF108" s="200">
        <f>IF(N108="snížená",J108,0)</f>
        <v>0</v>
      </c>
      <c r="BG108" s="200">
        <f>IF(N108="zákl. přenesená",J108,0)</f>
        <v>0</v>
      </c>
      <c r="BH108" s="200">
        <f>IF(N108="sníž. přenesená",J108,0)</f>
        <v>0</v>
      </c>
      <c r="BI108" s="200">
        <f>IF(N108="nulová",J108,0)</f>
        <v>0</v>
      </c>
      <c r="BJ108" s="17" t="s">
        <v>79</v>
      </c>
      <c r="BK108" s="200">
        <f>ROUND(I108*H108,2)</f>
        <v>0</v>
      </c>
      <c r="BL108" s="17" t="s">
        <v>186</v>
      </c>
      <c r="BM108" s="199" t="s">
        <v>360</v>
      </c>
    </row>
    <row r="109" spans="2:51" s="13" customFormat="1" ht="11.25">
      <c r="B109" s="209"/>
      <c r="C109" s="210"/>
      <c r="D109" s="205" t="s">
        <v>171</v>
      </c>
      <c r="E109" s="211" t="s">
        <v>19</v>
      </c>
      <c r="F109" s="212" t="s">
        <v>361</v>
      </c>
      <c r="G109" s="210"/>
      <c r="H109" s="213">
        <v>27.889</v>
      </c>
      <c r="I109" s="214"/>
      <c r="J109" s="210"/>
      <c r="K109" s="210"/>
      <c r="L109" s="215"/>
      <c r="M109" s="216"/>
      <c r="N109" s="217"/>
      <c r="O109" s="217"/>
      <c r="P109" s="217"/>
      <c r="Q109" s="217"/>
      <c r="R109" s="217"/>
      <c r="S109" s="217"/>
      <c r="T109" s="218"/>
      <c r="AT109" s="219" t="s">
        <v>171</v>
      </c>
      <c r="AU109" s="219" t="s">
        <v>81</v>
      </c>
      <c r="AV109" s="13" t="s">
        <v>81</v>
      </c>
      <c r="AW109" s="13" t="s">
        <v>33</v>
      </c>
      <c r="AX109" s="13" t="s">
        <v>72</v>
      </c>
      <c r="AY109" s="219" t="s">
        <v>124</v>
      </c>
    </row>
    <row r="110" spans="2:51" s="13" customFormat="1" ht="11.25">
      <c r="B110" s="209"/>
      <c r="C110" s="210"/>
      <c r="D110" s="205" t="s">
        <v>171</v>
      </c>
      <c r="E110" s="211" t="s">
        <v>19</v>
      </c>
      <c r="F110" s="212" t="s">
        <v>362</v>
      </c>
      <c r="G110" s="210"/>
      <c r="H110" s="213">
        <v>0.253</v>
      </c>
      <c r="I110" s="214"/>
      <c r="J110" s="210"/>
      <c r="K110" s="210"/>
      <c r="L110" s="215"/>
      <c r="M110" s="216"/>
      <c r="N110" s="217"/>
      <c r="O110" s="217"/>
      <c r="P110" s="217"/>
      <c r="Q110" s="217"/>
      <c r="R110" s="217"/>
      <c r="S110" s="217"/>
      <c r="T110" s="218"/>
      <c r="AT110" s="219" t="s">
        <v>171</v>
      </c>
      <c r="AU110" s="219" t="s">
        <v>81</v>
      </c>
      <c r="AV110" s="13" t="s">
        <v>81</v>
      </c>
      <c r="AW110" s="13" t="s">
        <v>33</v>
      </c>
      <c r="AX110" s="13" t="s">
        <v>72</v>
      </c>
      <c r="AY110" s="219" t="s">
        <v>124</v>
      </c>
    </row>
    <row r="111" spans="2:51" s="13" customFormat="1" ht="11.25">
      <c r="B111" s="209"/>
      <c r="C111" s="210"/>
      <c r="D111" s="205" t="s">
        <v>171</v>
      </c>
      <c r="E111" s="211" t="s">
        <v>19</v>
      </c>
      <c r="F111" s="212" t="s">
        <v>311</v>
      </c>
      <c r="G111" s="210"/>
      <c r="H111" s="213">
        <v>1.632</v>
      </c>
      <c r="I111" s="214"/>
      <c r="J111" s="210"/>
      <c r="K111" s="210"/>
      <c r="L111" s="215"/>
      <c r="M111" s="216"/>
      <c r="N111" s="217"/>
      <c r="O111" s="217"/>
      <c r="P111" s="217"/>
      <c r="Q111" s="217"/>
      <c r="R111" s="217"/>
      <c r="S111" s="217"/>
      <c r="T111" s="218"/>
      <c r="AT111" s="219" t="s">
        <v>171</v>
      </c>
      <c r="AU111" s="219" t="s">
        <v>81</v>
      </c>
      <c r="AV111" s="13" t="s">
        <v>81</v>
      </c>
      <c r="AW111" s="13" t="s">
        <v>33</v>
      </c>
      <c r="AX111" s="13" t="s">
        <v>72</v>
      </c>
      <c r="AY111" s="219" t="s">
        <v>124</v>
      </c>
    </row>
    <row r="112" spans="2:51" s="14" customFormat="1" ht="11.25">
      <c r="B112" s="231"/>
      <c r="C112" s="232"/>
      <c r="D112" s="205" t="s">
        <v>171</v>
      </c>
      <c r="E112" s="233" t="s">
        <v>19</v>
      </c>
      <c r="F112" s="234" t="s">
        <v>220</v>
      </c>
      <c r="G112" s="232"/>
      <c r="H112" s="235">
        <v>29.774</v>
      </c>
      <c r="I112" s="236"/>
      <c r="J112" s="232"/>
      <c r="K112" s="232"/>
      <c r="L112" s="237"/>
      <c r="M112" s="238"/>
      <c r="N112" s="239"/>
      <c r="O112" s="239"/>
      <c r="P112" s="239"/>
      <c r="Q112" s="239"/>
      <c r="R112" s="239"/>
      <c r="S112" s="239"/>
      <c r="T112" s="240"/>
      <c r="AT112" s="241" t="s">
        <v>171</v>
      </c>
      <c r="AU112" s="241" t="s">
        <v>81</v>
      </c>
      <c r="AV112" s="14" t="s">
        <v>148</v>
      </c>
      <c r="AW112" s="14" t="s">
        <v>33</v>
      </c>
      <c r="AX112" s="14" t="s">
        <v>79</v>
      </c>
      <c r="AY112" s="241" t="s">
        <v>124</v>
      </c>
    </row>
    <row r="113" spans="1:65" s="2" customFormat="1" ht="16.5" customHeight="1">
      <c r="A113" s="34"/>
      <c r="B113" s="35"/>
      <c r="C113" s="187" t="s">
        <v>198</v>
      </c>
      <c r="D113" s="187" t="s">
        <v>127</v>
      </c>
      <c r="E113" s="188" t="s">
        <v>227</v>
      </c>
      <c r="F113" s="189" t="s">
        <v>284</v>
      </c>
      <c r="G113" s="190" t="s">
        <v>147</v>
      </c>
      <c r="H113" s="191">
        <v>29.774</v>
      </c>
      <c r="I113" s="192"/>
      <c r="J113" s="193">
        <f>ROUND(I113*H113,2)</f>
        <v>0</v>
      </c>
      <c r="K113" s="189" t="s">
        <v>131</v>
      </c>
      <c r="L113" s="39"/>
      <c r="M113" s="201" t="s">
        <v>19</v>
      </c>
      <c r="N113" s="202" t="s">
        <v>43</v>
      </c>
      <c r="O113" s="64"/>
      <c r="P113" s="203">
        <f>O113*H113</f>
        <v>0</v>
      </c>
      <c r="Q113" s="203">
        <v>0</v>
      </c>
      <c r="R113" s="203">
        <f>Q113*H113</f>
        <v>0</v>
      </c>
      <c r="S113" s="203">
        <v>0</v>
      </c>
      <c r="T113" s="204">
        <f>S113*H113</f>
        <v>0</v>
      </c>
      <c r="U113" s="34"/>
      <c r="V113" s="34"/>
      <c r="W113" s="34"/>
      <c r="X113" s="34"/>
      <c r="Y113" s="34"/>
      <c r="Z113" s="34"/>
      <c r="AA113" s="34"/>
      <c r="AB113" s="34"/>
      <c r="AC113" s="34"/>
      <c r="AD113" s="34"/>
      <c r="AE113" s="34"/>
      <c r="AR113" s="199" t="s">
        <v>186</v>
      </c>
      <c r="AT113" s="199" t="s">
        <v>127</v>
      </c>
      <c r="AU113" s="199" t="s">
        <v>81</v>
      </c>
      <c r="AY113" s="17" t="s">
        <v>124</v>
      </c>
      <c r="BE113" s="200">
        <f>IF(N113="základní",J113,0)</f>
        <v>0</v>
      </c>
      <c r="BF113" s="200">
        <f>IF(N113="snížená",J113,0)</f>
        <v>0</v>
      </c>
      <c r="BG113" s="200">
        <f>IF(N113="zákl. přenesená",J113,0)</f>
        <v>0</v>
      </c>
      <c r="BH113" s="200">
        <f>IF(N113="sníž. přenesená",J113,0)</f>
        <v>0</v>
      </c>
      <c r="BI113" s="200">
        <f>IF(N113="nulová",J113,0)</f>
        <v>0</v>
      </c>
      <c r="BJ113" s="17" t="s">
        <v>79</v>
      </c>
      <c r="BK113" s="200">
        <f>ROUND(I113*H113,2)</f>
        <v>0</v>
      </c>
      <c r="BL113" s="17" t="s">
        <v>186</v>
      </c>
      <c r="BM113" s="199" t="s">
        <v>363</v>
      </c>
    </row>
    <row r="114" spans="1:47" s="2" customFormat="1" ht="48.75">
      <c r="A114" s="34"/>
      <c r="B114" s="35"/>
      <c r="C114" s="36"/>
      <c r="D114" s="205" t="s">
        <v>150</v>
      </c>
      <c r="E114" s="36"/>
      <c r="F114" s="206" t="s">
        <v>230</v>
      </c>
      <c r="G114" s="36"/>
      <c r="H114" s="36"/>
      <c r="I114" s="108"/>
      <c r="J114" s="36"/>
      <c r="K114" s="36"/>
      <c r="L114" s="39"/>
      <c r="M114" s="207"/>
      <c r="N114" s="208"/>
      <c r="O114" s="64"/>
      <c r="P114" s="64"/>
      <c r="Q114" s="64"/>
      <c r="R114" s="64"/>
      <c r="S114" s="64"/>
      <c r="T114" s="65"/>
      <c r="U114" s="34"/>
      <c r="V114" s="34"/>
      <c r="W114" s="34"/>
      <c r="X114" s="34"/>
      <c r="Y114" s="34"/>
      <c r="Z114" s="34"/>
      <c r="AA114" s="34"/>
      <c r="AB114" s="34"/>
      <c r="AC114" s="34"/>
      <c r="AD114" s="34"/>
      <c r="AE114" s="34"/>
      <c r="AT114" s="17" t="s">
        <v>150</v>
      </c>
      <c r="AU114" s="17" t="s">
        <v>81</v>
      </c>
    </row>
    <row r="115" spans="1:65" s="2" customFormat="1" ht="16.5" customHeight="1">
      <c r="A115" s="34"/>
      <c r="B115" s="35"/>
      <c r="C115" s="187" t="s">
        <v>202</v>
      </c>
      <c r="D115" s="187" t="s">
        <v>127</v>
      </c>
      <c r="E115" s="188" t="s">
        <v>231</v>
      </c>
      <c r="F115" s="189" t="s">
        <v>232</v>
      </c>
      <c r="G115" s="190" t="s">
        <v>147</v>
      </c>
      <c r="H115" s="191">
        <v>29.774</v>
      </c>
      <c r="I115" s="192"/>
      <c r="J115" s="193">
        <f>ROUND(I115*H115,2)</f>
        <v>0</v>
      </c>
      <c r="K115" s="189" t="s">
        <v>131</v>
      </c>
      <c r="L115" s="39"/>
      <c r="M115" s="201" t="s">
        <v>19</v>
      </c>
      <c r="N115" s="202" t="s">
        <v>43</v>
      </c>
      <c r="O115" s="64"/>
      <c r="P115" s="203">
        <f>O115*H115</f>
        <v>0</v>
      </c>
      <c r="Q115" s="203">
        <v>0</v>
      </c>
      <c r="R115" s="203">
        <f>Q115*H115</f>
        <v>0</v>
      </c>
      <c r="S115" s="203">
        <v>0</v>
      </c>
      <c r="T115" s="204">
        <f>S115*H115</f>
        <v>0</v>
      </c>
      <c r="U115" s="34"/>
      <c r="V115" s="34"/>
      <c r="W115" s="34"/>
      <c r="X115" s="34"/>
      <c r="Y115" s="34"/>
      <c r="Z115" s="34"/>
      <c r="AA115" s="34"/>
      <c r="AB115" s="34"/>
      <c r="AC115" s="34"/>
      <c r="AD115" s="34"/>
      <c r="AE115" s="34"/>
      <c r="AR115" s="199" t="s">
        <v>186</v>
      </c>
      <c r="AT115" s="199" t="s">
        <v>127</v>
      </c>
      <c r="AU115" s="199" t="s">
        <v>81</v>
      </c>
      <c r="AY115" s="17" t="s">
        <v>124</v>
      </c>
      <c r="BE115" s="200">
        <f>IF(N115="základní",J115,0)</f>
        <v>0</v>
      </c>
      <c r="BF115" s="200">
        <f>IF(N115="snížená",J115,0)</f>
        <v>0</v>
      </c>
      <c r="BG115" s="200">
        <f>IF(N115="zákl. přenesená",J115,0)</f>
        <v>0</v>
      </c>
      <c r="BH115" s="200">
        <f>IF(N115="sníž. přenesená",J115,0)</f>
        <v>0</v>
      </c>
      <c r="BI115" s="200">
        <f>IF(N115="nulová",J115,0)</f>
        <v>0</v>
      </c>
      <c r="BJ115" s="17" t="s">
        <v>79</v>
      </c>
      <c r="BK115" s="200">
        <f>ROUND(I115*H115,2)</f>
        <v>0</v>
      </c>
      <c r="BL115" s="17" t="s">
        <v>186</v>
      </c>
      <c r="BM115" s="199" t="s">
        <v>364</v>
      </c>
    </row>
    <row r="116" spans="1:47" s="2" customFormat="1" ht="48.75">
      <c r="A116" s="34"/>
      <c r="B116" s="35"/>
      <c r="C116" s="36"/>
      <c r="D116" s="205" t="s">
        <v>150</v>
      </c>
      <c r="E116" s="36"/>
      <c r="F116" s="206" t="s">
        <v>230</v>
      </c>
      <c r="G116" s="36"/>
      <c r="H116" s="36"/>
      <c r="I116" s="108"/>
      <c r="J116" s="36"/>
      <c r="K116" s="36"/>
      <c r="L116" s="39"/>
      <c r="M116" s="207"/>
      <c r="N116" s="208"/>
      <c r="O116" s="64"/>
      <c r="P116" s="64"/>
      <c r="Q116" s="64"/>
      <c r="R116" s="64"/>
      <c r="S116" s="64"/>
      <c r="T116" s="65"/>
      <c r="U116" s="34"/>
      <c r="V116" s="34"/>
      <c r="W116" s="34"/>
      <c r="X116" s="34"/>
      <c r="Y116" s="34"/>
      <c r="Z116" s="34"/>
      <c r="AA116" s="34"/>
      <c r="AB116" s="34"/>
      <c r="AC116" s="34"/>
      <c r="AD116" s="34"/>
      <c r="AE116" s="34"/>
      <c r="AT116" s="17" t="s">
        <v>150</v>
      </c>
      <c r="AU116" s="17" t="s">
        <v>81</v>
      </c>
    </row>
    <row r="117" spans="1:65" s="2" customFormat="1" ht="16.5" customHeight="1">
      <c r="A117" s="34"/>
      <c r="B117" s="35"/>
      <c r="C117" s="187" t="s">
        <v>206</v>
      </c>
      <c r="D117" s="187" t="s">
        <v>127</v>
      </c>
      <c r="E117" s="188" t="s">
        <v>235</v>
      </c>
      <c r="F117" s="189" t="s">
        <v>236</v>
      </c>
      <c r="G117" s="190" t="s">
        <v>147</v>
      </c>
      <c r="H117" s="191">
        <v>29.774</v>
      </c>
      <c r="I117" s="192"/>
      <c r="J117" s="193">
        <f>ROUND(I117*H117,2)</f>
        <v>0</v>
      </c>
      <c r="K117" s="189" t="s">
        <v>131</v>
      </c>
      <c r="L117" s="39"/>
      <c r="M117" s="201" t="s">
        <v>19</v>
      </c>
      <c r="N117" s="202" t="s">
        <v>43</v>
      </c>
      <c r="O117" s="64"/>
      <c r="P117" s="203">
        <f>O117*H117</f>
        <v>0</v>
      </c>
      <c r="Q117" s="203">
        <v>3E-05</v>
      </c>
      <c r="R117" s="203">
        <f>Q117*H117</f>
        <v>0.00089322</v>
      </c>
      <c r="S117" s="203">
        <v>0</v>
      </c>
      <c r="T117" s="204">
        <f>S117*H117</f>
        <v>0</v>
      </c>
      <c r="U117" s="34"/>
      <c r="V117" s="34"/>
      <c r="W117" s="34"/>
      <c r="X117" s="34"/>
      <c r="Y117" s="34"/>
      <c r="Z117" s="34"/>
      <c r="AA117" s="34"/>
      <c r="AB117" s="34"/>
      <c r="AC117" s="34"/>
      <c r="AD117" s="34"/>
      <c r="AE117" s="34"/>
      <c r="AR117" s="199" t="s">
        <v>186</v>
      </c>
      <c r="AT117" s="199" t="s">
        <v>127</v>
      </c>
      <c r="AU117" s="199" t="s">
        <v>81</v>
      </c>
      <c r="AY117" s="17" t="s">
        <v>124</v>
      </c>
      <c r="BE117" s="200">
        <f>IF(N117="základní",J117,0)</f>
        <v>0</v>
      </c>
      <c r="BF117" s="200">
        <f>IF(N117="snížená",J117,0)</f>
        <v>0</v>
      </c>
      <c r="BG117" s="200">
        <f>IF(N117="zákl. přenesená",J117,0)</f>
        <v>0</v>
      </c>
      <c r="BH117" s="200">
        <f>IF(N117="sníž. přenesená",J117,0)</f>
        <v>0</v>
      </c>
      <c r="BI117" s="200">
        <f>IF(N117="nulová",J117,0)</f>
        <v>0</v>
      </c>
      <c r="BJ117" s="17" t="s">
        <v>79</v>
      </c>
      <c r="BK117" s="200">
        <f>ROUND(I117*H117,2)</f>
        <v>0</v>
      </c>
      <c r="BL117" s="17" t="s">
        <v>186</v>
      </c>
      <c r="BM117" s="199" t="s">
        <v>365</v>
      </c>
    </row>
    <row r="118" spans="1:47" s="2" customFormat="1" ht="48.75">
      <c r="A118" s="34"/>
      <c r="B118" s="35"/>
      <c r="C118" s="36"/>
      <c r="D118" s="205" t="s">
        <v>150</v>
      </c>
      <c r="E118" s="36"/>
      <c r="F118" s="206" t="s">
        <v>230</v>
      </c>
      <c r="G118" s="36"/>
      <c r="H118" s="36"/>
      <c r="I118" s="108"/>
      <c r="J118" s="36"/>
      <c r="K118" s="36"/>
      <c r="L118" s="39"/>
      <c r="M118" s="207"/>
      <c r="N118" s="208"/>
      <c r="O118" s="64"/>
      <c r="P118" s="64"/>
      <c r="Q118" s="64"/>
      <c r="R118" s="64"/>
      <c r="S118" s="64"/>
      <c r="T118" s="65"/>
      <c r="U118" s="34"/>
      <c r="V118" s="34"/>
      <c r="W118" s="34"/>
      <c r="X118" s="34"/>
      <c r="Y118" s="34"/>
      <c r="Z118" s="34"/>
      <c r="AA118" s="34"/>
      <c r="AB118" s="34"/>
      <c r="AC118" s="34"/>
      <c r="AD118" s="34"/>
      <c r="AE118" s="34"/>
      <c r="AT118" s="17" t="s">
        <v>150</v>
      </c>
      <c r="AU118" s="17" t="s">
        <v>81</v>
      </c>
    </row>
    <row r="119" spans="1:65" s="2" customFormat="1" ht="16.5" customHeight="1">
      <c r="A119" s="34"/>
      <c r="B119" s="35"/>
      <c r="C119" s="187" t="s">
        <v>214</v>
      </c>
      <c r="D119" s="187" t="s">
        <v>127</v>
      </c>
      <c r="E119" s="188" t="s">
        <v>288</v>
      </c>
      <c r="F119" s="189" t="s">
        <v>289</v>
      </c>
      <c r="G119" s="190" t="s">
        <v>147</v>
      </c>
      <c r="H119" s="191">
        <v>29.774</v>
      </c>
      <c r="I119" s="192"/>
      <c r="J119" s="193">
        <f>ROUND(I119*H119,2)</f>
        <v>0</v>
      </c>
      <c r="K119" s="189" t="s">
        <v>131</v>
      </c>
      <c r="L119" s="39"/>
      <c r="M119" s="201" t="s">
        <v>19</v>
      </c>
      <c r="N119" s="202" t="s">
        <v>43</v>
      </c>
      <c r="O119" s="64"/>
      <c r="P119" s="203">
        <f>O119*H119</f>
        <v>0</v>
      </c>
      <c r="Q119" s="203">
        <v>0.0005</v>
      </c>
      <c r="R119" s="203">
        <f>Q119*H119</f>
        <v>0.014887000000000001</v>
      </c>
      <c r="S119" s="203">
        <v>0</v>
      </c>
      <c r="T119" s="204">
        <f>S119*H119</f>
        <v>0</v>
      </c>
      <c r="U119" s="34"/>
      <c r="V119" s="34"/>
      <c r="W119" s="34"/>
      <c r="X119" s="34"/>
      <c r="Y119" s="34"/>
      <c r="Z119" s="34"/>
      <c r="AA119" s="34"/>
      <c r="AB119" s="34"/>
      <c r="AC119" s="34"/>
      <c r="AD119" s="34"/>
      <c r="AE119" s="34"/>
      <c r="AR119" s="199" t="s">
        <v>186</v>
      </c>
      <c r="AT119" s="199" t="s">
        <v>127</v>
      </c>
      <c r="AU119" s="199" t="s">
        <v>81</v>
      </c>
      <c r="AY119" s="17" t="s">
        <v>124</v>
      </c>
      <c r="BE119" s="200">
        <f>IF(N119="základní",J119,0)</f>
        <v>0</v>
      </c>
      <c r="BF119" s="200">
        <f>IF(N119="snížená",J119,0)</f>
        <v>0</v>
      </c>
      <c r="BG119" s="200">
        <f>IF(N119="zákl. přenesená",J119,0)</f>
        <v>0</v>
      </c>
      <c r="BH119" s="200">
        <f>IF(N119="sníž. přenesená",J119,0)</f>
        <v>0</v>
      </c>
      <c r="BI119" s="200">
        <f>IF(N119="nulová",J119,0)</f>
        <v>0</v>
      </c>
      <c r="BJ119" s="17" t="s">
        <v>79</v>
      </c>
      <c r="BK119" s="200">
        <f>ROUND(I119*H119,2)</f>
        <v>0</v>
      </c>
      <c r="BL119" s="17" t="s">
        <v>186</v>
      </c>
      <c r="BM119" s="199" t="s">
        <v>366</v>
      </c>
    </row>
    <row r="120" spans="1:47" s="2" customFormat="1" ht="29.25">
      <c r="A120" s="34"/>
      <c r="B120" s="35"/>
      <c r="C120" s="36"/>
      <c r="D120" s="205" t="s">
        <v>150</v>
      </c>
      <c r="E120" s="36"/>
      <c r="F120" s="206" t="s">
        <v>291</v>
      </c>
      <c r="G120" s="36"/>
      <c r="H120" s="36"/>
      <c r="I120" s="108"/>
      <c r="J120" s="36"/>
      <c r="K120" s="36"/>
      <c r="L120" s="39"/>
      <c r="M120" s="207"/>
      <c r="N120" s="208"/>
      <c r="O120" s="64"/>
      <c r="P120" s="64"/>
      <c r="Q120" s="64"/>
      <c r="R120" s="64"/>
      <c r="S120" s="64"/>
      <c r="T120" s="65"/>
      <c r="U120" s="34"/>
      <c r="V120" s="34"/>
      <c r="W120" s="34"/>
      <c r="X120" s="34"/>
      <c r="Y120" s="34"/>
      <c r="Z120" s="34"/>
      <c r="AA120" s="34"/>
      <c r="AB120" s="34"/>
      <c r="AC120" s="34"/>
      <c r="AD120" s="34"/>
      <c r="AE120" s="34"/>
      <c r="AT120" s="17" t="s">
        <v>150</v>
      </c>
      <c r="AU120" s="17" t="s">
        <v>81</v>
      </c>
    </row>
    <row r="121" spans="1:65" s="2" customFormat="1" ht="16.5" customHeight="1">
      <c r="A121" s="34"/>
      <c r="B121" s="35"/>
      <c r="C121" s="220" t="s">
        <v>221</v>
      </c>
      <c r="D121" s="220" t="s">
        <v>193</v>
      </c>
      <c r="E121" s="221" t="s">
        <v>292</v>
      </c>
      <c r="F121" s="222" t="s">
        <v>293</v>
      </c>
      <c r="G121" s="223" t="s">
        <v>147</v>
      </c>
      <c r="H121" s="224">
        <v>34.24</v>
      </c>
      <c r="I121" s="225"/>
      <c r="J121" s="226">
        <f>ROUND(I121*H121,2)</f>
        <v>0</v>
      </c>
      <c r="K121" s="222" t="s">
        <v>131</v>
      </c>
      <c r="L121" s="227"/>
      <c r="M121" s="228" t="s">
        <v>19</v>
      </c>
      <c r="N121" s="229" t="s">
        <v>43</v>
      </c>
      <c r="O121" s="64"/>
      <c r="P121" s="203">
        <f>O121*H121</f>
        <v>0</v>
      </c>
      <c r="Q121" s="203">
        <v>0.00235</v>
      </c>
      <c r="R121" s="203">
        <f>Q121*H121</f>
        <v>0.08046400000000001</v>
      </c>
      <c r="S121" s="203">
        <v>0</v>
      </c>
      <c r="T121" s="204">
        <f>S121*H121</f>
        <v>0</v>
      </c>
      <c r="U121" s="34"/>
      <c r="V121" s="34"/>
      <c r="W121" s="34"/>
      <c r="X121" s="34"/>
      <c r="Y121" s="34"/>
      <c r="Z121" s="34"/>
      <c r="AA121" s="34"/>
      <c r="AB121" s="34"/>
      <c r="AC121" s="34"/>
      <c r="AD121" s="34"/>
      <c r="AE121" s="34"/>
      <c r="AR121" s="199" t="s">
        <v>196</v>
      </c>
      <c r="AT121" s="199" t="s">
        <v>193</v>
      </c>
      <c r="AU121" s="199" t="s">
        <v>81</v>
      </c>
      <c r="AY121" s="17" t="s">
        <v>124</v>
      </c>
      <c r="BE121" s="200">
        <f>IF(N121="základní",J121,0)</f>
        <v>0</v>
      </c>
      <c r="BF121" s="200">
        <f>IF(N121="snížená",J121,0)</f>
        <v>0</v>
      </c>
      <c r="BG121" s="200">
        <f>IF(N121="zákl. přenesená",J121,0)</f>
        <v>0</v>
      </c>
      <c r="BH121" s="200">
        <f>IF(N121="sníž. přenesená",J121,0)</f>
        <v>0</v>
      </c>
      <c r="BI121" s="200">
        <f>IF(N121="nulová",J121,0)</f>
        <v>0</v>
      </c>
      <c r="BJ121" s="17" t="s">
        <v>79</v>
      </c>
      <c r="BK121" s="200">
        <f>ROUND(I121*H121,2)</f>
        <v>0</v>
      </c>
      <c r="BL121" s="17" t="s">
        <v>186</v>
      </c>
      <c r="BM121" s="199" t="s">
        <v>367</v>
      </c>
    </row>
    <row r="122" spans="2:51" s="13" customFormat="1" ht="11.25">
      <c r="B122" s="209"/>
      <c r="C122" s="210"/>
      <c r="D122" s="205" t="s">
        <v>171</v>
      </c>
      <c r="E122" s="210"/>
      <c r="F122" s="212" t="s">
        <v>368</v>
      </c>
      <c r="G122" s="210"/>
      <c r="H122" s="213">
        <v>34.24</v>
      </c>
      <c r="I122" s="214"/>
      <c r="J122" s="210"/>
      <c r="K122" s="210"/>
      <c r="L122" s="215"/>
      <c r="M122" s="216"/>
      <c r="N122" s="217"/>
      <c r="O122" s="217"/>
      <c r="P122" s="217"/>
      <c r="Q122" s="217"/>
      <c r="R122" s="217"/>
      <c r="S122" s="217"/>
      <c r="T122" s="218"/>
      <c r="AT122" s="219" t="s">
        <v>171</v>
      </c>
      <c r="AU122" s="219" t="s">
        <v>81</v>
      </c>
      <c r="AV122" s="13" t="s">
        <v>81</v>
      </c>
      <c r="AW122" s="13" t="s">
        <v>4</v>
      </c>
      <c r="AX122" s="13" t="s">
        <v>79</v>
      </c>
      <c r="AY122" s="219" t="s">
        <v>124</v>
      </c>
    </row>
    <row r="123" spans="1:65" s="2" customFormat="1" ht="16.5" customHeight="1">
      <c r="A123" s="34"/>
      <c r="B123" s="35"/>
      <c r="C123" s="187" t="s">
        <v>8</v>
      </c>
      <c r="D123" s="187" t="s">
        <v>127</v>
      </c>
      <c r="E123" s="188" t="s">
        <v>256</v>
      </c>
      <c r="F123" s="189" t="s">
        <v>257</v>
      </c>
      <c r="G123" s="190" t="s">
        <v>224</v>
      </c>
      <c r="H123" s="191">
        <v>0.8</v>
      </c>
      <c r="I123" s="192"/>
      <c r="J123" s="193">
        <f>ROUND(I123*H123,2)</f>
        <v>0</v>
      </c>
      <c r="K123" s="189" t="s">
        <v>131</v>
      </c>
      <c r="L123" s="39"/>
      <c r="M123" s="201" t="s">
        <v>19</v>
      </c>
      <c r="N123" s="202" t="s">
        <v>43</v>
      </c>
      <c r="O123" s="64"/>
      <c r="P123" s="203">
        <f>O123*H123</f>
        <v>0</v>
      </c>
      <c r="Q123" s="203">
        <v>0</v>
      </c>
      <c r="R123" s="203">
        <f>Q123*H123</f>
        <v>0</v>
      </c>
      <c r="S123" s="203">
        <v>0</v>
      </c>
      <c r="T123" s="204">
        <f>S123*H123</f>
        <v>0</v>
      </c>
      <c r="U123" s="34"/>
      <c r="V123" s="34"/>
      <c r="W123" s="34"/>
      <c r="X123" s="34"/>
      <c r="Y123" s="34"/>
      <c r="Z123" s="34"/>
      <c r="AA123" s="34"/>
      <c r="AB123" s="34"/>
      <c r="AC123" s="34"/>
      <c r="AD123" s="34"/>
      <c r="AE123" s="34"/>
      <c r="AR123" s="199" t="s">
        <v>186</v>
      </c>
      <c r="AT123" s="199" t="s">
        <v>127</v>
      </c>
      <c r="AU123" s="199" t="s">
        <v>81</v>
      </c>
      <c r="AY123" s="17" t="s">
        <v>124</v>
      </c>
      <c r="BE123" s="200">
        <f>IF(N123="základní",J123,0)</f>
        <v>0</v>
      </c>
      <c r="BF123" s="200">
        <f>IF(N123="snížená",J123,0)</f>
        <v>0</v>
      </c>
      <c r="BG123" s="200">
        <f>IF(N123="zákl. přenesená",J123,0)</f>
        <v>0</v>
      </c>
      <c r="BH123" s="200">
        <f>IF(N123="sníž. přenesená",J123,0)</f>
        <v>0</v>
      </c>
      <c r="BI123" s="200">
        <f>IF(N123="nulová",J123,0)</f>
        <v>0</v>
      </c>
      <c r="BJ123" s="17" t="s">
        <v>79</v>
      </c>
      <c r="BK123" s="200">
        <f>ROUND(I123*H123,2)</f>
        <v>0</v>
      </c>
      <c r="BL123" s="17" t="s">
        <v>186</v>
      </c>
      <c r="BM123" s="199" t="s">
        <v>369</v>
      </c>
    </row>
    <row r="124" spans="1:65" s="2" customFormat="1" ht="16.5" customHeight="1">
      <c r="A124" s="34"/>
      <c r="B124" s="35"/>
      <c r="C124" s="220" t="s">
        <v>186</v>
      </c>
      <c r="D124" s="220" t="s">
        <v>193</v>
      </c>
      <c r="E124" s="221" t="s">
        <v>261</v>
      </c>
      <c r="F124" s="222" t="s">
        <v>262</v>
      </c>
      <c r="G124" s="223" t="s">
        <v>224</v>
      </c>
      <c r="H124" s="224">
        <v>0.8</v>
      </c>
      <c r="I124" s="225"/>
      <c r="J124" s="226">
        <f>ROUND(I124*H124,2)</f>
        <v>0</v>
      </c>
      <c r="K124" s="222" t="s">
        <v>131</v>
      </c>
      <c r="L124" s="227"/>
      <c r="M124" s="228" t="s">
        <v>19</v>
      </c>
      <c r="N124" s="229" t="s">
        <v>43</v>
      </c>
      <c r="O124" s="64"/>
      <c r="P124" s="203">
        <f>O124*H124</f>
        <v>0</v>
      </c>
      <c r="Q124" s="203">
        <v>0.00016</v>
      </c>
      <c r="R124" s="203">
        <f>Q124*H124</f>
        <v>0.00012800000000000002</v>
      </c>
      <c r="S124" s="203">
        <v>0</v>
      </c>
      <c r="T124" s="204">
        <f>S124*H124</f>
        <v>0</v>
      </c>
      <c r="U124" s="34"/>
      <c r="V124" s="34"/>
      <c r="W124" s="34"/>
      <c r="X124" s="34"/>
      <c r="Y124" s="34"/>
      <c r="Z124" s="34"/>
      <c r="AA124" s="34"/>
      <c r="AB124" s="34"/>
      <c r="AC124" s="34"/>
      <c r="AD124" s="34"/>
      <c r="AE124" s="34"/>
      <c r="AR124" s="199" t="s">
        <v>196</v>
      </c>
      <c r="AT124" s="199" t="s">
        <v>193</v>
      </c>
      <c r="AU124" s="199" t="s">
        <v>81</v>
      </c>
      <c r="AY124" s="17" t="s">
        <v>124</v>
      </c>
      <c r="BE124" s="200">
        <f>IF(N124="základní",J124,0)</f>
        <v>0</v>
      </c>
      <c r="BF124" s="200">
        <f>IF(N124="snížená",J124,0)</f>
        <v>0</v>
      </c>
      <c r="BG124" s="200">
        <f>IF(N124="zákl. přenesená",J124,0)</f>
        <v>0</v>
      </c>
      <c r="BH124" s="200">
        <f>IF(N124="sníž. přenesená",J124,0)</f>
        <v>0</v>
      </c>
      <c r="BI124" s="200">
        <f>IF(N124="nulová",J124,0)</f>
        <v>0</v>
      </c>
      <c r="BJ124" s="17" t="s">
        <v>79</v>
      </c>
      <c r="BK124" s="200">
        <f>ROUND(I124*H124,2)</f>
        <v>0</v>
      </c>
      <c r="BL124" s="17" t="s">
        <v>186</v>
      </c>
      <c r="BM124" s="199" t="s">
        <v>370</v>
      </c>
    </row>
    <row r="125" spans="1:65" s="2" customFormat="1" ht="21.75" customHeight="1">
      <c r="A125" s="34"/>
      <c r="B125" s="35"/>
      <c r="C125" s="187" t="s">
        <v>234</v>
      </c>
      <c r="D125" s="187" t="s">
        <v>127</v>
      </c>
      <c r="E125" s="188" t="s">
        <v>265</v>
      </c>
      <c r="F125" s="189" t="s">
        <v>266</v>
      </c>
      <c r="G125" s="190" t="s">
        <v>209</v>
      </c>
      <c r="H125" s="230"/>
      <c r="I125" s="192"/>
      <c r="J125" s="193">
        <f>ROUND(I125*H125,2)</f>
        <v>0</v>
      </c>
      <c r="K125" s="189" t="s">
        <v>131</v>
      </c>
      <c r="L125" s="39"/>
      <c r="M125" s="201" t="s">
        <v>19</v>
      </c>
      <c r="N125" s="202" t="s">
        <v>43</v>
      </c>
      <c r="O125" s="64"/>
      <c r="P125" s="203">
        <f>O125*H125</f>
        <v>0</v>
      </c>
      <c r="Q125" s="203">
        <v>0</v>
      </c>
      <c r="R125" s="203">
        <f>Q125*H125</f>
        <v>0</v>
      </c>
      <c r="S125" s="203">
        <v>0</v>
      </c>
      <c r="T125" s="204">
        <f>S125*H125</f>
        <v>0</v>
      </c>
      <c r="U125" s="34"/>
      <c r="V125" s="34"/>
      <c r="W125" s="34"/>
      <c r="X125" s="34"/>
      <c r="Y125" s="34"/>
      <c r="Z125" s="34"/>
      <c r="AA125" s="34"/>
      <c r="AB125" s="34"/>
      <c r="AC125" s="34"/>
      <c r="AD125" s="34"/>
      <c r="AE125" s="34"/>
      <c r="AR125" s="199" t="s">
        <v>186</v>
      </c>
      <c r="AT125" s="199" t="s">
        <v>127</v>
      </c>
      <c r="AU125" s="199" t="s">
        <v>81</v>
      </c>
      <c r="AY125" s="17" t="s">
        <v>124</v>
      </c>
      <c r="BE125" s="200">
        <f>IF(N125="základní",J125,0)</f>
        <v>0</v>
      </c>
      <c r="BF125" s="200">
        <f>IF(N125="snížená",J125,0)</f>
        <v>0</v>
      </c>
      <c r="BG125" s="200">
        <f>IF(N125="zákl. přenesená",J125,0)</f>
        <v>0</v>
      </c>
      <c r="BH125" s="200">
        <f>IF(N125="sníž. přenesená",J125,0)</f>
        <v>0</v>
      </c>
      <c r="BI125" s="200">
        <f>IF(N125="nulová",J125,0)</f>
        <v>0</v>
      </c>
      <c r="BJ125" s="17" t="s">
        <v>79</v>
      </c>
      <c r="BK125" s="200">
        <f>ROUND(I125*H125,2)</f>
        <v>0</v>
      </c>
      <c r="BL125" s="17" t="s">
        <v>186</v>
      </c>
      <c r="BM125" s="199" t="s">
        <v>371</v>
      </c>
    </row>
    <row r="126" spans="1:47" s="2" customFormat="1" ht="78">
      <c r="A126" s="34"/>
      <c r="B126" s="35"/>
      <c r="C126" s="36"/>
      <c r="D126" s="205" t="s">
        <v>150</v>
      </c>
      <c r="E126" s="36"/>
      <c r="F126" s="206" t="s">
        <v>211</v>
      </c>
      <c r="G126" s="36"/>
      <c r="H126" s="36"/>
      <c r="I126" s="108"/>
      <c r="J126" s="36"/>
      <c r="K126" s="36"/>
      <c r="L126" s="39"/>
      <c r="M126" s="242"/>
      <c r="N126" s="243"/>
      <c r="O126" s="196"/>
      <c r="P126" s="196"/>
      <c r="Q126" s="196"/>
      <c r="R126" s="196"/>
      <c r="S126" s="196"/>
      <c r="T126" s="244"/>
      <c r="U126" s="34"/>
      <c r="V126" s="34"/>
      <c r="W126" s="34"/>
      <c r="X126" s="34"/>
      <c r="Y126" s="34"/>
      <c r="Z126" s="34"/>
      <c r="AA126" s="34"/>
      <c r="AB126" s="34"/>
      <c r="AC126" s="34"/>
      <c r="AD126" s="34"/>
      <c r="AE126" s="34"/>
      <c r="AT126" s="17" t="s">
        <v>150</v>
      </c>
      <c r="AU126" s="17" t="s">
        <v>81</v>
      </c>
    </row>
    <row r="127" spans="1:31" s="2" customFormat="1" ht="6.95" customHeight="1">
      <c r="A127" s="34"/>
      <c r="B127" s="47"/>
      <c r="C127" s="48"/>
      <c r="D127" s="48"/>
      <c r="E127" s="48"/>
      <c r="F127" s="48"/>
      <c r="G127" s="48"/>
      <c r="H127" s="48"/>
      <c r="I127" s="136"/>
      <c r="J127" s="48"/>
      <c r="K127" s="48"/>
      <c r="L127" s="39"/>
      <c r="M127" s="34"/>
      <c r="O127" s="34"/>
      <c r="P127" s="34"/>
      <c r="Q127" s="34"/>
      <c r="R127" s="34"/>
      <c r="S127" s="34"/>
      <c r="T127" s="34"/>
      <c r="U127" s="34"/>
      <c r="V127" s="34"/>
      <c r="W127" s="34"/>
      <c r="X127" s="34"/>
      <c r="Y127" s="34"/>
      <c r="Z127" s="34"/>
      <c r="AA127" s="34"/>
      <c r="AB127" s="34"/>
      <c r="AC127" s="34"/>
      <c r="AD127" s="34"/>
      <c r="AE127" s="34"/>
    </row>
  </sheetData>
  <sheetProtection algorithmName="SHA-512" hashValue="hrnOeZNvWd2ObPgx1+UQlUaXNnO9fXeScVipO8tux+Qm4IGJI0JiEP0inqY8zuad+d+Fa3jQjV5j69YZXiy0BQ==" saltValue="yM5Cy7haDOGXvfzLGC28a3Hm+RrAa0P8M/7nM4rk/t8bwY06144g3UXpg9x38Q1UHzFAV/FjJbu10odynjERFA==" spinCount="100000" sheet="1" objects="1" scenarios="1" formatColumns="0" formatRows="0" autoFilter="0"/>
  <autoFilter ref="C84:K126"/>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0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1"/>
      <c r="L2" s="362"/>
      <c r="M2" s="362"/>
      <c r="N2" s="362"/>
      <c r="O2" s="362"/>
      <c r="P2" s="362"/>
      <c r="Q2" s="362"/>
      <c r="R2" s="362"/>
      <c r="S2" s="362"/>
      <c r="T2" s="362"/>
      <c r="U2" s="362"/>
      <c r="V2" s="362"/>
      <c r="AT2" s="17" t="s">
        <v>99</v>
      </c>
    </row>
    <row r="3" spans="2:46" s="1" customFormat="1" ht="6.95" customHeight="1">
      <c r="B3" s="102"/>
      <c r="C3" s="103"/>
      <c r="D3" s="103"/>
      <c r="E3" s="103"/>
      <c r="F3" s="103"/>
      <c r="G3" s="103"/>
      <c r="H3" s="103"/>
      <c r="I3" s="104"/>
      <c r="J3" s="103"/>
      <c r="K3" s="103"/>
      <c r="L3" s="20"/>
      <c r="AT3" s="17" t="s">
        <v>81</v>
      </c>
    </row>
    <row r="4" spans="2:46" s="1" customFormat="1" ht="24.95" customHeight="1">
      <c r="B4" s="20"/>
      <c r="D4" s="105" t="s">
        <v>100</v>
      </c>
      <c r="I4" s="101"/>
      <c r="L4" s="20"/>
      <c r="M4" s="106" t="s">
        <v>10</v>
      </c>
      <c r="AT4" s="17" t="s">
        <v>4</v>
      </c>
    </row>
    <row r="5" spans="2:12" s="1" customFormat="1" ht="6.95" customHeight="1">
      <c r="B5" s="20"/>
      <c r="I5" s="101"/>
      <c r="L5" s="20"/>
    </row>
    <row r="6" spans="2:12" s="1" customFormat="1" ht="12" customHeight="1">
      <c r="B6" s="20"/>
      <c r="D6" s="107" t="s">
        <v>16</v>
      </c>
      <c r="I6" s="101"/>
      <c r="L6" s="20"/>
    </row>
    <row r="7" spans="2:12" s="1" customFormat="1" ht="16.5" customHeight="1">
      <c r="B7" s="20"/>
      <c r="E7" s="363" t="str">
        <f>'Rekapitulace stavby'!K6</f>
        <v>MŠ Karla Havlíčka Borovského 1527 - oprava podlah tříd</v>
      </c>
      <c r="F7" s="364"/>
      <c r="G7" s="364"/>
      <c r="H7" s="364"/>
      <c r="I7" s="101"/>
      <c r="L7" s="20"/>
    </row>
    <row r="8" spans="1:31" s="2" customFormat="1" ht="12" customHeight="1">
      <c r="A8" s="34"/>
      <c r="B8" s="39"/>
      <c r="C8" s="34"/>
      <c r="D8" s="107" t="s">
        <v>101</v>
      </c>
      <c r="E8" s="34"/>
      <c r="F8" s="34"/>
      <c r="G8" s="34"/>
      <c r="H8" s="34"/>
      <c r="I8" s="108"/>
      <c r="J8" s="34"/>
      <c r="K8" s="34"/>
      <c r="L8" s="109"/>
      <c r="S8" s="34"/>
      <c r="T8" s="34"/>
      <c r="U8" s="34"/>
      <c r="V8" s="34"/>
      <c r="W8" s="34"/>
      <c r="X8" s="34"/>
      <c r="Y8" s="34"/>
      <c r="Z8" s="34"/>
      <c r="AA8" s="34"/>
      <c r="AB8" s="34"/>
      <c r="AC8" s="34"/>
      <c r="AD8" s="34"/>
      <c r="AE8" s="34"/>
    </row>
    <row r="9" spans="1:31" s="2" customFormat="1" ht="16.5" customHeight="1">
      <c r="A9" s="34"/>
      <c r="B9" s="39"/>
      <c r="C9" s="34"/>
      <c r="D9" s="34"/>
      <c r="E9" s="365" t="s">
        <v>372</v>
      </c>
      <c r="F9" s="366"/>
      <c r="G9" s="366"/>
      <c r="H9" s="366"/>
      <c r="I9" s="108"/>
      <c r="J9" s="34"/>
      <c r="K9" s="34"/>
      <c r="L9" s="109"/>
      <c r="S9" s="34"/>
      <c r="T9" s="34"/>
      <c r="U9" s="34"/>
      <c r="V9" s="34"/>
      <c r="W9" s="34"/>
      <c r="X9" s="34"/>
      <c r="Y9" s="34"/>
      <c r="Z9" s="34"/>
      <c r="AA9" s="34"/>
      <c r="AB9" s="34"/>
      <c r="AC9" s="34"/>
      <c r="AD9" s="34"/>
      <c r="AE9" s="34"/>
    </row>
    <row r="10" spans="1:31" s="2" customFormat="1" ht="11.25">
      <c r="A10" s="34"/>
      <c r="B10" s="39"/>
      <c r="C10" s="34"/>
      <c r="D10" s="34"/>
      <c r="E10" s="34"/>
      <c r="F10" s="34"/>
      <c r="G10" s="34"/>
      <c r="H10" s="34"/>
      <c r="I10" s="108"/>
      <c r="J10" s="34"/>
      <c r="K10" s="34"/>
      <c r="L10" s="109"/>
      <c r="S10" s="34"/>
      <c r="T10" s="34"/>
      <c r="U10" s="34"/>
      <c r="V10" s="34"/>
      <c r="W10" s="34"/>
      <c r="X10" s="34"/>
      <c r="Y10" s="34"/>
      <c r="Z10" s="34"/>
      <c r="AA10" s="34"/>
      <c r="AB10" s="34"/>
      <c r="AC10" s="34"/>
      <c r="AD10" s="34"/>
      <c r="AE10" s="34"/>
    </row>
    <row r="11" spans="1:31" s="2" customFormat="1" ht="12" customHeight="1">
      <c r="A11" s="34"/>
      <c r="B11" s="39"/>
      <c r="C11" s="34"/>
      <c r="D11" s="107" t="s">
        <v>18</v>
      </c>
      <c r="E11" s="34"/>
      <c r="F11" s="110" t="s">
        <v>19</v>
      </c>
      <c r="G11" s="34"/>
      <c r="H11" s="34"/>
      <c r="I11" s="111" t="s">
        <v>20</v>
      </c>
      <c r="J11" s="110" t="s">
        <v>19</v>
      </c>
      <c r="K11" s="34"/>
      <c r="L11" s="109"/>
      <c r="S11" s="34"/>
      <c r="T11" s="34"/>
      <c r="U11" s="34"/>
      <c r="V11" s="34"/>
      <c r="W11" s="34"/>
      <c r="X11" s="34"/>
      <c r="Y11" s="34"/>
      <c r="Z11" s="34"/>
      <c r="AA11" s="34"/>
      <c r="AB11" s="34"/>
      <c r="AC11" s="34"/>
      <c r="AD11" s="34"/>
      <c r="AE11" s="34"/>
    </row>
    <row r="12" spans="1:31" s="2" customFormat="1" ht="12" customHeight="1">
      <c r="A12" s="34"/>
      <c r="B12" s="39"/>
      <c r="C12" s="34"/>
      <c r="D12" s="107" t="s">
        <v>21</v>
      </c>
      <c r="E12" s="34"/>
      <c r="F12" s="110" t="s">
        <v>22</v>
      </c>
      <c r="G12" s="34"/>
      <c r="H12" s="34"/>
      <c r="I12" s="111" t="s">
        <v>23</v>
      </c>
      <c r="J12" s="112" t="str">
        <f>'Rekapitulace stavby'!AN8</f>
        <v>16. 3. 2020</v>
      </c>
      <c r="K12" s="34"/>
      <c r="L12" s="109"/>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08"/>
      <c r="J13" s="34"/>
      <c r="K13" s="34"/>
      <c r="L13" s="109"/>
      <c r="S13" s="34"/>
      <c r="T13" s="34"/>
      <c r="U13" s="34"/>
      <c r="V13" s="34"/>
      <c r="W13" s="34"/>
      <c r="X13" s="34"/>
      <c r="Y13" s="34"/>
      <c r="Z13" s="34"/>
      <c r="AA13" s="34"/>
      <c r="AB13" s="34"/>
      <c r="AC13" s="34"/>
      <c r="AD13" s="34"/>
      <c r="AE13" s="34"/>
    </row>
    <row r="14" spans="1:31" s="2" customFormat="1" ht="12" customHeight="1">
      <c r="A14" s="34"/>
      <c r="B14" s="39"/>
      <c r="C14" s="34"/>
      <c r="D14" s="107" t="s">
        <v>25</v>
      </c>
      <c r="E14" s="34"/>
      <c r="F14" s="34"/>
      <c r="G14" s="34"/>
      <c r="H14" s="34"/>
      <c r="I14" s="111" t="s">
        <v>26</v>
      </c>
      <c r="J14" s="110" t="s">
        <v>19</v>
      </c>
      <c r="K14" s="34"/>
      <c r="L14" s="109"/>
      <c r="S14" s="34"/>
      <c r="T14" s="34"/>
      <c r="U14" s="34"/>
      <c r="V14" s="34"/>
      <c r="W14" s="34"/>
      <c r="X14" s="34"/>
      <c r="Y14" s="34"/>
      <c r="Z14" s="34"/>
      <c r="AA14" s="34"/>
      <c r="AB14" s="34"/>
      <c r="AC14" s="34"/>
      <c r="AD14" s="34"/>
      <c r="AE14" s="34"/>
    </row>
    <row r="15" spans="1:31" s="2" customFormat="1" ht="18" customHeight="1">
      <c r="A15" s="34"/>
      <c r="B15" s="39"/>
      <c r="C15" s="34"/>
      <c r="D15" s="34"/>
      <c r="E15" s="110" t="s">
        <v>27</v>
      </c>
      <c r="F15" s="34"/>
      <c r="G15" s="34"/>
      <c r="H15" s="34"/>
      <c r="I15" s="111" t="s">
        <v>28</v>
      </c>
      <c r="J15" s="110" t="s">
        <v>19</v>
      </c>
      <c r="K15" s="34"/>
      <c r="L15" s="109"/>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08"/>
      <c r="J16" s="34"/>
      <c r="K16" s="34"/>
      <c r="L16" s="109"/>
      <c r="S16" s="34"/>
      <c r="T16" s="34"/>
      <c r="U16" s="34"/>
      <c r="V16" s="34"/>
      <c r="W16" s="34"/>
      <c r="X16" s="34"/>
      <c r="Y16" s="34"/>
      <c r="Z16" s="34"/>
      <c r="AA16" s="34"/>
      <c r="AB16" s="34"/>
      <c r="AC16" s="34"/>
      <c r="AD16" s="34"/>
      <c r="AE16" s="34"/>
    </row>
    <row r="17" spans="1:31" s="2" customFormat="1" ht="12" customHeight="1">
      <c r="A17" s="34"/>
      <c r="B17" s="39"/>
      <c r="C17" s="34"/>
      <c r="D17" s="107" t="s">
        <v>29</v>
      </c>
      <c r="E17" s="34"/>
      <c r="F17" s="34"/>
      <c r="G17" s="34"/>
      <c r="H17" s="34"/>
      <c r="I17" s="111" t="s">
        <v>26</v>
      </c>
      <c r="J17" s="30" t="str">
        <f>'Rekapitulace stavby'!AN13</f>
        <v>Vyplň údaj</v>
      </c>
      <c r="K17" s="34"/>
      <c r="L17" s="109"/>
      <c r="S17" s="34"/>
      <c r="T17" s="34"/>
      <c r="U17" s="34"/>
      <c r="V17" s="34"/>
      <c r="W17" s="34"/>
      <c r="X17" s="34"/>
      <c r="Y17" s="34"/>
      <c r="Z17" s="34"/>
      <c r="AA17" s="34"/>
      <c r="AB17" s="34"/>
      <c r="AC17" s="34"/>
      <c r="AD17" s="34"/>
      <c r="AE17" s="34"/>
    </row>
    <row r="18" spans="1:31" s="2" customFormat="1" ht="18" customHeight="1">
      <c r="A18" s="34"/>
      <c r="B18" s="39"/>
      <c r="C18" s="34"/>
      <c r="D18" s="34"/>
      <c r="E18" s="367" t="str">
        <f>'Rekapitulace stavby'!E14</f>
        <v>Vyplň údaj</v>
      </c>
      <c r="F18" s="368"/>
      <c r="G18" s="368"/>
      <c r="H18" s="368"/>
      <c r="I18" s="111" t="s">
        <v>28</v>
      </c>
      <c r="J18" s="30" t="str">
        <f>'Rekapitulace stavby'!AN14</f>
        <v>Vyplň údaj</v>
      </c>
      <c r="K18" s="34"/>
      <c r="L18" s="109"/>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08"/>
      <c r="J19" s="34"/>
      <c r="K19" s="34"/>
      <c r="L19" s="109"/>
      <c r="S19" s="34"/>
      <c r="T19" s="34"/>
      <c r="U19" s="34"/>
      <c r="V19" s="34"/>
      <c r="W19" s="34"/>
      <c r="X19" s="34"/>
      <c r="Y19" s="34"/>
      <c r="Z19" s="34"/>
      <c r="AA19" s="34"/>
      <c r="AB19" s="34"/>
      <c r="AC19" s="34"/>
      <c r="AD19" s="34"/>
      <c r="AE19" s="34"/>
    </row>
    <row r="20" spans="1:31" s="2" customFormat="1" ht="12" customHeight="1">
      <c r="A20" s="34"/>
      <c r="B20" s="39"/>
      <c r="C20" s="34"/>
      <c r="D20" s="107" t="s">
        <v>31</v>
      </c>
      <c r="E20" s="34"/>
      <c r="F20" s="34"/>
      <c r="G20" s="34"/>
      <c r="H20" s="34"/>
      <c r="I20" s="111" t="s">
        <v>26</v>
      </c>
      <c r="J20" s="110" t="str">
        <f>IF('Rekapitulace stavby'!AN16="","",'Rekapitulace stavby'!AN16)</f>
        <v/>
      </c>
      <c r="K20" s="34"/>
      <c r="L20" s="109"/>
      <c r="S20" s="34"/>
      <c r="T20" s="34"/>
      <c r="U20" s="34"/>
      <c r="V20" s="34"/>
      <c r="W20" s="34"/>
      <c r="X20" s="34"/>
      <c r="Y20" s="34"/>
      <c r="Z20" s="34"/>
      <c r="AA20" s="34"/>
      <c r="AB20" s="34"/>
      <c r="AC20" s="34"/>
      <c r="AD20" s="34"/>
      <c r="AE20" s="34"/>
    </row>
    <row r="21" spans="1:31" s="2" customFormat="1" ht="18" customHeight="1">
      <c r="A21" s="34"/>
      <c r="B21" s="39"/>
      <c r="C21" s="34"/>
      <c r="D21" s="34"/>
      <c r="E21" s="110" t="str">
        <f>IF('Rekapitulace stavby'!E17="","",'Rekapitulace stavby'!E17)</f>
        <v xml:space="preserve"> </v>
      </c>
      <c r="F21" s="34"/>
      <c r="G21" s="34"/>
      <c r="H21" s="34"/>
      <c r="I21" s="111" t="s">
        <v>28</v>
      </c>
      <c r="J21" s="110" t="str">
        <f>IF('Rekapitulace stavby'!AN17="","",'Rekapitulace stavby'!AN17)</f>
        <v/>
      </c>
      <c r="K21" s="34"/>
      <c r="L21" s="109"/>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08"/>
      <c r="J22" s="34"/>
      <c r="K22" s="34"/>
      <c r="L22" s="109"/>
      <c r="S22" s="34"/>
      <c r="T22" s="34"/>
      <c r="U22" s="34"/>
      <c r="V22" s="34"/>
      <c r="W22" s="34"/>
      <c r="X22" s="34"/>
      <c r="Y22" s="34"/>
      <c r="Z22" s="34"/>
      <c r="AA22" s="34"/>
      <c r="AB22" s="34"/>
      <c r="AC22" s="34"/>
      <c r="AD22" s="34"/>
      <c r="AE22" s="34"/>
    </row>
    <row r="23" spans="1:31" s="2" customFormat="1" ht="12" customHeight="1">
      <c r="A23" s="34"/>
      <c r="B23" s="39"/>
      <c r="C23" s="34"/>
      <c r="D23" s="107" t="s">
        <v>34</v>
      </c>
      <c r="E23" s="34"/>
      <c r="F23" s="34"/>
      <c r="G23" s="34"/>
      <c r="H23" s="34"/>
      <c r="I23" s="111" t="s">
        <v>26</v>
      </c>
      <c r="J23" s="110" t="s">
        <v>19</v>
      </c>
      <c r="K23" s="34"/>
      <c r="L23" s="109"/>
      <c r="S23" s="34"/>
      <c r="T23" s="34"/>
      <c r="U23" s="34"/>
      <c r="V23" s="34"/>
      <c r="W23" s="34"/>
      <c r="X23" s="34"/>
      <c r="Y23" s="34"/>
      <c r="Z23" s="34"/>
      <c r="AA23" s="34"/>
      <c r="AB23" s="34"/>
      <c r="AC23" s="34"/>
      <c r="AD23" s="34"/>
      <c r="AE23" s="34"/>
    </row>
    <row r="24" spans="1:31" s="2" customFormat="1" ht="18" customHeight="1">
      <c r="A24" s="34"/>
      <c r="B24" s="39"/>
      <c r="C24" s="34"/>
      <c r="D24" s="34"/>
      <c r="E24" s="110" t="s">
        <v>35</v>
      </c>
      <c r="F24" s="34"/>
      <c r="G24" s="34"/>
      <c r="H24" s="34"/>
      <c r="I24" s="111" t="s">
        <v>28</v>
      </c>
      <c r="J24" s="110" t="s">
        <v>19</v>
      </c>
      <c r="K24" s="34"/>
      <c r="L24" s="109"/>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08"/>
      <c r="J25" s="34"/>
      <c r="K25" s="34"/>
      <c r="L25" s="109"/>
      <c r="S25" s="34"/>
      <c r="T25" s="34"/>
      <c r="U25" s="34"/>
      <c r="V25" s="34"/>
      <c r="W25" s="34"/>
      <c r="X25" s="34"/>
      <c r="Y25" s="34"/>
      <c r="Z25" s="34"/>
      <c r="AA25" s="34"/>
      <c r="AB25" s="34"/>
      <c r="AC25" s="34"/>
      <c r="AD25" s="34"/>
      <c r="AE25" s="34"/>
    </row>
    <row r="26" spans="1:31" s="2" customFormat="1" ht="12" customHeight="1">
      <c r="A26" s="34"/>
      <c r="B26" s="39"/>
      <c r="C26" s="34"/>
      <c r="D26" s="107" t="s">
        <v>36</v>
      </c>
      <c r="E26" s="34"/>
      <c r="F26" s="34"/>
      <c r="G26" s="34"/>
      <c r="H26" s="34"/>
      <c r="I26" s="108"/>
      <c r="J26" s="34"/>
      <c r="K26" s="34"/>
      <c r="L26" s="109"/>
      <c r="S26" s="34"/>
      <c r="T26" s="34"/>
      <c r="U26" s="34"/>
      <c r="V26" s="34"/>
      <c r="W26" s="34"/>
      <c r="X26" s="34"/>
      <c r="Y26" s="34"/>
      <c r="Z26" s="34"/>
      <c r="AA26" s="34"/>
      <c r="AB26" s="34"/>
      <c r="AC26" s="34"/>
      <c r="AD26" s="34"/>
      <c r="AE26" s="34"/>
    </row>
    <row r="27" spans="1:31" s="8" customFormat="1" ht="16.5" customHeight="1">
      <c r="A27" s="113"/>
      <c r="B27" s="114"/>
      <c r="C27" s="113"/>
      <c r="D27" s="113"/>
      <c r="E27" s="369" t="s">
        <v>19</v>
      </c>
      <c r="F27" s="369"/>
      <c r="G27" s="369"/>
      <c r="H27" s="369"/>
      <c r="I27" s="115"/>
      <c r="J27" s="113"/>
      <c r="K27" s="113"/>
      <c r="L27" s="116"/>
      <c r="S27" s="113"/>
      <c r="T27" s="113"/>
      <c r="U27" s="113"/>
      <c r="V27" s="113"/>
      <c r="W27" s="113"/>
      <c r="X27" s="113"/>
      <c r="Y27" s="113"/>
      <c r="Z27" s="113"/>
      <c r="AA27" s="113"/>
      <c r="AB27" s="113"/>
      <c r="AC27" s="113"/>
      <c r="AD27" s="113"/>
      <c r="AE27" s="113"/>
    </row>
    <row r="28" spans="1:31" s="2" customFormat="1" ht="6.95" customHeight="1">
      <c r="A28" s="34"/>
      <c r="B28" s="39"/>
      <c r="C28" s="34"/>
      <c r="D28" s="34"/>
      <c r="E28" s="34"/>
      <c r="F28" s="34"/>
      <c r="G28" s="34"/>
      <c r="H28" s="34"/>
      <c r="I28" s="108"/>
      <c r="J28" s="34"/>
      <c r="K28" s="34"/>
      <c r="L28" s="109"/>
      <c r="S28" s="34"/>
      <c r="T28" s="34"/>
      <c r="U28" s="34"/>
      <c r="V28" s="34"/>
      <c r="W28" s="34"/>
      <c r="X28" s="34"/>
      <c r="Y28" s="34"/>
      <c r="Z28" s="34"/>
      <c r="AA28" s="34"/>
      <c r="AB28" s="34"/>
      <c r="AC28" s="34"/>
      <c r="AD28" s="34"/>
      <c r="AE28" s="34"/>
    </row>
    <row r="29" spans="1:31" s="2" customFormat="1" ht="6.95" customHeight="1">
      <c r="A29" s="34"/>
      <c r="B29" s="39"/>
      <c r="C29" s="34"/>
      <c r="D29" s="117"/>
      <c r="E29" s="117"/>
      <c r="F29" s="117"/>
      <c r="G29" s="117"/>
      <c r="H29" s="117"/>
      <c r="I29" s="118"/>
      <c r="J29" s="117"/>
      <c r="K29" s="117"/>
      <c r="L29" s="109"/>
      <c r="S29" s="34"/>
      <c r="T29" s="34"/>
      <c r="U29" s="34"/>
      <c r="V29" s="34"/>
      <c r="W29" s="34"/>
      <c r="X29" s="34"/>
      <c r="Y29" s="34"/>
      <c r="Z29" s="34"/>
      <c r="AA29" s="34"/>
      <c r="AB29" s="34"/>
      <c r="AC29" s="34"/>
      <c r="AD29" s="34"/>
      <c r="AE29" s="34"/>
    </row>
    <row r="30" spans="1:31" s="2" customFormat="1" ht="25.35" customHeight="1">
      <c r="A30" s="34"/>
      <c r="B30" s="39"/>
      <c r="C30" s="34"/>
      <c r="D30" s="119" t="s">
        <v>38</v>
      </c>
      <c r="E30" s="34"/>
      <c r="F30" s="34"/>
      <c r="G30" s="34"/>
      <c r="H30" s="34"/>
      <c r="I30" s="108"/>
      <c r="J30" s="120">
        <f>ROUND(J84,2)</f>
        <v>0</v>
      </c>
      <c r="K30" s="34"/>
      <c r="L30" s="109"/>
      <c r="S30" s="34"/>
      <c r="T30" s="34"/>
      <c r="U30" s="34"/>
      <c r="V30" s="34"/>
      <c r="W30" s="34"/>
      <c r="X30" s="34"/>
      <c r="Y30" s="34"/>
      <c r="Z30" s="34"/>
      <c r="AA30" s="34"/>
      <c r="AB30" s="34"/>
      <c r="AC30" s="34"/>
      <c r="AD30" s="34"/>
      <c r="AE30" s="34"/>
    </row>
    <row r="31" spans="1:31" s="2" customFormat="1" ht="6.95" customHeight="1">
      <c r="A31" s="34"/>
      <c r="B31" s="39"/>
      <c r="C31" s="34"/>
      <c r="D31" s="117"/>
      <c r="E31" s="117"/>
      <c r="F31" s="117"/>
      <c r="G31" s="117"/>
      <c r="H31" s="117"/>
      <c r="I31" s="118"/>
      <c r="J31" s="117"/>
      <c r="K31" s="117"/>
      <c r="L31" s="109"/>
      <c r="S31" s="34"/>
      <c r="T31" s="34"/>
      <c r="U31" s="34"/>
      <c r="V31" s="34"/>
      <c r="W31" s="34"/>
      <c r="X31" s="34"/>
      <c r="Y31" s="34"/>
      <c r="Z31" s="34"/>
      <c r="AA31" s="34"/>
      <c r="AB31" s="34"/>
      <c r="AC31" s="34"/>
      <c r="AD31" s="34"/>
      <c r="AE31" s="34"/>
    </row>
    <row r="32" spans="1:31" s="2" customFormat="1" ht="14.45" customHeight="1">
      <c r="A32" s="34"/>
      <c r="B32" s="39"/>
      <c r="C32" s="34"/>
      <c r="D32" s="34"/>
      <c r="E32" s="34"/>
      <c r="F32" s="121" t="s">
        <v>40</v>
      </c>
      <c r="G32" s="34"/>
      <c r="H32" s="34"/>
      <c r="I32" s="122" t="s">
        <v>39</v>
      </c>
      <c r="J32" s="121" t="s">
        <v>41</v>
      </c>
      <c r="K32" s="34"/>
      <c r="L32" s="109"/>
      <c r="S32" s="34"/>
      <c r="T32" s="34"/>
      <c r="U32" s="34"/>
      <c r="V32" s="34"/>
      <c r="W32" s="34"/>
      <c r="X32" s="34"/>
      <c r="Y32" s="34"/>
      <c r="Z32" s="34"/>
      <c r="AA32" s="34"/>
      <c r="AB32" s="34"/>
      <c r="AC32" s="34"/>
      <c r="AD32" s="34"/>
      <c r="AE32" s="34"/>
    </row>
    <row r="33" spans="1:31" s="2" customFormat="1" ht="14.45" customHeight="1">
      <c r="A33" s="34"/>
      <c r="B33" s="39"/>
      <c r="C33" s="34"/>
      <c r="D33" s="123" t="s">
        <v>42</v>
      </c>
      <c r="E33" s="107" t="s">
        <v>43</v>
      </c>
      <c r="F33" s="124">
        <f>ROUND((SUM(BE84:BE102)),2)</f>
        <v>0</v>
      </c>
      <c r="G33" s="34"/>
      <c r="H33" s="34"/>
      <c r="I33" s="125">
        <v>0.21</v>
      </c>
      <c r="J33" s="124">
        <f>ROUND(((SUM(BE84:BE102))*I33),2)</f>
        <v>0</v>
      </c>
      <c r="K33" s="34"/>
      <c r="L33" s="109"/>
      <c r="S33" s="34"/>
      <c r="T33" s="34"/>
      <c r="U33" s="34"/>
      <c r="V33" s="34"/>
      <c r="W33" s="34"/>
      <c r="X33" s="34"/>
      <c r="Y33" s="34"/>
      <c r="Z33" s="34"/>
      <c r="AA33" s="34"/>
      <c r="AB33" s="34"/>
      <c r="AC33" s="34"/>
      <c r="AD33" s="34"/>
      <c r="AE33" s="34"/>
    </row>
    <row r="34" spans="1:31" s="2" customFormat="1" ht="14.45" customHeight="1">
      <c r="A34" s="34"/>
      <c r="B34" s="39"/>
      <c r="C34" s="34"/>
      <c r="D34" s="34"/>
      <c r="E34" s="107" t="s">
        <v>44</v>
      </c>
      <c r="F34" s="124">
        <f>ROUND((SUM(BF84:BF102)),2)</f>
        <v>0</v>
      </c>
      <c r="G34" s="34"/>
      <c r="H34" s="34"/>
      <c r="I34" s="125">
        <v>0.15</v>
      </c>
      <c r="J34" s="124">
        <f>ROUND(((SUM(BF84:BF102))*I34),2)</f>
        <v>0</v>
      </c>
      <c r="K34" s="34"/>
      <c r="L34" s="109"/>
      <c r="S34" s="34"/>
      <c r="T34" s="34"/>
      <c r="U34" s="34"/>
      <c r="V34" s="34"/>
      <c r="W34" s="34"/>
      <c r="X34" s="34"/>
      <c r="Y34" s="34"/>
      <c r="Z34" s="34"/>
      <c r="AA34" s="34"/>
      <c r="AB34" s="34"/>
      <c r="AC34" s="34"/>
      <c r="AD34" s="34"/>
      <c r="AE34" s="34"/>
    </row>
    <row r="35" spans="1:31" s="2" customFormat="1" ht="14.45" customHeight="1" hidden="1">
      <c r="A35" s="34"/>
      <c r="B35" s="39"/>
      <c r="C35" s="34"/>
      <c r="D35" s="34"/>
      <c r="E35" s="107" t="s">
        <v>45</v>
      </c>
      <c r="F35" s="124">
        <f>ROUND((SUM(BG84:BG102)),2)</f>
        <v>0</v>
      </c>
      <c r="G35" s="34"/>
      <c r="H35" s="34"/>
      <c r="I35" s="125">
        <v>0.21</v>
      </c>
      <c r="J35" s="124">
        <f>0</f>
        <v>0</v>
      </c>
      <c r="K35" s="34"/>
      <c r="L35" s="109"/>
      <c r="S35" s="34"/>
      <c r="T35" s="34"/>
      <c r="U35" s="34"/>
      <c r="V35" s="34"/>
      <c r="W35" s="34"/>
      <c r="X35" s="34"/>
      <c r="Y35" s="34"/>
      <c r="Z35" s="34"/>
      <c r="AA35" s="34"/>
      <c r="AB35" s="34"/>
      <c r="AC35" s="34"/>
      <c r="AD35" s="34"/>
      <c r="AE35" s="34"/>
    </row>
    <row r="36" spans="1:31" s="2" customFormat="1" ht="14.45" customHeight="1" hidden="1">
      <c r="A36" s="34"/>
      <c r="B36" s="39"/>
      <c r="C36" s="34"/>
      <c r="D36" s="34"/>
      <c r="E36" s="107" t="s">
        <v>46</v>
      </c>
      <c r="F36" s="124">
        <f>ROUND((SUM(BH84:BH102)),2)</f>
        <v>0</v>
      </c>
      <c r="G36" s="34"/>
      <c r="H36" s="34"/>
      <c r="I36" s="125">
        <v>0.15</v>
      </c>
      <c r="J36" s="124">
        <f>0</f>
        <v>0</v>
      </c>
      <c r="K36" s="34"/>
      <c r="L36" s="109"/>
      <c r="S36" s="34"/>
      <c r="T36" s="34"/>
      <c r="U36" s="34"/>
      <c r="V36" s="34"/>
      <c r="W36" s="34"/>
      <c r="X36" s="34"/>
      <c r="Y36" s="34"/>
      <c r="Z36" s="34"/>
      <c r="AA36" s="34"/>
      <c r="AB36" s="34"/>
      <c r="AC36" s="34"/>
      <c r="AD36" s="34"/>
      <c r="AE36" s="34"/>
    </row>
    <row r="37" spans="1:31" s="2" customFormat="1" ht="14.45" customHeight="1" hidden="1">
      <c r="A37" s="34"/>
      <c r="B37" s="39"/>
      <c r="C37" s="34"/>
      <c r="D37" s="34"/>
      <c r="E37" s="107" t="s">
        <v>47</v>
      </c>
      <c r="F37" s="124">
        <f>ROUND((SUM(BI84:BI102)),2)</f>
        <v>0</v>
      </c>
      <c r="G37" s="34"/>
      <c r="H37" s="34"/>
      <c r="I37" s="125">
        <v>0</v>
      </c>
      <c r="J37" s="124">
        <f>0</f>
        <v>0</v>
      </c>
      <c r="K37" s="34"/>
      <c r="L37" s="109"/>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08"/>
      <c r="J38" s="34"/>
      <c r="K38" s="34"/>
      <c r="L38" s="109"/>
      <c r="S38" s="34"/>
      <c r="T38" s="34"/>
      <c r="U38" s="34"/>
      <c r="V38" s="34"/>
      <c r="W38" s="34"/>
      <c r="X38" s="34"/>
      <c r="Y38" s="34"/>
      <c r="Z38" s="34"/>
      <c r="AA38" s="34"/>
      <c r="AB38" s="34"/>
      <c r="AC38" s="34"/>
      <c r="AD38" s="34"/>
      <c r="AE38" s="34"/>
    </row>
    <row r="39" spans="1:31" s="2" customFormat="1" ht="25.35" customHeight="1">
      <c r="A39" s="34"/>
      <c r="B39" s="39"/>
      <c r="C39" s="126"/>
      <c r="D39" s="127" t="s">
        <v>48</v>
      </c>
      <c r="E39" s="128"/>
      <c r="F39" s="128"/>
      <c r="G39" s="129" t="s">
        <v>49</v>
      </c>
      <c r="H39" s="130" t="s">
        <v>50</v>
      </c>
      <c r="I39" s="131"/>
      <c r="J39" s="132">
        <f>SUM(J30:J37)</f>
        <v>0</v>
      </c>
      <c r="K39" s="133"/>
      <c r="L39" s="109"/>
      <c r="S39" s="34"/>
      <c r="T39" s="34"/>
      <c r="U39" s="34"/>
      <c r="V39" s="34"/>
      <c r="W39" s="34"/>
      <c r="X39" s="34"/>
      <c r="Y39" s="34"/>
      <c r="Z39" s="34"/>
      <c r="AA39" s="34"/>
      <c r="AB39" s="34"/>
      <c r="AC39" s="34"/>
      <c r="AD39" s="34"/>
      <c r="AE39" s="34"/>
    </row>
    <row r="40" spans="1:31" s="2" customFormat="1" ht="14.45" customHeight="1">
      <c r="A40" s="34"/>
      <c r="B40" s="134"/>
      <c r="C40" s="135"/>
      <c r="D40" s="135"/>
      <c r="E40" s="135"/>
      <c r="F40" s="135"/>
      <c r="G40" s="135"/>
      <c r="H40" s="135"/>
      <c r="I40" s="136"/>
      <c r="J40" s="135"/>
      <c r="K40" s="135"/>
      <c r="L40" s="109"/>
      <c r="S40" s="34"/>
      <c r="T40" s="34"/>
      <c r="U40" s="34"/>
      <c r="V40" s="34"/>
      <c r="W40" s="34"/>
      <c r="X40" s="34"/>
      <c r="Y40" s="34"/>
      <c r="Z40" s="34"/>
      <c r="AA40" s="34"/>
      <c r="AB40" s="34"/>
      <c r="AC40" s="34"/>
      <c r="AD40" s="34"/>
      <c r="AE40" s="34"/>
    </row>
    <row r="44" spans="1:31" s="2" customFormat="1" ht="6.95" customHeight="1">
      <c r="A44" s="34"/>
      <c r="B44" s="137"/>
      <c r="C44" s="138"/>
      <c r="D44" s="138"/>
      <c r="E44" s="138"/>
      <c r="F44" s="138"/>
      <c r="G44" s="138"/>
      <c r="H44" s="138"/>
      <c r="I44" s="139"/>
      <c r="J44" s="138"/>
      <c r="K44" s="138"/>
      <c r="L44" s="109"/>
      <c r="S44" s="34"/>
      <c r="T44" s="34"/>
      <c r="U44" s="34"/>
      <c r="V44" s="34"/>
      <c r="W44" s="34"/>
      <c r="X44" s="34"/>
      <c r="Y44" s="34"/>
      <c r="Z44" s="34"/>
      <c r="AA44" s="34"/>
      <c r="AB44" s="34"/>
      <c r="AC44" s="34"/>
      <c r="AD44" s="34"/>
      <c r="AE44" s="34"/>
    </row>
    <row r="45" spans="1:31" s="2" customFormat="1" ht="24.95" customHeight="1">
      <c r="A45" s="34"/>
      <c r="B45" s="35"/>
      <c r="C45" s="23" t="s">
        <v>103</v>
      </c>
      <c r="D45" s="36"/>
      <c r="E45" s="36"/>
      <c r="F45" s="36"/>
      <c r="G45" s="36"/>
      <c r="H45" s="36"/>
      <c r="I45" s="108"/>
      <c r="J45" s="36"/>
      <c r="K45" s="36"/>
      <c r="L45" s="109"/>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108"/>
      <c r="J46" s="36"/>
      <c r="K46" s="36"/>
      <c r="L46" s="109"/>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108"/>
      <c r="J47" s="36"/>
      <c r="K47" s="36"/>
      <c r="L47" s="109"/>
      <c r="S47" s="34"/>
      <c r="T47" s="34"/>
      <c r="U47" s="34"/>
      <c r="V47" s="34"/>
      <c r="W47" s="34"/>
      <c r="X47" s="34"/>
      <c r="Y47" s="34"/>
      <c r="Z47" s="34"/>
      <c r="AA47" s="34"/>
      <c r="AB47" s="34"/>
      <c r="AC47" s="34"/>
      <c r="AD47" s="34"/>
      <c r="AE47" s="34"/>
    </row>
    <row r="48" spans="1:31" s="2" customFormat="1" ht="16.5" customHeight="1">
      <c r="A48" s="34"/>
      <c r="B48" s="35"/>
      <c r="C48" s="36"/>
      <c r="D48" s="36"/>
      <c r="E48" s="370" t="str">
        <f>E7</f>
        <v>MŠ Karla Havlíčka Borovského 1527 - oprava podlah tříd</v>
      </c>
      <c r="F48" s="371"/>
      <c r="G48" s="371"/>
      <c r="H48" s="371"/>
      <c r="I48" s="108"/>
      <c r="J48" s="36"/>
      <c r="K48" s="36"/>
      <c r="L48" s="109"/>
      <c r="S48" s="34"/>
      <c r="T48" s="34"/>
      <c r="U48" s="34"/>
      <c r="V48" s="34"/>
      <c r="W48" s="34"/>
      <c r="X48" s="34"/>
      <c r="Y48" s="34"/>
      <c r="Z48" s="34"/>
      <c r="AA48" s="34"/>
      <c r="AB48" s="34"/>
      <c r="AC48" s="34"/>
      <c r="AD48" s="34"/>
      <c r="AE48" s="34"/>
    </row>
    <row r="49" spans="1:31" s="2" customFormat="1" ht="12" customHeight="1">
      <c r="A49" s="34"/>
      <c r="B49" s="35"/>
      <c r="C49" s="29" t="s">
        <v>101</v>
      </c>
      <c r="D49" s="36"/>
      <c r="E49" s="36"/>
      <c r="F49" s="36"/>
      <c r="G49" s="36"/>
      <c r="H49" s="36"/>
      <c r="I49" s="108"/>
      <c r="J49" s="36"/>
      <c r="K49" s="36"/>
      <c r="L49" s="109"/>
      <c r="S49" s="34"/>
      <c r="T49" s="34"/>
      <c r="U49" s="34"/>
      <c r="V49" s="34"/>
      <c r="W49" s="34"/>
      <c r="X49" s="34"/>
      <c r="Y49" s="34"/>
      <c r="Z49" s="34"/>
      <c r="AA49" s="34"/>
      <c r="AB49" s="34"/>
      <c r="AC49" s="34"/>
      <c r="AD49" s="34"/>
      <c r="AE49" s="34"/>
    </row>
    <row r="50" spans="1:31" s="2" customFormat="1" ht="16.5" customHeight="1">
      <c r="A50" s="34"/>
      <c r="B50" s="35"/>
      <c r="C50" s="36"/>
      <c r="D50" s="36"/>
      <c r="E50" s="323" t="str">
        <f>E9</f>
        <v>06 - Malý školáci - Zádveří</v>
      </c>
      <c r="F50" s="372"/>
      <c r="G50" s="372"/>
      <c r="H50" s="372"/>
      <c r="I50" s="108"/>
      <c r="J50" s="36"/>
      <c r="K50" s="36"/>
      <c r="L50" s="109"/>
      <c r="S50" s="34"/>
      <c r="T50" s="34"/>
      <c r="U50" s="34"/>
      <c r="V50" s="34"/>
      <c r="W50" s="34"/>
      <c r="X50" s="34"/>
      <c r="Y50" s="34"/>
      <c r="Z50" s="34"/>
      <c r="AA50" s="34"/>
      <c r="AB50" s="34"/>
      <c r="AC50" s="34"/>
      <c r="AD50" s="34"/>
      <c r="AE50" s="34"/>
    </row>
    <row r="51" spans="1:31" s="2" customFormat="1" ht="6.95" customHeight="1">
      <c r="A51" s="34"/>
      <c r="B51" s="35"/>
      <c r="C51" s="36"/>
      <c r="D51" s="36"/>
      <c r="E51" s="36"/>
      <c r="F51" s="36"/>
      <c r="G51" s="36"/>
      <c r="H51" s="36"/>
      <c r="I51" s="108"/>
      <c r="J51" s="36"/>
      <c r="K51" s="36"/>
      <c r="L51" s="109"/>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Sokolov, Karla Havlíčka Borovského 1527</v>
      </c>
      <c r="G52" s="36"/>
      <c r="H52" s="36"/>
      <c r="I52" s="111" t="s">
        <v>23</v>
      </c>
      <c r="J52" s="59" t="str">
        <f>IF(J12="","",J12)</f>
        <v>16. 3. 2020</v>
      </c>
      <c r="K52" s="36"/>
      <c r="L52" s="109"/>
      <c r="S52" s="34"/>
      <c r="T52" s="34"/>
      <c r="U52" s="34"/>
      <c r="V52" s="34"/>
      <c r="W52" s="34"/>
      <c r="X52" s="34"/>
      <c r="Y52" s="34"/>
      <c r="Z52" s="34"/>
      <c r="AA52" s="34"/>
      <c r="AB52" s="34"/>
      <c r="AC52" s="34"/>
      <c r="AD52" s="34"/>
      <c r="AE52" s="34"/>
    </row>
    <row r="53" spans="1:31" s="2" customFormat="1" ht="6.95" customHeight="1">
      <c r="A53" s="34"/>
      <c r="B53" s="35"/>
      <c r="C53" s="36"/>
      <c r="D53" s="36"/>
      <c r="E53" s="36"/>
      <c r="F53" s="36"/>
      <c r="G53" s="36"/>
      <c r="H53" s="36"/>
      <c r="I53" s="108"/>
      <c r="J53" s="36"/>
      <c r="K53" s="36"/>
      <c r="L53" s="109"/>
      <c r="S53" s="34"/>
      <c r="T53" s="34"/>
      <c r="U53" s="34"/>
      <c r="V53" s="34"/>
      <c r="W53" s="34"/>
      <c r="X53" s="34"/>
      <c r="Y53" s="34"/>
      <c r="Z53" s="34"/>
      <c r="AA53" s="34"/>
      <c r="AB53" s="34"/>
      <c r="AC53" s="34"/>
      <c r="AD53" s="34"/>
      <c r="AE53" s="34"/>
    </row>
    <row r="54" spans="1:31" s="2" customFormat="1" ht="15.2" customHeight="1">
      <c r="A54" s="34"/>
      <c r="B54" s="35"/>
      <c r="C54" s="29" t="s">
        <v>25</v>
      </c>
      <c r="D54" s="36"/>
      <c r="E54" s="36"/>
      <c r="F54" s="27" t="str">
        <f>E15</f>
        <v>Město Sokolov</v>
      </c>
      <c r="G54" s="36"/>
      <c r="H54" s="36"/>
      <c r="I54" s="111" t="s">
        <v>31</v>
      </c>
      <c r="J54" s="32" t="str">
        <f>E21</f>
        <v xml:space="preserve"> </v>
      </c>
      <c r="K54" s="36"/>
      <c r="L54" s="109"/>
      <c r="S54" s="34"/>
      <c r="T54" s="34"/>
      <c r="U54" s="34"/>
      <c r="V54" s="34"/>
      <c r="W54" s="34"/>
      <c r="X54" s="34"/>
      <c r="Y54" s="34"/>
      <c r="Z54" s="34"/>
      <c r="AA54" s="34"/>
      <c r="AB54" s="34"/>
      <c r="AC54" s="34"/>
      <c r="AD54" s="34"/>
      <c r="AE54" s="34"/>
    </row>
    <row r="55" spans="1:31" s="2" customFormat="1" ht="15.2" customHeight="1">
      <c r="A55" s="34"/>
      <c r="B55" s="35"/>
      <c r="C55" s="29" t="s">
        <v>29</v>
      </c>
      <c r="D55" s="36"/>
      <c r="E55" s="36"/>
      <c r="F55" s="27" t="str">
        <f>IF(E18="","",E18)</f>
        <v>Vyplň údaj</v>
      </c>
      <c r="G55" s="36"/>
      <c r="H55" s="36"/>
      <c r="I55" s="111" t="s">
        <v>34</v>
      </c>
      <c r="J55" s="32" t="str">
        <f>E24</f>
        <v>Michal kubelka</v>
      </c>
      <c r="K55" s="36"/>
      <c r="L55" s="109"/>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108"/>
      <c r="J56" s="36"/>
      <c r="K56" s="36"/>
      <c r="L56" s="109"/>
      <c r="S56" s="34"/>
      <c r="T56" s="34"/>
      <c r="U56" s="34"/>
      <c r="V56" s="34"/>
      <c r="W56" s="34"/>
      <c r="X56" s="34"/>
      <c r="Y56" s="34"/>
      <c r="Z56" s="34"/>
      <c r="AA56" s="34"/>
      <c r="AB56" s="34"/>
      <c r="AC56" s="34"/>
      <c r="AD56" s="34"/>
      <c r="AE56" s="34"/>
    </row>
    <row r="57" spans="1:31" s="2" customFormat="1" ht="29.25" customHeight="1">
      <c r="A57" s="34"/>
      <c r="B57" s="35"/>
      <c r="C57" s="140" t="s">
        <v>104</v>
      </c>
      <c r="D57" s="141"/>
      <c r="E57" s="141"/>
      <c r="F57" s="141"/>
      <c r="G57" s="141"/>
      <c r="H57" s="141"/>
      <c r="I57" s="142"/>
      <c r="J57" s="143" t="s">
        <v>105</v>
      </c>
      <c r="K57" s="141"/>
      <c r="L57" s="109"/>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108"/>
      <c r="J58" s="36"/>
      <c r="K58" s="36"/>
      <c r="L58" s="109"/>
      <c r="S58" s="34"/>
      <c r="T58" s="34"/>
      <c r="U58" s="34"/>
      <c r="V58" s="34"/>
      <c r="W58" s="34"/>
      <c r="X58" s="34"/>
      <c r="Y58" s="34"/>
      <c r="Z58" s="34"/>
      <c r="AA58" s="34"/>
      <c r="AB58" s="34"/>
      <c r="AC58" s="34"/>
      <c r="AD58" s="34"/>
      <c r="AE58" s="34"/>
    </row>
    <row r="59" spans="1:47" s="2" customFormat="1" ht="22.9" customHeight="1">
      <c r="A59" s="34"/>
      <c r="B59" s="35"/>
      <c r="C59" s="144" t="s">
        <v>70</v>
      </c>
      <c r="D59" s="36"/>
      <c r="E59" s="36"/>
      <c r="F59" s="36"/>
      <c r="G59" s="36"/>
      <c r="H59" s="36"/>
      <c r="I59" s="108"/>
      <c r="J59" s="77">
        <f>J84</f>
        <v>0</v>
      </c>
      <c r="K59" s="36"/>
      <c r="L59" s="109"/>
      <c r="S59" s="34"/>
      <c r="T59" s="34"/>
      <c r="U59" s="34"/>
      <c r="V59" s="34"/>
      <c r="W59" s="34"/>
      <c r="X59" s="34"/>
      <c r="Y59" s="34"/>
      <c r="Z59" s="34"/>
      <c r="AA59" s="34"/>
      <c r="AB59" s="34"/>
      <c r="AC59" s="34"/>
      <c r="AD59" s="34"/>
      <c r="AE59" s="34"/>
      <c r="AU59" s="17" t="s">
        <v>106</v>
      </c>
    </row>
    <row r="60" spans="2:12" s="9" customFormat="1" ht="24.95" customHeight="1">
      <c r="B60" s="145"/>
      <c r="C60" s="146"/>
      <c r="D60" s="147" t="s">
        <v>135</v>
      </c>
      <c r="E60" s="148"/>
      <c r="F60" s="148"/>
      <c r="G60" s="148"/>
      <c r="H60" s="148"/>
      <c r="I60" s="149"/>
      <c r="J60" s="150">
        <f>J85</f>
        <v>0</v>
      </c>
      <c r="K60" s="146"/>
      <c r="L60" s="151"/>
    </row>
    <row r="61" spans="2:12" s="10" customFormat="1" ht="19.9" customHeight="1">
      <c r="B61" s="152"/>
      <c r="C61" s="153"/>
      <c r="D61" s="154" t="s">
        <v>136</v>
      </c>
      <c r="E61" s="155"/>
      <c r="F61" s="155"/>
      <c r="G61" s="155"/>
      <c r="H61" s="155"/>
      <c r="I61" s="156"/>
      <c r="J61" s="157">
        <f>J86</f>
        <v>0</v>
      </c>
      <c r="K61" s="153"/>
      <c r="L61" s="158"/>
    </row>
    <row r="62" spans="2:12" s="10" customFormat="1" ht="19.9" customHeight="1">
      <c r="B62" s="152"/>
      <c r="C62" s="153"/>
      <c r="D62" s="154" t="s">
        <v>322</v>
      </c>
      <c r="E62" s="155"/>
      <c r="F62" s="155"/>
      <c r="G62" s="155"/>
      <c r="H62" s="155"/>
      <c r="I62" s="156"/>
      <c r="J62" s="157">
        <f>J89</f>
        <v>0</v>
      </c>
      <c r="K62" s="153"/>
      <c r="L62" s="158"/>
    </row>
    <row r="63" spans="2:12" s="9" customFormat="1" ht="24.95" customHeight="1">
      <c r="B63" s="145"/>
      <c r="C63" s="146"/>
      <c r="D63" s="147" t="s">
        <v>138</v>
      </c>
      <c r="E63" s="148"/>
      <c r="F63" s="148"/>
      <c r="G63" s="148"/>
      <c r="H63" s="148"/>
      <c r="I63" s="149"/>
      <c r="J63" s="150">
        <f>J92</f>
        <v>0</v>
      </c>
      <c r="K63" s="146"/>
      <c r="L63" s="151"/>
    </row>
    <row r="64" spans="2:12" s="10" customFormat="1" ht="19.9" customHeight="1">
      <c r="B64" s="152"/>
      <c r="C64" s="153"/>
      <c r="D64" s="154" t="s">
        <v>323</v>
      </c>
      <c r="E64" s="155"/>
      <c r="F64" s="155"/>
      <c r="G64" s="155"/>
      <c r="H64" s="155"/>
      <c r="I64" s="156"/>
      <c r="J64" s="157">
        <f>J93</f>
        <v>0</v>
      </c>
      <c r="K64" s="153"/>
      <c r="L64" s="158"/>
    </row>
    <row r="65" spans="1:31" s="2" customFormat="1" ht="21.75" customHeight="1">
      <c r="A65" s="34"/>
      <c r="B65" s="35"/>
      <c r="C65" s="36"/>
      <c r="D65" s="36"/>
      <c r="E65" s="36"/>
      <c r="F65" s="36"/>
      <c r="G65" s="36"/>
      <c r="H65" s="36"/>
      <c r="I65" s="108"/>
      <c r="J65" s="36"/>
      <c r="K65" s="36"/>
      <c r="L65" s="109"/>
      <c r="S65" s="34"/>
      <c r="T65" s="34"/>
      <c r="U65" s="34"/>
      <c r="V65" s="34"/>
      <c r="W65" s="34"/>
      <c r="X65" s="34"/>
      <c r="Y65" s="34"/>
      <c r="Z65" s="34"/>
      <c r="AA65" s="34"/>
      <c r="AB65" s="34"/>
      <c r="AC65" s="34"/>
      <c r="AD65" s="34"/>
      <c r="AE65" s="34"/>
    </row>
    <row r="66" spans="1:31" s="2" customFormat="1" ht="6.95" customHeight="1">
      <c r="A66" s="34"/>
      <c r="B66" s="47"/>
      <c r="C66" s="48"/>
      <c r="D66" s="48"/>
      <c r="E66" s="48"/>
      <c r="F66" s="48"/>
      <c r="G66" s="48"/>
      <c r="H66" s="48"/>
      <c r="I66" s="136"/>
      <c r="J66" s="48"/>
      <c r="K66" s="48"/>
      <c r="L66" s="109"/>
      <c r="S66" s="34"/>
      <c r="T66" s="34"/>
      <c r="U66" s="34"/>
      <c r="V66" s="34"/>
      <c r="W66" s="34"/>
      <c r="X66" s="34"/>
      <c r="Y66" s="34"/>
      <c r="Z66" s="34"/>
      <c r="AA66" s="34"/>
      <c r="AB66" s="34"/>
      <c r="AC66" s="34"/>
      <c r="AD66" s="34"/>
      <c r="AE66" s="34"/>
    </row>
    <row r="70" spans="1:31" s="2" customFormat="1" ht="6.95" customHeight="1">
      <c r="A70" s="34"/>
      <c r="B70" s="49"/>
      <c r="C70" s="50"/>
      <c r="D70" s="50"/>
      <c r="E70" s="50"/>
      <c r="F70" s="50"/>
      <c r="G70" s="50"/>
      <c r="H70" s="50"/>
      <c r="I70" s="139"/>
      <c r="J70" s="50"/>
      <c r="K70" s="50"/>
      <c r="L70" s="109"/>
      <c r="S70" s="34"/>
      <c r="T70" s="34"/>
      <c r="U70" s="34"/>
      <c r="V70" s="34"/>
      <c r="W70" s="34"/>
      <c r="X70" s="34"/>
      <c r="Y70" s="34"/>
      <c r="Z70" s="34"/>
      <c r="AA70" s="34"/>
      <c r="AB70" s="34"/>
      <c r="AC70" s="34"/>
      <c r="AD70" s="34"/>
      <c r="AE70" s="34"/>
    </row>
    <row r="71" spans="1:31" s="2" customFormat="1" ht="24.95" customHeight="1">
      <c r="A71" s="34"/>
      <c r="B71" s="35"/>
      <c r="C71" s="23" t="s">
        <v>109</v>
      </c>
      <c r="D71" s="36"/>
      <c r="E71" s="36"/>
      <c r="F71" s="36"/>
      <c r="G71" s="36"/>
      <c r="H71" s="36"/>
      <c r="I71" s="108"/>
      <c r="J71" s="36"/>
      <c r="K71" s="36"/>
      <c r="L71" s="109"/>
      <c r="S71" s="34"/>
      <c r="T71" s="34"/>
      <c r="U71" s="34"/>
      <c r="V71" s="34"/>
      <c r="W71" s="34"/>
      <c r="X71" s="34"/>
      <c r="Y71" s="34"/>
      <c r="Z71" s="34"/>
      <c r="AA71" s="34"/>
      <c r="AB71" s="34"/>
      <c r="AC71" s="34"/>
      <c r="AD71" s="34"/>
      <c r="AE71" s="34"/>
    </row>
    <row r="72" spans="1:31" s="2" customFormat="1" ht="6.95" customHeight="1">
      <c r="A72" s="34"/>
      <c r="B72" s="35"/>
      <c r="C72" s="36"/>
      <c r="D72" s="36"/>
      <c r="E72" s="36"/>
      <c r="F72" s="36"/>
      <c r="G72" s="36"/>
      <c r="H72" s="36"/>
      <c r="I72" s="108"/>
      <c r="J72" s="36"/>
      <c r="K72" s="36"/>
      <c r="L72" s="109"/>
      <c r="S72" s="34"/>
      <c r="T72" s="34"/>
      <c r="U72" s="34"/>
      <c r="V72" s="34"/>
      <c r="W72" s="34"/>
      <c r="X72" s="34"/>
      <c r="Y72" s="34"/>
      <c r="Z72" s="34"/>
      <c r="AA72" s="34"/>
      <c r="AB72" s="34"/>
      <c r="AC72" s="34"/>
      <c r="AD72" s="34"/>
      <c r="AE72" s="34"/>
    </row>
    <row r="73" spans="1:31" s="2" customFormat="1" ht="12" customHeight="1">
      <c r="A73" s="34"/>
      <c r="B73" s="35"/>
      <c r="C73" s="29" t="s">
        <v>16</v>
      </c>
      <c r="D73" s="36"/>
      <c r="E73" s="36"/>
      <c r="F73" s="36"/>
      <c r="G73" s="36"/>
      <c r="H73" s="36"/>
      <c r="I73" s="108"/>
      <c r="J73" s="36"/>
      <c r="K73" s="36"/>
      <c r="L73" s="109"/>
      <c r="S73" s="34"/>
      <c r="T73" s="34"/>
      <c r="U73" s="34"/>
      <c r="V73" s="34"/>
      <c r="W73" s="34"/>
      <c r="X73" s="34"/>
      <c r="Y73" s="34"/>
      <c r="Z73" s="34"/>
      <c r="AA73" s="34"/>
      <c r="AB73" s="34"/>
      <c r="AC73" s="34"/>
      <c r="AD73" s="34"/>
      <c r="AE73" s="34"/>
    </row>
    <row r="74" spans="1:31" s="2" customFormat="1" ht="16.5" customHeight="1">
      <c r="A74" s="34"/>
      <c r="B74" s="35"/>
      <c r="C74" s="36"/>
      <c r="D74" s="36"/>
      <c r="E74" s="370" t="str">
        <f>E7</f>
        <v>MŠ Karla Havlíčka Borovského 1527 - oprava podlah tříd</v>
      </c>
      <c r="F74" s="371"/>
      <c r="G74" s="371"/>
      <c r="H74" s="371"/>
      <c r="I74" s="108"/>
      <c r="J74" s="36"/>
      <c r="K74" s="36"/>
      <c r="L74" s="109"/>
      <c r="S74" s="34"/>
      <c r="T74" s="34"/>
      <c r="U74" s="34"/>
      <c r="V74" s="34"/>
      <c r="W74" s="34"/>
      <c r="X74" s="34"/>
      <c r="Y74" s="34"/>
      <c r="Z74" s="34"/>
      <c r="AA74" s="34"/>
      <c r="AB74" s="34"/>
      <c r="AC74" s="34"/>
      <c r="AD74" s="34"/>
      <c r="AE74" s="34"/>
    </row>
    <row r="75" spans="1:31" s="2" customFormat="1" ht="12" customHeight="1">
      <c r="A75" s="34"/>
      <c r="B75" s="35"/>
      <c r="C75" s="29" t="s">
        <v>101</v>
      </c>
      <c r="D75" s="36"/>
      <c r="E75" s="36"/>
      <c r="F75" s="36"/>
      <c r="G75" s="36"/>
      <c r="H75" s="36"/>
      <c r="I75" s="108"/>
      <c r="J75" s="36"/>
      <c r="K75" s="36"/>
      <c r="L75" s="109"/>
      <c r="S75" s="34"/>
      <c r="T75" s="34"/>
      <c r="U75" s="34"/>
      <c r="V75" s="34"/>
      <c r="W75" s="34"/>
      <c r="X75" s="34"/>
      <c r="Y75" s="34"/>
      <c r="Z75" s="34"/>
      <c r="AA75" s="34"/>
      <c r="AB75" s="34"/>
      <c r="AC75" s="34"/>
      <c r="AD75" s="34"/>
      <c r="AE75" s="34"/>
    </row>
    <row r="76" spans="1:31" s="2" customFormat="1" ht="16.5" customHeight="1">
      <c r="A76" s="34"/>
      <c r="B76" s="35"/>
      <c r="C76" s="36"/>
      <c r="D76" s="36"/>
      <c r="E76" s="323" t="str">
        <f>E9</f>
        <v>06 - Malý školáci - Zádveří</v>
      </c>
      <c r="F76" s="372"/>
      <c r="G76" s="372"/>
      <c r="H76" s="372"/>
      <c r="I76" s="108"/>
      <c r="J76" s="36"/>
      <c r="K76" s="36"/>
      <c r="L76" s="109"/>
      <c r="S76" s="34"/>
      <c r="T76" s="34"/>
      <c r="U76" s="34"/>
      <c r="V76" s="34"/>
      <c r="W76" s="34"/>
      <c r="X76" s="34"/>
      <c r="Y76" s="34"/>
      <c r="Z76" s="34"/>
      <c r="AA76" s="34"/>
      <c r="AB76" s="34"/>
      <c r="AC76" s="34"/>
      <c r="AD76" s="34"/>
      <c r="AE76" s="34"/>
    </row>
    <row r="77" spans="1:31" s="2" customFormat="1" ht="6.95" customHeight="1">
      <c r="A77" s="34"/>
      <c r="B77" s="35"/>
      <c r="C77" s="36"/>
      <c r="D77" s="36"/>
      <c r="E77" s="36"/>
      <c r="F77" s="36"/>
      <c r="G77" s="36"/>
      <c r="H77" s="36"/>
      <c r="I77" s="108"/>
      <c r="J77" s="36"/>
      <c r="K77" s="36"/>
      <c r="L77" s="109"/>
      <c r="S77" s="34"/>
      <c r="T77" s="34"/>
      <c r="U77" s="34"/>
      <c r="V77" s="34"/>
      <c r="W77" s="34"/>
      <c r="X77" s="34"/>
      <c r="Y77" s="34"/>
      <c r="Z77" s="34"/>
      <c r="AA77" s="34"/>
      <c r="AB77" s="34"/>
      <c r="AC77" s="34"/>
      <c r="AD77" s="34"/>
      <c r="AE77" s="34"/>
    </row>
    <row r="78" spans="1:31" s="2" customFormat="1" ht="12" customHeight="1">
      <c r="A78" s="34"/>
      <c r="B78" s="35"/>
      <c r="C78" s="29" t="s">
        <v>21</v>
      </c>
      <c r="D78" s="36"/>
      <c r="E78" s="36"/>
      <c r="F78" s="27" t="str">
        <f>F12</f>
        <v>Sokolov, Karla Havlíčka Borovského 1527</v>
      </c>
      <c r="G78" s="36"/>
      <c r="H78" s="36"/>
      <c r="I78" s="111" t="s">
        <v>23</v>
      </c>
      <c r="J78" s="59" t="str">
        <f>IF(J12="","",J12)</f>
        <v>16. 3. 2020</v>
      </c>
      <c r="K78" s="36"/>
      <c r="L78" s="109"/>
      <c r="S78" s="34"/>
      <c r="T78" s="34"/>
      <c r="U78" s="34"/>
      <c r="V78" s="34"/>
      <c r="W78" s="34"/>
      <c r="X78" s="34"/>
      <c r="Y78" s="34"/>
      <c r="Z78" s="34"/>
      <c r="AA78" s="34"/>
      <c r="AB78" s="34"/>
      <c r="AC78" s="34"/>
      <c r="AD78" s="34"/>
      <c r="AE78" s="34"/>
    </row>
    <row r="79" spans="1:31" s="2" customFormat="1" ht="6.95" customHeight="1">
      <c r="A79" s="34"/>
      <c r="B79" s="35"/>
      <c r="C79" s="36"/>
      <c r="D79" s="36"/>
      <c r="E79" s="36"/>
      <c r="F79" s="36"/>
      <c r="G79" s="36"/>
      <c r="H79" s="36"/>
      <c r="I79" s="108"/>
      <c r="J79" s="36"/>
      <c r="K79" s="36"/>
      <c r="L79" s="109"/>
      <c r="S79" s="34"/>
      <c r="T79" s="34"/>
      <c r="U79" s="34"/>
      <c r="V79" s="34"/>
      <c r="W79" s="34"/>
      <c r="X79" s="34"/>
      <c r="Y79" s="34"/>
      <c r="Z79" s="34"/>
      <c r="AA79" s="34"/>
      <c r="AB79" s="34"/>
      <c r="AC79" s="34"/>
      <c r="AD79" s="34"/>
      <c r="AE79" s="34"/>
    </row>
    <row r="80" spans="1:31" s="2" customFormat="1" ht="15.2" customHeight="1">
      <c r="A80" s="34"/>
      <c r="B80" s="35"/>
      <c r="C80" s="29" t="s">
        <v>25</v>
      </c>
      <c r="D80" s="36"/>
      <c r="E80" s="36"/>
      <c r="F80" s="27" t="str">
        <f>E15</f>
        <v>Město Sokolov</v>
      </c>
      <c r="G80" s="36"/>
      <c r="H80" s="36"/>
      <c r="I80" s="111" t="s">
        <v>31</v>
      </c>
      <c r="J80" s="32" t="str">
        <f>E21</f>
        <v xml:space="preserve"> </v>
      </c>
      <c r="K80" s="36"/>
      <c r="L80" s="109"/>
      <c r="S80" s="34"/>
      <c r="T80" s="34"/>
      <c r="U80" s="34"/>
      <c r="V80" s="34"/>
      <c r="W80" s="34"/>
      <c r="X80" s="34"/>
      <c r="Y80" s="34"/>
      <c r="Z80" s="34"/>
      <c r="AA80" s="34"/>
      <c r="AB80" s="34"/>
      <c r="AC80" s="34"/>
      <c r="AD80" s="34"/>
      <c r="AE80" s="34"/>
    </row>
    <row r="81" spans="1:31" s="2" customFormat="1" ht="15.2" customHeight="1">
      <c r="A81" s="34"/>
      <c r="B81" s="35"/>
      <c r="C81" s="29" t="s">
        <v>29</v>
      </c>
      <c r="D81" s="36"/>
      <c r="E81" s="36"/>
      <c r="F81" s="27" t="str">
        <f>IF(E18="","",E18)</f>
        <v>Vyplň údaj</v>
      </c>
      <c r="G81" s="36"/>
      <c r="H81" s="36"/>
      <c r="I81" s="111" t="s">
        <v>34</v>
      </c>
      <c r="J81" s="32" t="str">
        <f>E24</f>
        <v>Michal kubelka</v>
      </c>
      <c r="K81" s="36"/>
      <c r="L81" s="109"/>
      <c r="S81" s="34"/>
      <c r="T81" s="34"/>
      <c r="U81" s="34"/>
      <c r="V81" s="34"/>
      <c r="W81" s="34"/>
      <c r="X81" s="34"/>
      <c r="Y81" s="34"/>
      <c r="Z81" s="34"/>
      <c r="AA81" s="34"/>
      <c r="AB81" s="34"/>
      <c r="AC81" s="34"/>
      <c r="AD81" s="34"/>
      <c r="AE81" s="34"/>
    </row>
    <row r="82" spans="1:31" s="2" customFormat="1" ht="10.35" customHeight="1">
      <c r="A82" s="34"/>
      <c r="B82" s="35"/>
      <c r="C82" s="36"/>
      <c r="D82" s="36"/>
      <c r="E82" s="36"/>
      <c r="F82" s="36"/>
      <c r="G82" s="36"/>
      <c r="H82" s="36"/>
      <c r="I82" s="108"/>
      <c r="J82" s="36"/>
      <c r="K82" s="36"/>
      <c r="L82" s="109"/>
      <c r="S82" s="34"/>
      <c r="T82" s="34"/>
      <c r="U82" s="34"/>
      <c r="V82" s="34"/>
      <c r="W82" s="34"/>
      <c r="X82" s="34"/>
      <c r="Y82" s="34"/>
      <c r="Z82" s="34"/>
      <c r="AA82" s="34"/>
      <c r="AB82" s="34"/>
      <c r="AC82" s="34"/>
      <c r="AD82" s="34"/>
      <c r="AE82" s="34"/>
    </row>
    <row r="83" spans="1:31" s="11" customFormat="1" ht="29.25" customHeight="1">
      <c r="A83" s="159"/>
      <c r="B83" s="160"/>
      <c r="C83" s="161" t="s">
        <v>110</v>
      </c>
      <c r="D83" s="162" t="s">
        <v>57</v>
      </c>
      <c r="E83" s="162" t="s">
        <v>53</v>
      </c>
      <c r="F83" s="162" t="s">
        <v>54</v>
      </c>
      <c r="G83" s="162" t="s">
        <v>111</v>
      </c>
      <c r="H83" s="162" t="s">
        <v>112</v>
      </c>
      <c r="I83" s="163" t="s">
        <v>113</v>
      </c>
      <c r="J83" s="162" t="s">
        <v>105</v>
      </c>
      <c r="K83" s="164" t="s">
        <v>114</v>
      </c>
      <c r="L83" s="165"/>
      <c r="M83" s="68" t="s">
        <v>19</v>
      </c>
      <c r="N83" s="69" t="s">
        <v>42</v>
      </c>
      <c r="O83" s="69" t="s">
        <v>115</v>
      </c>
      <c r="P83" s="69" t="s">
        <v>116</v>
      </c>
      <c r="Q83" s="69" t="s">
        <v>117</v>
      </c>
      <c r="R83" s="69" t="s">
        <v>118</v>
      </c>
      <c r="S83" s="69" t="s">
        <v>119</v>
      </c>
      <c r="T83" s="70" t="s">
        <v>120</v>
      </c>
      <c r="U83" s="159"/>
      <c r="V83" s="159"/>
      <c r="W83" s="159"/>
      <c r="X83" s="159"/>
      <c r="Y83" s="159"/>
      <c r="Z83" s="159"/>
      <c r="AA83" s="159"/>
      <c r="AB83" s="159"/>
      <c r="AC83" s="159"/>
      <c r="AD83" s="159"/>
      <c r="AE83" s="159"/>
    </row>
    <row r="84" spans="1:63" s="2" customFormat="1" ht="22.9" customHeight="1">
      <c r="A84" s="34"/>
      <c r="B84" s="35"/>
      <c r="C84" s="75" t="s">
        <v>121</v>
      </c>
      <c r="D84" s="36"/>
      <c r="E84" s="36"/>
      <c r="F84" s="36"/>
      <c r="G84" s="36"/>
      <c r="H84" s="36"/>
      <c r="I84" s="108"/>
      <c r="J84" s="166">
        <f>BK84</f>
        <v>0</v>
      </c>
      <c r="K84" s="36"/>
      <c r="L84" s="39"/>
      <c r="M84" s="71"/>
      <c r="N84" s="167"/>
      <c r="O84" s="72"/>
      <c r="P84" s="168">
        <f>P85+P92</f>
        <v>0</v>
      </c>
      <c r="Q84" s="72"/>
      <c r="R84" s="168">
        <f>R85+R92</f>
        <v>0.0268191</v>
      </c>
      <c r="S84" s="72"/>
      <c r="T84" s="169">
        <f>T85+T92</f>
        <v>0</v>
      </c>
      <c r="U84" s="34"/>
      <c r="V84" s="34"/>
      <c r="W84" s="34"/>
      <c r="X84" s="34"/>
      <c r="Y84" s="34"/>
      <c r="Z84" s="34"/>
      <c r="AA84" s="34"/>
      <c r="AB84" s="34"/>
      <c r="AC84" s="34"/>
      <c r="AD84" s="34"/>
      <c r="AE84" s="34"/>
      <c r="AT84" s="17" t="s">
        <v>71</v>
      </c>
      <c r="AU84" s="17" t="s">
        <v>106</v>
      </c>
      <c r="BK84" s="170">
        <f>BK85+BK92</f>
        <v>0</v>
      </c>
    </row>
    <row r="85" spans="2:63" s="12" customFormat="1" ht="25.9" customHeight="1">
      <c r="B85" s="171"/>
      <c r="C85" s="172"/>
      <c r="D85" s="173" t="s">
        <v>71</v>
      </c>
      <c r="E85" s="174" t="s">
        <v>141</v>
      </c>
      <c r="F85" s="174" t="s">
        <v>142</v>
      </c>
      <c r="G85" s="172"/>
      <c r="H85" s="172"/>
      <c r="I85" s="175"/>
      <c r="J85" s="176">
        <f>BK85</f>
        <v>0</v>
      </c>
      <c r="K85" s="172"/>
      <c r="L85" s="177"/>
      <c r="M85" s="178"/>
      <c r="N85" s="179"/>
      <c r="O85" s="179"/>
      <c r="P85" s="180">
        <f>P86+P89</f>
        <v>0</v>
      </c>
      <c r="Q85" s="179"/>
      <c r="R85" s="180">
        <f>R86+R89</f>
        <v>0.00018920000000000005</v>
      </c>
      <c r="S85" s="179"/>
      <c r="T85" s="181">
        <f>T86+T89</f>
        <v>0</v>
      </c>
      <c r="AR85" s="182" t="s">
        <v>79</v>
      </c>
      <c r="AT85" s="183" t="s">
        <v>71</v>
      </c>
      <c r="AU85" s="183" t="s">
        <v>72</v>
      </c>
      <c r="AY85" s="182" t="s">
        <v>124</v>
      </c>
      <c r="BK85" s="184">
        <f>BK86+BK89</f>
        <v>0</v>
      </c>
    </row>
    <row r="86" spans="2:63" s="12" customFormat="1" ht="22.9" customHeight="1">
      <c r="B86" s="171"/>
      <c r="C86" s="172"/>
      <c r="D86" s="173" t="s">
        <v>71</v>
      </c>
      <c r="E86" s="185" t="s">
        <v>143</v>
      </c>
      <c r="F86" s="185" t="s">
        <v>144</v>
      </c>
      <c r="G86" s="172"/>
      <c r="H86" s="172"/>
      <c r="I86" s="175"/>
      <c r="J86" s="186">
        <f>BK86</f>
        <v>0</v>
      </c>
      <c r="K86" s="172"/>
      <c r="L86" s="177"/>
      <c r="M86" s="178"/>
      <c r="N86" s="179"/>
      <c r="O86" s="179"/>
      <c r="P86" s="180">
        <f>SUM(P87:P88)</f>
        <v>0</v>
      </c>
      <c r="Q86" s="179"/>
      <c r="R86" s="180">
        <f>SUM(R87:R88)</f>
        <v>0.00018920000000000005</v>
      </c>
      <c r="S86" s="179"/>
      <c r="T86" s="181">
        <f>SUM(T87:T88)</f>
        <v>0</v>
      </c>
      <c r="AR86" s="182" t="s">
        <v>79</v>
      </c>
      <c r="AT86" s="183" t="s">
        <v>71</v>
      </c>
      <c r="AU86" s="183" t="s">
        <v>79</v>
      </c>
      <c r="AY86" s="182" t="s">
        <v>124</v>
      </c>
      <c r="BK86" s="184">
        <f>SUM(BK87:BK88)</f>
        <v>0</v>
      </c>
    </row>
    <row r="87" spans="1:65" s="2" customFormat="1" ht="21.75" customHeight="1">
      <c r="A87" s="34"/>
      <c r="B87" s="35"/>
      <c r="C87" s="187" t="s">
        <v>79</v>
      </c>
      <c r="D87" s="187" t="s">
        <v>127</v>
      </c>
      <c r="E87" s="188" t="s">
        <v>145</v>
      </c>
      <c r="F87" s="189" t="s">
        <v>146</v>
      </c>
      <c r="G87" s="190" t="s">
        <v>147</v>
      </c>
      <c r="H87" s="191">
        <v>4.73</v>
      </c>
      <c r="I87" s="192"/>
      <c r="J87" s="193">
        <f>ROUND(I87*H87,2)</f>
        <v>0</v>
      </c>
      <c r="K87" s="189" t="s">
        <v>131</v>
      </c>
      <c r="L87" s="39"/>
      <c r="M87" s="201" t="s">
        <v>19</v>
      </c>
      <c r="N87" s="202" t="s">
        <v>43</v>
      </c>
      <c r="O87" s="64"/>
      <c r="P87" s="203">
        <f>O87*H87</f>
        <v>0</v>
      </c>
      <c r="Q87" s="203">
        <v>4E-05</v>
      </c>
      <c r="R87" s="203">
        <f>Q87*H87</f>
        <v>0.00018920000000000005</v>
      </c>
      <c r="S87" s="203">
        <v>0</v>
      </c>
      <c r="T87" s="204">
        <f>S87*H87</f>
        <v>0</v>
      </c>
      <c r="U87" s="34"/>
      <c r="V87" s="34"/>
      <c r="W87" s="34"/>
      <c r="X87" s="34"/>
      <c r="Y87" s="34"/>
      <c r="Z87" s="34"/>
      <c r="AA87" s="34"/>
      <c r="AB87" s="34"/>
      <c r="AC87" s="34"/>
      <c r="AD87" s="34"/>
      <c r="AE87" s="34"/>
      <c r="AR87" s="199" t="s">
        <v>148</v>
      </c>
      <c r="AT87" s="199" t="s">
        <v>127</v>
      </c>
      <c r="AU87" s="199" t="s">
        <v>81</v>
      </c>
      <c r="AY87" s="17" t="s">
        <v>124</v>
      </c>
      <c r="BE87" s="200">
        <f>IF(N87="základní",J87,0)</f>
        <v>0</v>
      </c>
      <c r="BF87" s="200">
        <f>IF(N87="snížená",J87,0)</f>
        <v>0</v>
      </c>
      <c r="BG87" s="200">
        <f>IF(N87="zákl. přenesená",J87,0)</f>
        <v>0</v>
      </c>
      <c r="BH87" s="200">
        <f>IF(N87="sníž. přenesená",J87,0)</f>
        <v>0</v>
      </c>
      <c r="BI87" s="200">
        <f>IF(N87="nulová",J87,0)</f>
        <v>0</v>
      </c>
      <c r="BJ87" s="17" t="s">
        <v>79</v>
      </c>
      <c r="BK87" s="200">
        <f>ROUND(I87*H87,2)</f>
        <v>0</v>
      </c>
      <c r="BL87" s="17" t="s">
        <v>148</v>
      </c>
      <c r="BM87" s="199" t="s">
        <v>373</v>
      </c>
    </row>
    <row r="88" spans="1:47" s="2" customFormat="1" ht="165.75">
      <c r="A88" s="34"/>
      <c r="B88" s="35"/>
      <c r="C88" s="36"/>
      <c r="D88" s="205" t="s">
        <v>150</v>
      </c>
      <c r="E88" s="36"/>
      <c r="F88" s="206" t="s">
        <v>151</v>
      </c>
      <c r="G88" s="36"/>
      <c r="H88" s="36"/>
      <c r="I88" s="108"/>
      <c r="J88" s="36"/>
      <c r="K88" s="36"/>
      <c r="L88" s="39"/>
      <c r="M88" s="207"/>
      <c r="N88" s="208"/>
      <c r="O88" s="64"/>
      <c r="P88" s="64"/>
      <c r="Q88" s="64"/>
      <c r="R88" s="64"/>
      <c r="S88" s="64"/>
      <c r="T88" s="65"/>
      <c r="U88" s="34"/>
      <c r="V88" s="34"/>
      <c r="W88" s="34"/>
      <c r="X88" s="34"/>
      <c r="Y88" s="34"/>
      <c r="Z88" s="34"/>
      <c r="AA88" s="34"/>
      <c r="AB88" s="34"/>
      <c r="AC88" s="34"/>
      <c r="AD88" s="34"/>
      <c r="AE88" s="34"/>
      <c r="AT88" s="17" t="s">
        <v>150</v>
      </c>
      <c r="AU88" s="17" t="s">
        <v>81</v>
      </c>
    </row>
    <row r="89" spans="2:63" s="12" customFormat="1" ht="22.9" customHeight="1">
      <c r="B89" s="171"/>
      <c r="C89" s="172"/>
      <c r="D89" s="173" t="s">
        <v>71</v>
      </c>
      <c r="E89" s="185" t="s">
        <v>325</v>
      </c>
      <c r="F89" s="185" t="s">
        <v>326</v>
      </c>
      <c r="G89" s="172"/>
      <c r="H89" s="172"/>
      <c r="I89" s="175"/>
      <c r="J89" s="186">
        <f>BK89</f>
        <v>0</v>
      </c>
      <c r="K89" s="172"/>
      <c r="L89" s="177"/>
      <c r="M89" s="178"/>
      <c r="N89" s="179"/>
      <c r="O89" s="179"/>
      <c r="P89" s="180">
        <f>SUM(P90:P91)</f>
        <v>0</v>
      </c>
      <c r="Q89" s="179"/>
      <c r="R89" s="180">
        <f>SUM(R90:R91)</f>
        <v>0</v>
      </c>
      <c r="S89" s="179"/>
      <c r="T89" s="181">
        <f>SUM(T90:T91)</f>
        <v>0</v>
      </c>
      <c r="AR89" s="182" t="s">
        <v>79</v>
      </c>
      <c r="AT89" s="183" t="s">
        <v>71</v>
      </c>
      <c r="AU89" s="183" t="s">
        <v>79</v>
      </c>
      <c r="AY89" s="182" t="s">
        <v>124</v>
      </c>
      <c r="BK89" s="184">
        <f>SUM(BK90:BK91)</f>
        <v>0</v>
      </c>
    </row>
    <row r="90" spans="1:65" s="2" customFormat="1" ht="21.75" customHeight="1">
      <c r="A90" s="34"/>
      <c r="B90" s="35"/>
      <c r="C90" s="187" t="s">
        <v>81</v>
      </c>
      <c r="D90" s="187" t="s">
        <v>127</v>
      </c>
      <c r="E90" s="188" t="s">
        <v>327</v>
      </c>
      <c r="F90" s="189" t="s">
        <v>328</v>
      </c>
      <c r="G90" s="190" t="s">
        <v>156</v>
      </c>
      <c r="H90" s="191">
        <v>0.027</v>
      </c>
      <c r="I90" s="192"/>
      <c r="J90" s="193">
        <f>ROUND(I90*H90,2)</f>
        <v>0</v>
      </c>
      <c r="K90" s="189" t="s">
        <v>131</v>
      </c>
      <c r="L90" s="39"/>
      <c r="M90" s="201" t="s">
        <v>19</v>
      </c>
      <c r="N90" s="202" t="s">
        <v>43</v>
      </c>
      <c r="O90" s="64"/>
      <c r="P90" s="203">
        <f>O90*H90</f>
        <v>0</v>
      </c>
      <c r="Q90" s="203">
        <v>0</v>
      </c>
      <c r="R90" s="203">
        <f>Q90*H90</f>
        <v>0</v>
      </c>
      <c r="S90" s="203">
        <v>0</v>
      </c>
      <c r="T90" s="204">
        <f>S90*H90</f>
        <v>0</v>
      </c>
      <c r="U90" s="34"/>
      <c r="V90" s="34"/>
      <c r="W90" s="34"/>
      <c r="X90" s="34"/>
      <c r="Y90" s="34"/>
      <c r="Z90" s="34"/>
      <c r="AA90" s="34"/>
      <c r="AB90" s="34"/>
      <c r="AC90" s="34"/>
      <c r="AD90" s="34"/>
      <c r="AE90" s="34"/>
      <c r="AR90" s="199" t="s">
        <v>148</v>
      </c>
      <c r="AT90" s="199" t="s">
        <v>127</v>
      </c>
      <c r="AU90" s="199" t="s">
        <v>81</v>
      </c>
      <c r="AY90" s="17" t="s">
        <v>124</v>
      </c>
      <c r="BE90" s="200">
        <f>IF(N90="základní",J90,0)</f>
        <v>0</v>
      </c>
      <c r="BF90" s="200">
        <f>IF(N90="snížená",J90,0)</f>
        <v>0</v>
      </c>
      <c r="BG90" s="200">
        <f>IF(N90="zákl. přenesená",J90,0)</f>
        <v>0</v>
      </c>
      <c r="BH90" s="200">
        <f>IF(N90="sníž. přenesená",J90,0)</f>
        <v>0</v>
      </c>
      <c r="BI90" s="200">
        <f>IF(N90="nulová",J90,0)</f>
        <v>0</v>
      </c>
      <c r="BJ90" s="17" t="s">
        <v>79</v>
      </c>
      <c r="BK90" s="200">
        <f>ROUND(I90*H90,2)</f>
        <v>0</v>
      </c>
      <c r="BL90" s="17" t="s">
        <v>148</v>
      </c>
      <c r="BM90" s="199" t="s">
        <v>374</v>
      </c>
    </row>
    <row r="91" spans="1:47" s="2" customFormat="1" ht="58.5">
      <c r="A91" s="34"/>
      <c r="B91" s="35"/>
      <c r="C91" s="36"/>
      <c r="D91" s="205" t="s">
        <v>150</v>
      </c>
      <c r="E91" s="36"/>
      <c r="F91" s="206" t="s">
        <v>330</v>
      </c>
      <c r="G91" s="36"/>
      <c r="H91" s="36"/>
      <c r="I91" s="108"/>
      <c r="J91" s="36"/>
      <c r="K91" s="36"/>
      <c r="L91" s="39"/>
      <c r="M91" s="207"/>
      <c r="N91" s="208"/>
      <c r="O91" s="64"/>
      <c r="P91" s="64"/>
      <c r="Q91" s="64"/>
      <c r="R91" s="64"/>
      <c r="S91" s="64"/>
      <c r="T91" s="65"/>
      <c r="U91" s="34"/>
      <c r="V91" s="34"/>
      <c r="W91" s="34"/>
      <c r="X91" s="34"/>
      <c r="Y91" s="34"/>
      <c r="Z91" s="34"/>
      <c r="AA91" s="34"/>
      <c r="AB91" s="34"/>
      <c r="AC91" s="34"/>
      <c r="AD91" s="34"/>
      <c r="AE91" s="34"/>
      <c r="AT91" s="17" t="s">
        <v>150</v>
      </c>
      <c r="AU91" s="17" t="s">
        <v>81</v>
      </c>
    </row>
    <row r="92" spans="2:63" s="12" customFormat="1" ht="25.9" customHeight="1">
      <c r="B92" s="171"/>
      <c r="C92" s="172"/>
      <c r="D92" s="173" t="s">
        <v>71</v>
      </c>
      <c r="E92" s="174" t="s">
        <v>178</v>
      </c>
      <c r="F92" s="174" t="s">
        <v>179</v>
      </c>
      <c r="G92" s="172"/>
      <c r="H92" s="172"/>
      <c r="I92" s="175"/>
      <c r="J92" s="176">
        <f>BK92</f>
        <v>0</v>
      </c>
      <c r="K92" s="172"/>
      <c r="L92" s="177"/>
      <c r="M92" s="178"/>
      <c r="N92" s="179"/>
      <c r="O92" s="179"/>
      <c r="P92" s="180">
        <f>P93</f>
        <v>0</v>
      </c>
      <c r="Q92" s="179"/>
      <c r="R92" s="180">
        <f>R93</f>
        <v>0.026629899999999998</v>
      </c>
      <c r="S92" s="179"/>
      <c r="T92" s="181">
        <f>T93</f>
        <v>0</v>
      </c>
      <c r="AR92" s="182" t="s">
        <v>81</v>
      </c>
      <c r="AT92" s="183" t="s">
        <v>71</v>
      </c>
      <c r="AU92" s="183" t="s">
        <v>72</v>
      </c>
      <c r="AY92" s="182" t="s">
        <v>124</v>
      </c>
      <c r="BK92" s="184">
        <f>BK93</f>
        <v>0</v>
      </c>
    </row>
    <row r="93" spans="2:63" s="12" customFormat="1" ht="22.9" customHeight="1">
      <c r="B93" s="171"/>
      <c r="C93" s="172"/>
      <c r="D93" s="173" t="s">
        <v>71</v>
      </c>
      <c r="E93" s="185" t="s">
        <v>331</v>
      </c>
      <c r="F93" s="185" t="s">
        <v>332</v>
      </c>
      <c r="G93" s="172"/>
      <c r="H93" s="172"/>
      <c r="I93" s="175"/>
      <c r="J93" s="186">
        <f>BK93</f>
        <v>0</v>
      </c>
      <c r="K93" s="172"/>
      <c r="L93" s="177"/>
      <c r="M93" s="178"/>
      <c r="N93" s="179"/>
      <c r="O93" s="179"/>
      <c r="P93" s="180">
        <f>SUM(P94:P102)</f>
        <v>0</v>
      </c>
      <c r="Q93" s="179"/>
      <c r="R93" s="180">
        <f>SUM(R94:R102)</f>
        <v>0.026629899999999998</v>
      </c>
      <c r="S93" s="179"/>
      <c r="T93" s="181">
        <f>SUM(T94:T102)</f>
        <v>0</v>
      </c>
      <c r="AR93" s="182" t="s">
        <v>81</v>
      </c>
      <c r="AT93" s="183" t="s">
        <v>71</v>
      </c>
      <c r="AU93" s="183" t="s">
        <v>79</v>
      </c>
      <c r="AY93" s="182" t="s">
        <v>124</v>
      </c>
      <c r="BK93" s="184">
        <f>SUM(BK94:BK102)</f>
        <v>0</v>
      </c>
    </row>
    <row r="94" spans="1:65" s="2" customFormat="1" ht="16.5" customHeight="1">
      <c r="A94" s="34"/>
      <c r="B94" s="35"/>
      <c r="C94" s="187" t="s">
        <v>159</v>
      </c>
      <c r="D94" s="187" t="s">
        <v>127</v>
      </c>
      <c r="E94" s="188" t="s">
        <v>333</v>
      </c>
      <c r="F94" s="189" t="s">
        <v>334</v>
      </c>
      <c r="G94" s="190" t="s">
        <v>147</v>
      </c>
      <c r="H94" s="191">
        <v>4.73</v>
      </c>
      <c r="I94" s="192"/>
      <c r="J94" s="193">
        <f>ROUND(I94*H94,2)</f>
        <v>0</v>
      </c>
      <c r="K94" s="189" t="s">
        <v>131</v>
      </c>
      <c r="L94" s="39"/>
      <c r="M94" s="201" t="s">
        <v>19</v>
      </c>
      <c r="N94" s="202" t="s">
        <v>43</v>
      </c>
      <c r="O94" s="64"/>
      <c r="P94" s="203">
        <f>O94*H94</f>
        <v>0</v>
      </c>
      <c r="Q94" s="203">
        <v>4E-05</v>
      </c>
      <c r="R94" s="203">
        <f>Q94*H94</f>
        <v>0.00018920000000000005</v>
      </c>
      <c r="S94" s="203">
        <v>0</v>
      </c>
      <c r="T94" s="204">
        <f>S94*H94</f>
        <v>0</v>
      </c>
      <c r="U94" s="34"/>
      <c r="V94" s="34"/>
      <c r="W94" s="34"/>
      <c r="X94" s="34"/>
      <c r="Y94" s="34"/>
      <c r="Z94" s="34"/>
      <c r="AA94" s="34"/>
      <c r="AB94" s="34"/>
      <c r="AC94" s="34"/>
      <c r="AD94" s="34"/>
      <c r="AE94" s="34"/>
      <c r="AR94" s="199" t="s">
        <v>186</v>
      </c>
      <c r="AT94" s="199" t="s">
        <v>127</v>
      </c>
      <c r="AU94" s="199" t="s">
        <v>81</v>
      </c>
      <c r="AY94" s="17" t="s">
        <v>124</v>
      </c>
      <c r="BE94" s="200">
        <f>IF(N94="základní",J94,0)</f>
        <v>0</v>
      </c>
      <c r="BF94" s="200">
        <f>IF(N94="snížená",J94,0)</f>
        <v>0</v>
      </c>
      <c r="BG94" s="200">
        <f>IF(N94="zákl. přenesená",J94,0)</f>
        <v>0</v>
      </c>
      <c r="BH94" s="200">
        <f>IF(N94="sníž. přenesená",J94,0)</f>
        <v>0</v>
      </c>
      <c r="BI94" s="200">
        <f>IF(N94="nulová",J94,0)</f>
        <v>0</v>
      </c>
      <c r="BJ94" s="17" t="s">
        <v>79</v>
      </c>
      <c r="BK94" s="200">
        <f>ROUND(I94*H94,2)</f>
        <v>0</v>
      </c>
      <c r="BL94" s="17" t="s">
        <v>186</v>
      </c>
      <c r="BM94" s="199" t="s">
        <v>375</v>
      </c>
    </row>
    <row r="95" spans="2:51" s="13" customFormat="1" ht="11.25">
      <c r="B95" s="209"/>
      <c r="C95" s="210"/>
      <c r="D95" s="205" t="s">
        <v>171</v>
      </c>
      <c r="E95" s="211" t="s">
        <v>19</v>
      </c>
      <c r="F95" s="212" t="s">
        <v>376</v>
      </c>
      <c r="G95" s="210"/>
      <c r="H95" s="213">
        <v>4.27</v>
      </c>
      <c r="I95" s="214"/>
      <c r="J95" s="210"/>
      <c r="K95" s="210"/>
      <c r="L95" s="215"/>
      <c r="M95" s="216"/>
      <c r="N95" s="217"/>
      <c r="O95" s="217"/>
      <c r="P95" s="217"/>
      <c r="Q95" s="217"/>
      <c r="R95" s="217"/>
      <c r="S95" s="217"/>
      <c r="T95" s="218"/>
      <c r="AT95" s="219" t="s">
        <v>171</v>
      </c>
      <c r="AU95" s="219" t="s">
        <v>81</v>
      </c>
      <c r="AV95" s="13" t="s">
        <v>81</v>
      </c>
      <c r="AW95" s="13" t="s">
        <v>33</v>
      </c>
      <c r="AX95" s="13" t="s">
        <v>72</v>
      </c>
      <c r="AY95" s="219" t="s">
        <v>124</v>
      </c>
    </row>
    <row r="96" spans="2:51" s="13" customFormat="1" ht="11.25">
      <c r="B96" s="209"/>
      <c r="C96" s="210"/>
      <c r="D96" s="205" t="s">
        <v>171</v>
      </c>
      <c r="E96" s="211" t="s">
        <v>19</v>
      </c>
      <c r="F96" s="212" t="s">
        <v>377</v>
      </c>
      <c r="G96" s="210"/>
      <c r="H96" s="213">
        <v>0.158</v>
      </c>
      <c r="I96" s="214"/>
      <c r="J96" s="210"/>
      <c r="K96" s="210"/>
      <c r="L96" s="215"/>
      <c r="M96" s="216"/>
      <c r="N96" s="217"/>
      <c r="O96" s="217"/>
      <c r="P96" s="217"/>
      <c r="Q96" s="217"/>
      <c r="R96" s="217"/>
      <c r="S96" s="217"/>
      <c r="T96" s="218"/>
      <c r="AT96" s="219" t="s">
        <v>171</v>
      </c>
      <c r="AU96" s="219" t="s">
        <v>81</v>
      </c>
      <c r="AV96" s="13" t="s">
        <v>81</v>
      </c>
      <c r="AW96" s="13" t="s">
        <v>33</v>
      </c>
      <c r="AX96" s="13" t="s">
        <v>72</v>
      </c>
      <c r="AY96" s="219" t="s">
        <v>124</v>
      </c>
    </row>
    <row r="97" spans="2:51" s="13" customFormat="1" ht="11.25">
      <c r="B97" s="209"/>
      <c r="C97" s="210"/>
      <c r="D97" s="205" t="s">
        <v>171</v>
      </c>
      <c r="E97" s="211" t="s">
        <v>19</v>
      </c>
      <c r="F97" s="212" t="s">
        <v>378</v>
      </c>
      <c r="G97" s="210"/>
      <c r="H97" s="213">
        <v>0.302</v>
      </c>
      <c r="I97" s="214"/>
      <c r="J97" s="210"/>
      <c r="K97" s="210"/>
      <c r="L97" s="215"/>
      <c r="M97" s="216"/>
      <c r="N97" s="217"/>
      <c r="O97" s="217"/>
      <c r="P97" s="217"/>
      <c r="Q97" s="217"/>
      <c r="R97" s="217"/>
      <c r="S97" s="217"/>
      <c r="T97" s="218"/>
      <c r="AT97" s="219" t="s">
        <v>171</v>
      </c>
      <c r="AU97" s="219" t="s">
        <v>81</v>
      </c>
      <c r="AV97" s="13" t="s">
        <v>81</v>
      </c>
      <c r="AW97" s="13" t="s">
        <v>33</v>
      </c>
      <c r="AX97" s="13" t="s">
        <v>72</v>
      </c>
      <c r="AY97" s="219" t="s">
        <v>124</v>
      </c>
    </row>
    <row r="98" spans="2:51" s="14" customFormat="1" ht="11.25">
      <c r="B98" s="231"/>
      <c r="C98" s="232"/>
      <c r="D98" s="205" t="s">
        <v>171</v>
      </c>
      <c r="E98" s="233" t="s">
        <v>19</v>
      </c>
      <c r="F98" s="234" t="s">
        <v>220</v>
      </c>
      <c r="G98" s="232"/>
      <c r="H98" s="235">
        <v>4.7299999999999995</v>
      </c>
      <c r="I98" s="236"/>
      <c r="J98" s="232"/>
      <c r="K98" s="232"/>
      <c r="L98" s="237"/>
      <c r="M98" s="238"/>
      <c r="N98" s="239"/>
      <c r="O98" s="239"/>
      <c r="P98" s="239"/>
      <c r="Q98" s="239"/>
      <c r="R98" s="239"/>
      <c r="S98" s="239"/>
      <c r="T98" s="240"/>
      <c r="AT98" s="241" t="s">
        <v>171</v>
      </c>
      <c r="AU98" s="241" t="s">
        <v>81</v>
      </c>
      <c r="AV98" s="14" t="s">
        <v>148</v>
      </c>
      <c r="AW98" s="14" t="s">
        <v>33</v>
      </c>
      <c r="AX98" s="14" t="s">
        <v>79</v>
      </c>
      <c r="AY98" s="241" t="s">
        <v>124</v>
      </c>
    </row>
    <row r="99" spans="1:65" s="2" customFormat="1" ht="16.5" customHeight="1">
      <c r="A99" s="34"/>
      <c r="B99" s="35"/>
      <c r="C99" s="187" t="s">
        <v>148</v>
      </c>
      <c r="D99" s="187" t="s">
        <v>127</v>
      </c>
      <c r="E99" s="188" t="s">
        <v>339</v>
      </c>
      <c r="F99" s="189" t="s">
        <v>340</v>
      </c>
      <c r="G99" s="190" t="s">
        <v>147</v>
      </c>
      <c r="H99" s="191">
        <v>4.73</v>
      </c>
      <c r="I99" s="192"/>
      <c r="J99" s="193">
        <f>ROUND(I99*H99,2)</f>
        <v>0</v>
      </c>
      <c r="K99" s="189" t="s">
        <v>131</v>
      </c>
      <c r="L99" s="39"/>
      <c r="M99" s="201" t="s">
        <v>19</v>
      </c>
      <c r="N99" s="202" t="s">
        <v>43</v>
      </c>
      <c r="O99" s="64"/>
      <c r="P99" s="203">
        <f>O99*H99</f>
        <v>0</v>
      </c>
      <c r="Q99" s="203">
        <v>0</v>
      </c>
      <c r="R99" s="203">
        <f>Q99*H99</f>
        <v>0</v>
      </c>
      <c r="S99" s="203">
        <v>0</v>
      </c>
      <c r="T99" s="204">
        <f>S99*H99</f>
        <v>0</v>
      </c>
      <c r="U99" s="34"/>
      <c r="V99" s="34"/>
      <c r="W99" s="34"/>
      <c r="X99" s="34"/>
      <c r="Y99" s="34"/>
      <c r="Z99" s="34"/>
      <c r="AA99" s="34"/>
      <c r="AB99" s="34"/>
      <c r="AC99" s="34"/>
      <c r="AD99" s="34"/>
      <c r="AE99" s="34"/>
      <c r="AR99" s="199" t="s">
        <v>186</v>
      </c>
      <c r="AT99" s="199" t="s">
        <v>127</v>
      </c>
      <c r="AU99" s="199" t="s">
        <v>81</v>
      </c>
      <c r="AY99" s="17" t="s">
        <v>124</v>
      </c>
      <c r="BE99" s="200">
        <f>IF(N99="základní",J99,0)</f>
        <v>0</v>
      </c>
      <c r="BF99" s="200">
        <f>IF(N99="snížená",J99,0)</f>
        <v>0</v>
      </c>
      <c r="BG99" s="200">
        <f>IF(N99="zákl. přenesená",J99,0)</f>
        <v>0</v>
      </c>
      <c r="BH99" s="200">
        <f>IF(N99="sníž. přenesená",J99,0)</f>
        <v>0</v>
      </c>
      <c r="BI99" s="200">
        <f>IF(N99="nulová",J99,0)</f>
        <v>0</v>
      </c>
      <c r="BJ99" s="17" t="s">
        <v>79</v>
      </c>
      <c r="BK99" s="200">
        <f>ROUND(I99*H99,2)</f>
        <v>0</v>
      </c>
      <c r="BL99" s="17" t="s">
        <v>186</v>
      </c>
      <c r="BM99" s="199" t="s">
        <v>379</v>
      </c>
    </row>
    <row r="100" spans="1:65" s="2" customFormat="1" ht="21.75" customHeight="1">
      <c r="A100" s="34"/>
      <c r="B100" s="35"/>
      <c r="C100" s="187" t="s">
        <v>123</v>
      </c>
      <c r="D100" s="187" t="s">
        <v>127</v>
      </c>
      <c r="E100" s="188" t="s">
        <v>342</v>
      </c>
      <c r="F100" s="189" t="s">
        <v>343</v>
      </c>
      <c r="G100" s="190" t="s">
        <v>147</v>
      </c>
      <c r="H100" s="191">
        <v>4.73</v>
      </c>
      <c r="I100" s="192"/>
      <c r="J100" s="193">
        <f>ROUND(I100*H100,2)</f>
        <v>0</v>
      </c>
      <c r="K100" s="189" t="s">
        <v>131</v>
      </c>
      <c r="L100" s="39"/>
      <c r="M100" s="201" t="s">
        <v>19</v>
      </c>
      <c r="N100" s="202" t="s">
        <v>43</v>
      </c>
      <c r="O100" s="64"/>
      <c r="P100" s="203">
        <f>O100*H100</f>
        <v>0</v>
      </c>
      <c r="Q100" s="203">
        <v>0.0048</v>
      </c>
      <c r="R100" s="203">
        <f>Q100*H100</f>
        <v>0.022704</v>
      </c>
      <c r="S100" s="203">
        <v>0</v>
      </c>
      <c r="T100" s="204">
        <f>S100*H100</f>
        <v>0</v>
      </c>
      <c r="U100" s="34"/>
      <c r="V100" s="34"/>
      <c r="W100" s="34"/>
      <c r="X100" s="34"/>
      <c r="Y100" s="34"/>
      <c r="Z100" s="34"/>
      <c r="AA100" s="34"/>
      <c r="AB100" s="34"/>
      <c r="AC100" s="34"/>
      <c r="AD100" s="34"/>
      <c r="AE100" s="34"/>
      <c r="AR100" s="199" t="s">
        <v>186</v>
      </c>
      <c r="AT100" s="199" t="s">
        <v>127</v>
      </c>
      <c r="AU100" s="199" t="s">
        <v>81</v>
      </c>
      <c r="AY100" s="17" t="s">
        <v>124</v>
      </c>
      <c r="BE100" s="200">
        <f>IF(N100="základní",J100,0)</f>
        <v>0</v>
      </c>
      <c r="BF100" s="200">
        <f>IF(N100="snížená",J100,0)</f>
        <v>0</v>
      </c>
      <c r="BG100" s="200">
        <f>IF(N100="zákl. přenesená",J100,0)</f>
        <v>0</v>
      </c>
      <c r="BH100" s="200">
        <f>IF(N100="sníž. přenesená",J100,0)</f>
        <v>0</v>
      </c>
      <c r="BI100" s="200">
        <f>IF(N100="nulová",J100,0)</f>
        <v>0</v>
      </c>
      <c r="BJ100" s="17" t="s">
        <v>79</v>
      </c>
      <c r="BK100" s="200">
        <f>ROUND(I100*H100,2)</f>
        <v>0</v>
      </c>
      <c r="BL100" s="17" t="s">
        <v>186</v>
      </c>
      <c r="BM100" s="199" t="s">
        <v>380</v>
      </c>
    </row>
    <row r="101" spans="1:65" s="2" customFormat="1" ht="21.75" customHeight="1">
      <c r="A101" s="34"/>
      <c r="B101" s="35"/>
      <c r="C101" s="187" t="s">
        <v>173</v>
      </c>
      <c r="D101" s="187" t="s">
        <v>127</v>
      </c>
      <c r="E101" s="188" t="s">
        <v>345</v>
      </c>
      <c r="F101" s="189" t="s">
        <v>346</v>
      </c>
      <c r="G101" s="190" t="s">
        <v>147</v>
      </c>
      <c r="H101" s="191">
        <v>4.73</v>
      </c>
      <c r="I101" s="192"/>
      <c r="J101" s="193">
        <f>ROUND(I101*H101,2)</f>
        <v>0</v>
      </c>
      <c r="K101" s="189" t="s">
        <v>131</v>
      </c>
      <c r="L101" s="39"/>
      <c r="M101" s="201" t="s">
        <v>19</v>
      </c>
      <c r="N101" s="202" t="s">
        <v>43</v>
      </c>
      <c r="O101" s="64"/>
      <c r="P101" s="203">
        <f>O101*H101</f>
        <v>0</v>
      </c>
      <c r="Q101" s="203">
        <v>0.00029</v>
      </c>
      <c r="R101" s="203">
        <f>Q101*H101</f>
        <v>0.0013717000000000002</v>
      </c>
      <c r="S101" s="203">
        <v>0</v>
      </c>
      <c r="T101" s="204">
        <f>S101*H101</f>
        <v>0</v>
      </c>
      <c r="U101" s="34"/>
      <c r="V101" s="34"/>
      <c r="W101" s="34"/>
      <c r="X101" s="34"/>
      <c r="Y101" s="34"/>
      <c r="Z101" s="34"/>
      <c r="AA101" s="34"/>
      <c r="AB101" s="34"/>
      <c r="AC101" s="34"/>
      <c r="AD101" s="34"/>
      <c r="AE101" s="34"/>
      <c r="AR101" s="199" t="s">
        <v>186</v>
      </c>
      <c r="AT101" s="199" t="s">
        <v>127</v>
      </c>
      <c r="AU101" s="199" t="s">
        <v>81</v>
      </c>
      <c r="AY101" s="17" t="s">
        <v>124</v>
      </c>
      <c r="BE101" s="200">
        <f>IF(N101="základní",J101,0)</f>
        <v>0</v>
      </c>
      <c r="BF101" s="200">
        <f>IF(N101="snížená",J101,0)</f>
        <v>0</v>
      </c>
      <c r="BG101" s="200">
        <f>IF(N101="zákl. přenesená",J101,0)</f>
        <v>0</v>
      </c>
      <c r="BH101" s="200">
        <f>IF(N101="sníž. přenesená",J101,0)</f>
        <v>0</v>
      </c>
      <c r="BI101" s="200">
        <f>IF(N101="nulová",J101,0)</f>
        <v>0</v>
      </c>
      <c r="BJ101" s="17" t="s">
        <v>79</v>
      </c>
      <c r="BK101" s="200">
        <f>ROUND(I101*H101,2)</f>
        <v>0</v>
      </c>
      <c r="BL101" s="17" t="s">
        <v>186</v>
      </c>
      <c r="BM101" s="199" t="s">
        <v>381</v>
      </c>
    </row>
    <row r="102" spans="1:65" s="2" customFormat="1" ht="16.5" customHeight="1">
      <c r="A102" s="34"/>
      <c r="B102" s="35"/>
      <c r="C102" s="187" t="s">
        <v>182</v>
      </c>
      <c r="D102" s="187" t="s">
        <v>127</v>
      </c>
      <c r="E102" s="188" t="s">
        <v>348</v>
      </c>
      <c r="F102" s="189" t="s">
        <v>349</v>
      </c>
      <c r="G102" s="190" t="s">
        <v>147</v>
      </c>
      <c r="H102" s="191">
        <v>4.73</v>
      </c>
      <c r="I102" s="192"/>
      <c r="J102" s="193">
        <f>ROUND(I102*H102,2)</f>
        <v>0</v>
      </c>
      <c r="K102" s="189" t="s">
        <v>131</v>
      </c>
      <c r="L102" s="39"/>
      <c r="M102" s="194" t="s">
        <v>19</v>
      </c>
      <c r="N102" s="195" t="s">
        <v>43</v>
      </c>
      <c r="O102" s="196"/>
      <c r="P102" s="197">
        <f>O102*H102</f>
        <v>0</v>
      </c>
      <c r="Q102" s="197">
        <v>0.0005</v>
      </c>
      <c r="R102" s="197">
        <f>Q102*H102</f>
        <v>0.0023650000000000003</v>
      </c>
      <c r="S102" s="197">
        <v>0</v>
      </c>
      <c r="T102" s="198">
        <f>S102*H102</f>
        <v>0</v>
      </c>
      <c r="U102" s="34"/>
      <c r="V102" s="34"/>
      <c r="W102" s="34"/>
      <c r="X102" s="34"/>
      <c r="Y102" s="34"/>
      <c r="Z102" s="34"/>
      <c r="AA102" s="34"/>
      <c r="AB102" s="34"/>
      <c r="AC102" s="34"/>
      <c r="AD102" s="34"/>
      <c r="AE102" s="34"/>
      <c r="AR102" s="199" t="s">
        <v>186</v>
      </c>
      <c r="AT102" s="199" t="s">
        <v>127</v>
      </c>
      <c r="AU102" s="199" t="s">
        <v>81</v>
      </c>
      <c r="AY102" s="17" t="s">
        <v>124</v>
      </c>
      <c r="BE102" s="200">
        <f>IF(N102="základní",J102,0)</f>
        <v>0</v>
      </c>
      <c r="BF102" s="200">
        <f>IF(N102="snížená",J102,0)</f>
        <v>0</v>
      </c>
      <c r="BG102" s="200">
        <f>IF(N102="zákl. přenesená",J102,0)</f>
        <v>0</v>
      </c>
      <c r="BH102" s="200">
        <f>IF(N102="sníž. přenesená",J102,0)</f>
        <v>0</v>
      </c>
      <c r="BI102" s="200">
        <f>IF(N102="nulová",J102,0)</f>
        <v>0</v>
      </c>
      <c r="BJ102" s="17" t="s">
        <v>79</v>
      </c>
      <c r="BK102" s="200">
        <f>ROUND(I102*H102,2)</f>
        <v>0</v>
      </c>
      <c r="BL102" s="17" t="s">
        <v>186</v>
      </c>
      <c r="BM102" s="199" t="s">
        <v>382</v>
      </c>
    </row>
    <row r="103" spans="1:31" s="2" customFormat="1" ht="6.95" customHeight="1">
      <c r="A103" s="34"/>
      <c r="B103" s="47"/>
      <c r="C103" s="48"/>
      <c r="D103" s="48"/>
      <c r="E103" s="48"/>
      <c r="F103" s="48"/>
      <c r="G103" s="48"/>
      <c r="H103" s="48"/>
      <c r="I103" s="136"/>
      <c r="J103" s="48"/>
      <c r="K103" s="48"/>
      <c r="L103" s="39"/>
      <c r="M103" s="34"/>
      <c r="O103" s="34"/>
      <c r="P103" s="34"/>
      <c r="Q103" s="34"/>
      <c r="R103" s="34"/>
      <c r="S103" s="34"/>
      <c r="T103" s="34"/>
      <c r="U103" s="34"/>
      <c r="V103" s="34"/>
      <c r="W103" s="34"/>
      <c r="X103" s="34"/>
      <c r="Y103" s="34"/>
      <c r="Z103" s="34"/>
      <c r="AA103" s="34"/>
      <c r="AB103" s="34"/>
      <c r="AC103" s="34"/>
      <c r="AD103" s="34"/>
      <c r="AE103" s="34"/>
    </row>
  </sheetData>
  <sheetProtection algorithmName="SHA-512" hashValue="hW+XDTnNfDZ1/g5ElkOpmFKlnKE//vKV2NMgGsT0GI1QQRo71Iylc8783XsXj96bcIBW7fSFiRwZOrWiqPmRwQ==" saltValue="5JZkgLiqdqYr542T21QCXKf7rYftqb4wReZ7XwLhUqDhXfrVqid7C6yTuRYwU8O7PeL/dhjVQoIKaiCTldyIjg==" spinCount="100000" sheet="1" objects="1" scenarios="1" formatColumns="0" formatRows="0" autoFilter="0"/>
  <autoFilter ref="C83:K102"/>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K218"/>
  <sheetViews>
    <sheetView showGridLines="0" zoomScale="110" zoomScaleNormal="110" workbookViewId="0" topLeftCell="A1"/>
  </sheetViews>
  <sheetFormatPr defaultColWidth="9.140625" defaultRowHeight="12"/>
  <cols>
    <col min="1" max="1" width="8.28125" style="245" customWidth="1"/>
    <col min="2" max="2" width="1.7109375" style="245" customWidth="1"/>
    <col min="3" max="4" width="5.00390625" style="245" customWidth="1"/>
    <col min="5" max="5" width="11.7109375" style="245" customWidth="1"/>
    <col min="6" max="6" width="9.140625" style="245" customWidth="1"/>
    <col min="7" max="7" width="5.00390625" style="245" customWidth="1"/>
    <col min="8" max="8" width="77.8515625" style="245" customWidth="1"/>
    <col min="9" max="10" width="20.00390625" style="245" customWidth="1"/>
    <col min="11" max="11" width="1.7109375" style="245" customWidth="1"/>
  </cols>
  <sheetData>
    <row r="1" s="1" customFormat="1" ht="37.5" customHeight="1"/>
    <row r="2" spans="2:11" s="1" customFormat="1" ht="7.5" customHeight="1">
      <c r="B2" s="246"/>
      <c r="C2" s="247"/>
      <c r="D2" s="247"/>
      <c r="E2" s="247"/>
      <c r="F2" s="247"/>
      <c r="G2" s="247"/>
      <c r="H2" s="247"/>
      <c r="I2" s="247"/>
      <c r="J2" s="247"/>
      <c r="K2" s="248"/>
    </row>
    <row r="3" spans="2:11" s="15" customFormat="1" ht="45" customHeight="1">
      <c r="B3" s="249"/>
      <c r="C3" s="374" t="s">
        <v>383</v>
      </c>
      <c r="D3" s="374"/>
      <c r="E3" s="374"/>
      <c r="F3" s="374"/>
      <c r="G3" s="374"/>
      <c r="H3" s="374"/>
      <c r="I3" s="374"/>
      <c r="J3" s="374"/>
      <c r="K3" s="250"/>
    </row>
    <row r="4" spans="2:11" s="1" customFormat="1" ht="25.5" customHeight="1">
      <c r="B4" s="251"/>
      <c r="C4" s="379" t="s">
        <v>384</v>
      </c>
      <c r="D4" s="379"/>
      <c r="E4" s="379"/>
      <c r="F4" s="379"/>
      <c r="G4" s="379"/>
      <c r="H4" s="379"/>
      <c r="I4" s="379"/>
      <c r="J4" s="379"/>
      <c r="K4" s="252"/>
    </row>
    <row r="5" spans="2:11" s="1" customFormat="1" ht="5.25" customHeight="1">
      <c r="B5" s="251"/>
      <c r="C5" s="253"/>
      <c r="D5" s="253"/>
      <c r="E5" s="253"/>
      <c r="F5" s="253"/>
      <c r="G5" s="253"/>
      <c r="H5" s="253"/>
      <c r="I5" s="253"/>
      <c r="J5" s="253"/>
      <c r="K5" s="252"/>
    </row>
    <row r="6" spans="2:11" s="1" customFormat="1" ht="15" customHeight="1">
      <c r="B6" s="251"/>
      <c r="C6" s="378" t="s">
        <v>385</v>
      </c>
      <c r="D6" s="378"/>
      <c r="E6" s="378"/>
      <c r="F6" s="378"/>
      <c r="G6" s="378"/>
      <c r="H6" s="378"/>
      <c r="I6" s="378"/>
      <c r="J6" s="378"/>
      <c r="K6" s="252"/>
    </row>
    <row r="7" spans="2:11" s="1" customFormat="1" ht="15" customHeight="1">
      <c r="B7" s="255"/>
      <c r="C7" s="378" t="s">
        <v>386</v>
      </c>
      <c r="D7" s="378"/>
      <c r="E7" s="378"/>
      <c r="F7" s="378"/>
      <c r="G7" s="378"/>
      <c r="H7" s="378"/>
      <c r="I7" s="378"/>
      <c r="J7" s="378"/>
      <c r="K7" s="252"/>
    </row>
    <row r="8" spans="2:11" s="1" customFormat="1" ht="12.75" customHeight="1">
      <c r="B8" s="255"/>
      <c r="C8" s="254"/>
      <c r="D8" s="254"/>
      <c r="E8" s="254"/>
      <c r="F8" s="254"/>
      <c r="G8" s="254"/>
      <c r="H8" s="254"/>
      <c r="I8" s="254"/>
      <c r="J8" s="254"/>
      <c r="K8" s="252"/>
    </row>
    <row r="9" spans="2:11" s="1" customFormat="1" ht="15" customHeight="1">
      <c r="B9" s="255"/>
      <c r="C9" s="378" t="s">
        <v>387</v>
      </c>
      <c r="D9" s="378"/>
      <c r="E9" s="378"/>
      <c r="F9" s="378"/>
      <c r="G9" s="378"/>
      <c r="H9" s="378"/>
      <c r="I9" s="378"/>
      <c r="J9" s="378"/>
      <c r="K9" s="252"/>
    </row>
    <row r="10" spans="2:11" s="1" customFormat="1" ht="15" customHeight="1">
      <c r="B10" s="255"/>
      <c r="C10" s="254"/>
      <c r="D10" s="378" t="s">
        <v>388</v>
      </c>
      <c r="E10" s="378"/>
      <c r="F10" s="378"/>
      <c r="G10" s="378"/>
      <c r="H10" s="378"/>
      <c r="I10" s="378"/>
      <c r="J10" s="378"/>
      <c r="K10" s="252"/>
    </row>
    <row r="11" spans="2:11" s="1" customFormat="1" ht="15" customHeight="1">
      <c r="B11" s="255"/>
      <c r="C11" s="256"/>
      <c r="D11" s="378" t="s">
        <v>389</v>
      </c>
      <c r="E11" s="378"/>
      <c r="F11" s="378"/>
      <c r="G11" s="378"/>
      <c r="H11" s="378"/>
      <c r="I11" s="378"/>
      <c r="J11" s="378"/>
      <c r="K11" s="252"/>
    </row>
    <row r="12" spans="2:11" s="1" customFormat="1" ht="15" customHeight="1">
      <c r="B12" s="255"/>
      <c r="C12" s="256"/>
      <c r="D12" s="254"/>
      <c r="E12" s="254"/>
      <c r="F12" s="254"/>
      <c r="G12" s="254"/>
      <c r="H12" s="254"/>
      <c r="I12" s="254"/>
      <c r="J12" s="254"/>
      <c r="K12" s="252"/>
    </row>
    <row r="13" spans="2:11" s="1" customFormat="1" ht="15" customHeight="1">
      <c r="B13" s="255"/>
      <c r="C13" s="256"/>
      <c r="D13" s="257" t="s">
        <v>390</v>
      </c>
      <c r="E13" s="254"/>
      <c r="F13" s="254"/>
      <c r="G13" s="254"/>
      <c r="H13" s="254"/>
      <c r="I13" s="254"/>
      <c r="J13" s="254"/>
      <c r="K13" s="252"/>
    </row>
    <row r="14" spans="2:11" s="1" customFormat="1" ht="12.75" customHeight="1">
      <c r="B14" s="255"/>
      <c r="C14" s="256"/>
      <c r="D14" s="256"/>
      <c r="E14" s="256"/>
      <c r="F14" s="256"/>
      <c r="G14" s="256"/>
      <c r="H14" s="256"/>
      <c r="I14" s="256"/>
      <c r="J14" s="256"/>
      <c r="K14" s="252"/>
    </row>
    <row r="15" spans="2:11" s="1" customFormat="1" ht="15" customHeight="1">
      <c r="B15" s="255"/>
      <c r="C15" s="256"/>
      <c r="D15" s="378" t="s">
        <v>391</v>
      </c>
      <c r="E15" s="378"/>
      <c r="F15" s="378"/>
      <c r="G15" s="378"/>
      <c r="H15" s="378"/>
      <c r="I15" s="378"/>
      <c r="J15" s="378"/>
      <c r="K15" s="252"/>
    </row>
    <row r="16" spans="2:11" s="1" customFormat="1" ht="15" customHeight="1">
      <c r="B16" s="255"/>
      <c r="C16" s="256"/>
      <c r="D16" s="378" t="s">
        <v>392</v>
      </c>
      <c r="E16" s="378"/>
      <c r="F16" s="378"/>
      <c r="G16" s="378"/>
      <c r="H16" s="378"/>
      <c r="I16" s="378"/>
      <c r="J16" s="378"/>
      <c r="K16" s="252"/>
    </row>
    <row r="17" spans="2:11" s="1" customFormat="1" ht="15" customHeight="1">
      <c r="B17" s="255"/>
      <c r="C17" s="256"/>
      <c r="D17" s="378" t="s">
        <v>393</v>
      </c>
      <c r="E17" s="378"/>
      <c r="F17" s="378"/>
      <c r="G17" s="378"/>
      <c r="H17" s="378"/>
      <c r="I17" s="378"/>
      <c r="J17" s="378"/>
      <c r="K17" s="252"/>
    </row>
    <row r="18" spans="2:11" s="1" customFormat="1" ht="15" customHeight="1">
      <c r="B18" s="255"/>
      <c r="C18" s="256"/>
      <c r="D18" s="256"/>
      <c r="E18" s="258" t="s">
        <v>78</v>
      </c>
      <c r="F18" s="378" t="s">
        <v>394</v>
      </c>
      <c r="G18" s="378"/>
      <c r="H18" s="378"/>
      <c r="I18" s="378"/>
      <c r="J18" s="378"/>
      <c r="K18" s="252"/>
    </row>
    <row r="19" spans="2:11" s="1" customFormat="1" ht="15" customHeight="1">
      <c r="B19" s="255"/>
      <c r="C19" s="256"/>
      <c r="D19" s="256"/>
      <c r="E19" s="258" t="s">
        <v>395</v>
      </c>
      <c r="F19" s="378" t="s">
        <v>396</v>
      </c>
      <c r="G19" s="378"/>
      <c r="H19" s="378"/>
      <c r="I19" s="378"/>
      <c r="J19" s="378"/>
      <c r="K19" s="252"/>
    </row>
    <row r="20" spans="2:11" s="1" customFormat="1" ht="15" customHeight="1">
      <c r="B20" s="255"/>
      <c r="C20" s="256"/>
      <c r="D20" s="256"/>
      <c r="E20" s="258" t="s">
        <v>397</v>
      </c>
      <c r="F20" s="378" t="s">
        <v>398</v>
      </c>
      <c r="G20" s="378"/>
      <c r="H20" s="378"/>
      <c r="I20" s="378"/>
      <c r="J20" s="378"/>
      <c r="K20" s="252"/>
    </row>
    <row r="21" spans="2:11" s="1" customFormat="1" ht="15" customHeight="1">
      <c r="B21" s="255"/>
      <c r="C21" s="256"/>
      <c r="D21" s="256"/>
      <c r="E21" s="258" t="s">
        <v>399</v>
      </c>
      <c r="F21" s="378" t="s">
        <v>400</v>
      </c>
      <c r="G21" s="378"/>
      <c r="H21" s="378"/>
      <c r="I21" s="378"/>
      <c r="J21" s="378"/>
      <c r="K21" s="252"/>
    </row>
    <row r="22" spans="2:11" s="1" customFormat="1" ht="15" customHeight="1">
      <c r="B22" s="255"/>
      <c r="C22" s="256"/>
      <c r="D22" s="256"/>
      <c r="E22" s="258" t="s">
        <v>401</v>
      </c>
      <c r="F22" s="378" t="s">
        <v>402</v>
      </c>
      <c r="G22" s="378"/>
      <c r="H22" s="378"/>
      <c r="I22" s="378"/>
      <c r="J22" s="378"/>
      <c r="K22" s="252"/>
    </row>
    <row r="23" spans="2:11" s="1" customFormat="1" ht="15" customHeight="1">
      <c r="B23" s="255"/>
      <c r="C23" s="256"/>
      <c r="D23" s="256"/>
      <c r="E23" s="258" t="s">
        <v>403</v>
      </c>
      <c r="F23" s="378" t="s">
        <v>404</v>
      </c>
      <c r="G23" s="378"/>
      <c r="H23" s="378"/>
      <c r="I23" s="378"/>
      <c r="J23" s="378"/>
      <c r="K23" s="252"/>
    </row>
    <row r="24" spans="2:11" s="1" customFormat="1" ht="12.75" customHeight="1">
      <c r="B24" s="255"/>
      <c r="C24" s="256"/>
      <c r="D24" s="256"/>
      <c r="E24" s="256"/>
      <c r="F24" s="256"/>
      <c r="G24" s="256"/>
      <c r="H24" s="256"/>
      <c r="I24" s="256"/>
      <c r="J24" s="256"/>
      <c r="K24" s="252"/>
    </row>
    <row r="25" spans="2:11" s="1" customFormat="1" ht="15" customHeight="1">
      <c r="B25" s="255"/>
      <c r="C25" s="378" t="s">
        <v>405</v>
      </c>
      <c r="D25" s="378"/>
      <c r="E25" s="378"/>
      <c r="F25" s="378"/>
      <c r="G25" s="378"/>
      <c r="H25" s="378"/>
      <c r="I25" s="378"/>
      <c r="J25" s="378"/>
      <c r="K25" s="252"/>
    </row>
    <row r="26" spans="2:11" s="1" customFormat="1" ht="15" customHeight="1">
      <c r="B26" s="255"/>
      <c r="C26" s="378" t="s">
        <v>406</v>
      </c>
      <c r="D26" s="378"/>
      <c r="E26" s="378"/>
      <c r="F26" s="378"/>
      <c r="G26" s="378"/>
      <c r="H26" s="378"/>
      <c r="I26" s="378"/>
      <c r="J26" s="378"/>
      <c r="K26" s="252"/>
    </row>
    <row r="27" spans="2:11" s="1" customFormat="1" ht="15" customHeight="1">
      <c r="B27" s="255"/>
      <c r="C27" s="254"/>
      <c r="D27" s="378" t="s">
        <v>407</v>
      </c>
      <c r="E27" s="378"/>
      <c r="F27" s="378"/>
      <c r="G27" s="378"/>
      <c r="H27" s="378"/>
      <c r="I27" s="378"/>
      <c r="J27" s="378"/>
      <c r="K27" s="252"/>
    </row>
    <row r="28" spans="2:11" s="1" customFormat="1" ht="15" customHeight="1">
      <c r="B28" s="255"/>
      <c r="C28" s="256"/>
      <c r="D28" s="378" t="s">
        <v>408</v>
      </c>
      <c r="E28" s="378"/>
      <c r="F28" s="378"/>
      <c r="G28" s="378"/>
      <c r="H28" s="378"/>
      <c r="I28" s="378"/>
      <c r="J28" s="378"/>
      <c r="K28" s="252"/>
    </row>
    <row r="29" spans="2:11" s="1" customFormat="1" ht="12.75" customHeight="1">
      <c r="B29" s="255"/>
      <c r="C29" s="256"/>
      <c r="D29" s="256"/>
      <c r="E29" s="256"/>
      <c r="F29" s="256"/>
      <c r="G29" s="256"/>
      <c r="H29" s="256"/>
      <c r="I29" s="256"/>
      <c r="J29" s="256"/>
      <c r="K29" s="252"/>
    </row>
    <row r="30" spans="2:11" s="1" customFormat="1" ht="15" customHeight="1">
      <c r="B30" s="255"/>
      <c r="C30" s="256"/>
      <c r="D30" s="378" t="s">
        <v>409</v>
      </c>
      <c r="E30" s="378"/>
      <c r="F30" s="378"/>
      <c r="G30" s="378"/>
      <c r="H30" s="378"/>
      <c r="I30" s="378"/>
      <c r="J30" s="378"/>
      <c r="K30" s="252"/>
    </row>
    <row r="31" spans="2:11" s="1" customFormat="1" ht="15" customHeight="1">
      <c r="B31" s="255"/>
      <c r="C31" s="256"/>
      <c r="D31" s="378" t="s">
        <v>410</v>
      </c>
      <c r="E31" s="378"/>
      <c r="F31" s="378"/>
      <c r="G31" s="378"/>
      <c r="H31" s="378"/>
      <c r="I31" s="378"/>
      <c r="J31" s="378"/>
      <c r="K31" s="252"/>
    </row>
    <row r="32" spans="2:11" s="1" customFormat="1" ht="12.75" customHeight="1">
      <c r="B32" s="255"/>
      <c r="C32" s="256"/>
      <c r="D32" s="256"/>
      <c r="E32" s="256"/>
      <c r="F32" s="256"/>
      <c r="G32" s="256"/>
      <c r="H32" s="256"/>
      <c r="I32" s="256"/>
      <c r="J32" s="256"/>
      <c r="K32" s="252"/>
    </row>
    <row r="33" spans="2:11" s="1" customFormat="1" ht="15" customHeight="1">
      <c r="B33" s="255"/>
      <c r="C33" s="256"/>
      <c r="D33" s="378" t="s">
        <v>411</v>
      </c>
      <c r="E33" s="378"/>
      <c r="F33" s="378"/>
      <c r="G33" s="378"/>
      <c r="H33" s="378"/>
      <c r="I33" s="378"/>
      <c r="J33" s="378"/>
      <c r="K33" s="252"/>
    </row>
    <row r="34" spans="2:11" s="1" customFormat="1" ht="15" customHeight="1">
      <c r="B34" s="255"/>
      <c r="C34" s="256"/>
      <c r="D34" s="378" t="s">
        <v>412</v>
      </c>
      <c r="E34" s="378"/>
      <c r="F34" s="378"/>
      <c r="G34" s="378"/>
      <c r="H34" s="378"/>
      <c r="I34" s="378"/>
      <c r="J34" s="378"/>
      <c r="K34" s="252"/>
    </row>
    <row r="35" spans="2:11" s="1" customFormat="1" ht="15" customHeight="1">
      <c r="B35" s="255"/>
      <c r="C35" s="256"/>
      <c r="D35" s="378" t="s">
        <v>413</v>
      </c>
      <c r="E35" s="378"/>
      <c r="F35" s="378"/>
      <c r="G35" s="378"/>
      <c r="H35" s="378"/>
      <c r="I35" s="378"/>
      <c r="J35" s="378"/>
      <c r="K35" s="252"/>
    </row>
    <row r="36" spans="2:11" s="1" customFormat="1" ht="15" customHeight="1">
      <c r="B36" s="255"/>
      <c r="C36" s="256"/>
      <c r="D36" s="254"/>
      <c r="E36" s="257" t="s">
        <v>110</v>
      </c>
      <c r="F36" s="254"/>
      <c r="G36" s="378" t="s">
        <v>414</v>
      </c>
      <c r="H36" s="378"/>
      <c r="I36" s="378"/>
      <c r="J36" s="378"/>
      <c r="K36" s="252"/>
    </row>
    <row r="37" spans="2:11" s="1" customFormat="1" ht="30.75" customHeight="1">
      <c r="B37" s="255"/>
      <c r="C37" s="256"/>
      <c r="D37" s="254"/>
      <c r="E37" s="257" t="s">
        <v>415</v>
      </c>
      <c r="F37" s="254"/>
      <c r="G37" s="378" t="s">
        <v>416</v>
      </c>
      <c r="H37" s="378"/>
      <c r="I37" s="378"/>
      <c r="J37" s="378"/>
      <c r="K37" s="252"/>
    </row>
    <row r="38" spans="2:11" s="1" customFormat="1" ht="15" customHeight="1">
      <c r="B38" s="255"/>
      <c r="C38" s="256"/>
      <c r="D38" s="254"/>
      <c r="E38" s="257" t="s">
        <v>53</v>
      </c>
      <c r="F38" s="254"/>
      <c r="G38" s="378" t="s">
        <v>417</v>
      </c>
      <c r="H38" s="378"/>
      <c r="I38" s="378"/>
      <c r="J38" s="378"/>
      <c r="K38" s="252"/>
    </row>
    <row r="39" spans="2:11" s="1" customFormat="1" ht="15" customHeight="1">
      <c r="B39" s="255"/>
      <c r="C39" s="256"/>
      <c r="D39" s="254"/>
      <c r="E39" s="257" t="s">
        <v>54</v>
      </c>
      <c r="F39" s="254"/>
      <c r="G39" s="378" t="s">
        <v>418</v>
      </c>
      <c r="H39" s="378"/>
      <c r="I39" s="378"/>
      <c r="J39" s="378"/>
      <c r="K39" s="252"/>
    </row>
    <row r="40" spans="2:11" s="1" customFormat="1" ht="15" customHeight="1">
      <c r="B40" s="255"/>
      <c r="C40" s="256"/>
      <c r="D40" s="254"/>
      <c r="E40" s="257" t="s">
        <v>111</v>
      </c>
      <c r="F40" s="254"/>
      <c r="G40" s="378" t="s">
        <v>419</v>
      </c>
      <c r="H40" s="378"/>
      <c r="I40" s="378"/>
      <c r="J40" s="378"/>
      <c r="K40" s="252"/>
    </row>
    <row r="41" spans="2:11" s="1" customFormat="1" ht="15" customHeight="1">
      <c r="B41" s="255"/>
      <c r="C41" s="256"/>
      <c r="D41" s="254"/>
      <c r="E41" s="257" t="s">
        <v>112</v>
      </c>
      <c r="F41" s="254"/>
      <c r="G41" s="378" t="s">
        <v>420</v>
      </c>
      <c r="H41" s="378"/>
      <c r="I41" s="378"/>
      <c r="J41" s="378"/>
      <c r="K41" s="252"/>
    </row>
    <row r="42" spans="2:11" s="1" customFormat="1" ht="15" customHeight="1">
      <c r="B42" s="255"/>
      <c r="C42" s="256"/>
      <c r="D42" s="254"/>
      <c r="E42" s="257" t="s">
        <v>421</v>
      </c>
      <c r="F42" s="254"/>
      <c r="G42" s="378" t="s">
        <v>422</v>
      </c>
      <c r="H42" s="378"/>
      <c r="I42" s="378"/>
      <c r="J42" s="378"/>
      <c r="K42" s="252"/>
    </row>
    <row r="43" spans="2:11" s="1" customFormat="1" ht="15" customHeight="1">
      <c r="B43" s="255"/>
      <c r="C43" s="256"/>
      <c r="D43" s="254"/>
      <c r="E43" s="257"/>
      <c r="F43" s="254"/>
      <c r="G43" s="378" t="s">
        <v>423</v>
      </c>
      <c r="H43" s="378"/>
      <c r="I43" s="378"/>
      <c r="J43" s="378"/>
      <c r="K43" s="252"/>
    </row>
    <row r="44" spans="2:11" s="1" customFormat="1" ht="15" customHeight="1">
      <c r="B44" s="255"/>
      <c r="C44" s="256"/>
      <c r="D44" s="254"/>
      <c r="E44" s="257" t="s">
        <v>424</v>
      </c>
      <c r="F44" s="254"/>
      <c r="G44" s="378" t="s">
        <v>425</v>
      </c>
      <c r="H44" s="378"/>
      <c r="I44" s="378"/>
      <c r="J44" s="378"/>
      <c r="K44" s="252"/>
    </row>
    <row r="45" spans="2:11" s="1" customFormat="1" ht="15" customHeight="1">
      <c r="B45" s="255"/>
      <c r="C45" s="256"/>
      <c r="D45" s="254"/>
      <c r="E45" s="257" t="s">
        <v>114</v>
      </c>
      <c r="F45" s="254"/>
      <c r="G45" s="378" t="s">
        <v>426</v>
      </c>
      <c r="H45" s="378"/>
      <c r="I45" s="378"/>
      <c r="J45" s="378"/>
      <c r="K45" s="252"/>
    </row>
    <row r="46" spans="2:11" s="1" customFormat="1" ht="12.75" customHeight="1">
      <c r="B46" s="255"/>
      <c r="C46" s="256"/>
      <c r="D46" s="254"/>
      <c r="E46" s="254"/>
      <c r="F46" s="254"/>
      <c r="G46" s="254"/>
      <c r="H46" s="254"/>
      <c r="I46" s="254"/>
      <c r="J46" s="254"/>
      <c r="K46" s="252"/>
    </row>
    <row r="47" spans="2:11" s="1" customFormat="1" ht="15" customHeight="1">
      <c r="B47" s="255"/>
      <c r="C47" s="256"/>
      <c r="D47" s="378" t="s">
        <v>427</v>
      </c>
      <c r="E47" s="378"/>
      <c r="F47" s="378"/>
      <c r="G47" s="378"/>
      <c r="H47" s="378"/>
      <c r="I47" s="378"/>
      <c r="J47" s="378"/>
      <c r="K47" s="252"/>
    </row>
    <row r="48" spans="2:11" s="1" customFormat="1" ht="15" customHeight="1">
      <c r="B48" s="255"/>
      <c r="C48" s="256"/>
      <c r="D48" s="256"/>
      <c r="E48" s="378" t="s">
        <v>428</v>
      </c>
      <c r="F48" s="378"/>
      <c r="G48" s="378"/>
      <c r="H48" s="378"/>
      <c r="I48" s="378"/>
      <c r="J48" s="378"/>
      <c r="K48" s="252"/>
    </row>
    <row r="49" spans="2:11" s="1" customFormat="1" ht="15" customHeight="1">
      <c r="B49" s="255"/>
      <c r="C49" s="256"/>
      <c r="D49" s="256"/>
      <c r="E49" s="378" t="s">
        <v>429</v>
      </c>
      <c r="F49" s="378"/>
      <c r="G49" s="378"/>
      <c r="H49" s="378"/>
      <c r="I49" s="378"/>
      <c r="J49" s="378"/>
      <c r="K49" s="252"/>
    </row>
    <row r="50" spans="2:11" s="1" customFormat="1" ht="15" customHeight="1">
      <c r="B50" s="255"/>
      <c r="C50" s="256"/>
      <c r="D50" s="256"/>
      <c r="E50" s="378" t="s">
        <v>430</v>
      </c>
      <c r="F50" s="378"/>
      <c r="G50" s="378"/>
      <c r="H50" s="378"/>
      <c r="I50" s="378"/>
      <c r="J50" s="378"/>
      <c r="K50" s="252"/>
    </row>
    <row r="51" spans="2:11" s="1" customFormat="1" ht="15" customHeight="1">
      <c r="B51" s="255"/>
      <c r="C51" s="256"/>
      <c r="D51" s="378" t="s">
        <v>431</v>
      </c>
      <c r="E51" s="378"/>
      <c r="F51" s="378"/>
      <c r="G51" s="378"/>
      <c r="H51" s="378"/>
      <c r="I51" s="378"/>
      <c r="J51" s="378"/>
      <c r="K51" s="252"/>
    </row>
    <row r="52" spans="2:11" s="1" customFormat="1" ht="25.5" customHeight="1">
      <c r="B52" s="251"/>
      <c r="C52" s="379" t="s">
        <v>432</v>
      </c>
      <c r="D52" s="379"/>
      <c r="E52" s="379"/>
      <c r="F52" s="379"/>
      <c r="G52" s="379"/>
      <c r="H52" s="379"/>
      <c r="I52" s="379"/>
      <c r="J52" s="379"/>
      <c r="K52" s="252"/>
    </row>
    <row r="53" spans="2:11" s="1" customFormat="1" ht="5.25" customHeight="1">
      <c r="B53" s="251"/>
      <c r="C53" s="253"/>
      <c r="D53" s="253"/>
      <c r="E53" s="253"/>
      <c r="F53" s="253"/>
      <c r="G53" s="253"/>
      <c r="H53" s="253"/>
      <c r="I53" s="253"/>
      <c r="J53" s="253"/>
      <c r="K53" s="252"/>
    </row>
    <row r="54" spans="2:11" s="1" customFormat="1" ht="15" customHeight="1">
      <c r="B54" s="251"/>
      <c r="C54" s="378" t="s">
        <v>433</v>
      </c>
      <c r="D54" s="378"/>
      <c r="E54" s="378"/>
      <c r="F54" s="378"/>
      <c r="G54" s="378"/>
      <c r="H54" s="378"/>
      <c r="I54" s="378"/>
      <c r="J54" s="378"/>
      <c r="K54" s="252"/>
    </row>
    <row r="55" spans="2:11" s="1" customFormat="1" ht="15" customHeight="1">
      <c r="B55" s="251"/>
      <c r="C55" s="378" t="s">
        <v>434</v>
      </c>
      <c r="D55" s="378"/>
      <c r="E55" s="378"/>
      <c r="F55" s="378"/>
      <c r="G55" s="378"/>
      <c r="H55" s="378"/>
      <c r="I55" s="378"/>
      <c r="J55" s="378"/>
      <c r="K55" s="252"/>
    </row>
    <row r="56" spans="2:11" s="1" customFormat="1" ht="12.75" customHeight="1">
      <c r="B56" s="251"/>
      <c r="C56" s="254"/>
      <c r="D56" s="254"/>
      <c r="E56" s="254"/>
      <c r="F56" s="254"/>
      <c r="G56" s="254"/>
      <c r="H56" s="254"/>
      <c r="I56" s="254"/>
      <c r="J56" s="254"/>
      <c r="K56" s="252"/>
    </row>
    <row r="57" spans="2:11" s="1" customFormat="1" ht="15" customHeight="1">
      <c r="B57" s="251"/>
      <c r="C57" s="378" t="s">
        <v>435</v>
      </c>
      <c r="D57" s="378"/>
      <c r="E57" s="378"/>
      <c r="F57" s="378"/>
      <c r="G57" s="378"/>
      <c r="H57" s="378"/>
      <c r="I57" s="378"/>
      <c r="J57" s="378"/>
      <c r="K57" s="252"/>
    </row>
    <row r="58" spans="2:11" s="1" customFormat="1" ht="15" customHeight="1">
      <c r="B58" s="251"/>
      <c r="C58" s="256"/>
      <c r="D58" s="378" t="s">
        <v>436</v>
      </c>
      <c r="E58" s="378"/>
      <c r="F58" s="378"/>
      <c r="G58" s="378"/>
      <c r="H58" s="378"/>
      <c r="I58" s="378"/>
      <c r="J58" s="378"/>
      <c r="K58" s="252"/>
    </row>
    <row r="59" spans="2:11" s="1" customFormat="1" ht="15" customHeight="1">
      <c r="B59" s="251"/>
      <c r="C59" s="256"/>
      <c r="D59" s="378" t="s">
        <v>437</v>
      </c>
      <c r="E59" s="378"/>
      <c r="F59" s="378"/>
      <c r="G59" s="378"/>
      <c r="H59" s="378"/>
      <c r="I59" s="378"/>
      <c r="J59" s="378"/>
      <c r="K59" s="252"/>
    </row>
    <row r="60" spans="2:11" s="1" customFormat="1" ht="15" customHeight="1">
      <c r="B60" s="251"/>
      <c r="C60" s="256"/>
      <c r="D60" s="378" t="s">
        <v>438</v>
      </c>
      <c r="E60" s="378"/>
      <c r="F60" s="378"/>
      <c r="G60" s="378"/>
      <c r="H60" s="378"/>
      <c r="I60" s="378"/>
      <c r="J60" s="378"/>
      <c r="K60" s="252"/>
    </row>
    <row r="61" spans="2:11" s="1" customFormat="1" ht="15" customHeight="1">
      <c r="B61" s="251"/>
      <c r="C61" s="256"/>
      <c r="D61" s="378" t="s">
        <v>439</v>
      </c>
      <c r="E61" s="378"/>
      <c r="F61" s="378"/>
      <c r="G61" s="378"/>
      <c r="H61" s="378"/>
      <c r="I61" s="378"/>
      <c r="J61" s="378"/>
      <c r="K61" s="252"/>
    </row>
    <row r="62" spans="2:11" s="1" customFormat="1" ht="15" customHeight="1">
      <c r="B62" s="251"/>
      <c r="C62" s="256"/>
      <c r="D62" s="380" t="s">
        <v>440</v>
      </c>
      <c r="E62" s="380"/>
      <c r="F62" s="380"/>
      <c r="G62" s="380"/>
      <c r="H62" s="380"/>
      <c r="I62" s="380"/>
      <c r="J62" s="380"/>
      <c r="K62" s="252"/>
    </row>
    <row r="63" spans="2:11" s="1" customFormat="1" ht="15" customHeight="1">
      <c r="B63" s="251"/>
      <c r="C63" s="256"/>
      <c r="D63" s="378" t="s">
        <v>441</v>
      </c>
      <c r="E63" s="378"/>
      <c r="F63" s="378"/>
      <c r="G63" s="378"/>
      <c r="H63" s="378"/>
      <c r="I63" s="378"/>
      <c r="J63" s="378"/>
      <c r="K63" s="252"/>
    </row>
    <row r="64" spans="2:11" s="1" customFormat="1" ht="12.75" customHeight="1">
      <c r="B64" s="251"/>
      <c r="C64" s="256"/>
      <c r="D64" s="256"/>
      <c r="E64" s="259"/>
      <c r="F64" s="256"/>
      <c r="G64" s="256"/>
      <c r="H64" s="256"/>
      <c r="I64" s="256"/>
      <c r="J64" s="256"/>
      <c r="K64" s="252"/>
    </row>
    <row r="65" spans="2:11" s="1" customFormat="1" ht="15" customHeight="1">
      <c r="B65" s="251"/>
      <c r="C65" s="256"/>
      <c r="D65" s="378" t="s">
        <v>442</v>
      </c>
      <c r="E65" s="378"/>
      <c r="F65" s="378"/>
      <c r="G65" s="378"/>
      <c r="H65" s="378"/>
      <c r="I65" s="378"/>
      <c r="J65" s="378"/>
      <c r="K65" s="252"/>
    </row>
    <row r="66" spans="2:11" s="1" customFormat="1" ht="15" customHeight="1">
      <c r="B66" s="251"/>
      <c r="C66" s="256"/>
      <c r="D66" s="380" t="s">
        <v>443</v>
      </c>
      <c r="E66" s="380"/>
      <c r="F66" s="380"/>
      <c r="G66" s="380"/>
      <c r="H66" s="380"/>
      <c r="I66" s="380"/>
      <c r="J66" s="380"/>
      <c r="K66" s="252"/>
    </row>
    <row r="67" spans="2:11" s="1" customFormat="1" ht="15" customHeight="1">
      <c r="B67" s="251"/>
      <c r="C67" s="256"/>
      <c r="D67" s="378" t="s">
        <v>444</v>
      </c>
      <c r="E67" s="378"/>
      <c r="F67" s="378"/>
      <c r="G67" s="378"/>
      <c r="H67" s="378"/>
      <c r="I67" s="378"/>
      <c r="J67" s="378"/>
      <c r="K67" s="252"/>
    </row>
    <row r="68" spans="2:11" s="1" customFormat="1" ht="15" customHeight="1">
      <c r="B68" s="251"/>
      <c r="C68" s="256"/>
      <c r="D68" s="378" t="s">
        <v>445</v>
      </c>
      <c r="E68" s="378"/>
      <c r="F68" s="378"/>
      <c r="G68" s="378"/>
      <c r="H68" s="378"/>
      <c r="I68" s="378"/>
      <c r="J68" s="378"/>
      <c r="K68" s="252"/>
    </row>
    <row r="69" spans="2:11" s="1" customFormat="1" ht="15" customHeight="1">
      <c r="B69" s="251"/>
      <c r="C69" s="256"/>
      <c r="D69" s="378" t="s">
        <v>446</v>
      </c>
      <c r="E69" s="378"/>
      <c r="F69" s="378"/>
      <c r="G69" s="378"/>
      <c r="H69" s="378"/>
      <c r="I69" s="378"/>
      <c r="J69" s="378"/>
      <c r="K69" s="252"/>
    </row>
    <row r="70" spans="2:11" s="1" customFormat="1" ht="15" customHeight="1">
      <c r="B70" s="251"/>
      <c r="C70" s="256"/>
      <c r="D70" s="378" t="s">
        <v>447</v>
      </c>
      <c r="E70" s="378"/>
      <c r="F70" s="378"/>
      <c r="G70" s="378"/>
      <c r="H70" s="378"/>
      <c r="I70" s="378"/>
      <c r="J70" s="378"/>
      <c r="K70" s="252"/>
    </row>
    <row r="71" spans="2:11" s="1" customFormat="1" ht="12.75" customHeight="1">
      <c r="B71" s="260"/>
      <c r="C71" s="261"/>
      <c r="D71" s="261"/>
      <c r="E71" s="261"/>
      <c r="F71" s="261"/>
      <c r="G71" s="261"/>
      <c r="H71" s="261"/>
      <c r="I71" s="261"/>
      <c r="J71" s="261"/>
      <c r="K71" s="262"/>
    </row>
    <row r="72" spans="2:11" s="1" customFormat="1" ht="18.75" customHeight="1">
      <c r="B72" s="263"/>
      <c r="C72" s="263"/>
      <c r="D72" s="263"/>
      <c r="E72" s="263"/>
      <c r="F72" s="263"/>
      <c r="G72" s="263"/>
      <c r="H72" s="263"/>
      <c r="I72" s="263"/>
      <c r="J72" s="263"/>
      <c r="K72" s="264"/>
    </row>
    <row r="73" spans="2:11" s="1" customFormat="1" ht="18.75" customHeight="1">
      <c r="B73" s="264"/>
      <c r="C73" s="264"/>
      <c r="D73" s="264"/>
      <c r="E73" s="264"/>
      <c r="F73" s="264"/>
      <c r="G73" s="264"/>
      <c r="H73" s="264"/>
      <c r="I73" s="264"/>
      <c r="J73" s="264"/>
      <c r="K73" s="264"/>
    </row>
    <row r="74" spans="2:11" s="1" customFormat="1" ht="7.5" customHeight="1">
      <c r="B74" s="265"/>
      <c r="C74" s="266"/>
      <c r="D74" s="266"/>
      <c r="E74" s="266"/>
      <c r="F74" s="266"/>
      <c r="G74" s="266"/>
      <c r="H74" s="266"/>
      <c r="I74" s="266"/>
      <c r="J74" s="266"/>
      <c r="K74" s="267"/>
    </row>
    <row r="75" spans="2:11" s="1" customFormat="1" ht="45" customHeight="1">
      <c r="B75" s="268"/>
      <c r="C75" s="373" t="s">
        <v>448</v>
      </c>
      <c r="D75" s="373"/>
      <c r="E75" s="373"/>
      <c r="F75" s="373"/>
      <c r="G75" s="373"/>
      <c r="H75" s="373"/>
      <c r="I75" s="373"/>
      <c r="J75" s="373"/>
      <c r="K75" s="269"/>
    </row>
    <row r="76" spans="2:11" s="1" customFormat="1" ht="17.25" customHeight="1">
      <c r="B76" s="268"/>
      <c r="C76" s="270" t="s">
        <v>449</v>
      </c>
      <c r="D76" s="270"/>
      <c r="E76" s="270"/>
      <c r="F76" s="270" t="s">
        <v>450</v>
      </c>
      <c r="G76" s="271"/>
      <c r="H76" s="270" t="s">
        <v>54</v>
      </c>
      <c r="I76" s="270" t="s">
        <v>57</v>
      </c>
      <c r="J76" s="270" t="s">
        <v>451</v>
      </c>
      <c r="K76" s="269"/>
    </row>
    <row r="77" spans="2:11" s="1" customFormat="1" ht="17.25" customHeight="1">
      <c r="B77" s="268"/>
      <c r="C77" s="272" t="s">
        <v>452</v>
      </c>
      <c r="D77" s="272"/>
      <c r="E77" s="272"/>
      <c r="F77" s="273" t="s">
        <v>453</v>
      </c>
      <c r="G77" s="274"/>
      <c r="H77" s="272"/>
      <c r="I77" s="272"/>
      <c r="J77" s="272" t="s">
        <v>454</v>
      </c>
      <c r="K77" s="269"/>
    </row>
    <row r="78" spans="2:11" s="1" customFormat="1" ht="5.25" customHeight="1">
      <c r="B78" s="268"/>
      <c r="C78" s="275"/>
      <c r="D78" s="275"/>
      <c r="E78" s="275"/>
      <c r="F78" s="275"/>
      <c r="G78" s="276"/>
      <c r="H78" s="275"/>
      <c r="I78" s="275"/>
      <c r="J78" s="275"/>
      <c r="K78" s="269"/>
    </row>
    <row r="79" spans="2:11" s="1" customFormat="1" ht="15" customHeight="1">
      <c r="B79" s="268"/>
      <c r="C79" s="257" t="s">
        <v>53</v>
      </c>
      <c r="D79" s="275"/>
      <c r="E79" s="275"/>
      <c r="F79" s="277" t="s">
        <v>455</v>
      </c>
      <c r="G79" s="276"/>
      <c r="H79" s="257" t="s">
        <v>456</v>
      </c>
      <c r="I79" s="257" t="s">
        <v>457</v>
      </c>
      <c r="J79" s="257">
        <v>20</v>
      </c>
      <c r="K79" s="269"/>
    </row>
    <row r="80" spans="2:11" s="1" customFormat="1" ht="15" customHeight="1">
      <c r="B80" s="268"/>
      <c r="C80" s="257" t="s">
        <v>458</v>
      </c>
      <c r="D80" s="257"/>
      <c r="E80" s="257"/>
      <c r="F80" s="277" t="s">
        <v>455</v>
      </c>
      <c r="G80" s="276"/>
      <c r="H80" s="257" t="s">
        <v>459</v>
      </c>
      <c r="I80" s="257" t="s">
        <v>457</v>
      </c>
      <c r="J80" s="257">
        <v>120</v>
      </c>
      <c r="K80" s="269"/>
    </row>
    <row r="81" spans="2:11" s="1" customFormat="1" ht="15" customHeight="1">
      <c r="B81" s="278"/>
      <c r="C81" s="257" t="s">
        <v>460</v>
      </c>
      <c r="D81" s="257"/>
      <c r="E81" s="257"/>
      <c r="F81" s="277" t="s">
        <v>461</v>
      </c>
      <c r="G81" s="276"/>
      <c r="H81" s="257" t="s">
        <v>462</v>
      </c>
      <c r="I81" s="257" t="s">
        <v>457</v>
      </c>
      <c r="J81" s="257">
        <v>50</v>
      </c>
      <c r="K81" s="269"/>
    </row>
    <row r="82" spans="2:11" s="1" customFormat="1" ht="15" customHeight="1">
      <c r="B82" s="278"/>
      <c r="C82" s="257" t="s">
        <v>463</v>
      </c>
      <c r="D82" s="257"/>
      <c r="E82" s="257"/>
      <c r="F82" s="277" t="s">
        <v>455</v>
      </c>
      <c r="G82" s="276"/>
      <c r="H82" s="257" t="s">
        <v>464</v>
      </c>
      <c r="I82" s="257" t="s">
        <v>465</v>
      </c>
      <c r="J82" s="257"/>
      <c r="K82" s="269"/>
    </row>
    <row r="83" spans="2:11" s="1" customFormat="1" ht="15" customHeight="1">
      <c r="B83" s="278"/>
      <c r="C83" s="279" t="s">
        <v>466</v>
      </c>
      <c r="D83" s="279"/>
      <c r="E83" s="279"/>
      <c r="F83" s="280" t="s">
        <v>461</v>
      </c>
      <c r="G83" s="279"/>
      <c r="H83" s="279" t="s">
        <v>467</v>
      </c>
      <c r="I83" s="279" t="s">
        <v>457</v>
      </c>
      <c r="J83" s="279">
        <v>15</v>
      </c>
      <c r="K83" s="269"/>
    </row>
    <row r="84" spans="2:11" s="1" customFormat="1" ht="15" customHeight="1">
      <c r="B84" s="278"/>
      <c r="C84" s="279" t="s">
        <v>468</v>
      </c>
      <c r="D84" s="279"/>
      <c r="E84" s="279"/>
      <c r="F84" s="280" t="s">
        <v>461</v>
      </c>
      <c r="G84" s="279"/>
      <c r="H84" s="279" t="s">
        <v>469</v>
      </c>
      <c r="I84" s="279" t="s">
        <v>457</v>
      </c>
      <c r="J84" s="279">
        <v>15</v>
      </c>
      <c r="K84" s="269"/>
    </row>
    <row r="85" spans="2:11" s="1" customFormat="1" ht="15" customHeight="1">
      <c r="B85" s="278"/>
      <c r="C85" s="279" t="s">
        <v>470</v>
      </c>
      <c r="D85" s="279"/>
      <c r="E85" s="279"/>
      <c r="F85" s="280" t="s">
        <v>461</v>
      </c>
      <c r="G85" s="279"/>
      <c r="H85" s="279" t="s">
        <v>471</v>
      </c>
      <c r="I85" s="279" t="s">
        <v>457</v>
      </c>
      <c r="J85" s="279">
        <v>20</v>
      </c>
      <c r="K85" s="269"/>
    </row>
    <row r="86" spans="2:11" s="1" customFormat="1" ht="15" customHeight="1">
      <c r="B86" s="278"/>
      <c r="C86" s="279" t="s">
        <v>472</v>
      </c>
      <c r="D86" s="279"/>
      <c r="E86" s="279"/>
      <c r="F86" s="280" t="s">
        <v>461</v>
      </c>
      <c r="G86" s="279"/>
      <c r="H86" s="279" t="s">
        <v>473</v>
      </c>
      <c r="I86" s="279" t="s">
        <v>457</v>
      </c>
      <c r="J86" s="279">
        <v>20</v>
      </c>
      <c r="K86" s="269"/>
    </row>
    <row r="87" spans="2:11" s="1" customFormat="1" ht="15" customHeight="1">
      <c r="B87" s="278"/>
      <c r="C87" s="257" t="s">
        <v>474</v>
      </c>
      <c r="D87" s="257"/>
      <c r="E87" s="257"/>
      <c r="F87" s="277" t="s">
        <v>461</v>
      </c>
      <c r="G87" s="276"/>
      <c r="H87" s="257" t="s">
        <v>475</v>
      </c>
      <c r="I87" s="257" t="s">
        <v>457</v>
      </c>
      <c r="J87" s="257">
        <v>50</v>
      </c>
      <c r="K87" s="269"/>
    </row>
    <row r="88" spans="2:11" s="1" customFormat="1" ht="15" customHeight="1">
      <c r="B88" s="278"/>
      <c r="C88" s="257" t="s">
        <v>476</v>
      </c>
      <c r="D88" s="257"/>
      <c r="E88" s="257"/>
      <c r="F88" s="277" t="s">
        <v>461</v>
      </c>
      <c r="G88" s="276"/>
      <c r="H88" s="257" t="s">
        <v>477</v>
      </c>
      <c r="I88" s="257" t="s">
        <v>457</v>
      </c>
      <c r="J88" s="257">
        <v>20</v>
      </c>
      <c r="K88" s="269"/>
    </row>
    <row r="89" spans="2:11" s="1" customFormat="1" ht="15" customHeight="1">
      <c r="B89" s="278"/>
      <c r="C89" s="257" t="s">
        <v>478</v>
      </c>
      <c r="D89" s="257"/>
      <c r="E89" s="257"/>
      <c r="F89" s="277" t="s">
        <v>461</v>
      </c>
      <c r="G89" s="276"/>
      <c r="H89" s="257" t="s">
        <v>479</v>
      </c>
      <c r="I89" s="257" t="s">
        <v>457</v>
      </c>
      <c r="J89" s="257">
        <v>20</v>
      </c>
      <c r="K89" s="269"/>
    </row>
    <row r="90" spans="2:11" s="1" customFormat="1" ht="15" customHeight="1">
      <c r="B90" s="278"/>
      <c r="C90" s="257" t="s">
        <v>480</v>
      </c>
      <c r="D90" s="257"/>
      <c r="E90" s="257"/>
      <c r="F90" s="277" t="s">
        <v>461</v>
      </c>
      <c r="G90" s="276"/>
      <c r="H90" s="257" t="s">
        <v>481</v>
      </c>
      <c r="I90" s="257" t="s">
        <v>457</v>
      </c>
      <c r="J90" s="257">
        <v>50</v>
      </c>
      <c r="K90" s="269"/>
    </row>
    <row r="91" spans="2:11" s="1" customFormat="1" ht="15" customHeight="1">
      <c r="B91" s="278"/>
      <c r="C91" s="257" t="s">
        <v>482</v>
      </c>
      <c r="D91" s="257"/>
      <c r="E91" s="257"/>
      <c r="F91" s="277" t="s">
        <v>461</v>
      </c>
      <c r="G91" s="276"/>
      <c r="H91" s="257" t="s">
        <v>482</v>
      </c>
      <c r="I91" s="257" t="s">
        <v>457</v>
      </c>
      <c r="J91" s="257">
        <v>50</v>
      </c>
      <c r="K91" s="269"/>
    </row>
    <row r="92" spans="2:11" s="1" customFormat="1" ht="15" customHeight="1">
      <c r="B92" s="278"/>
      <c r="C92" s="257" t="s">
        <v>483</v>
      </c>
      <c r="D92" s="257"/>
      <c r="E92" s="257"/>
      <c r="F92" s="277" t="s">
        <v>461</v>
      </c>
      <c r="G92" s="276"/>
      <c r="H92" s="257" t="s">
        <v>484</v>
      </c>
      <c r="I92" s="257" t="s">
        <v>457</v>
      </c>
      <c r="J92" s="257">
        <v>255</v>
      </c>
      <c r="K92" s="269"/>
    </row>
    <row r="93" spans="2:11" s="1" customFormat="1" ht="15" customHeight="1">
      <c r="B93" s="278"/>
      <c r="C93" s="257" t="s">
        <v>485</v>
      </c>
      <c r="D93" s="257"/>
      <c r="E93" s="257"/>
      <c r="F93" s="277" t="s">
        <v>455</v>
      </c>
      <c r="G93" s="276"/>
      <c r="H93" s="257" t="s">
        <v>486</v>
      </c>
      <c r="I93" s="257" t="s">
        <v>487</v>
      </c>
      <c r="J93" s="257"/>
      <c r="K93" s="269"/>
    </row>
    <row r="94" spans="2:11" s="1" customFormat="1" ht="15" customHeight="1">
      <c r="B94" s="278"/>
      <c r="C94" s="257" t="s">
        <v>488</v>
      </c>
      <c r="D94" s="257"/>
      <c r="E94" s="257"/>
      <c r="F94" s="277" t="s">
        <v>455</v>
      </c>
      <c r="G94" s="276"/>
      <c r="H94" s="257" t="s">
        <v>489</v>
      </c>
      <c r="I94" s="257" t="s">
        <v>490</v>
      </c>
      <c r="J94" s="257"/>
      <c r="K94" s="269"/>
    </row>
    <row r="95" spans="2:11" s="1" customFormat="1" ht="15" customHeight="1">
      <c r="B95" s="278"/>
      <c r="C95" s="257" t="s">
        <v>491</v>
      </c>
      <c r="D95" s="257"/>
      <c r="E95" s="257"/>
      <c r="F95" s="277" t="s">
        <v>455</v>
      </c>
      <c r="G95" s="276"/>
      <c r="H95" s="257" t="s">
        <v>491</v>
      </c>
      <c r="I95" s="257" t="s">
        <v>490</v>
      </c>
      <c r="J95" s="257"/>
      <c r="K95" s="269"/>
    </row>
    <row r="96" spans="2:11" s="1" customFormat="1" ht="15" customHeight="1">
      <c r="B96" s="278"/>
      <c r="C96" s="257" t="s">
        <v>38</v>
      </c>
      <c r="D96" s="257"/>
      <c r="E96" s="257"/>
      <c r="F96" s="277" t="s">
        <v>455</v>
      </c>
      <c r="G96" s="276"/>
      <c r="H96" s="257" t="s">
        <v>492</v>
      </c>
      <c r="I96" s="257" t="s">
        <v>490</v>
      </c>
      <c r="J96" s="257"/>
      <c r="K96" s="269"/>
    </row>
    <row r="97" spans="2:11" s="1" customFormat="1" ht="15" customHeight="1">
      <c r="B97" s="278"/>
      <c r="C97" s="257" t="s">
        <v>48</v>
      </c>
      <c r="D97" s="257"/>
      <c r="E97" s="257"/>
      <c r="F97" s="277" t="s">
        <v>455</v>
      </c>
      <c r="G97" s="276"/>
      <c r="H97" s="257" t="s">
        <v>493</v>
      </c>
      <c r="I97" s="257" t="s">
        <v>490</v>
      </c>
      <c r="J97" s="257"/>
      <c r="K97" s="269"/>
    </row>
    <row r="98" spans="2:11" s="1" customFormat="1" ht="15" customHeight="1">
      <c r="B98" s="281"/>
      <c r="C98" s="282"/>
      <c r="D98" s="282"/>
      <c r="E98" s="282"/>
      <c r="F98" s="282"/>
      <c r="G98" s="282"/>
      <c r="H98" s="282"/>
      <c r="I98" s="282"/>
      <c r="J98" s="282"/>
      <c r="K98" s="283"/>
    </row>
    <row r="99" spans="2:11" s="1" customFormat="1" ht="18.75" customHeight="1">
      <c r="B99" s="284"/>
      <c r="C99" s="285"/>
      <c r="D99" s="285"/>
      <c r="E99" s="285"/>
      <c r="F99" s="285"/>
      <c r="G99" s="285"/>
      <c r="H99" s="285"/>
      <c r="I99" s="285"/>
      <c r="J99" s="285"/>
      <c r="K99" s="284"/>
    </row>
    <row r="100" spans="2:11" s="1" customFormat="1" ht="18.75" customHeight="1">
      <c r="B100" s="264"/>
      <c r="C100" s="264"/>
      <c r="D100" s="264"/>
      <c r="E100" s="264"/>
      <c r="F100" s="264"/>
      <c r="G100" s="264"/>
      <c r="H100" s="264"/>
      <c r="I100" s="264"/>
      <c r="J100" s="264"/>
      <c r="K100" s="264"/>
    </row>
    <row r="101" spans="2:11" s="1" customFormat="1" ht="7.5" customHeight="1">
      <c r="B101" s="265"/>
      <c r="C101" s="266"/>
      <c r="D101" s="266"/>
      <c r="E101" s="266"/>
      <c r="F101" s="266"/>
      <c r="G101" s="266"/>
      <c r="H101" s="266"/>
      <c r="I101" s="266"/>
      <c r="J101" s="266"/>
      <c r="K101" s="267"/>
    </row>
    <row r="102" spans="2:11" s="1" customFormat="1" ht="45" customHeight="1">
      <c r="B102" s="268"/>
      <c r="C102" s="373" t="s">
        <v>494</v>
      </c>
      <c r="D102" s="373"/>
      <c r="E102" s="373"/>
      <c r="F102" s="373"/>
      <c r="G102" s="373"/>
      <c r="H102" s="373"/>
      <c r="I102" s="373"/>
      <c r="J102" s="373"/>
      <c r="K102" s="269"/>
    </row>
    <row r="103" spans="2:11" s="1" customFormat="1" ht="17.25" customHeight="1">
      <c r="B103" s="268"/>
      <c r="C103" s="270" t="s">
        <v>449</v>
      </c>
      <c r="D103" s="270"/>
      <c r="E103" s="270"/>
      <c r="F103" s="270" t="s">
        <v>450</v>
      </c>
      <c r="G103" s="271"/>
      <c r="H103" s="270" t="s">
        <v>54</v>
      </c>
      <c r="I103" s="270" t="s">
        <v>57</v>
      </c>
      <c r="J103" s="270" t="s">
        <v>451</v>
      </c>
      <c r="K103" s="269"/>
    </row>
    <row r="104" spans="2:11" s="1" customFormat="1" ht="17.25" customHeight="1">
      <c r="B104" s="268"/>
      <c r="C104" s="272" t="s">
        <v>452</v>
      </c>
      <c r="D104" s="272"/>
      <c r="E104" s="272"/>
      <c r="F104" s="273" t="s">
        <v>453</v>
      </c>
      <c r="G104" s="274"/>
      <c r="H104" s="272"/>
      <c r="I104" s="272"/>
      <c r="J104" s="272" t="s">
        <v>454</v>
      </c>
      <c r="K104" s="269"/>
    </row>
    <row r="105" spans="2:11" s="1" customFormat="1" ht="5.25" customHeight="1">
      <c r="B105" s="268"/>
      <c r="C105" s="270"/>
      <c r="D105" s="270"/>
      <c r="E105" s="270"/>
      <c r="F105" s="270"/>
      <c r="G105" s="286"/>
      <c r="H105" s="270"/>
      <c r="I105" s="270"/>
      <c r="J105" s="270"/>
      <c r="K105" s="269"/>
    </row>
    <row r="106" spans="2:11" s="1" customFormat="1" ht="15" customHeight="1">
      <c r="B106" s="268"/>
      <c r="C106" s="257" t="s">
        <v>53</v>
      </c>
      <c r="D106" s="275"/>
      <c r="E106" s="275"/>
      <c r="F106" s="277" t="s">
        <v>455</v>
      </c>
      <c r="G106" s="286"/>
      <c r="H106" s="257" t="s">
        <v>495</v>
      </c>
      <c r="I106" s="257" t="s">
        <v>457</v>
      </c>
      <c r="J106" s="257">
        <v>20</v>
      </c>
      <c r="K106" s="269"/>
    </row>
    <row r="107" spans="2:11" s="1" customFormat="1" ht="15" customHeight="1">
      <c r="B107" s="268"/>
      <c r="C107" s="257" t="s">
        <v>458</v>
      </c>
      <c r="D107" s="257"/>
      <c r="E107" s="257"/>
      <c r="F107" s="277" t="s">
        <v>455</v>
      </c>
      <c r="G107" s="257"/>
      <c r="H107" s="257" t="s">
        <v>495</v>
      </c>
      <c r="I107" s="257" t="s">
        <v>457</v>
      </c>
      <c r="J107" s="257">
        <v>120</v>
      </c>
      <c r="K107" s="269"/>
    </row>
    <row r="108" spans="2:11" s="1" customFormat="1" ht="15" customHeight="1">
      <c r="B108" s="278"/>
      <c r="C108" s="257" t="s">
        <v>460</v>
      </c>
      <c r="D108" s="257"/>
      <c r="E108" s="257"/>
      <c r="F108" s="277" t="s">
        <v>461</v>
      </c>
      <c r="G108" s="257"/>
      <c r="H108" s="257" t="s">
        <v>495</v>
      </c>
      <c r="I108" s="257" t="s">
        <v>457</v>
      </c>
      <c r="J108" s="257">
        <v>50</v>
      </c>
      <c r="K108" s="269"/>
    </row>
    <row r="109" spans="2:11" s="1" customFormat="1" ht="15" customHeight="1">
      <c r="B109" s="278"/>
      <c r="C109" s="257" t="s">
        <v>463</v>
      </c>
      <c r="D109" s="257"/>
      <c r="E109" s="257"/>
      <c r="F109" s="277" t="s">
        <v>455</v>
      </c>
      <c r="G109" s="257"/>
      <c r="H109" s="257" t="s">
        <v>495</v>
      </c>
      <c r="I109" s="257" t="s">
        <v>465</v>
      </c>
      <c r="J109" s="257"/>
      <c r="K109" s="269"/>
    </row>
    <row r="110" spans="2:11" s="1" customFormat="1" ht="15" customHeight="1">
      <c r="B110" s="278"/>
      <c r="C110" s="257" t="s">
        <v>474</v>
      </c>
      <c r="D110" s="257"/>
      <c r="E110" s="257"/>
      <c r="F110" s="277" t="s">
        <v>461</v>
      </c>
      <c r="G110" s="257"/>
      <c r="H110" s="257" t="s">
        <v>495</v>
      </c>
      <c r="I110" s="257" t="s">
        <v>457</v>
      </c>
      <c r="J110" s="257">
        <v>50</v>
      </c>
      <c r="K110" s="269"/>
    </row>
    <row r="111" spans="2:11" s="1" customFormat="1" ht="15" customHeight="1">
      <c r="B111" s="278"/>
      <c r="C111" s="257" t="s">
        <v>482</v>
      </c>
      <c r="D111" s="257"/>
      <c r="E111" s="257"/>
      <c r="F111" s="277" t="s">
        <v>461</v>
      </c>
      <c r="G111" s="257"/>
      <c r="H111" s="257" t="s">
        <v>495</v>
      </c>
      <c r="I111" s="257" t="s">
        <v>457</v>
      </c>
      <c r="J111" s="257">
        <v>50</v>
      </c>
      <c r="K111" s="269"/>
    </row>
    <row r="112" spans="2:11" s="1" customFormat="1" ht="15" customHeight="1">
      <c r="B112" s="278"/>
      <c r="C112" s="257" t="s">
        <v>480</v>
      </c>
      <c r="D112" s="257"/>
      <c r="E112" s="257"/>
      <c r="F112" s="277" t="s">
        <v>461</v>
      </c>
      <c r="G112" s="257"/>
      <c r="H112" s="257" t="s">
        <v>495</v>
      </c>
      <c r="I112" s="257" t="s">
        <v>457</v>
      </c>
      <c r="J112" s="257">
        <v>50</v>
      </c>
      <c r="K112" s="269"/>
    </row>
    <row r="113" spans="2:11" s="1" customFormat="1" ht="15" customHeight="1">
      <c r="B113" s="278"/>
      <c r="C113" s="257" t="s">
        <v>53</v>
      </c>
      <c r="D113" s="257"/>
      <c r="E113" s="257"/>
      <c r="F113" s="277" t="s">
        <v>455</v>
      </c>
      <c r="G113" s="257"/>
      <c r="H113" s="257" t="s">
        <v>496</v>
      </c>
      <c r="I113" s="257" t="s">
        <v>457</v>
      </c>
      <c r="J113" s="257">
        <v>20</v>
      </c>
      <c r="K113" s="269"/>
    </row>
    <row r="114" spans="2:11" s="1" customFormat="1" ht="15" customHeight="1">
      <c r="B114" s="278"/>
      <c r="C114" s="257" t="s">
        <v>497</v>
      </c>
      <c r="D114" s="257"/>
      <c r="E114" s="257"/>
      <c r="F114" s="277" t="s">
        <v>455</v>
      </c>
      <c r="G114" s="257"/>
      <c r="H114" s="257" t="s">
        <v>498</v>
      </c>
      <c r="I114" s="257" t="s">
        <v>457</v>
      </c>
      <c r="J114" s="257">
        <v>120</v>
      </c>
      <c r="K114" s="269"/>
    </row>
    <row r="115" spans="2:11" s="1" customFormat="1" ht="15" customHeight="1">
      <c r="B115" s="278"/>
      <c r="C115" s="257" t="s">
        <v>38</v>
      </c>
      <c r="D115" s="257"/>
      <c r="E115" s="257"/>
      <c r="F115" s="277" t="s">
        <v>455</v>
      </c>
      <c r="G115" s="257"/>
      <c r="H115" s="257" t="s">
        <v>499</v>
      </c>
      <c r="I115" s="257" t="s">
        <v>490</v>
      </c>
      <c r="J115" s="257"/>
      <c r="K115" s="269"/>
    </row>
    <row r="116" spans="2:11" s="1" customFormat="1" ht="15" customHeight="1">
      <c r="B116" s="278"/>
      <c r="C116" s="257" t="s">
        <v>48</v>
      </c>
      <c r="D116" s="257"/>
      <c r="E116" s="257"/>
      <c r="F116" s="277" t="s">
        <v>455</v>
      </c>
      <c r="G116" s="257"/>
      <c r="H116" s="257" t="s">
        <v>500</v>
      </c>
      <c r="I116" s="257" t="s">
        <v>490</v>
      </c>
      <c r="J116" s="257"/>
      <c r="K116" s="269"/>
    </row>
    <row r="117" spans="2:11" s="1" customFormat="1" ht="15" customHeight="1">
      <c r="B117" s="278"/>
      <c r="C117" s="257" t="s">
        <v>57</v>
      </c>
      <c r="D117" s="257"/>
      <c r="E117" s="257"/>
      <c r="F117" s="277" t="s">
        <v>455</v>
      </c>
      <c r="G117" s="257"/>
      <c r="H117" s="257" t="s">
        <v>501</v>
      </c>
      <c r="I117" s="257" t="s">
        <v>502</v>
      </c>
      <c r="J117" s="257"/>
      <c r="K117" s="269"/>
    </row>
    <row r="118" spans="2:11" s="1" customFormat="1" ht="15" customHeight="1">
      <c r="B118" s="281"/>
      <c r="C118" s="287"/>
      <c r="D118" s="287"/>
      <c r="E118" s="287"/>
      <c r="F118" s="287"/>
      <c r="G118" s="287"/>
      <c r="H118" s="287"/>
      <c r="I118" s="287"/>
      <c r="J118" s="287"/>
      <c r="K118" s="283"/>
    </row>
    <row r="119" spans="2:11" s="1" customFormat="1" ht="18.75" customHeight="1">
      <c r="B119" s="288"/>
      <c r="C119" s="254"/>
      <c r="D119" s="254"/>
      <c r="E119" s="254"/>
      <c r="F119" s="289"/>
      <c r="G119" s="254"/>
      <c r="H119" s="254"/>
      <c r="I119" s="254"/>
      <c r="J119" s="254"/>
      <c r="K119" s="288"/>
    </row>
    <row r="120" spans="2:11" s="1" customFormat="1" ht="18.75" customHeight="1">
      <c r="B120" s="264"/>
      <c r="C120" s="264"/>
      <c r="D120" s="264"/>
      <c r="E120" s="264"/>
      <c r="F120" s="264"/>
      <c r="G120" s="264"/>
      <c r="H120" s="264"/>
      <c r="I120" s="264"/>
      <c r="J120" s="264"/>
      <c r="K120" s="264"/>
    </row>
    <row r="121" spans="2:11" s="1" customFormat="1" ht="7.5" customHeight="1">
      <c r="B121" s="290"/>
      <c r="C121" s="291"/>
      <c r="D121" s="291"/>
      <c r="E121" s="291"/>
      <c r="F121" s="291"/>
      <c r="G121" s="291"/>
      <c r="H121" s="291"/>
      <c r="I121" s="291"/>
      <c r="J121" s="291"/>
      <c r="K121" s="292"/>
    </row>
    <row r="122" spans="2:11" s="1" customFormat="1" ht="45" customHeight="1">
      <c r="B122" s="293"/>
      <c r="C122" s="374" t="s">
        <v>503</v>
      </c>
      <c r="D122" s="374"/>
      <c r="E122" s="374"/>
      <c r="F122" s="374"/>
      <c r="G122" s="374"/>
      <c r="H122" s="374"/>
      <c r="I122" s="374"/>
      <c r="J122" s="374"/>
      <c r="K122" s="294"/>
    </row>
    <row r="123" spans="2:11" s="1" customFormat="1" ht="17.25" customHeight="1">
      <c r="B123" s="295"/>
      <c r="C123" s="270" t="s">
        <v>449</v>
      </c>
      <c r="D123" s="270"/>
      <c r="E123" s="270"/>
      <c r="F123" s="270" t="s">
        <v>450</v>
      </c>
      <c r="G123" s="271"/>
      <c r="H123" s="270" t="s">
        <v>54</v>
      </c>
      <c r="I123" s="270" t="s">
        <v>57</v>
      </c>
      <c r="J123" s="270" t="s">
        <v>451</v>
      </c>
      <c r="K123" s="296"/>
    </row>
    <row r="124" spans="2:11" s="1" customFormat="1" ht="17.25" customHeight="1">
      <c r="B124" s="295"/>
      <c r="C124" s="272" t="s">
        <v>452</v>
      </c>
      <c r="D124" s="272"/>
      <c r="E124" s="272"/>
      <c r="F124" s="273" t="s">
        <v>453</v>
      </c>
      <c r="G124" s="274"/>
      <c r="H124" s="272"/>
      <c r="I124" s="272"/>
      <c r="J124" s="272" t="s">
        <v>454</v>
      </c>
      <c r="K124" s="296"/>
    </row>
    <row r="125" spans="2:11" s="1" customFormat="1" ht="5.25" customHeight="1">
      <c r="B125" s="297"/>
      <c r="C125" s="275"/>
      <c r="D125" s="275"/>
      <c r="E125" s="275"/>
      <c r="F125" s="275"/>
      <c r="G125" s="257"/>
      <c r="H125" s="275"/>
      <c r="I125" s="275"/>
      <c r="J125" s="275"/>
      <c r="K125" s="298"/>
    </row>
    <row r="126" spans="2:11" s="1" customFormat="1" ht="15" customHeight="1">
      <c r="B126" s="297"/>
      <c r="C126" s="257" t="s">
        <v>458</v>
      </c>
      <c r="D126" s="275"/>
      <c r="E126" s="275"/>
      <c r="F126" s="277" t="s">
        <v>455</v>
      </c>
      <c r="G126" s="257"/>
      <c r="H126" s="257" t="s">
        <v>495</v>
      </c>
      <c r="I126" s="257" t="s">
        <v>457</v>
      </c>
      <c r="J126" s="257">
        <v>120</v>
      </c>
      <c r="K126" s="299"/>
    </row>
    <row r="127" spans="2:11" s="1" customFormat="1" ht="15" customHeight="1">
      <c r="B127" s="297"/>
      <c r="C127" s="257" t="s">
        <v>504</v>
      </c>
      <c r="D127" s="257"/>
      <c r="E127" s="257"/>
      <c r="F127" s="277" t="s">
        <v>455</v>
      </c>
      <c r="G127" s="257"/>
      <c r="H127" s="257" t="s">
        <v>505</v>
      </c>
      <c r="I127" s="257" t="s">
        <v>457</v>
      </c>
      <c r="J127" s="257" t="s">
        <v>506</v>
      </c>
      <c r="K127" s="299"/>
    </row>
    <row r="128" spans="2:11" s="1" customFormat="1" ht="15" customHeight="1">
      <c r="B128" s="297"/>
      <c r="C128" s="257" t="s">
        <v>403</v>
      </c>
      <c r="D128" s="257"/>
      <c r="E128" s="257"/>
      <c r="F128" s="277" t="s">
        <v>455</v>
      </c>
      <c r="G128" s="257"/>
      <c r="H128" s="257" t="s">
        <v>507</v>
      </c>
      <c r="I128" s="257" t="s">
        <v>457</v>
      </c>
      <c r="J128" s="257" t="s">
        <v>506</v>
      </c>
      <c r="K128" s="299"/>
    </row>
    <row r="129" spans="2:11" s="1" customFormat="1" ht="15" customHeight="1">
      <c r="B129" s="297"/>
      <c r="C129" s="257" t="s">
        <v>466</v>
      </c>
      <c r="D129" s="257"/>
      <c r="E129" s="257"/>
      <c r="F129" s="277" t="s">
        <v>461</v>
      </c>
      <c r="G129" s="257"/>
      <c r="H129" s="257" t="s">
        <v>467</v>
      </c>
      <c r="I129" s="257" t="s">
        <v>457</v>
      </c>
      <c r="J129" s="257">
        <v>15</v>
      </c>
      <c r="K129" s="299"/>
    </row>
    <row r="130" spans="2:11" s="1" customFormat="1" ht="15" customHeight="1">
      <c r="B130" s="297"/>
      <c r="C130" s="279" t="s">
        <v>468</v>
      </c>
      <c r="D130" s="279"/>
      <c r="E130" s="279"/>
      <c r="F130" s="280" t="s">
        <v>461</v>
      </c>
      <c r="G130" s="279"/>
      <c r="H130" s="279" t="s">
        <v>469</v>
      </c>
      <c r="I130" s="279" t="s">
        <v>457</v>
      </c>
      <c r="J130" s="279">
        <v>15</v>
      </c>
      <c r="K130" s="299"/>
    </row>
    <row r="131" spans="2:11" s="1" customFormat="1" ht="15" customHeight="1">
      <c r="B131" s="297"/>
      <c r="C131" s="279" t="s">
        <v>470</v>
      </c>
      <c r="D131" s="279"/>
      <c r="E131" s="279"/>
      <c r="F131" s="280" t="s">
        <v>461</v>
      </c>
      <c r="G131" s="279"/>
      <c r="H131" s="279" t="s">
        <v>471</v>
      </c>
      <c r="I131" s="279" t="s">
        <v>457</v>
      </c>
      <c r="J131" s="279">
        <v>20</v>
      </c>
      <c r="K131" s="299"/>
    </row>
    <row r="132" spans="2:11" s="1" customFormat="1" ht="15" customHeight="1">
      <c r="B132" s="297"/>
      <c r="C132" s="279" t="s">
        <v>472</v>
      </c>
      <c r="D132" s="279"/>
      <c r="E132" s="279"/>
      <c r="F132" s="280" t="s">
        <v>461</v>
      </c>
      <c r="G132" s="279"/>
      <c r="H132" s="279" t="s">
        <v>473</v>
      </c>
      <c r="I132" s="279" t="s">
        <v>457</v>
      </c>
      <c r="J132" s="279">
        <v>20</v>
      </c>
      <c r="K132" s="299"/>
    </row>
    <row r="133" spans="2:11" s="1" customFormat="1" ht="15" customHeight="1">
      <c r="B133" s="297"/>
      <c r="C133" s="257" t="s">
        <v>460</v>
      </c>
      <c r="D133" s="257"/>
      <c r="E133" s="257"/>
      <c r="F133" s="277" t="s">
        <v>461</v>
      </c>
      <c r="G133" s="257"/>
      <c r="H133" s="257" t="s">
        <v>495</v>
      </c>
      <c r="I133" s="257" t="s">
        <v>457</v>
      </c>
      <c r="J133" s="257">
        <v>50</v>
      </c>
      <c r="K133" s="299"/>
    </row>
    <row r="134" spans="2:11" s="1" customFormat="1" ht="15" customHeight="1">
      <c r="B134" s="297"/>
      <c r="C134" s="257" t="s">
        <v>474</v>
      </c>
      <c r="D134" s="257"/>
      <c r="E134" s="257"/>
      <c r="F134" s="277" t="s">
        <v>461</v>
      </c>
      <c r="G134" s="257"/>
      <c r="H134" s="257" t="s">
        <v>495</v>
      </c>
      <c r="I134" s="257" t="s">
        <v>457</v>
      </c>
      <c r="J134" s="257">
        <v>50</v>
      </c>
      <c r="K134" s="299"/>
    </row>
    <row r="135" spans="2:11" s="1" customFormat="1" ht="15" customHeight="1">
      <c r="B135" s="297"/>
      <c r="C135" s="257" t="s">
        <v>480</v>
      </c>
      <c r="D135" s="257"/>
      <c r="E135" s="257"/>
      <c r="F135" s="277" t="s">
        <v>461</v>
      </c>
      <c r="G135" s="257"/>
      <c r="H135" s="257" t="s">
        <v>495</v>
      </c>
      <c r="I135" s="257" t="s">
        <v>457</v>
      </c>
      <c r="J135" s="257">
        <v>50</v>
      </c>
      <c r="K135" s="299"/>
    </row>
    <row r="136" spans="2:11" s="1" customFormat="1" ht="15" customHeight="1">
      <c r="B136" s="297"/>
      <c r="C136" s="257" t="s">
        <v>482</v>
      </c>
      <c r="D136" s="257"/>
      <c r="E136" s="257"/>
      <c r="F136" s="277" t="s">
        <v>461</v>
      </c>
      <c r="G136" s="257"/>
      <c r="H136" s="257" t="s">
        <v>495</v>
      </c>
      <c r="I136" s="257" t="s">
        <v>457</v>
      </c>
      <c r="J136" s="257">
        <v>50</v>
      </c>
      <c r="K136" s="299"/>
    </row>
    <row r="137" spans="2:11" s="1" customFormat="1" ht="15" customHeight="1">
      <c r="B137" s="297"/>
      <c r="C137" s="257" t="s">
        <v>483</v>
      </c>
      <c r="D137" s="257"/>
      <c r="E137" s="257"/>
      <c r="F137" s="277" t="s">
        <v>461</v>
      </c>
      <c r="G137" s="257"/>
      <c r="H137" s="257" t="s">
        <v>508</v>
      </c>
      <c r="I137" s="257" t="s">
        <v>457</v>
      </c>
      <c r="J137" s="257">
        <v>255</v>
      </c>
      <c r="K137" s="299"/>
    </row>
    <row r="138" spans="2:11" s="1" customFormat="1" ht="15" customHeight="1">
      <c r="B138" s="297"/>
      <c r="C138" s="257" t="s">
        <v>485</v>
      </c>
      <c r="D138" s="257"/>
      <c r="E138" s="257"/>
      <c r="F138" s="277" t="s">
        <v>455</v>
      </c>
      <c r="G138" s="257"/>
      <c r="H138" s="257" t="s">
        <v>509</v>
      </c>
      <c r="I138" s="257" t="s">
        <v>487</v>
      </c>
      <c r="J138" s="257"/>
      <c r="K138" s="299"/>
    </row>
    <row r="139" spans="2:11" s="1" customFormat="1" ht="15" customHeight="1">
      <c r="B139" s="297"/>
      <c r="C139" s="257" t="s">
        <v>488</v>
      </c>
      <c r="D139" s="257"/>
      <c r="E139" s="257"/>
      <c r="F139" s="277" t="s">
        <v>455</v>
      </c>
      <c r="G139" s="257"/>
      <c r="H139" s="257" t="s">
        <v>510</v>
      </c>
      <c r="I139" s="257" t="s">
        <v>490</v>
      </c>
      <c r="J139" s="257"/>
      <c r="K139" s="299"/>
    </row>
    <row r="140" spans="2:11" s="1" customFormat="1" ht="15" customHeight="1">
      <c r="B140" s="297"/>
      <c r="C140" s="257" t="s">
        <v>491</v>
      </c>
      <c r="D140" s="257"/>
      <c r="E140" s="257"/>
      <c r="F140" s="277" t="s">
        <v>455</v>
      </c>
      <c r="G140" s="257"/>
      <c r="H140" s="257" t="s">
        <v>491</v>
      </c>
      <c r="I140" s="257" t="s">
        <v>490</v>
      </c>
      <c r="J140" s="257"/>
      <c r="K140" s="299"/>
    </row>
    <row r="141" spans="2:11" s="1" customFormat="1" ht="15" customHeight="1">
      <c r="B141" s="297"/>
      <c r="C141" s="257" t="s">
        <v>38</v>
      </c>
      <c r="D141" s="257"/>
      <c r="E141" s="257"/>
      <c r="F141" s="277" t="s">
        <v>455</v>
      </c>
      <c r="G141" s="257"/>
      <c r="H141" s="257" t="s">
        <v>511</v>
      </c>
      <c r="I141" s="257" t="s">
        <v>490</v>
      </c>
      <c r="J141" s="257"/>
      <c r="K141" s="299"/>
    </row>
    <row r="142" spans="2:11" s="1" customFormat="1" ht="15" customHeight="1">
      <c r="B142" s="297"/>
      <c r="C142" s="257" t="s">
        <v>512</v>
      </c>
      <c r="D142" s="257"/>
      <c r="E142" s="257"/>
      <c r="F142" s="277" t="s">
        <v>455</v>
      </c>
      <c r="G142" s="257"/>
      <c r="H142" s="257" t="s">
        <v>513</v>
      </c>
      <c r="I142" s="257" t="s">
        <v>490</v>
      </c>
      <c r="J142" s="257"/>
      <c r="K142" s="299"/>
    </row>
    <row r="143" spans="2:11" s="1" customFormat="1" ht="15" customHeight="1">
      <c r="B143" s="300"/>
      <c r="C143" s="301"/>
      <c r="D143" s="301"/>
      <c r="E143" s="301"/>
      <c r="F143" s="301"/>
      <c r="G143" s="301"/>
      <c r="H143" s="301"/>
      <c r="I143" s="301"/>
      <c r="J143" s="301"/>
      <c r="K143" s="302"/>
    </row>
    <row r="144" spans="2:11" s="1" customFormat="1" ht="18.75" customHeight="1">
      <c r="B144" s="254"/>
      <c r="C144" s="254"/>
      <c r="D144" s="254"/>
      <c r="E144" s="254"/>
      <c r="F144" s="289"/>
      <c r="G144" s="254"/>
      <c r="H144" s="254"/>
      <c r="I144" s="254"/>
      <c r="J144" s="254"/>
      <c r="K144" s="254"/>
    </row>
    <row r="145" spans="2:11" s="1" customFormat="1" ht="18.75" customHeight="1">
      <c r="B145" s="264"/>
      <c r="C145" s="264"/>
      <c r="D145" s="264"/>
      <c r="E145" s="264"/>
      <c r="F145" s="264"/>
      <c r="G145" s="264"/>
      <c r="H145" s="264"/>
      <c r="I145" s="264"/>
      <c r="J145" s="264"/>
      <c r="K145" s="264"/>
    </row>
    <row r="146" spans="2:11" s="1" customFormat="1" ht="7.5" customHeight="1">
      <c r="B146" s="265"/>
      <c r="C146" s="266"/>
      <c r="D146" s="266"/>
      <c r="E146" s="266"/>
      <c r="F146" s="266"/>
      <c r="G146" s="266"/>
      <c r="H146" s="266"/>
      <c r="I146" s="266"/>
      <c r="J146" s="266"/>
      <c r="K146" s="267"/>
    </row>
    <row r="147" spans="2:11" s="1" customFormat="1" ht="45" customHeight="1">
      <c r="B147" s="268"/>
      <c r="C147" s="373" t="s">
        <v>514</v>
      </c>
      <c r="D147" s="373"/>
      <c r="E147" s="373"/>
      <c r="F147" s="373"/>
      <c r="G147" s="373"/>
      <c r="H147" s="373"/>
      <c r="I147" s="373"/>
      <c r="J147" s="373"/>
      <c r="K147" s="269"/>
    </row>
    <row r="148" spans="2:11" s="1" customFormat="1" ht="17.25" customHeight="1">
      <c r="B148" s="268"/>
      <c r="C148" s="270" t="s">
        <v>449</v>
      </c>
      <c r="D148" s="270"/>
      <c r="E148" s="270"/>
      <c r="F148" s="270" t="s">
        <v>450</v>
      </c>
      <c r="G148" s="271"/>
      <c r="H148" s="270" t="s">
        <v>54</v>
      </c>
      <c r="I148" s="270" t="s">
        <v>57</v>
      </c>
      <c r="J148" s="270" t="s">
        <v>451</v>
      </c>
      <c r="K148" s="269"/>
    </row>
    <row r="149" spans="2:11" s="1" customFormat="1" ht="17.25" customHeight="1">
      <c r="B149" s="268"/>
      <c r="C149" s="272" t="s">
        <v>452</v>
      </c>
      <c r="D149" s="272"/>
      <c r="E149" s="272"/>
      <c r="F149" s="273" t="s">
        <v>453</v>
      </c>
      <c r="G149" s="274"/>
      <c r="H149" s="272"/>
      <c r="I149" s="272"/>
      <c r="J149" s="272" t="s">
        <v>454</v>
      </c>
      <c r="K149" s="269"/>
    </row>
    <row r="150" spans="2:11" s="1" customFormat="1" ht="5.25" customHeight="1">
      <c r="B150" s="278"/>
      <c r="C150" s="275"/>
      <c r="D150" s="275"/>
      <c r="E150" s="275"/>
      <c r="F150" s="275"/>
      <c r="G150" s="276"/>
      <c r="H150" s="275"/>
      <c r="I150" s="275"/>
      <c r="J150" s="275"/>
      <c r="K150" s="299"/>
    </row>
    <row r="151" spans="2:11" s="1" customFormat="1" ht="15" customHeight="1">
      <c r="B151" s="278"/>
      <c r="C151" s="303" t="s">
        <v>458</v>
      </c>
      <c r="D151" s="257"/>
      <c r="E151" s="257"/>
      <c r="F151" s="304" t="s">
        <v>455</v>
      </c>
      <c r="G151" s="257"/>
      <c r="H151" s="303" t="s">
        <v>495</v>
      </c>
      <c r="I151" s="303" t="s">
        <v>457</v>
      </c>
      <c r="J151" s="303">
        <v>120</v>
      </c>
      <c r="K151" s="299"/>
    </row>
    <row r="152" spans="2:11" s="1" customFormat="1" ht="15" customHeight="1">
      <c r="B152" s="278"/>
      <c r="C152" s="303" t="s">
        <v>504</v>
      </c>
      <c r="D152" s="257"/>
      <c r="E152" s="257"/>
      <c r="F152" s="304" t="s">
        <v>455</v>
      </c>
      <c r="G152" s="257"/>
      <c r="H152" s="303" t="s">
        <v>515</v>
      </c>
      <c r="I152" s="303" t="s">
        <v>457</v>
      </c>
      <c r="J152" s="303" t="s">
        <v>506</v>
      </c>
      <c r="K152" s="299"/>
    </row>
    <row r="153" spans="2:11" s="1" customFormat="1" ht="15" customHeight="1">
      <c r="B153" s="278"/>
      <c r="C153" s="303" t="s">
        <v>403</v>
      </c>
      <c r="D153" s="257"/>
      <c r="E153" s="257"/>
      <c r="F153" s="304" t="s">
        <v>455</v>
      </c>
      <c r="G153" s="257"/>
      <c r="H153" s="303" t="s">
        <v>516</v>
      </c>
      <c r="I153" s="303" t="s">
        <v>457</v>
      </c>
      <c r="J153" s="303" t="s">
        <v>506</v>
      </c>
      <c r="K153" s="299"/>
    </row>
    <row r="154" spans="2:11" s="1" customFormat="1" ht="15" customHeight="1">
      <c r="B154" s="278"/>
      <c r="C154" s="303" t="s">
        <v>460</v>
      </c>
      <c r="D154" s="257"/>
      <c r="E154" s="257"/>
      <c r="F154" s="304" t="s">
        <v>461</v>
      </c>
      <c r="G154" s="257"/>
      <c r="H154" s="303" t="s">
        <v>495</v>
      </c>
      <c r="I154" s="303" t="s">
        <v>457</v>
      </c>
      <c r="J154" s="303">
        <v>50</v>
      </c>
      <c r="K154" s="299"/>
    </row>
    <row r="155" spans="2:11" s="1" customFormat="1" ht="15" customHeight="1">
      <c r="B155" s="278"/>
      <c r="C155" s="303" t="s">
        <v>463</v>
      </c>
      <c r="D155" s="257"/>
      <c r="E155" s="257"/>
      <c r="F155" s="304" t="s">
        <v>455</v>
      </c>
      <c r="G155" s="257"/>
      <c r="H155" s="303" t="s">
        <v>495</v>
      </c>
      <c r="I155" s="303" t="s">
        <v>465</v>
      </c>
      <c r="J155" s="303"/>
      <c r="K155" s="299"/>
    </row>
    <row r="156" spans="2:11" s="1" customFormat="1" ht="15" customHeight="1">
      <c r="B156" s="278"/>
      <c r="C156" s="303" t="s">
        <v>474</v>
      </c>
      <c r="D156" s="257"/>
      <c r="E156" s="257"/>
      <c r="F156" s="304" t="s">
        <v>461</v>
      </c>
      <c r="G156" s="257"/>
      <c r="H156" s="303" t="s">
        <v>495</v>
      </c>
      <c r="I156" s="303" t="s">
        <v>457</v>
      </c>
      <c r="J156" s="303">
        <v>50</v>
      </c>
      <c r="K156" s="299"/>
    </row>
    <row r="157" spans="2:11" s="1" customFormat="1" ht="15" customHeight="1">
      <c r="B157" s="278"/>
      <c r="C157" s="303" t="s">
        <v>482</v>
      </c>
      <c r="D157" s="257"/>
      <c r="E157" s="257"/>
      <c r="F157" s="304" t="s">
        <v>461</v>
      </c>
      <c r="G157" s="257"/>
      <c r="H157" s="303" t="s">
        <v>495</v>
      </c>
      <c r="I157" s="303" t="s">
        <v>457</v>
      </c>
      <c r="J157" s="303">
        <v>50</v>
      </c>
      <c r="K157" s="299"/>
    </row>
    <row r="158" spans="2:11" s="1" customFormat="1" ht="15" customHeight="1">
      <c r="B158" s="278"/>
      <c r="C158" s="303" t="s">
        <v>480</v>
      </c>
      <c r="D158" s="257"/>
      <c r="E158" s="257"/>
      <c r="F158" s="304" t="s">
        <v>461</v>
      </c>
      <c r="G158" s="257"/>
      <c r="H158" s="303" t="s">
        <v>495</v>
      </c>
      <c r="I158" s="303" t="s">
        <v>457</v>
      </c>
      <c r="J158" s="303">
        <v>50</v>
      </c>
      <c r="K158" s="299"/>
    </row>
    <row r="159" spans="2:11" s="1" customFormat="1" ht="15" customHeight="1">
      <c r="B159" s="278"/>
      <c r="C159" s="303" t="s">
        <v>104</v>
      </c>
      <c r="D159" s="257"/>
      <c r="E159" s="257"/>
      <c r="F159" s="304" t="s">
        <v>455</v>
      </c>
      <c r="G159" s="257"/>
      <c r="H159" s="303" t="s">
        <v>517</v>
      </c>
      <c r="I159" s="303" t="s">
        <v>457</v>
      </c>
      <c r="J159" s="303" t="s">
        <v>518</v>
      </c>
      <c r="K159" s="299"/>
    </row>
    <row r="160" spans="2:11" s="1" customFormat="1" ht="15" customHeight="1">
      <c r="B160" s="278"/>
      <c r="C160" s="303" t="s">
        <v>519</v>
      </c>
      <c r="D160" s="257"/>
      <c r="E160" s="257"/>
      <c r="F160" s="304" t="s">
        <v>455</v>
      </c>
      <c r="G160" s="257"/>
      <c r="H160" s="303" t="s">
        <v>520</v>
      </c>
      <c r="I160" s="303" t="s">
        <v>490</v>
      </c>
      <c r="J160" s="303"/>
      <c r="K160" s="299"/>
    </row>
    <row r="161" spans="2:11" s="1" customFormat="1" ht="15" customHeight="1">
      <c r="B161" s="305"/>
      <c r="C161" s="287"/>
      <c r="D161" s="287"/>
      <c r="E161" s="287"/>
      <c r="F161" s="287"/>
      <c r="G161" s="287"/>
      <c r="H161" s="287"/>
      <c r="I161" s="287"/>
      <c r="J161" s="287"/>
      <c r="K161" s="306"/>
    </row>
    <row r="162" spans="2:11" s="1" customFormat="1" ht="18.75" customHeight="1">
      <c r="B162" s="254"/>
      <c r="C162" s="257"/>
      <c r="D162" s="257"/>
      <c r="E162" s="257"/>
      <c r="F162" s="277"/>
      <c r="G162" s="257"/>
      <c r="H162" s="257"/>
      <c r="I162" s="257"/>
      <c r="J162" s="257"/>
      <c r="K162" s="254"/>
    </row>
    <row r="163" spans="2:11" s="1" customFormat="1" ht="18.75" customHeight="1">
      <c r="B163" s="264"/>
      <c r="C163" s="264"/>
      <c r="D163" s="264"/>
      <c r="E163" s="264"/>
      <c r="F163" s="264"/>
      <c r="G163" s="264"/>
      <c r="H163" s="264"/>
      <c r="I163" s="264"/>
      <c r="J163" s="264"/>
      <c r="K163" s="264"/>
    </row>
    <row r="164" spans="2:11" s="1" customFormat="1" ht="7.5" customHeight="1">
      <c r="B164" s="246"/>
      <c r="C164" s="247"/>
      <c r="D164" s="247"/>
      <c r="E164" s="247"/>
      <c r="F164" s="247"/>
      <c r="G164" s="247"/>
      <c r="H164" s="247"/>
      <c r="I164" s="247"/>
      <c r="J164" s="247"/>
      <c r="K164" s="248"/>
    </row>
    <row r="165" spans="2:11" s="1" customFormat="1" ht="45" customHeight="1">
      <c r="B165" s="249"/>
      <c r="C165" s="374" t="s">
        <v>521</v>
      </c>
      <c r="D165" s="374"/>
      <c r="E165" s="374"/>
      <c r="F165" s="374"/>
      <c r="G165" s="374"/>
      <c r="H165" s="374"/>
      <c r="I165" s="374"/>
      <c r="J165" s="374"/>
      <c r="K165" s="250"/>
    </row>
    <row r="166" spans="2:11" s="1" customFormat="1" ht="17.25" customHeight="1">
      <c r="B166" s="249"/>
      <c r="C166" s="270" t="s">
        <v>449</v>
      </c>
      <c r="D166" s="270"/>
      <c r="E166" s="270"/>
      <c r="F166" s="270" t="s">
        <v>450</v>
      </c>
      <c r="G166" s="307"/>
      <c r="H166" s="308" t="s">
        <v>54</v>
      </c>
      <c r="I166" s="308" t="s">
        <v>57</v>
      </c>
      <c r="J166" s="270" t="s">
        <v>451</v>
      </c>
      <c r="K166" s="250"/>
    </row>
    <row r="167" spans="2:11" s="1" customFormat="1" ht="17.25" customHeight="1">
      <c r="B167" s="251"/>
      <c r="C167" s="272" t="s">
        <v>452</v>
      </c>
      <c r="D167" s="272"/>
      <c r="E167" s="272"/>
      <c r="F167" s="273" t="s">
        <v>453</v>
      </c>
      <c r="G167" s="309"/>
      <c r="H167" s="310"/>
      <c r="I167" s="310"/>
      <c r="J167" s="272" t="s">
        <v>454</v>
      </c>
      <c r="K167" s="252"/>
    </row>
    <row r="168" spans="2:11" s="1" customFormat="1" ht="5.25" customHeight="1">
      <c r="B168" s="278"/>
      <c r="C168" s="275"/>
      <c r="D168" s="275"/>
      <c r="E168" s="275"/>
      <c r="F168" s="275"/>
      <c r="G168" s="276"/>
      <c r="H168" s="275"/>
      <c r="I168" s="275"/>
      <c r="J168" s="275"/>
      <c r="K168" s="299"/>
    </row>
    <row r="169" spans="2:11" s="1" customFormat="1" ht="15" customHeight="1">
      <c r="B169" s="278"/>
      <c r="C169" s="257" t="s">
        <v>458</v>
      </c>
      <c r="D169" s="257"/>
      <c r="E169" s="257"/>
      <c r="F169" s="277" t="s">
        <v>455</v>
      </c>
      <c r="G169" s="257"/>
      <c r="H169" s="257" t="s">
        <v>495</v>
      </c>
      <c r="I169" s="257" t="s">
        <v>457</v>
      </c>
      <c r="J169" s="257">
        <v>120</v>
      </c>
      <c r="K169" s="299"/>
    </row>
    <row r="170" spans="2:11" s="1" customFormat="1" ht="15" customHeight="1">
      <c r="B170" s="278"/>
      <c r="C170" s="257" t="s">
        <v>504</v>
      </c>
      <c r="D170" s="257"/>
      <c r="E170" s="257"/>
      <c r="F170" s="277" t="s">
        <v>455</v>
      </c>
      <c r="G170" s="257"/>
      <c r="H170" s="257" t="s">
        <v>505</v>
      </c>
      <c r="I170" s="257" t="s">
        <v>457</v>
      </c>
      <c r="J170" s="257" t="s">
        <v>506</v>
      </c>
      <c r="K170" s="299"/>
    </row>
    <row r="171" spans="2:11" s="1" customFormat="1" ht="15" customHeight="1">
      <c r="B171" s="278"/>
      <c r="C171" s="257" t="s">
        <v>403</v>
      </c>
      <c r="D171" s="257"/>
      <c r="E171" s="257"/>
      <c r="F171" s="277" t="s">
        <v>455</v>
      </c>
      <c r="G171" s="257"/>
      <c r="H171" s="257" t="s">
        <v>522</v>
      </c>
      <c r="I171" s="257" t="s">
        <v>457</v>
      </c>
      <c r="J171" s="257" t="s">
        <v>506</v>
      </c>
      <c r="K171" s="299"/>
    </row>
    <row r="172" spans="2:11" s="1" customFormat="1" ht="15" customHeight="1">
      <c r="B172" s="278"/>
      <c r="C172" s="257" t="s">
        <v>460</v>
      </c>
      <c r="D172" s="257"/>
      <c r="E172" s="257"/>
      <c r="F172" s="277" t="s">
        <v>461</v>
      </c>
      <c r="G172" s="257"/>
      <c r="H172" s="257" t="s">
        <v>522</v>
      </c>
      <c r="I172" s="257" t="s">
        <v>457</v>
      </c>
      <c r="J172" s="257">
        <v>50</v>
      </c>
      <c r="K172" s="299"/>
    </row>
    <row r="173" spans="2:11" s="1" customFormat="1" ht="15" customHeight="1">
      <c r="B173" s="278"/>
      <c r="C173" s="257" t="s">
        <v>463</v>
      </c>
      <c r="D173" s="257"/>
      <c r="E173" s="257"/>
      <c r="F173" s="277" t="s">
        <v>455</v>
      </c>
      <c r="G173" s="257"/>
      <c r="H173" s="257" t="s">
        <v>522</v>
      </c>
      <c r="I173" s="257" t="s">
        <v>465</v>
      </c>
      <c r="J173" s="257"/>
      <c r="K173" s="299"/>
    </row>
    <row r="174" spans="2:11" s="1" customFormat="1" ht="15" customHeight="1">
      <c r="B174" s="278"/>
      <c r="C174" s="257" t="s">
        <v>474</v>
      </c>
      <c r="D174" s="257"/>
      <c r="E174" s="257"/>
      <c r="F174" s="277" t="s">
        <v>461</v>
      </c>
      <c r="G174" s="257"/>
      <c r="H174" s="257" t="s">
        <v>522</v>
      </c>
      <c r="I174" s="257" t="s">
        <v>457</v>
      </c>
      <c r="J174" s="257">
        <v>50</v>
      </c>
      <c r="K174" s="299"/>
    </row>
    <row r="175" spans="2:11" s="1" customFormat="1" ht="15" customHeight="1">
      <c r="B175" s="278"/>
      <c r="C175" s="257" t="s">
        <v>482</v>
      </c>
      <c r="D175" s="257"/>
      <c r="E175" s="257"/>
      <c r="F175" s="277" t="s">
        <v>461</v>
      </c>
      <c r="G175" s="257"/>
      <c r="H175" s="257" t="s">
        <v>522</v>
      </c>
      <c r="I175" s="257" t="s">
        <v>457</v>
      </c>
      <c r="J175" s="257">
        <v>50</v>
      </c>
      <c r="K175" s="299"/>
    </row>
    <row r="176" spans="2:11" s="1" customFormat="1" ht="15" customHeight="1">
      <c r="B176" s="278"/>
      <c r="C176" s="257" t="s">
        <v>480</v>
      </c>
      <c r="D176" s="257"/>
      <c r="E176" s="257"/>
      <c r="F176" s="277" t="s">
        <v>461</v>
      </c>
      <c r="G176" s="257"/>
      <c r="H176" s="257" t="s">
        <v>522</v>
      </c>
      <c r="I176" s="257" t="s">
        <v>457</v>
      </c>
      <c r="J176" s="257">
        <v>50</v>
      </c>
      <c r="K176" s="299"/>
    </row>
    <row r="177" spans="2:11" s="1" customFormat="1" ht="15" customHeight="1">
      <c r="B177" s="278"/>
      <c r="C177" s="257" t="s">
        <v>110</v>
      </c>
      <c r="D177" s="257"/>
      <c r="E177" s="257"/>
      <c r="F177" s="277" t="s">
        <v>455</v>
      </c>
      <c r="G177" s="257"/>
      <c r="H177" s="257" t="s">
        <v>523</v>
      </c>
      <c r="I177" s="257" t="s">
        <v>524</v>
      </c>
      <c r="J177" s="257"/>
      <c r="K177" s="299"/>
    </row>
    <row r="178" spans="2:11" s="1" customFormat="1" ht="15" customHeight="1">
      <c r="B178" s="278"/>
      <c r="C178" s="257" t="s">
        <v>57</v>
      </c>
      <c r="D178" s="257"/>
      <c r="E178" s="257"/>
      <c r="F178" s="277" t="s">
        <v>455</v>
      </c>
      <c r="G178" s="257"/>
      <c r="H178" s="257" t="s">
        <v>525</v>
      </c>
      <c r="I178" s="257" t="s">
        <v>526</v>
      </c>
      <c r="J178" s="257">
        <v>1</v>
      </c>
      <c r="K178" s="299"/>
    </row>
    <row r="179" spans="2:11" s="1" customFormat="1" ht="15" customHeight="1">
      <c r="B179" s="278"/>
      <c r="C179" s="257" t="s">
        <v>53</v>
      </c>
      <c r="D179" s="257"/>
      <c r="E179" s="257"/>
      <c r="F179" s="277" t="s">
        <v>455</v>
      </c>
      <c r="G179" s="257"/>
      <c r="H179" s="257" t="s">
        <v>527</v>
      </c>
      <c r="I179" s="257" t="s">
        <v>457</v>
      </c>
      <c r="J179" s="257">
        <v>20</v>
      </c>
      <c r="K179" s="299"/>
    </row>
    <row r="180" spans="2:11" s="1" customFormat="1" ht="15" customHeight="1">
      <c r="B180" s="278"/>
      <c r="C180" s="257" t="s">
        <v>54</v>
      </c>
      <c r="D180" s="257"/>
      <c r="E180" s="257"/>
      <c r="F180" s="277" t="s">
        <v>455</v>
      </c>
      <c r="G180" s="257"/>
      <c r="H180" s="257" t="s">
        <v>528</v>
      </c>
      <c r="I180" s="257" t="s">
        <v>457</v>
      </c>
      <c r="J180" s="257">
        <v>255</v>
      </c>
      <c r="K180" s="299"/>
    </row>
    <row r="181" spans="2:11" s="1" customFormat="1" ht="15" customHeight="1">
      <c r="B181" s="278"/>
      <c r="C181" s="257" t="s">
        <v>111</v>
      </c>
      <c r="D181" s="257"/>
      <c r="E181" s="257"/>
      <c r="F181" s="277" t="s">
        <v>455</v>
      </c>
      <c r="G181" s="257"/>
      <c r="H181" s="257" t="s">
        <v>419</v>
      </c>
      <c r="I181" s="257" t="s">
        <v>457</v>
      </c>
      <c r="J181" s="257">
        <v>10</v>
      </c>
      <c r="K181" s="299"/>
    </row>
    <row r="182" spans="2:11" s="1" customFormat="1" ht="15" customHeight="1">
      <c r="B182" s="278"/>
      <c r="C182" s="257" t="s">
        <v>112</v>
      </c>
      <c r="D182" s="257"/>
      <c r="E182" s="257"/>
      <c r="F182" s="277" t="s">
        <v>455</v>
      </c>
      <c r="G182" s="257"/>
      <c r="H182" s="257" t="s">
        <v>529</v>
      </c>
      <c r="I182" s="257" t="s">
        <v>490</v>
      </c>
      <c r="J182" s="257"/>
      <c r="K182" s="299"/>
    </row>
    <row r="183" spans="2:11" s="1" customFormat="1" ht="15" customHeight="1">
      <c r="B183" s="278"/>
      <c r="C183" s="257" t="s">
        <v>530</v>
      </c>
      <c r="D183" s="257"/>
      <c r="E183" s="257"/>
      <c r="F183" s="277" t="s">
        <v>455</v>
      </c>
      <c r="G183" s="257"/>
      <c r="H183" s="257" t="s">
        <v>531</v>
      </c>
      <c r="I183" s="257" t="s">
        <v>490</v>
      </c>
      <c r="J183" s="257"/>
      <c r="K183" s="299"/>
    </row>
    <row r="184" spans="2:11" s="1" customFormat="1" ht="15" customHeight="1">
      <c r="B184" s="278"/>
      <c r="C184" s="257" t="s">
        <v>519</v>
      </c>
      <c r="D184" s="257"/>
      <c r="E184" s="257"/>
      <c r="F184" s="277" t="s">
        <v>455</v>
      </c>
      <c r="G184" s="257"/>
      <c r="H184" s="257" t="s">
        <v>532</v>
      </c>
      <c r="I184" s="257" t="s">
        <v>490</v>
      </c>
      <c r="J184" s="257"/>
      <c r="K184" s="299"/>
    </row>
    <row r="185" spans="2:11" s="1" customFormat="1" ht="15" customHeight="1">
      <c r="B185" s="278"/>
      <c r="C185" s="257" t="s">
        <v>114</v>
      </c>
      <c r="D185" s="257"/>
      <c r="E185" s="257"/>
      <c r="F185" s="277" t="s">
        <v>461</v>
      </c>
      <c r="G185" s="257"/>
      <c r="H185" s="257" t="s">
        <v>533</v>
      </c>
      <c r="I185" s="257" t="s">
        <v>457</v>
      </c>
      <c r="J185" s="257">
        <v>50</v>
      </c>
      <c r="K185" s="299"/>
    </row>
    <row r="186" spans="2:11" s="1" customFormat="1" ht="15" customHeight="1">
      <c r="B186" s="278"/>
      <c r="C186" s="257" t="s">
        <v>534</v>
      </c>
      <c r="D186" s="257"/>
      <c r="E186" s="257"/>
      <c r="F186" s="277" t="s">
        <v>461</v>
      </c>
      <c r="G186" s="257"/>
      <c r="H186" s="257" t="s">
        <v>535</v>
      </c>
      <c r="I186" s="257" t="s">
        <v>536</v>
      </c>
      <c r="J186" s="257"/>
      <c r="K186" s="299"/>
    </row>
    <row r="187" spans="2:11" s="1" customFormat="1" ht="15" customHeight="1">
      <c r="B187" s="278"/>
      <c r="C187" s="257" t="s">
        <v>537</v>
      </c>
      <c r="D187" s="257"/>
      <c r="E187" s="257"/>
      <c r="F187" s="277" t="s">
        <v>461</v>
      </c>
      <c r="G187" s="257"/>
      <c r="H187" s="257" t="s">
        <v>538</v>
      </c>
      <c r="I187" s="257" t="s">
        <v>536</v>
      </c>
      <c r="J187" s="257"/>
      <c r="K187" s="299"/>
    </row>
    <row r="188" spans="2:11" s="1" customFormat="1" ht="15" customHeight="1">
      <c r="B188" s="278"/>
      <c r="C188" s="257" t="s">
        <v>539</v>
      </c>
      <c r="D188" s="257"/>
      <c r="E188" s="257"/>
      <c r="F188" s="277" t="s">
        <v>461</v>
      </c>
      <c r="G188" s="257"/>
      <c r="H188" s="257" t="s">
        <v>540</v>
      </c>
      <c r="I188" s="257" t="s">
        <v>536</v>
      </c>
      <c r="J188" s="257"/>
      <c r="K188" s="299"/>
    </row>
    <row r="189" spans="2:11" s="1" customFormat="1" ht="15" customHeight="1">
      <c r="B189" s="278"/>
      <c r="C189" s="311" t="s">
        <v>541</v>
      </c>
      <c r="D189" s="257"/>
      <c r="E189" s="257"/>
      <c r="F189" s="277" t="s">
        <v>461</v>
      </c>
      <c r="G189" s="257"/>
      <c r="H189" s="257" t="s">
        <v>542</v>
      </c>
      <c r="I189" s="257" t="s">
        <v>543</v>
      </c>
      <c r="J189" s="312" t="s">
        <v>544</v>
      </c>
      <c r="K189" s="299"/>
    </row>
    <row r="190" spans="2:11" s="1" customFormat="1" ht="15" customHeight="1">
      <c r="B190" s="278"/>
      <c r="C190" s="263" t="s">
        <v>42</v>
      </c>
      <c r="D190" s="257"/>
      <c r="E190" s="257"/>
      <c r="F190" s="277" t="s">
        <v>455</v>
      </c>
      <c r="G190" s="257"/>
      <c r="H190" s="254" t="s">
        <v>545</v>
      </c>
      <c r="I190" s="257" t="s">
        <v>546</v>
      </c>
      <c r="J190" s="257"/>
      <c r="K190" s="299"/>
    </row>
    <row r="191" spans="2:11" s="1" customFormat="1" ht="15" customHeight="1">
      <c r="B191" s="278"/>
      <c r="C191" s="263" t="s">
        <v>547</v>
      </c>
      <c r="D191" s="257"/>
      <c r="E191" s="257"/>
      <c r="F191" s="277" t="s">
        <v>455</v>
      </c>
      <c r="G191" s="257"/>
      <c r="H191" s="257" t="s">
        <v>548</v>
      </c>
      <c r="I191" s="257" t="s">
        <v>490</v>
      </c>
      <c r="J191" s="257"/>
      <c r="K191" s="299"/>
    </row>
    <row r="192" spans="2:11" s="1" customFormat="1" ht="15" customHeight="1">
      <c r="B192" s="278"/>
      <c r="C192" s="263" t="s">
        <v>549</v>
      </c>
      <c r="D192" s="257"/>
      <c r="E192" s="257"/>
      <c r="F192" s="277" t="s">
        <v>455</v>
      </c>
      <c r="G192" s="257"/>
      <c r="H192" s="257" t="s">
        <v>550</v>
      </c>
      <c r="I192" s="257" t="s">
        <v>490</v>
      </c>
      <c r="J192" s="257"/>
      <c r="K192" s="299"/>
    </row>
    <row r="193" spans="2:11" s="1" customFormat="1" ht="15" customHeight="1">
      <c r="B193" s="278"/>
      <c r="C193" s="263" t="s">
        <v>551</v>
      </c>
      <c r="D193" s="257"/>
      <c r="E193" s="257"/>
      <c r="F193" s="277" t="s">
        <v>461</v>
      </c>
      <c r="G193" s="257"/>
      <c r="H193" s="257" t="s">
        <v>552</v>
      </c>
      <c r="I193" s="257" t="s">
        <v>490</v>
      </c>
      <c r="J193" s="257"/>
      <c r="K193" s="299"/>
    </row>
    <row r="194" spans="2:11" s="1" customFormat="1" ht="15" customHeight="1">
      <c r="B194" s="305"/>
      <c r="C194" s="313"/>
      <c r="D194" s="287"/>
      <c r="E194" s="287"/>
      <c r="F194" s="287"/>
      <c r="G194" s="287"/>
      <c r="H194" s="287"/>
      <c r="I194" s="287"/>
      <c r="J194" s="287"/>
      <c r="K194" s="306"/>
    </row>
    <row r="195" spans="2:11" s="1" customFormat="1" ht="18.75" customHeight="1">
      <c r="B195" s="254"/>
      <c r="C195" s="257"/>
      <c r="D195" s="257"/>
      <c r="E195" s="257"/>
      <c r="F195" s="277"/>
      <c r="G195" s="257"/>
      <c r="H195" s="257"/>
      <c r="I195" s="257"/>
      <c r="J195" s="257"/>
      <c r="K195" s="254"/>
    </row>
    <row r="196" spans="2:11" s="1" customFormat="1" ht="18.75" customHeight="1">
      <c r="B196" s="254"/>
      <c r="C196" s="257"/>
      <c r="D196" s="257"/>
      <c r="E196" s="257"/>
      <c r="F196" s="277"/>
      <c r="G196" s="257"/>
      <c r="H196" s="257"/>
      <c r="I196" s="257"/>
      <c r="J196" s="257"/>
      <c r="K196" s="254"/>
    </row>
    <row r="197" spans="2:11" s="1" customFormat="1" ht="18.75" customHeight="1">
      <c r="B197" s="264"/>
      <c r="C197" s="264"/>
      <c r="D197" s="264"/>
      <c r="E197" s="264"/>
      <c r="F197" s="264"/>
      <c r="G197" s="264"/>
      <c r="H197" s="264"/>
      <c r="I197" s="264"/>
      <c r="J197" s="264"/>
      <c r="K197" s="264"/>
    </row>
    <row r="198" spans="2:11" s="1" customFormat="1" ht="13.5">
      <c r="B198" s="246"/>
      <c r="C198" s="247"/>
      <c r="D198" s="247"/>
      <c r="E198" s="247"/>
      <c r="F198" s="247"/>
      <c r="G198" s="247"/>
      <c r="H198" s="247"/>
      <c r="I198" s="247"/>
      <c r="J198" s="247"/>
      <c r="K198" s="248"/>
    </row>
    <row r="199" spans="2:11" s="1" customFormat="1" ht="21">
      <c r="B199" s="249"/>
      <c r="C199" s="374" t="s">
        <v>553</v>
      </c>
      <c r="D199" s="374"/>
      <c r="E199" s="374"/>
      <c r="F199" s="374"/>
      <c r="G199" s="374"/>
      <c r="H199" s="374"/>
      <c r="I199" s="374"/>
      <c r="J199" s="374"/>
      <c r="K199" s="250"/>
    </row>
    <row r="200" spans="2:11" s="1" customFormat="1" ht="25.5" customHeight="1">
      <c r="B200" s="249"/>
      <c r="C200" s="314" t="s">
        <v>554</v>
      </c>
      <c r="D200" s="314"/>
      <c r="E200" s="314"/>
      <c r="F200" s="314" t="s">
        <v>555</v>
      </c>
      <c r="G200" s="315"/>
      <c r="H200" s="375" t="s">
        <v>556</v>
      </c>
      <c r="I200" s="375"/>
      <c r="J200" s="375"/>
      <c r="K200" s="250"/>
    </row>
    <row r="201" spans="2:11" s="1" customFormat="1" ht="5.25" customHeight="1">
      <c r="B201" s="278"/>
      <c r="C201" s="275"/>
      <c r="D201" s="275"/>
      <c r="E201" s="275"/>
      <c r="F201" s="275"/>
      <c r="G201" s="257"/>
      <c r="H201" s="275"/>
      <c r="I201" s="275"/>
      <c r="J201" s="275"/>
      <c r="K201" s="299"/>
    </row>
    <row r="202" spans="2:11" s="1" customFormat="1" ht="15" customHeight="1">
      <c r="B202" s="278"/>
      <c r="C202" s="257" t="s">
        <v>546</v>
      </c>
      <c r="D202" s="257"/>
      <c r="E202" s="257"/>
      <c r="F202" s="277" t="s">
        <v>43</v>
      </c>
      <c r="G202" s="257"/>
      <c r="H202" s="376" t="s">
        <v>557</v>
      </c>
      <c r="I202" s="376"/>
      <c r="J202" s="376"/>
      <c r="K202" s="299"/>
    </row>
    <row r="203" spans="2:11" s="1" customFormat="1" ht="15" customHeight="1">
      <c r="B203" s="278"/>
      <c r="C203" s="284"/>
      <c r="D203" s="257"/>
      <c r="E203" s="257"/>
      <c r="F203" s="277" t="s">
        <v>44</v>
      </c>
      <c r="G203" s="257"/>
      <c r="H203" s="376" t="s">
        <v>558</v>
      </c>
      <c r="I203" s="376"/>
      <c r="J203" s="376"/>
      <c r="K203" s="299"/>
    </row>
    <row r="204" spans="2:11" s="1" customFormat="1" ht="15" customHeight="1">
      <c r="B204" s="278"/>
      <c r="C204" s="284"/>
      <c r="D204" s="257"/>
      <c r="E204" s="257"/>
      <c r="F204" s="277" t="s">
        <v>47</v>
      </c>
      <c r="G204" s="257"/>
      <c r="H204" s="376" t="s">
        <v>559</v>
      </c>
      <c r="I204" s="376"/>
      <c r="J204" s="376"/>
      <c r="K204" s="299"/>
    </row>
    <row r="205" spans="2:11" s="1" customFormat="1" ht="15" customHeight="1">
      <c r="B205" s="278"/>
      <c r="C205" s="257"/>
      <c r="D205" s="257"/>
      <c r="E205" s="257"/>
      <c r="F205" s="277" t="s">
        <v>45</v>
      </c>
      <c r="G205" s="257"/>
      <c r="H205" s="376" t="s">
        <v>560</v>
      </c>
      <c r="I205" s="376"/>
      <c r="J205" s="376"/>
      <c r="K205" s="299"/>
    </row>
    <row r="206" spans="2:11" s="1" customFormat="1" ht="15" customHeight="1">
      <c r="B206" s="278"/>
      <c r="C206" s="257"/>
      <c r="D206" s="257"/>
      <c r="E206" s="257"/>
      <c r="F206" s="277" t="s">
        <v>46</v>
      </c>
      <c r="G206" s="257"/>
      <c r="H206" s="376" t="s">
        <v>561</v>
      </c>
      <c r="I206" s="376"/>
      <c r="J206" s="376"/>
      <c r="K206" s="299"/>
    </row>
    <row r="207" spans="2:11" s="1" customFormat="1" ht="15" customHeight="1">
      <c r="B207" s="278"/>
      <c r="C207" s="257"/>
      <c r="D207" s="257"/>
      <c r="E207" s="257"/>
      <c r="F207" s="277"/>
      <c r="G207" s="257"/>
      <c r="H207" s="257"/>
      <c r="I207" s="257"/>
      <c r="J207" s="257"/>
      <c r="K207" s="299"/>
    </row>
    <row r="208" spans="2:11" s="1" customFormat="1" ht="15" customHeight="1">
      <c r="B208" s="278"/>
      <c r="C208" s="257" t="s">
        <v>502</v>
      </c>
      <c r="D208" s="257"/>
      <c r="E208" s="257"/>
      <c r="F208" s="277" t="s">
        <v>78</v>
      </c>
      <c r="G208" s="257"/>
      <c r="H208" s="376" t="s">
        <v>562</v>
      </c>
      <c r="I208" s="376"/>
      <c r="J208" s="376"/>
      <c r="K208" s="299"/>
    </row>
    <row r="209" spans="2:11" s="1" customFormat="1" ht="15" customHeight="1">
      <c r="B209" s="278"/>
      <c r="C209" s="284"/>
      <c r="D209" s="257"/>
      <c r="E209" s="257"/>
      <c r="F209" s="277" t="s">
        <v>397</v>
      </c>
      <c r="G209" s="257"/>
      <c r="H209" s="376" t="s">
        <v>398</v>
      </c>
      <c r="I209" s="376"/>
      <c r="J209" s="376"/>
      <c r="K209" s="299"/>
    </row>
    <row r="210" spans="2:11" s="1" customFormat="1" ht="15" customHeight="1">
      <c r="B210" s="278"/>
      <c r="C210" s="257"/>
      <c r="D210" s="257"/>
      <c r="E210" s="257"/>
      <c r="F210" s="277" t="s">
        <v>395</v>
      </c>
      <c r="G210" s="257"/>
      <c r="H210" s="376" t="s">
        <v>563</v>
      </c>
      <c r="I210" s="376"/>
      <c r="J210" s="376"/>
      <c r="K210" s="299"/>
    </row>
    <row r="211" spans="2:11" s="1" customFormat="1" ht="15" customHeight="1">
      <c r="B211" s="316"/>
      <c r="C211" s="284"/>
      <c r="D211" s="284"/>
      <c r="E211" s="284"/>
      <c r="F211" s="277" t="s">
        <v>399</v>
      </c>
      <c r="G211" s="263"/>
      <c r="H211" s="377" t="s">
        <v>400</v>
      </c>
      <c r="I211" s="377"/>
      <c r="J211" s="377"/>
      <c r="K211" s="317"/>
    </row>
    <row r="212" spans="2:11" s="1" customFormat="1" ht="15" customHeight="1">
      <c r="B212" s="316"/>
      <c r="C212" s="284"/>
      <c r="D212" s="284"/>
      <c r="E212" s="284"/>
      <c r="F212" s="277" t="s">
        <v>401</v>
      </c>
      <c r="G212" s="263"/>
      <c r="H212" s="377" t="s">
        <v>126</v>
      </c>
      <c r="I212" s="377"/>
      <c r="J212" s="377"/>
      <c r="K212" s="317"/>
    </row>
    <row r="213" spans="2:11" s="1" customFormat="1" ht="15" customHeight="1">
      <c r="B213" s="316"/>
      <c r="C213" s="284"/>
      <c r="D213" s="284"/>
      <c r="E213" s="284"/>
      <c r="F213" s="318"/>
      <c r="G213" s="263"/>
      <c r="H213" s="319"/>
      <c r="I213" s="319"/>
      <c r="J213" s="319"/>
      <c r="K213" s="317"/>
    </row>
    <row r="214" spans="2:11" s="1" customFormat="1" ht="15" customHeight="1">
      <c r="B214" s="316"/>
      <c r="C214" s="257" t="s">
        <v>526</v>
      </c>
      <c r="D214" s="284"/>
      <c r="E214" s="284"/>
      <c r="F214" s="277">
        <v>1</v>
      </c>
      <c r="G214" s="263"/>
      <c r="H214" s="377" t="s">
        <v>564</v>
      </c>
      <c r="I214" s="377"/>
      <c r="J214" s="377"/>
      <c r="K214" s="317"/>
    </row>
    <row r="215" spans="2:11" s="1" customFormat="1" ht="15" customHeight="1">
      <c r="B215" s="316"/>
      <c r="C215" s="284"/>
      <c r="D215" s="284"/>
      <c r="E215" s="284"/>
      <c r="F215" s="277">
        <v>2</v>
      </c>
      <c r="G215" s="263"/>
      <c r="H215" s="377" t="s">
        <v>565</v>
      </c>
      <c r="I215" s="377"/>
      <c r="J215" s="377"/>
      <c r="K215" s="317"/>
    </row>
    <row r="216" spans="2:11" s="1" customFormat="1" ht="15" customHeight="1">
      <c r="B216" s="316"/>
      <c r="C216" s="284"/>
      <c r="D216" s="284"/>
      <c r="E216" s="284"/>
      <c r="F216" s="277">
        <v>3</v>
      </c>
      <c r="G216" s="263"/>
      <c r="H216" s="377" t="s">
        <v>566</v>
      </c>
      <c r="I216" s="377"/>
      <c r="J216" s="377"/>
      <c r="K216" s="317"/>
    </row>
    <row r="217" spans="2:11" s="1" customFormat="1" ht="15" customHeight="1">
      <c r="B217" s="316"/>
      <c r="C217" s="284"/>
      <c r="D217" s="284"/>
      <c r="E217" s="284"/>
      <c r="F217" s="277">
        <v>4</v>
      </c>
      <c r="G217" s="263"/>
      <c r="H217" s="377" t="s">
        <v>567</v>
      </c>
      <c r="I217" s="377"/>
      <c r="J217" s="377"/>
      <c r="K217" s="317"/>
    </row>
    <row r="218" spans="2:11" s="1" customFormat="1" ht="12.75" customHeight="1">
      <c r="B218" s="320"/>
      <c r="C218" s="321"/>
      <c r="D218" s="321"/>
      <c r="E218" s="321"/>
      <c r="F218" s="321"/>
      <c r="G218" s="321"/>
      <c r="H218" s="321"/>
      <c r="I218" s="321"/>
      <c r="J218" s="321"/>
      <c r="K218" s="322"/>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DESKTOP-473U3HR\Michal</dc:creator>
  <cp:keywords/>
  <dc:description/>
  <cp:lastModifiedBy>Michal</cp:lastModifiedBy>
  <dcterms:created xsi:type="dcterms:W3CDTF">2020-03-16T19:02:01Z</dcterms:created>
  <dcterms:modified xsi:type="dcterms:W3CDTF">2020-03-16T19:03:08Z</dcterms:modified>
  <cp:category/>
  <cp:version/>
  <cp:contentType/>
  <cp:contentStatus/>
</cp:coreProperties>
</file>